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e/Downloads/"/>
    </mc:Choice>
  </mc:AlternateContent>
  <xr:revisionPtr revIDLastSave="0" documentId="13_ncr:1_{C8B6047B-5B06-C740-90EF-308B447BCB91}" xr6:coauthVersionLast="47" xr6:coauthVersionMax="47" xr10:uidLastSave="{00000000-0000-0000-0000-000000000000}"/>
  <bookViews>
    <workbookView xWindow="380" yWindow="760" windowWidth="29160" windowHeight="18620" activeTab="3" xr2:uid="{E827852C-4CAB-F449-9C61-CB8F1EBAB951}"/>
  </bookViews>
  <sheets>
    <sheet name="Data Collection" sheetId="1" r:id="rId1"/>
    <sheet name="Process" sheetId="2" r:id="rId2"/>
    <sheet name="Written Information" sheetId="3" r:id="rId3"/>
    <sheet name="Charts" sheetId="6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3" l="1"/>
  <c r="E21" i="3"/>
  <c r="G15" i="3"/>
  <c r="D15" i="3"/>
  <c r="G18" i="3"/>
  <c r="D18" i="3"/>
  <c r="G21" i="3"/>
  <c r="D21" i="3"/>
  <c r="H14" i="3"/>
  <c r="E14" i="3"/>
  <c r="G14" i="3"/>
  <c r="D14" i="3"/>
  <c r="H8" i="3"/>
  <c r="M3" i="2"/>
  <c r="M7" i="2"/>
  <c r="N12" i="2"/>
  <c r="M11" i="2"/>
  <c r="M15" i="2"/>
  <c r="K17" i="2"/>
  <c r="K16" i="2"/>
  <c r="K15" i="2"/>
  <c r="K14" i="2"/>
  <c r="K13" i="2"/>
  <c r="K12" i="2"/>
  <c r="K11" i="2"/>
  <c r="K10" i="2"/>
  <c r="N10" i="2"/>
  <c r="N11" i="2"/>
  <c r="N13" i="2"/>
  <c r="N14" i="2"/>
  <c r="N15" i="2"/>
  <c r="N16" i="2"/>
  <c r="N17" i="2"/>
  <c r="M10" i="2"/>
  <c r="M12" i="2"/>
  <c r="M13" i="2"/>
  <c r="M14" i="2"/>
  <c r="M16" i="2"/>
  <c r="M17" i="2"/>
  <c r="L10" i="2"/>
  <c r="L11" i="2"/>
  <c r="L12" i="2"/>
  <c r="L13" i="2"/>
  <c r="L14" i="2"/>
  <c r="L15" i="2"/>
  <c r="L16" i="2"/>
  <c r="L17" i="2"/>
  <c r="J17" i="2"/>
  <c r="J16" i="2"/>
  <c r="J15" i="2"/>
  <c r="J14" i="2"/>
  <c r="J13" i="2"/>
  <c r="J12" i="2"/>
  <c r="J11" i="2"/>
  <c r="J10" i="2"/>
  <c r="I17" i="2"/>
  <c r="I16" i="2"/>
  <c r="I15" i="2"/>
  <c r="I14" i="2"/>
  <c r="I13" i="2"/>
  <c r="I12" i="2"/>
  <c r="I11" i="2"/>
  <c r="I10" i="2"/>
  <c r="H17" i="2"/>
  <c r="H16" i="2"/>
  <c r="H15" i="2"/>
  <c r="H14" i="2"/>
  <c r="H13" i="2"/>
  <c r="H12" i="2"/>
  <c r="H11" i="2"/>
  <c r="H10" i="2"/>
  <c r="D17" i="2"/>
  <c r="D16" i="2"/>
  <c r="D15" i="2"/>
  <c r="D14" i="2"/>
  <c r="D13" i="2"/>
  <c r="D12" i="2"/>
  <c r="D11" i="2"/>
  <c r="D10" i="2"/>
  <c r="G17" i="2"/>
  <c r="G16" i="2"/>
  <c r="G15" i="2"/>
  <c r="G14" i="2"/>
  <c r="G13" i="2"/>
  <c r="G12" i="2"/>
  <c r="G11" i="2"/>
  <c r="G10" i="2"/>
  <c r="F17" i="2"/>
  <c r="F16" i="2"/>
  <c r="F15" i="2"/>
  <c r="F14" i="2"/>
  <c r="F13" i="2"/>
  <c r="F12" i="2"/>
  <c r="F11" i="2"/>
  <c r="F10" i="2"/>
  <c r="E17" i="2"/>
  <c r="E16" i="2"/>
  <c r="E15" i="2"/>
  <c r="E14" i="2"/>
  <c r="E13" i="2"/>
  <c r="E12" i="2"/>
  <c r="E11" i="2"/>
  <c r="E10" i="2"/>
  <c r="L3" i="2" l="1"/>
  <c r="L4" i="2"/>
  <c r="L5" i="2"/>
  <c r="H18" i="3"/>
  <c r="H15" i="3"/>
  <c r="E11" i="3"/>
  <c r="H10" i="3"/>
  <c r="H9" i="3"/>
  <c r="A2" i="2"/>
  <c r="G4" i="3"/>
  <c r="E18" i="3"/>
  <c r="E9" i="3"/>
  <c r="D9" i="3"/>
  <c r="E8" i="3"/>
  <c r="D8" i="3"/>
  <c r="N9" i="2"/>
  <c r="N8" i="2"/>
  <c r="N7" i="2"/>
  <c r="N6" i="2"/>
  <c r="D10" i="3" s="1"/>
  <c r="N5" i="2"/>
  <c r="N4" i="2"/>
  <c r="N3" i="2"/>
  <c r="N2" i="2"/>
  <c r="M9" i="2"/>
  <c r="M8" i="2"/>
  <c r="M6" i="2"/>
  <c r="L9" i="2"/>
  <c r="L8" i="2"/>
  <c r="L7" i="2"/>
  <c r="L6" i="2"/>
  <c r="M5" i="2"/>
  <c r="M4" i="2"/>
  <c r="M2" i="2"/>
  <c r="L2" i="2"/>
  <c r="E1" i="2"/>
  <c r="C6" i="2"/>
  <c r="C2" i="2"/>
  <c r="E15" i="3" l="1"/>
  <c r="D4" i="3"/>
  <c r="E10" i="3"/>
</calcChain>
</file>

<file path=xl/sharedStrings.xml><?xml version="1.0" encoding="utf-8"?>
<sst xmlns="http://schemas.openxmlformats.org/spreadsheetml/2006/main" count="73" uniqueCount="52">
  <si>
    <t>Paychex</t>
  </si>
  <si>
    <t>Quarterly</t>
  </si>
  <si>
    <t>Gross Profit</t>
  </si>
  <si>
    <t>Total Assets</t>
  </si>
  <si>
    <t xml:space="preserve">Total Liabilities </t>
  </si>
  <si>
    <t xml:space="preserve">Total Stockholder Equity </t>
  </si>
  <si>
    <t>Net Income</t>
  </si>
  <si>
    <t xml:space="preserve">Cash Flow From Operations </t>
  </si>
  <si>
    <t xml:space="preserve">Net Change in Cash </t>
  </si>
  <si>
    <t xml:space="preserve">Annual </t>
  </si>
  <si>
    <t xml:space="preserve">Gross Profit </t>
  </si>
  <si>
    <t>ADP</t>
  </si>
  <si>
    <t> Total Assets </t>
  </si>
  <si>
    <t> Total Liabilities </t>
  </si>
  <si>
    <t> Total Stockholder Equilty </t>
  </si>
  <si>
    <t> Net Income (Cashflow Statement) </t>
  </si>
  <si>
    <t> Cash Flow from Operations </t>
  </si>
  <si>
    <t> Net Change in Cash  </t>
  </si>
  <si>
    <t> Annual </t>
  </si>
  <si>
    <t> Gross Profit </t>
  </si>
  <si>
    <t> Total stockholder equity </t>
  </si>
  <si>
    <t> Net Income (Income Statement) </t>
  </si>
  <si>
    <t> Cashflow from Operating Activites </t>
  </si>
  <si>
    <t> Net Change in Cash </t>
  </si>
  <si>
    <t>Stock</t>
  </si>
  <si>
    <t xml:space="preserve">Date </t>
  </si>
  <si>
    <t>Total Stockholder Equitities</t>
  </si>
  <si>
    <t>Cash Flow From Operations</t>
  </si>
  <si>
    <t>Change in Cash and Cash Equivalents</t>
  </si>
  <si>
    <t>Working Capital</t>
  </si>
  <si>
    <t xml:space="preserve">Return on Equity </t>
  </si>
  <si>
    <t>Return on Assets</t>
  </si>
  <si>
    <t xml:space="preserve">Total Score </t>
  </si>
  <si>
    <t xml:space="preserve">Profitability </t>
  </si>
  <si>
    <t>Profits are the key to financial strength, for without profits all companies will eventually fail.</t>
  </si>
  <si>
    <t>Pass</t>
  </si>
  <si>
    <t>Operating Cash Flow</t>
  </si>
  <si>
    <t>ROA</t>
  </si>
  <si>
    <t>Quality of Earnings</t>
  </si>
  <si>
    <t>Fail</t>
  </si>
  <si>
    <t>Cash Flow= $718,100
 Net Income=$779,000</t>
  </si>
  <si>
    <t>Debt and Capital</t>
  </si>
  <si>
    <t>Is the company digging deeper into debt or is it climbing out of debt ? Is it raising cash by selling shares? Is it growing through acquisition instead of growing organically.</t>
  </si>
  <si>
    <t>Total Liabilities vs Total Assets</t>
  </si>
  <si>
    <t xml:space="preserve">Working Capital </t>
  </si>
  <si>
    <t>Operating Efficiency</t>
  </si>
  <si>
    <t>This takes the company's operational pulse. Rising gross margins along with improving asset turnover signals that both the company's competitive position and productivity are notably improving.</t>
  </si>
  <si>
    <t xml:space="preserve">Financial Strength </t>
  </si>
  <si>
    <t>Total Liabilities vs Cash Flow</t>
  </si>
  <si>
    <t xml:space="preserve"> </t>
  </si>
  <si>
    <t>Quarter</t>
  </si>
  <si>
    <t>This test allow you to differentiate between companies that are on the ropes or financially strong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</si>
</sst>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.00"/>
  </numFmts>
  <fonts count="3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232A31"/>
      <name val="Calibri"/>
      <family val="2"/>
      <scheme val="minor"/>
    </font>
    <font>
      <b/>
      <sz val="14"/>
      <color theme="1"/>
      <name val="Helvetica"/>
      <family val="2"/>
    </font>
    <font>
      <b/>
      <sz val="13"/>
      <color theme="1"/>
      <name val="Helvetica"/>
      <family val="2"/>
    </font>
    <font>
      <sz val="14"/>
      <color theme="1"/>
      <name val="Helvetica"/>
      <family val="2"/>
    </font>
    <font>
      <sz val="12"/>
      <color theme="1"/>
      <name val="Helvetica"/>
      <family val="2"/>
    </font>
    <font>
      <b/>
      <sz val="14"/>
      <color rgb="FF000000"/>
      <name val="Helvetica"/>
      <family val="2"/>
    </font>
    <font>
      <b/>
      <sz val="13"/>
      <color rgb="FF232A31"/>
      <name val="Helvetica"/>
      <family val="2"/>
    </font>
    <font>
      <sz val="14"/>
      <color rgb="FF000000"/>
      <name val="Helvetica"/>
      <family val="2"/>
    </font>
    <font>
      <sz val="12"/>
      <color rgb="FF232A31"/>
      <name val="Helvetica"/>
      <family val="2"/>
    </font>
    <font>
      <sz val="12"/>
      <color rgb="FF000000"/>
      <name val="Helvetica"/>
      <family val="2"/>
    </font>
    <font>
      <b/>
      <sz val="13"/>
      <color rgb="FF000000"/>
      <name val="Helvetica"/>
      <family val="2"/>
    </font>
    <font>
      <b/>
      <sz val="26"/>
      <color theme="1"/>
      <name val="Calibri"/>
      <family val="2"/>
      <scheme val="minor"/>
    </font>
    <font>
      <b/>
      <sz val="24"/>
      <color rgb="FF000000"/>
      <name val="Helvetica"/>
      <family val="2"/>
    </font>
    <font>
      <b/>
      <sz val="10"/>
      <color theme="9" tint="-0.249977111117893"/>
      <name val="Helvetica"/>
      <family val="2"/>
    </font>
    <font>
      <b/>
      <sz val="9"/>
      <color theme="9" tint="-0.249977111117893"/>
      <name val="Helvetica"/>
      <family val="2"/>
    </font>
    <font>
      <b/>
      <sz val="11"/>
      <color theme="9" tint="0.79998168889431442"/>
      <name val="Helvetica"/>
      <family val="2"/>
    </font>
    <font>
      <sz val="11"/>
      <color theme="9" tint="0.79998168889431442"/>
      <name val="Helvetica"/>
      <family val="2"/>
    </font>
    <font>
      <b/>
      <sz val="24"/>
      <color theme="8" tint="0.79998168889431442"/>
      <name val="Helvetica"/>
      <family val="2"/>
    </font>
    <font>
      <b/>
      <sz val="16"/>
      <color theme="4" tint="-0.249977111117893"/>
      <name val="Helvetica"/>
      <family val="2"/>
    </font>
    <font>
      <b/>
      <sz val="20"/>
      <color theme="1"/>
      <name val="Helvetica"/>
      <family val="2"/>
    </font>
    <font>
      <b/>
      <sz val="18"/>
      <color theme="1"/>
      <name val="Helvetica"/>
      <family val="2"/>
    </font>
    <font>
      <sz val="18"/>
      <color theme="1"/>
      <name val="Helvetica"/>
      <family val="2"/>
    </font>
    <font>
      <b/>
      <sz val="12"/>
      <color theme="1"/>
      <name val="Helvetica"/>
      <family val="2"/>
    </font>
    <font>
      <sz val="11"/>
      <color theme="1"/>
      <name val="Helvetica"/>
      <family val="2"/>
    </font>
    <font>
      <b/>
      <sz val="12"/>
      <color theme="4" tint="-0.249977111117893"/>
      <name val="Helvetica Oblique"/>
    </font>
    <font>
      <sz val="12"/>
      <color theme="4" tint="-0.249977111117893"/>
      <name val="Helvetica Oblique"/>
    </font>
    <font>
      <b/>
      <sz val="11"/>
      <color theme="4" tint="-0.249977111117893"/>
      <name val="Helvetica Oblique"/>
    </font>
    <font>
      <sz val="12"/>
      <color theme="2" tint="-0.89999084444715716"/>
      <name val="Helvetica"/>
      <family val="2"/>
    </font>
    <font>
      <sz val="10"/>
      <color theme="1"/>
      <name val="Helvetica"/>
      <family val="2"/>
    </font>
    <font>
      <sz val="10"/>
      <color rgb="FF000000"/>
      <name val="Helvetica"/>
      <family val="2"/>
    </font>
    <font>
      <b/>
      <sz val="12"/>
      <color theme="2" tint="-0.89999084444715716"/>
      <name val="Helvetica"/>
      <family val="2"/>
    </font>
    <font>
      <b/>
      <sz val="12"/>
      <color rgb="FF000000"/>
      <name val="Helvetica"/>
      <family val="2"/>
    </font>
  </fonts>
  <fills count="1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theme="9" tint="-0.499984740745262"/>
      </left>
      <right style="medium">
        <color theme="9" tint="-0.499984740745262"/>
      </right>
      <top style="medium">
        <color theme="9" tint="-0.499984740745262"/>
      </top>
      <bottom style="medium">
        <color theme="9" tint="-0.499984740745262"/>
      </bottom>
      <diagonal/>
    </border>
    <border>
      <left/>
      <right style="medium">
        <color theme="9" tint="-0.249977111117893"/>
      </right>
      <top/>
      <bottom/>
      <diagonal/>
    </border>
    <border>
      <left style="medium">
        <color theme="9" tint="-0.249977111117893"/>
      </left>
      <right style="medium">
        <color theme="9" tint="-0.249977111117893"/>
      </right>
      <top style="medium">
        <color theme="9" tint="-0.249977111117893"/>
      </top>
      <bottom style="medium">
        <color theme="9" tint="-0.249977111117893"/>
      </bottom>
      <diagonal/>
    </border>
    <border>
      <left/>
      <right/>
      <top style="medium">
        <color theme="9" tint="-0.499984740745262"/>
      </top>
      <bottom style="medium">
        <color theme="9" tint="-0.499984740745262"/>
      </bottom>
      <diagonal/>
    </border>
    <border>
      <left style="medium">
        <color theme="9" tint="-0.249977111117893"/>
      </left>
      <right style="medium">
        <color theme="9" tint="-0.249977111117893"/>
      </right>
      <top/>
      <bottom style="medium">
        <color theme="9" tint="-0.249977111117893"/>
      </bottom>
      <diagonal/>
    </border>
    <border>
      <left style="medium">
        <color theme="9" tint="-0.249977111117893"/>
      </left>
      <right/>
      <top style="medium">
        <color theme="9" tint="-0.249977111117893"/>
      </top>
      <bottom/>
      <diagonal/>
    </border>
    <border>
      <left/>
      <right/>
      <top style="medium">
        <color theme="9" tint="-0.249977111117893"/>
      </top>
      <bottom/>
      <diagonal/>
    </border>
    <border>
      <left/>
      <right style="medium">
        <color theme="9" tint="-0.249977111117893"/>
      </right>
      <top style="medium">
        <color theme="9" tint="-0.249977111117893"/>
      </top>
      <bottom/>
      <diagonal/>
    </border>
    <border>
      <left style="medium">
        <color theme="9" tint="-0.249977111117893"/>
      </left>
      <right/>
      <top/>
      <bottom/>
      <diagonal/>
    </border>
    <border>
      <left style="medium">
        <color theme="9" tint="-0.249977111117893"/>
      </left>
      <right/>
      <top/>
      <bottom style="medium">
        <color theme="9" tint="-0.249977111117893"/>
      </bottom>
      <diagonal/>
    </border>
    <border>
      <left/>
      <right/>
      <top/>
      <bottom style="medium">
        <color theme="9" tint="-0.249977111117893"/>
      </bottom>
      <diagonal/>
    </border>
    <border>
      <left/>
      <right style="medium">
        <color theme="9" tint="-0.249977111117893"/>
      </right>
      <top/>
      <bottom style="medium">
        <color theme="9" tint="-0.249977111117893"/>
      </bottom>
      <diagonal/>
    </border>
    <border>
      <left/>
      <right/>
      <top style="medium">
        <color theme="9" tint="-0.499984740745262"/>
      </top>
      <bottom style="medium">
        <color theme="9" tint="-0.249977111117893"/>
      </bottom>
      <diagonal/>
    </border>
    <border>
      <left/>
      <right/>
      <top/>
      <bottom style="medium">
        <color theme="9" tint="-0.499984740745262"/>
      </bottom>
      <diagonal/>
    </border>
    <border>
      <left style="medium">
        <color theme="8" tint="-0.499984740745262"/>
      </left>
      <right style="medium">
        <color theme="8" tint="-0.499984740745262"/>
      </right>
      <top style="medium">
        <color theme="8" tint="-0.499984740745262"/>
      </top>
      <bottom style="medium">
        <color theme="8" tint="-0.499984740745262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0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44" fontId="0" fillId="0" borderId="0" xfId="2" applyFont="1"/>
    <xf numFmtId="164" fontId="3" fillId="0" borderId="0" xfId="0" applyNumberFormat="1" applyFont="1"/>
    <xf numFmtId="3" fontId="0" fillId="0" borderId="0" xfId="0" applyNumberFormat="1"/>
    <xf numFmtId="164" fontId="16" fillId="5" borderId="0" xfId="0" applyNumberFormat="1" applyFont="1" applyFill="1" applyAlignment="1">
      <alignment horizontal="right" vertical="top"/>
    </xf>
    <xf numFmtId="14" fontId="17" fillId="4" borderId="0" xfId="0" applyNumberFormat="1" applyFont="1" applyFill="1"/>
    <xf numFmtId="164" fontId="16" fillId="5" borderId="0" xfId="0" applyNumberFormat="1" applyFont="1" applyFill="1"/>
    <xf numFmtId="164" fontId="11" fillId="5" borderId="0" xfId="0" applyNumberFormat="1" applyFont="1" applyFill="1"/>
    <xf numFmtId="164" fontId="15" fillId="5" borderId="0" xfId="0" applyNumberFormat="1" applyFont="1" applyFill="1"/>
    <xf numFmtId="164" fontId="16" fillId="5" borderId="0" xfId="0" applyNumberFormat="1" applyFont="1" applyFill="1" applyAlignment="1">
      <alignment horizontal="right"/>
    </xf>
    <xf numFmtId="164" fontId="15" fillId="5" borderId="0" xfId="0" applyNumberFormat="1" applyFont="1" applyFill="1" applyAlignment="1">
      <alignment horizontal="right"/>
    </xf>
    <xf numFmtId="14" fontId="13" fillId="4" borderId="0" xfId="0" applyNumberFormat="1" applyFont="1" applyFill="1"/>
    <xf numFmtId="14" fontId="9" fillId="4" borderId="0" xfId="0" applyNumberFormat="1" applyFont="1" applyFill="1"/>
    <xf numFmtId="14" fontId="4" fillId="5" borderId="3" xfId="0" applyNumberFormat="1" applyFont="1" applyFill="1" applyBorder="1"/>
    <xf numFmtId="14" fontId="4" fillId="7" borderId="3" xfId="0" applyNumberFormat="1" applyFont="1" applyFill="1" applyBorder="1"/>
    <xf numFmtId="14" fontId="6" fillId="5" borderId="3" xfId="0" applyNumberFormat="1" applyFont="1" applyFill="1" applyBorder="1"/>
    <xf numFmtId="14" fontId="7" fillId="7" borderId="3" xfId="0" applyNumberFormat="1" applyFont="1" applyFill="1" applyBorder="1"/>
    <xf numFmtId="14" fontId="6" fillId="7" borderId="3" xfId="0" applyNumberFormat="1" applyFont="1" applyFill="1" applyBorder="1"/>
    <xf numFmtId="9" fontId="3" fillId="5" borderId="3" xfId="1" applyFont="1" applyFill="1" applyBorder="1"/>
    <xf numFmtId="9" fontId="3" fillId="7" borderId="3" xfId="1" applyFont="1" applyFill="1" applyBorder="1"/>
    <xf numFmtId="0" fontId="12" fillId="4" borderId="9" xfId="0" applyFont="1" applyFill="1" applyBorder="1"/>
    <xf numFmtId="14" fontId="13" fillId="4" borderId="2" xfId="0" applyNumberFormat="1" applyFont="1" applyFill="1" applyBorder="1"/>
    <xf numFmtId="0" fontId="14" fillId="6" borderId="9" xfId="0" applyFont="1" applyFill="1" applyBorder="1"/>
    <xf numFmtId="164" fontId="11" fillId="5" borderId="2" xfId="0" applyNumberFormat="1" applyFont="1" applyFill="1" applyBorder="1"/>
    <xf numFmtId="164" fontId="16" fillId="5" borderId="2" xfId="0" applyNumberFormat="1" applyFont="1" applyFill="1" applyBorder="1"/>
    <xf numFmtId="164" fontId="16" fillId="5" borderId="2" xfId="0" applyNumberFormat="1" applyFont="1" applyFill="1" applyBorder="1" applyAlignment="1">
      <alignment horizontal="right" vertical="top"/>
    </xf>
    <xf numFmtId="164" fontId="11" fillId="5" borderId="2" xfId="0" applyNumberFormat="1" applyFont="1" applyFill="1" applyBorder="1" applyAlignment="1">
      <alignment horizontal="right"/>
    </xf>
    <xf numFmtId="14" fontId="17" fillId="4" borderId="2" xfId="0" applyNumberFormat="1" applyFont="1" applyFill="1" applyBorder="1"/>
    <xf numFmtId="164" fontId="16" fillId="5" borderId="2" xfId="0" applyNumberFormat="1" applyFont="1" applyFill="1" applyBorder="1" applyAlignment="1">
      <alignment horizontal="right"/>
    </xf>
    <xf numFmtId="0" fontId="14" fillId="6" borderId="10" xfId="0" applyFont="1" applyFill="1" applyBorder="1"/>
    <xf numFmtId="164" fontId="16" fillId="5" borderId="11" xfId="0" applyNumberFormat="1" applyFont="1" applyFill="1" applyBorder="1"/>
    <xf numFmtId="164" fontId="15" fillId="5" borderId="11" xfId="0" applyNumberFormat="1" applyFont="1" applyFill="1" applyBorder="1"/>
    <xf numFmtId="164" fontId="16" fillId="5" borderId="12" xfId="0" applyNumberFormat="1" applyFont="1" applyFill="1" applyBorder="1"/>
    <xf numFmtId="0" fontId="8" fillId="4" borderId="9" xfId="0" applyFont="1" applyFill="1" applyBorder="1"/>
    <xf numFmtId="14" fontId="9" fillId="4" borderId="2" xfId="0" applyNumberFormat="1" applyFont="1" applyFill="1" applyBorder="1"/>
    <xf numFmtId="0" fontId="10" fillId="6" borderId="9" xfId="0" applyFont="1" applyFill="1" applyBorder="1"/>
    <xf numFmtId="0" fontId="10" fillId="6" borderId="10" xfId="0" applyFont="1" applyFill="1" applyBorder="1"/>
    <xf numFmtId="164" fontId="11" fillId="5" borderId="11" xfId="0" applyNumberFormat="1" applyFont="1" applyFill="1" applyBorder="1"/>
    <xf numFmtId="164" fontId="11" fillId="5" borderId="12" xfId="0" applyNumberFormat="1" applyFont="1" applyFill="1" applyBorder="1"/>
    <xf numFmtId="164" fontId="3" fillId="5" borderId="3" xfId="2" applyNumberFormat="1" applyFont="1" applyFill="1" applyBorder="1"/>
    <xf numFmtId="164" fontId="3" fillId="5" borderId="4" xfId="2" applyNumberFormat="1" applyFont="1" applyFill="1" applyBorder="1"/>
    <xf numFmtId="164" fontId="3" fillId="7" borderId="3" xfId="2" applyNumberFormat="1" applyFont="1" applyFill="1" applyBorder="1"/>
    <xf numFmtId="164" fontId="3" fillId="7" borderId="4" xfId="2" applyNumberFormat="1" applyFont="1" applyFill="1" applyBorder="1"/>
    <xf numFmtId="164" fontId="5" fillId="5" borderId="3" xfId="2" applyNumberFormat="1" applyFont="1" applyFill="1" applyBorder="1"/>
    <xf numFmtId="164" fontId="5" fillId="7" borderId="3" xfId="2" applyNumberFormat="1" applyFont="1" applyFill="1" applyBorder="1"/>
    <xf numFmtId="164" fontId="3" fillId="7" borderId="13" xfId="2" applyNumberFormat="1" applyFont="1" applyFill="1" applyBorder="1"/>
    <xf numFmtId="14" fontId="4" fillId="5" borderId="5" xfId="0" applyNumberFormat="1" applyFont="1" applyFill="1" applyBorder="1"/>
    <xf numFmtId="0" fontId="23" fillId="3" borderId="1" xfId="0" applyFont="1" applyFill="1" applyBorder="1"/>
    <xf numFmtId="0" fontId="22" fillId="3" borderId="1" xfId="0" applyFont="1" applyFill="1" applyBorder="1" applyAlignment="1">
      <alignment horizontal="center"/>
    </xf>
    <xf numFmtId="164" fontId="3" fillId="5" borderId="5" xfId="2" applyNumberFormat="1" applyFont="1" applyFill="1" applyBorder="1"/>
    <xf numFmtId="164" fontId="3" fillId="5" borderId="14" xfId="2" applyNumberFormat="1" applyFont="1" applyFill="1" applyBorder="1"/>
    <xf numFmtId="9" fontId="3" fillId="5" borderId="5" xfId="1" applyFont="1" applyFill="1" applyBorder="1"/>
    <xf numFmtId="0" fontId="22" fillId="3" borderId="1" xfId="0" applyFont="1" applyFill="1" applyBorder="1"/>
    <xf numFmtId="0" fontId="22" fillId="3" borderId="1" xfId="0" applyFont="1" applyFill="1" applyBorder="1" applyAlignment="1">
      <alignment wrapText="1"/>
    </xf>
    <xf numFmtId="0" fontId="11" fillId="0" borderId="0" xfId="0" applyFont="1"/>
    <xf numFmtId="0" fontId="11" fillId="0" borderId="0" xfId="0" applyFont="1" applyAlignment="1">
      <alignment wrapText="1"/>
    </xf>
    <xf numFmtId="0" fontId="11" fillId="13" borderId="15" xfId="0" applyFont="1" applyFill="1" applyBorder="1" applyAlignment="1">
      <alignment horizontal="center" wrapText="1"/>
    </xf>
    <xf numFmtId="0" fontId="16" fillId="13" borderId="15" xfId="0" applyFont="1" applyFill="1" applyBorder="1"/>
    <xf numFmtId="0" fontId="32" fillId="0" borderId="0" xfId="0" applyFont="1"/>
    <xf numFmtId="0" fontId="32" fillId="0" borderId="0" xfId="0" applyFont="1" applyAlignment="1">
      <alignment wrapText="1"/>
    </xf>
    <xf numFmtId="0" fontId="31" fillId="0" borderId="0" xfId="0" applyFont="1" applyAlignment="1">
      <alignment wrapText="1"/>
    </xf>
    <xf numFmtId="0" fontId="34" fillId="13" borderId="15" xfId="0" applyFont="1" applyFill="1" applyBorder="1" applyAlignment="1">
      <alignment horizontal="center" wrapText="1"/>
    </xf>
    <xf numFmtId="0" fontId="34" fillId="13" borderId="15" xfId="0" applyFont="1" applyFill="1" applyBorder="1"/>
    <xf numFmtId="0" fontId="37" fillId="14" borderId="15" xfId="0" applyFont="1" applyFill="1" applyBorder="1"/>
    <xf numFmtId="0" fontId="29" fillId="14" borderId="15" xfId="0" applyFont="1" applyFill="1" applyBorder="1" applyAlignment="1">
      <alignment horizontal="center" wrapText="1"/>
    </xf>
    <xf numFmtId="0" fontId="38" fillId="14" borderId="15" xfId="0" applyFont="1" applyFill="1" applyBorder="1"/>
    <xf numFmtId="0" fontId="18" fillId="5" borderId="6" xfId="0" applyFont="1" applyFill="1" applyBorder="1" applyAlignment="1">
      <alignment horizontal="center"/>
    </xf>
    <xf numFmtId="0" fontId="18" fillId="5" borderId="7" xfId="0" applyFont="1" applyFill="1" applyBorder="1" applyAlignment="1">
      <alignment horizontal="center"/>
    </xf>
    <xf numFmtId="0" fontId="18" fillId="5" borderId="8" xfId="0" applyFont="1" applyFill="1" applyBorder="1" applyAlignment="1">
      <alignment horizontal="center"/>
    </xf>
    <xf numFmtId="0" fontId="18" fillId="5" borderId="9" xfId="0" applyFont="1" applyFill="1" applyBorder="1" applyAlignment="1">
      <alignment horizontal="center"/>
    </xf>
    <xf numFmtId="0" fontId="18" fillId="5" borderId="0" xfId="0" applyFont="1" applyFill="1" applyAlignment="1">
      <alignment horizontal="center"/>
    </xf>
    <xf numFmtId="0" fontId="18" fillId="5" borderId="2" xfId="0" applyFont="1" applyFill="1" applyBorder="1" applyAlignment="1">
      <alignment horizontal="center"/>
    </xf>
    <xf numFmtId="0" fontId="19" fillId="5" borderId="6" xfId="0" applyFont="1" applyFill="1" applyBorder="1" applyAlignment="1">
      <alignment horizontal="center"/>
    </xf>
    <xf numFmtId="0" fontId="19" fillId="5" borderId="7" xfId="0" applyFont="1" applyFill="1" applyBorder="1" applyAlignment="1">
      <alignment horizontal="center"/>
    </xf>
    <xf numFmtId="0" fontId="19" fillId="5" borderId="8" xfId="0" applyFont="1" applyFill="1" applyBorder="1" applyAlignment="1">
      <alignment horizontal="center"/>
    </xf>
    <xf numFmtId="0" fontId="20" fillId="2" borderId="3" xfId="0" applyFont="1" applyFill="1" applyBorder="1" applyAlignment="1">
      <alignment vertical="center" textRotation="255" wrapText="1"/>
    </xf>
    <xf numFmtId="0" fontId="21" fillId="2" borderId="3" xfId="0" applyFont="1" applyFill="1" applyBorder="1" applyAlignment="1">
      <alignment horizontal="center" vertical="center" textRotation="255"/>
    </xf>
    <xf numFmtId="0" fontId="22" fillId="3" borderId="1" xfId="0" applyFont="1" applyFill="1" applyBorder="1" applyAlignment="1">
      <alignment horizontal="center"/>
    </xf>
    <xf numFmtId="0" fontId="21" fillId="2" borderId="5" xfId="0" applyFont="1" applyFill="1" applyBorder="1" applyAlignment="1">
      <alignment horizontal="center" vertical="center" textRotation="255"/>
    </xf>
    <xf numFmtId="0" fontId="20" fillId="2" borderId="5" xfId="0" applyFont="1" applyFill="1" applyBorder="1" applyAlignment="1">
      <alignment horizontal="center" vertical="center" textRotation="255"/>
    </xf>
    <xf numFmtId="0" fontId="20" fillId="2" borderId="3" xfId="0" applyFont="1" applyFill="1" applyBorder="1" applyAlignment="1">
      <alignment horizontal="center" vertical="center" textRotation="255"/>
    </xf>
    <xf numFmtId="0" fontId="33" fillId="9" borderId="15" xfId="0" applyFont="1" applyFill="1" applyBorder="1" applyAlignment="1">
      <alignment horizontal="center" wrapText="1"/>
    </xf>
    <xf numFmtId="9" fontId="34" fillId="13" borderId="15" xfId="0" applyNumberFormat="1" applyFont="1" applyFill="1" applyBorder="1" applyAlignment="1">
      <alignment horizontal="center" wrapText="1"/>
    </xf>
    <xf numFmtId="0" fontId="31" fillId="9" borderId="15" xfId="0" applyFont="1" applyFill="1" applyBorder="1" applyAlignment="1">
      <alignment horizontal="center" wrapText="1"/>
    </xf>
    <xf numFmtId="0" fontId="29" fillId="8" borderId="15" xfId="0" applyFont="1" applyFill="1" applyBorder="1" applyAlignment="1">
      <alignment horizontal="center" wrapText="1"/>
    </xf>
    <xf numFmtId="0" fontId="16" fillId="13" borderId="15" xfId="0" applyFont="1" applyFill="1" applyBorder="1" applyAlignment="1">
      <alignment horizontal="center" wrapText="1"/>
    </xf>
    <xf numFmtId="3" fontId="11" fillId="13" borderId="15" xfId="0" applyNumberFormat="1" applyFont="1" applyFill="1" applyBorder="1" applyAlignment="1">
      <alignment horizontal="center" wrapText="1"/>
    </xf>
    <xf numFmtId="0" fontId="11" fillId="13" borderId="15" xfId="0" applyFont="1" applyFill="1" applyBorder="1" applyAlignment="1">
      <alignment horizontal="center" wrapText="1"/>
    </xf>
    <xf numFmtId="0" fontId="30" fillId="11" borderId="15" xfId="0" applyFont="1" applyFill="1" applyBorder="1" applyAlignment="1">
      <alignment horizontal="center" wrapText="1"/>
    </xf>
    <xf numFmtId="0" fontId="24" fillId="10" borderId="15" xfId="0" applyFont="1" applyFill="1" applyBorder="1" applyAlignment="1">
      <alignment horizontal="center" wrapText="1"/>
    </xf>
    <xf numFmtId="0" fontId="25" fillId="9" borderId="15" xfId="0" applyFont="1" applyFill="1" applyBorder="1" applyAlignment="1">
      <alignment horizontal="center" wrapText="1"/>
    </xf>
    <xf numFmtId="0" fontId="26" fillId="8" borderId="15" xfId="0" applyFont="1" applyFill="1" applyBorder="1" applyAlignment="1">
      <alignment horizontal="center" wrapText="1"/>
    </xf>
    <xf numFmtId="0" fontId="27" fillId="8" borderId="15" xfId="0" applyFont="1" applyFill="1" applyBorder="1" applyAlignment="1">
      <alignment horizontal="center" wrapText="1"/>
    </xf>
    <xf numFmtId="0" fontId="28" fillId="8" borderId="15" xfId="0" applyFont="1" applyFill="1" applyBorder="1" applyAlignment="1">
      <alignment horizontal="center" wrapText="1"/>
    </xf>
    <xf numFmtId="6" fontId="34" fillId="13" borderId="15" xfId="0" applyNumberFormat="1" applyFont="1" applyFill="1" applyBorder="1" applyAlignment="1">
      <alignment horizontal="center"/>
    </xf>
    <xf numFmtId="6" fontId="34" fillId="13" borderId="15" xfId="0" applyNumberFormat="1" applyFont="1" applyFill="1" applyBorder="1" applyAlignment="1">
      <alignment horizontal="center" wrapText="1"/>
    </xf>
    <xf numFmtId="0" fontId="35" fillId="11" borderId="15" xfId="0" applyFont="1" applyFill="1" applyBorder="1" applyAlignment="1">
      <alignment horizontal="center"/>
    </xf>
    <xf numFmtId="164" fontId="34" fillId="13" borderId="15" xfId="2" applyNumberFormat="1" applyFont="1" applyFill="1" applyBorder="1" applyAlignment="1">
      <alignment horizontal="center" wrapText="1"/>
    </xf>
    <xf numFmtId="164" fontId="34" fillId="13" borderId="15" xfId="0" applyNumberFormat="1" applyFont="1" applyFill="1" applyBorder="1" applyAlignment="1">
      <alignment horizontal="center" vertical="top" wrapText="1"/>
    </xf>
    <xf numFmtId="9" fontId="34" fillId="13" borderId="15" xfId="0" applyNumberFormat="1" applyFont="1" applyFill="1" applyBorder="1" applyAlignment="1">
      <alignment horizontal="center"/>
    </xf>
    <xf numFmtId="0" fontId="34" fillId="13" borderId="15" xfId="0" applyFont="1" applyFill="1" applyBorder="1" applyAlignment="1">
      <alignment horizontal="center"/>
    </xf>
    <xf numFmtId="0" fontId="34" fillId="13" borderId="15" xfId="0" applyFont="1" applyFill="1" applyBorder="1" applyAlignment="1">
      <alignment horizontal="center" wrapText="1"/>
    </xf>
    <xf numFmtId="0" fontId="34" fillId="13" borderId="15" xfId="0" applyFont="1" applyFill="1" applyBorder="1" applyAlignment="1">
      <alignment wrapText="1"/>
    </xf>
    <xf numFmtId="0" fontId="16" fillId="13" borderId="15" xfId="0" applyFont="1" applyFill="1" applyBorder="1"/>
    <xf numFmtId="0" fontId="35" fillId="11" borderId="15" xfId="0" applyFont="1" applyFill="1" applyBorder="1" applyAlignment="1">
      <alignment horizontal="center" wrapText="1"/>
    </xf>
    <xf numFmtId="0" fontId="36" fillId="12" borderId="15" xfId="0" applyFont="1" applyFill="1" applyBorder="1" applyAlignment="1">
      <alignment horizontal="center" wrapText="1"/>
    </xf>
    <xf numFmtId="164" fontId="16" fillId="13" borderId="15" xfId="0" applyNumberFormat="1" applyFont="1" applyFill="1" applyBorder="1" applyAlignment="1">
      <alignment horizontal="center"/>
    </xf>
    <xf numFmtId="0" fontId="16" fillId="13" borderId="15" xfId="0" applyFont="1" applyFill="1" applyBorder="1" applyAlignment="1">
      <alignment wrapText="1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</a:t>
            </a:r>
            <a:r>
              <a:rPr lang="en-US" baseline="0"/>
              <a:t> - </a:t>
            </a:r>
            <a:r>
              <a:rPr lang="en-US"/>
              <a:t>Total Stockholder</a:t>
            </a:r>
            <a:r>
              <a:rPr lang="en-US" baseline="0"/>
              <a:t> Equities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Process!$A$2</c:f>
              <c:strCache>
                <c:ptCount val="1"/>
                <c:pt idx="0">
                  <c:v>Paychex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numRef>
              <c:f>'Data Collection'!$D$11:$G$11</c:f>
              <c:numCache>
                <c:formatCode>m/d/yy</c:formatCode>
                <c:ptCount val="4"/>
                <c:pt idx="0">
                  <c:v>45077</c:v>
                </c:pt>
                <c:pt idx="1">
                  <c:v>44712</c:v>
                </c:pt>
                <c:pt idx="2">
                  <c:v>44347</c:v>
                </c:pt>
                <c:pt idx="3">
                  <c:v>43982</c:v>
                </c:pt>
              </c:numCache>
            </c:numRef>
          </c:cat>
          <c:val>
            <c:numRef>
              <c:f>Process!$I$2:$I$5</c:f>
              <c:numCache>
                <c:formatCode>"$"#,##0.00</c:formatCode>
                <c:ptCount val="4"/>
                <c:pt idx="0">
                  <c:v>3493200</c:v>
                </c:pt>
                <c:pt idx="1">
                  <c:v>3085200</c:v>
                </c:pt>
                <c:pt idx="2">
                  <c:v>2948000</c:v>
                </c:pt>
                <c:pt idx="3">
                  <c:v>2781400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B1-0247-8672-A9FA95561076}"/>
            </c:ext>
          </c:extLst>
        </c:ser>
        <c:ser>
          <c:idx val="1"/>
          <c:order val="1"/>
          <c:tx>
            <c:strRef>
              <c:f>Process!$A$10</c:f>
              <c:strCache>
                <c:ptCount val="1"/>
                <c:pt idx="0">
                  <c:v>ADP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Process!$I$10:$I$13</c:f>
              <c:numCache>
                <c:formatCode>"$"#,##0.00</c:formatCode>
                <c:ptCount val="4"/>
                <c:pt idx="0">
                  <c:v>3509100</c:v>
                </c:pt>
                <c:pt idx="1">
                  <c:v>3225300</c:v>
                </c:pt>
                <c:pt idx="2">
                  <c:v>5670100</c:v>
                </c:pt>
                <c:pt idx="3">
                  <c:v>5752200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B1-0247-8672-A9FA9556107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63952512"/>
        <c:axId val="363954784"/>
      </c:barChart>
      <c:dateAx>
        <c:axId val="363952512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954784"/>
        <c:crosses val="autoZero"/>
        <c:auto val="1"/>
        <c:lblOffset val="100"/>
        <c:baseTimeUnit val="years"/>
      </c:dateAx>
      <c:valAx>
        <c:axId val="36395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95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- WORKING CAPITAL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Process!$A$2</c:f>
              <c:strCache>
                <c:ptCount val="1"/>
                <c:pt idx="0">
                  <c:v>Paychex</c:v>
                </c:pt>
              </c:strCache>
            </c:strRef>
          </c:tx>
          <c:spPr>
            <a:gradFill>
              <a:gsLst>
                <a:gs pos="100000">
                  <a:schemeClr val="accent6">
                    <a:tint val="77000"/>
                    <a:alpha val="0"/>
                  </a:schemeClr>
                </a:gs>
                <a:gs pos="50000">
                  <a:schemeClr val="accent6">
                    <a:tint val="77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numRef>
              <c:f>Process!$D$2:$D$5</c:f>
              <c:numCache>
                <c:formatCode>m/d/yy</c:formatCode>
                <c:ptCount val="4"/>
                <c:pt idx="0">
                  <c:v>45077</c:v>
                </c:pt>
                <c:pt idx="1">
                  <c:v>44712</c:v>
                </c:pt>
                <c:pt idx="2">
                  <c:v>44347</c:v>
                </c:pt>
                <c:pt idx="3">
                  <c:v>43982</c:v>
                </c:pt>
              </c:numCache>
            </c:numRef>
          </c:cat>
          <c:val>
            <c:numRef>
              <c:f>Process!$L$2:$L$5</c:f>
              <c:numCache>
                <c:formatCode>"$"#,##0.00</c:formatCode>
                <c:ptCount val="4"/>
                <c:pt idx="0">
                  <c:v>3493200</c:v>
                </c:pt>
                <c:pt idx="1">
                  <c:v>3085200</c:v>
                </c:pt>
                <c:pt idx="2">
                  <c:v>2948200</c:v>
                </c:pt>
                <c:pt idx="3">
                  <c:v>2781400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79-B646-94C0-94373777A67B}"/>
            </c:ext>
          </c:extLst>
        </c:ser>
        <c:ser>
          <c:idx val="1"/>
          <c:order val="1"/>
          <c:tx>
            <c:strRef>
              <c:f>Process!$A$10</c:f>
              <c:strCache>
                <c:ptCount val="1"/>
                <c:pt idx="0">
                  <c:v>ADP</c:v>
                </c:pt>
              </c:strCache>
            </c:strRef>
          </c:tx>
          <c:spPr>
            <a:gradFill>
              <a:gsLst>
                <a:gs pos="100000">
                  <a:schemeClr val="accent6">
                    <a:shade val="76000"/>
                    <a:alpha val="0"/>
                  </a:schemeClr>
                </a:gs>
                <a:gs pos="50000">
                  <a:schemeClr val="accent6">
                    <a:shade val="76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delete val="1"/>
          </c:dLbls>
          <c:val>
            <c:numRef>
              <c:f>Process!$L$10:$L$13</c:f>
              <c:numCache>
                <c:formatCode>"$"#,##0.00</c:formatCode>
                <c:ptCount val="4"/>
                <c:pt idx="0">
                  <c:v>3509100</c:v>
                </c:pt>
                <c:pt idx="1">
                  <c:v>3225300</c:v>
                </c:pt>
                <c:pt idx="2">
                  <c:v>5670100</c:v>
                </c:pt>
                <c:pt idx="3">
                  <c:v>5752200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79-B646-94C0-94373777A67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gapDepth val="0"/>
        <c:shape val="box"/>
        <c:axId val="655613296"/>
        <c:axId val="655615024"/>
        <c:axId val="0"/>
      </c:bar3DChart>
      <c:dateAx>
        <c:axId val="655613296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615024"/>
        <c:crosses val="autoZero"/>
        <c:auto val="1"/>
        <c:lblOffset val="100"/>
        <c:baseTimeUnit val="years"/>
      </c:dateAx>
      <c:valAx>
        <c:axId val="65561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61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</a:t>
            </a:r>
            <a:r>
              <a:rPr lang="en-US" baseline="0"/>
              <a:t> -  Net Income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Process!$A$2</c:f>
              <c:strCache>
                <c:ptCount val="1"/>
                <c:pt idx="0">
                  <c:v>Paychex</c:v>
                </c:pt>
              </c:strCache>
            </c:strRef>
          </c:tx>
          <c:spPr>
            <a:solidFill>
              <a:schemeClr val="accent5">
                <a:tint val="77000"/>
                <a:alpha val="85000"/>
              </a:schemeClr>
            </a:solidFill>
            <a:ln w="9525" cap="flat" cmpd="sng" algn="ctr">
              <a:solidFill>
                <a:schemeClr val="accent5">
                  <a:tint val="77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tint val="77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Process!$D$10:$D$13</c:f>
              <c:numCache>
                <c:formatCode>m/d/yy</c:formatCode>
                <c:ptCount val="4"/>
                <c:pt idx="0">
                  <c:v>45107</c:v>
                </c:pt>
                <c:pt idx="1">
                  <c:v>44742</c:v>
                </c:pt>
                <c:pt idx="2">
                  <c:v>44377</c:v>
                </c:pt>
                <c:pt idx="3">
                  <c:v>44012</c:v>
                </c:pt>
              </c:numCache>
            </c:numRef>
          </c:cat>
          <c:val>
            <c:numRef>
              <c:f>Process!$E$2:$E$5</c:f>
              <c:numCache>
                <c:formatCode>"$"#,##0.00</c:formatCode>
                <c:ptCount val="4"/>
                <c:pt idx="0">
                  <c:v>1557300</c:v>
                </c:pt>
                <c:pt idx="1">
                  <c:v>1392800</c:v>
                </c:pt>
                <c:pt idx="2">
                  <c:v>1097500</c:v>
                </c:pt>
                <c:pt idx="3">
                  <c:v>1098100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AB-5945-A0F9-54E5EE08603E}"/>
            </c:ext>
          </c:extLst>
        </c:ser>
        <c:ser>
          <c:idx val="1"/>
          <c:order val="1"/>
          <c:tx>
            <c:strRef>
              <c:f>Process!$A$10</c:f>
              <c:strCache>
                <c:ptCount val="1"/>
                <c:pt idx="0">
                  <c:v>ADP</c:v>
                </c:pt>
              </c:strCache>
            </c:strRef>
          </c:tx>
          <c:spPr>
            <a:solidFill>
              <a:schemeClr val="accent5">
                <a:shade val="76000"/>
                <a:alpha val="85000"/>
              </a:schemeClr>
            </a:solidFill>
            <a:ln w="9525" cap="flat" cmpd="sng" algn="ctr">
              <a:solidFill>
                <a:schemeClr val="accent5">
                  <a:shade val="76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shade val="76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Process!$E$10:$E$13</c:f>
              <c:numCache>
                <c:formatCode>"$"#,##0.00</c:formatCode>
                <c:ptCount val="4"/>
                <c:pt idx="0">
                  <c:v>3412000</c:v>
                </c:pt>
                <c:pt idx="1">
                  <c:v>2948900</c:v>
                </c:pt>
                <c:pt idx="2">
                  <c:v>2598500</c:v>
                </c:pt>
                <c:pt idx="3">
                  <c:v>2466500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AB-5945-A0F9-54E5EE08603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1308920096"/>
        <c:axId val="1309661504"/>
        <c:axId val="0"/>
      </c:bar3DChart>
      <c:dateAx>
        <c:axId val="1308920096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661504"/>
        <c:crosses val="autoZero"/>
        <c:auto val="1"/>
        <c:lblOffset val="100"/>
        <c:baseTimeUnit val="years"/>
      </c:dateAx>
      <c:valAx>
        <c:axId val="130966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92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Telugu MN" pitchFamily="2" charset="0"/>
                <a:cs typeface="Telugu MN" pitchFamily="2" charset="0"/>
              </a:rPr>
              <a:t>Quarterly</a:t>
            </a:r>
            <a:r>
              <a:rPr lang="en-US" b="1" baseline="0">
                <a:latin typeface="Telugu MN" pitchFamily="2" charset="0"/>
                <a:cs typeface="Telugu MN" pitchFamily="2" charset="0"/>
              </a:rPr>
              <a:t> - Gross Profit</a:t>
            </a:r>
            <a:endParaRPr lang="en-US" b="1">
              <a:latin typeface="Telugu MN" pitchFamily="2" charset="0"/>
              <a:cs typeface="Telugu MN" pitchFamily="2" charset="0"/>
            </a:endParaRPr>
          </a:p>
        </c:rich>
      </c:tx>
      <c:overlay val="1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Process!$A$2</c:f>
              <c:strCache>
                <c:ptCount val="1"/>
                <c:pt idx="0">
                  <c:v>Paychex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Process!$D$14:$D$17</c:f>
              <c:numCache>
                <c:formatCode>m/d/yy</c:formatCode>
                <c:ptCount val="4"/>
                <c:pt idx="0">
                  <c:v>45107</c:v>
                </c:pt>
                <c:pt idx="1">
                  <c:v>45016</c:v>
                </c:pt>
                <c:pt idx="2">
                  <c:v>44926</c:v>
                </c:pt>
                <c:pt idx="3">
                  <c:v>44834</c:v>
                </c:pt>
              </c:numCache>
            </c:numRef>
          </c:cat>
          <c:val>
            <c:numRef>
              <c:f>Process!$F$6:$F$9</c:f>
              <c:numCache>
                <c:formatCode>"$"#,##0.00</c:formatCode>
                <c:ptCount val="4"/>
                <c:pt idx="0">
                  <c:v>925800</c:v>
                </c:pt>
                <c:pt idx="1">
                  <c:v>859800</c:v>
                </c:pt>
                <c:pt idx="2">
                  <c:v>1008100</c:v>
                </c:pt>
                <c:pt idx="3">
                  <c:v>831000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EA-8D41-B428-82F0FC4DEB63}"/>
            </c:ext>
          </c:extLst>
        </c:ser>
        <c:ser>
          <c:idx val="1"/>
          <c:order val="1"/>
          <c:tx>
            <c:strRef>
              <c:f>Process!$A$10</c:f>
              <c:strCache>
                <c:ptCount val="1"/>
                <c:pt idx="0">
                  <c:v>ADP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Process!$F$14:$F$17</c:f>
              <c:numCache>
                <c:formatCode>"$"#,##0.00</c:formatCode>
                <c:ptCount val="4"/>
                <c:pt idx="0">
                  <c:v>1756700</c:v>
                </c:pt>
                <c:pt idx="1">
                  <c:v>2054600</c:v>
                </c:pt>
                <c:pt idx="2">
                  <c:v>1753100</c:v>
                </c:pt>
                <c:pt idx="3">
                  <c:v>1681000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EA-8D41-B428-82F0FC4DE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9586144"/>
        <c:axId val="1579587872"/>
      </c:barChart>
      <c:catAx>
        <c:axId val="157958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Quarter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587872"/>
        <c:crosses val="autoZero"/>
        <c:auto val="0"/>
        <c:lblAlgn val="ctr"/>
        <c:lblOffset val="100"/>
        <c:tickLblSkip val="1"/>
        <c:noMultiLvlLbl val="0"/>
      </c:catAx>
      <c:valAx>
        <c:axId val="157958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58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b="0" cap="none" spc="0">
                <a:ln w="0"/>
                <a:solidFill>
                  <a:schemeClr val="dk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rPr>
              <a:t>Quarterly</a:t>
            </a:r>
            <a:r>
              <a:rPr lang="en-US" b="0" cap="none" spc="0" baseline="0">
                <a:ln w="0"/>
                <a:solidFill>
                  <a:schemeClr val="dk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rPr>
              <a:t> - Cash from Operations</a:t>
            </a:r>
            <a:endParaRPr lang="en-US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endParaRPr>
          </a:p>
        </c:rich>
      </c:tx>
      <c:overlay val="0"/>
      <c:spPr>
        <a:solidFill>
          <a:schemeClr val="lt1"/>
        </a:solidFill>
        <a:ln w="12700" cap="flat" cmpd="sng" algn="ctr">
          <a:solidFill>
            <a:schemeClr val="accent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Process!$A$2</c:f>
              <c:strCache>
                <c:ptCount val="1"/>
                <c:pt idx="0">
                  <c:v>Paychex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Process!$D$14:$D$17</c:f>
              <c:numCache>
                <c:formatCode>m/d/yy</c:formatCode>
                <c:ptCount val="4"/>
                <c:pt idx="0">
                  <c:v>45107</c:v>
                </c:pt>
                <c:pt idx="1">
                  <c:v>45016</c:v>
                </c:pt>
                <c:pt idx="2">
                  <c:v>44926</c:v>
                </c:pt>
                <c:pt idx="3">
                  <c:v>44834</c:v>
                </c:pt>
              </c:numCache>
            </c:numRef>
          </c:cat>
          <c:val>
            <c:numRef>
              <c:f>Process!$J$6:$J$9</c:f>
              <c:numCache>
                <c:formatCode>"$"#,##0.00</c:formatCode>
                <c:ptCount val="4"/>
                <c:pt idx="0">
                  <c:v>655800</c:v>
                </c:pt>
                <c:pt idx="1">
                  <c:v>409300</c:v>
                </c:pt>
                <c:pt idx="2">
                  <c:v>604200</c:v>
                </c:pt>
                <c:pt idx="3">
                  <c:v>321600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15-BB42-8160-0E854FB6505B}"/>
            </c:ext>
          </c:extLst>
        </c:ser>
        <c:ser>
          <c:idx val="1"/>
          <c:order val="1"/>
          <c:tx>
            <c:strRef>
              <c:f>Process!$A$10</c:f>
              <c:strCache>
                <c:ptCount val="1"/>
                <c:pt idx="0">
                  <c:v>ADP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Process!$D$14:$D$17</c:f>
              <c:numCache>
                <c:formatCode>m/d/yy</c:formatCode>
                <c:ptCount val="4"/>
                <c:pt idx="0">
                  <c:v>45107</c:v>
                </c:pt>
                <c:pt idx="1">
                  <c:v>45016</c:v>
                </c:pt>
                <c:pt idx="2">
                  <c:v>44926</c:v>
                </c:pt>
                <c:pt idx="3">
                  <c:v>44834</c:v>
                </c:pt>
              </c:numCache>
            </c:numRef>
          </c:cat>
          <c:val>
            <c:numRef>
              <c:f>Process!$J$14:$J$17</c:f>
              <c:numCache>
                <c:formatCode>"$"#,##0.00</c:formatCode>
                <c:ptCount val="4"/>
                <c:pt idx="0">
                  <c:v>1185700</c:v>
                </c:pt>
                <c:pt idx="1">
                  <c:v>3099500</c:v>
                </c:pt>
                <c:pt idx="2">
                  <c:v>3093300</c:v>
                </c:pt>
                <c:pt idx="3">
                  <c:v>3026200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15-BB42-8160-0E854FB65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1483610576"/>
        <c:axId val="1917492560"/>
      </c:barChart>
      <c:catAx>
        <c:axId val="1483610576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1917492560"/>
        <c:crosses val="autoZero"/>
        <c:auto val="0"/>
        <c:lblAlgn val="ctr"/>
        <c:lblOffset val="100"/>
        <c:noMultiLvlLbl val="0"/>
      </c:catAx>
      <c:valAx>
        <c:axId val="191749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148361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Quarterly</a:t>
            </a:r>
            <a:r>
              <a:rPr lang="en-US" baseline="0"/>
              <a:t> - Return on Assets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Process!$A$2</c:f>
              <c:strCache>
                <c:ptCount val="1"/>
                <c:pt idx="0">
                  <c:v>Paychex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Process!$D$14:$D$17</c:f>
              <c:numCache>
                <c:formatCode>m/d/yy</c:formatCode>
                <c:ptCount val="4"/>
                <c:pt idx="0">
                  <c:v>45107</c:v>
                </c:pt>
                <c:pt idx="1">
                  <c:v>45016</c:v>
                </c:pt>
                <c:pt idx="2">
                  <c:v>44926</c:v>
                </c:pt>
                <c:pt idx="3">
                  <c:v>44834</c:v>
                </c:pt>
              </c:numCache>
            </c:numRef>
          </c:cat>
          <c:val>
            <c:numRef>
              <c:f>Process!$N$6:$N$9</c:f>
              <c:numCache>
                <c:formatCode>0%</c:formatCode>
                <c:ptCount val="4"/>
                <c:pt idx="0">
                  <c:v>3.4360655737704915E-2</c:v>
                </c:pt>
                <c:pt idx="1">
                  <c:v>3.3225867627536508E-2</c:v>
                </c:pt>
                <c:pt idx="2">
                  <c:v>4.4079369270813684E-2</c:v>
                </c:pt>
                <c:pt idx="3">
                  <c:v>3.9102264957728748E-2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80-8C40-B5E5-FF4629A06D8B}"/>
            </c:ext>
          </c:extLst>
        </c:ser>
        <c:ser>
          <c:idx val="1"/>
          <c:order val="1"/>
          <c:tx>
            <c:strRef>
              <c:f>Process!$A$10</c:f>
              <c:strCache>
                <c:ptCount val="1"/>
                <c:pt idx="0">
                  <c:v>ADP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Process!$D$14:$D$17</c:f>
              <c:numCache>
                <c:formatCode>m/d/yy</c:formatCode>
                <c:ptCount val="4"/>
                <c:pt idx="0">
                  <c:v>45107</c:v>
                </c:pt>
                <c:pt idx="1">
                  <c:v>45016</c:v>
                </c:pt>
                <c:pt idx="2">
                  <c:v>44926</c:v>
                </c:pt>
                <c:pt idx="3">
                  <c:v>44834</c:v>
                </c:pt>
              </c:numCache>
            </c:numRef>
          </c:cat>
          <c:val>
            <c:numRef>
              <c:f>Process!$N$14:$N$17</c:f>
              <c:numCache>
                <c:formatCode>0%</c:formatCode>
                <c:ptCount val="4"/>
                <c:pt idx="0">
                  <c:v>1.523807655333425E-2</c:v>
                </c:pt>
                <c:pt idx="1">
                  <c:v>1.741931605262367E-2</c:v>
                </c:pt>
                <c:pt idx="2">
                  <c:v>1.4933979762363873E-2</c:v>
                </c:pt>
                <c:pt idx="3">
                  <c:v>1.6801575336408948E-2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80-8C40-B5E5-FF4629A06D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1579654576"/>
        <c:axId val="1579656304"/>
        <c:axId val="0"/>
      </c:bar3DChart>
      <c:catAx>
        <c:axId val="1579654576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56304"/>
        <c:crosses val="autoZero"/>
        <c:auto val="0"/>
        <c:lblAlgn val="ctr"/>
        <c:lblOffset val="100"/>
        <c:noMultiLvlLbl val="0"/>
      </c:catAx>
      <c:valAx>
        <c:axId val="157965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5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5400000" scaled="0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730250</xdr:colOff>
      <xdr:row>2</xdr:row>
      <xdr:rowOff>6350</xdr:rowOff>
    </xdr:from>
    <xdr:to>
      <xdr:col>13</xdr:col>
      <xdr:colOff>273050</xdr:colOff>
      <xdr:row>15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E37DC1-3876-2B1C-CB36-BC6CFB867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584200</xdr:colOff>
      <xdr:row>16</xdr:row>
      <xdr:rowOff>82550</xdr:rowOff>
    </xdr:from>
    <xdr:to>
      <xdr:col>6</xdr:col>
      <xdr:colOff>127000</xdr:colOff>
      <xdr:row>29</xdr:row>
      <xdr:rowOff>184150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31D1AB-F8E6-B4D2-C3ED-2BC1BE5466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736600</xdr:colOff>
      <xdr:row>1</xdr:row>
      <xdr:rowOff>165100</xdr:rowOff>
    </xdr:from>
    <xdr:to>
      <xdr:col>6</xdr:col>
      <xdr:colOff>279400</xdr:colOff>
      <xdr:row>15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5221E1-F305-3694-B5E6-6D649899A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711200</xdr:colOff>
      <xdr:row>18</xdr:row>
      <xdr:rowOff>82550</xdr:rowOff>
    </xdr:from>
    <xdr:to>
      <xdr:col>13</xdr:col>
      <xdr:colOff>254000</xdr:colOff>
      <xdr:row>31</xdr:row>
      <xdr:rowOff>184150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814CFF8-23F3-4370-44E7-CF31C9BF38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431800</xdr:colOff>
      <xdr:row>31</xdr:row>
      <xdr:rowOff>158750</xdr:rowOff>
    </xdr:from>
    <xdr:to>
      <xdr:col>5</xdr:col>
      <xdr:colOff>812800</xdr:colOff>
      <xdr:row>45</xdr:row>
      <xdr:rowOff>57150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FA4CBC8-8382-A35E-D87D-52D8E5B0DD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457200</xdr:colOff>
      <xdr:row>34</xdr:row>
      <xdr:rowOff>31750</xdr:rowOff>
    </xdr:from>
    <xdr:to>
      <xdr:col>13</xdr:col>
      <xdr:colOff>0</xdr:colOff>
      <xdr:row>47</xdr:row>
      <xdr:rowOff>133350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D8B2CFC-5DC3-530B-964D-61FCD1D4C6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35AED-AA78-EE45-BB56-318E4630391F}">
  <dimension ref="B1:M37"/>
  <sheetViews>
    <sheetView workbookViewId="0">
      <selection activeCell="C1" sqref="C1:G2"/>
    </sheetView>
  </sheetViews>
  <sheetFormatPr baseColWidth="10" defaultColWidth="11" defaultRowHeight="16"/>
  <cols>
    <col min="1" max="1" width="18.33203125" customWidth="1"/>
    <col min="2" max="2" width="21.5" customWidth="1"/>
    <col min="3" max="3" width="25.1640625" customWidth="1"/>
    <col min="4" max="4" width="22.1640625" customWidth="1"/>
    <col min="5" max="5" width="19.6640625" customWidth="1"/>
    <col min="6" max="6" width="18.5" customWidth="1"/>
    <col min="7" max="7" width="19.1640625" customWidth="1"/>
    <col min="8" max="8" width="11.83203125" bestFit="1" customWidth="1"/>
  </cols>
  <sheetData>
    <row r="1" spans="2:8" ht="9.75" customHeight="1">
      <c r="C1" s="68" t="s">
        <v>0</v>
      </c>
      <c r="D1" s="69"/>
      <c r="E1" s="69"/>
      <c r="F1" s="69"/>
      <c r="G1" s="70"/>
      <c r="H1" s="1"/>
    </row>
    <row r="2" spans="2:8" ht="39" customHeight="1">
      <c r="C2" s="71"/>
      <c r="D2" s="72"/>
      <c r="E2" s="72"/>
      <c r="F2" s="72"/>
      <c r="G2" s="73"/>
    </row>
    <row r="3" spans="2:8" ht="18">
      <c r="C3" s="35" t="s">
        <v>50</v>
      </c>
      <c r="D3" s="14">
        <v>45169</v>
      </c>
      <c r="E3" s="14">
        <v>45077</v>
      </c>
      <c r="F3" s="14">
        <v>44985</v>
      </c>
      <c r="G3" s="36">
        <v>44895</v>
      </c>
    </row>
    <row r="4" spans="2:8" ht="18">
      <c r="C4" s="37" t="s">
        <v>2</v>
      </c>
      <c r="D4" s="9">
        <v>925800</v>
      </c>
      <c r="E4" s="9">
        <v>859800</v>
      </c>
      <c r="F4" s="9">
        <v>1008100</v>
      </c>
      <c r="G4" s="25">
        <v>831000</v>
      </c>
    </row>
    <row r="5" spans="2:8" ht="18">
      <c r="C5" s="37" t="s">
        <v>3</v>
      </c>
      <c r="D5" s="9">
        <v>12200000</v>
      </c>
      <c r="E5" s="9">
        <v>10546400</v>
      </c>
      <c r="F5" s="9">
        <v>10603600</v>
      </c>
      <c r="G5" s="25">
        <v>9214300</v>
      </c>
    </row>
    <row r="6" spans="2:8" ht="18">
      <c r="B6" s="3"/>
      <c r="C6" s="37" t="s">
        <v>4</v>
      </c>
      <c r="D6" s="9">
        <v>8612200</v>
      </c>
      <c r="E6" s="9">
        <v>7053200</v>
      </c>
      <c r="F6" s="9">
        <v>7202500</v>
      </c>
      <c r="G6" s="25">
        <v>6009000</v>
      </c>
    </row>
    <row r="7" spans="2:8" ht="18">
      <c r="C7" s="37" t="s">
        <v>5</v>
      </c>
      <c r="D7" s="9">
        <v>3587800</v>
      </c>
      <c r="E7" s="9">
        <v>3493200</v>
      </c>
      <c r="F7" s="9">
        <v>3401000</v>
      </c>
      <c r="G7" s="25">
        <v>3205300</v>
      </c>
    </row>
    <row r="8" spans="2:8" ht="18">
      <c r="C8" s="37" t="s">
        <v>6</v>
      </c>
      <c r="D8" s="9">
        <v>419200</v>
      </c>
      <c r="E8" s="9">
        <v>350400</v>
      </c>
      <c r="F8" s="9">
        <v>467400</v>
      </c>
      <c r="G8" s="25">
        <v>360300</v>
      </c>
    </row>
    <row r="9" spans="2:8" ht="18">
      <c r="C9" s="37" t="s">
        <v>7</v>
      </c>
      <c r="D9" s="9">
        <v>655800</v>
      </c>
      <c r="E9" s="9">
        <v>409300</v>
      </c>
      <c r="F9" s="9">
        <v>604200</v>
      </c>
      <c r="G9" s="25">
        <v>321600</v>
      </c>
    </row>
    <row r="10" spans="2:8" ht="18">
      <c r="C10" s="37" t="s">
        <v>8</v>
      </c>
      <c r="D10" s="9">
        <v>1749200</v>
      </c>
      <c r="E10" s="9">
        <v>-227500</v>
      </c>
      <c r="F10" s="9">
        <v>737600</v>
      </c>
      <c r="G10" s="25">
        <v>-81300</v>
      </c>
    </row>
    <row r="11" spans="2:8" ht="18">
      <c r="C11" s="35" t="s">
        <v>9</v>
      </c>
      <c r="D11" s="14">
        <v>45077</v>
      </c>
      <c r="E11" s="14">
        <v>44712</v>
      </c>
      <c r="F11" s="14">
        <v>44347</v>
      </c>
      <c r="G11" s="36">
        <v>43982</v>
      </c>
    </row>
    <row r="12" spans="2:8" ht="18">
      <c r="C12" s="37" t="s">
        <v>10</v>
      </c>
      <c r="D12" s="9">
        <v>3554100</v>
      </c>
      <c r="E12" s="9">
        <v>3255400</v>
      </c>
      <c r="F12" s="9">
        <v>2785600</v>
      </c>
      <c r="G12" s="25">
        <v>2759700</v>
      </c>
    </row>
    <row r="13" spans="2:8" ht="18">
      <c r="C13" s="37" t="s">
        <v>3</v>
      </c>
      <c r="D13" s="9">
        <v>10546400</v>
      </c>
      <c r="E13" s="9">
        <v>9635200</v>
      </c>
      <c r="F13" s="9">
        <v>9227200</v>
      </c>
      <c r="G13" s="25">
        <v>8550700</v>
      </c>
    </row>
    <row r="14" spans="2:8" ht="18">
      <c r="C14" s="37" t="s">
        <v>4</v>
      </c>
      <c r="D14" s="9">
        <v>7053200</v>
      </c>
      <c r="E14" s="9">
        <v>6550000</v>
      </c>
      <c r="F14" s="9">
        <v>6279200</v>
      </c>
      <c r="G14" s="25">
        <v>5769300</v>
      </c>
    </row>
    <row r="15" spans="2:8" ht="18">
      <c r="C15" s="37" t="s">
        <v>5</v>
      </c>
      <c r="D15" s="9">
        <v>3493200</v>
      </c>
      <c r="E15" s="9">
        <v>3085200</v>
      </c>
      <c r="F15" s="9">
        <v>2948000</v>
      </c>
      <c r="G15" s="25">
        <v>2781400</v>
      </c>
    </row>
    <row r="16" spans="2:8" ht="18">
      <c r="C16" s="37" t="s">
        <v>6</v>
      </c>
      <c r="D16" s="9">
        <v>1557300</v>
      </c>
      <c r="E16" s="9">
        <v>1392800</v>
      </c>
      <c r="F16" s="9">
        <v>1097500</v>
      </c>
      <c r="G16" s="25">
        <v>1098100</v>
      </c>
    </row>
    <row r="17" spans="3:13" ht="18">
      <c r="C17" s="37" t="s">
        <v>7</v>
      </c>
      <c r="D17" s="9">
        <v>1699400</v>
      </c>
      <c r="E17" s="9">
        <v>1505500</v>
      </c>
      <c r="F17" s="9">
        <v>1260300</v>
      </c>
      <c r="G17" s="25">
        <v>1440900</v>
      </c>
    </row>
    <row r="18" spans="3:13" ht="19" thickBot="1">
      <c r="C18" s="38" t="s">
        <v>8</v>
      </c>
      <c r="D18" s="39">
        <v>1206500</v>
      </c>
      <c r="E18" s="39">
        <v>-894000</v>
      </c>
      <c r="F18" s="39">
        <v>163300</v>
      </c>
      <c r="G18" s="40">
        <v>724600</v>
      </c>
    </row>
    <row r="19" spans="3:13" ht="17" thickBot="1"/>
    <row r="20" spans="3:13" ht="51" customHeight="1">
      <c r="C20" s="74" t="s">
        <v>11</v>
      </c>
      <c r="D20" s="75"/>
      <c r="E20" s="75"/>
      <c r="F20" s="75"/>
      <c r="G20" s="76"/>
    </row>
    <row r="21" spans="3:13" ht="18">
      <c r="C21" s="22" t="s">
        <v>50</v>
      </c>
      <c r="D21" s="13">
        <v>45107</v>
      </c>
      <c r="E21" s="13">
        <v>45016</v>
      </c>
      <c r="F21" s="13">
        <v>44926</v>
      </c>
      <c r="G21" s="23">
        <v>44834</v>
      </c>
    </row>
    <row r="22" spans="3:13" ht="18">
      <c r="C22" s="24" t="s">
        <v>2</v>
      </c>
      <c r="D22" s="9">
        <v>1756700</v>
      </c>
      <c r="E22" s="9">
        <v>2054600</v>
      </c>
      <c r="F22" s="9">
        <v>1753100</v>
      </c>
      <c r="G22" s="25">
        <v>1681000</v>
      </c>
      <c r="I22" s="5"/>
      <c r="J22" s="5"/>
      <c r="K22" s="5"/>
      <c r="L22" s="5"/>
    </row>
    <row r="23" spans="3:13" ht="18">
      <c r="C23" s="24" t="s">
        <v>12</v>
      </c>
      <c r="D23" s="9">
        <v>50971000</v>
      </c>
      <c r="E23" s="9">
        <v>59881800</v>
      </c>
      <c r="F23" s="9">
        <v>54453000</v>
      </c>
      <c r="G23" s="25">
        <v>46364700</v>
      </c>
    </row>
    <row r="24" spans="3:13" ht="18">
      <c r="C24" s="24" t="s">
        <v>13</v>
      </c>
      <c r="D24" s="9">
        <v>47461900</v>
      </c>
      <c r="E24" s="9">
        <v>56188000</v>
      </c>
      <c r="F24" s="9">
        <v>51466300</v>
      </c>
      <c r="G24" s="25">
        <v>43788200</v>
      </c>
    </row>
    <row r="25" spans="3:13" ht="18">
      <c r="C25" s="24" t="s">
        <v>14</v>
      </c>
      <c r="D25" s="10">
        <v>3509100</v>
      </c>
      <c r="E25" s="10">
        <v>3693800</v>
      </c>
      <c r="F25" s="8">
        <v>2986700</v>
      </c>
      <c r="G25" s="26">
        <v>2576500</v>
      </c>
    </row>
    <row r="26" spans="3:13" ht="18">
      <c r="C26" s="24" t="s">
        <v>15</v>
      </c>
      <c r="D26" s="6">
        <v>776700</v>
      </c>
      <c r="E26" s="6">
        <v>1043100</v>
      </c>
      <c r="F26" s="6">
        <v>813200</v>
      </c>
      <c r="G26" s="27">
        <v>779000</v>
      </c>
      <c r="M26" s="5"/>
    </row>
    <row r="27" spans="3:13" ht="18">
      <c r="C27" s="24" t="s">
        <v>16</v>
      </c>
      <c r="D27" s="6">
        <v>1185700</v>
      </c>
      <c r="E27" s="6">
        <v>1404100</v>
      </c>
      <c r="F27" s="6">
        <v>899700</v>
      </c>
      <c r="G27" s="28">
        <v>718100</v>
      </c>
      <c r="I27" s="5"/>
      <c r="J27" s="5"/>
      <c r="K27" s="5"/>
      <c r="L27" s="5"/>
    </row>
    <row r="28" spans="3:13" ht="18">
      <c r="C28" s="24" t="s">
        <v>17</v>
      </c>
      <c r="D28" s="6">
        <v>-9273300</v>
      </c>
      <c r="E28" s="6">
        <v>4758800</v>
      </c>
      <c r="F28" s="6">
        <v>7686200</v>
      </c>
      <c r="G28" s="27">
        <v>-17162100</v>
      </c>
    </row>
    <row r="29" spans="3:13" ht="18">
      <c r="C29" s="22" t="s">
        <v>18</v>
      </c>
      <c r="D29" s="7">
        <v>45107</v>
      </c>
      <c r="E29" s="7">
        <v>44742</v>
      </c>
      <c r="F29" s="7">
        <v>44377</v>
      </c>
      <c r="G29" s="29">
        <v>44012</v>
      </c>
    </row>
    <row r="30" spans="3:13" ht="18">
      <c r="C30" s="24" t="s">
        <v>19</v>
      </c>
      <c r="D30" s="9">
        <v>7245400</v>
      </c>
      <c r="E30" s="9">
        <v>6584600</v>
      </c>
      <c r="F30" s="9">
        <v>5942700</v>
      </c>
      <c r="G30" s="25">
        <v>5599500</v>
      </c>
    </row>
    <row r="31" spans="3:13" ht="18">
      <c r="C31" s="24" t="s">
        <v>12</v>
      </c>
      <c r="D31" s="9">
        <v>50971000</v>
      </c>
      <c r="E31" s="9">
        <v>63068200</v>
      </c>
      <c r="F31" s="9">
        <v>48772500</v>
      </c>
      <c r="G31" s="25">
        <v>39165500</v>
      </c>
    </row>
    <row r="32" spans="3:13" ht="18">
      <c r="C32" s="24" t="s">
        <v>13</v>
      </c>
      <c r="D32" s="8">
        <v>47461900</v>
      </c>
      <c r="E32" s="8">
        <v>59842900</v>
      </c>
      <c r="F32" s="10">
        <v>43102400</v>
      </c>
      <c r="G32" s="26">
        <v>33413300</v>
      </c>
    </row>
    <row r="33" spans="3:7" ht="18">
      <c r="C33" s="24" t="s">
        <v>20</v>
      </c>
      <c r="D33" s="10">
        <v>3509100</v>
      </c>
      <c r="E33" s="10">
        <v>3225300</v>
      </c>
      <c r="F33" s="10">
        <v>5670100</v>
      </c>
      <c r="G33" s="26">
        <v>5752200</v>
      </c>
    </row>
    <row r="34" spans="3:7" ht="18">
      <c r="C34" s="24" t="s">
        <v>21</v>
      </c>
      <c r="D34" s="8">
        <v>3412000</v>
      </c>
      <c r="E34" s="8">
        <v>2948900</v>
      </c>
      <c r="F34" s="10">
        <v>2598500</v>
      </c>
      <c r="G34" s="26">
        <v>2466500</v>
      </c>
    </row>
    <row r="35" spans="3:7" ht="18">
      <c r="C35" s="24" t="s">
        <v>15</v>
      </c>
      <c r="D35" s="8">
        <v>3412000</v>
      </c>
      <c r="E35" s="8">
        <v>2948900</v>
      </c>
      <c r="F35" s="10">
        <v>2598500</v>
      </c>
      <c r="G35" s="26">
        <v>2466500</v>
      </c>
    </row>
    <row r="36" spans="3:7" ht="18">
      <c r="C36" s="24" t="s">
        <v>22</v>
      </c>
      <c r="D36" s="11">
        <v>4207600</v>
      </c>
      <c r="E36" s="11">
        <v>3099500</v>
      </c>
      <c r="F36" s="12">
        <v>3093300</v>
      </c>
      <c r="G36" s="30">
        <v>3026200</v>
      </c>
    </row>
    <row r="37" spans="3:7" ht="19" thickBot="1">
      <c r="C37" s="31" t="s">
        <v>23</v>
      </c>
      <c r="D37" s="32">
        <v>-13990400</v>
      </c>
      <c r="E37" s="32">
        <v>9738500</v>
      </c>
      <c r="F37" s="33">
        <v>6015800</v>
      </c>
      <c r="G37" s="34">
        <v>291900</v>
      </c>
    </row>
  </sheetData>
  <mergeCells count="2">
    <mergeCell ref="C1:G2"/>
    <mergeCell ref="C20:G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CB5E6-E714-E44F-B078-FE8995861BDC}">
  <dimension ref="A1:N27"/>
  <sheetViews>
    <sheetView zoomScale="90" zoomScaleNormal="90" workbookViewId="0">
      <selection activeCell="L21" sqref="L21"/>
    </sheetView>
  </sheetViews>
  <sheetFormatPr baseColWidth="10" defaultColWidth="10.83203125" defaultRowHeight="21" customHeight="1"/>
  <cols>
    <col min="1" max="1" width="10.83203125" style="2"/>
    <col min="2" max="2" width="2.33203125" style="2" customWidth="1"/>
    <col min="3" max="4" width="10.83203125" style="2"/>
    <col min="5" max="5" width="12.83203125" style="2" customWidth="1"/>
    <col min="6" max="6" width="12.83203125" style="2" bestFit="1" customWidth="1"/>
    <col min="7" max="7" width="13.6640625" style="2" bestFit="1" customWidth="1"/>
    <col min="8" max="8" width="15" style="2" customWidth="1"/>
    <col min="9" max="9" width="17.6640625" style="2" customWidth="1"/>
    <col min="10" max="10" width="14.5" style="2" customWidth="1"/>
    <col min="11" max="11" width="16.5" style="2" customWidth="1"/>
    <col min="12" max="12" width="14.33203125" style="2" customWidth="1"/>
    <col min="13" max="14" width="15" style="2" customWidth="1"/>
    <col min="15" max="15" width="14.5" style="2" customWidth="1"/>
    <col min="16" max="16384" width="10.83203125" style="2"/>
  </cols>
  <sheetData>
    <row r="1" spans="1:14" ht="31" customHeight="1" thickBot="1">
      <c r="A1" s="79" t="s">
        <v>24</v>
      </c>
      <c r="B1" s="79"/>
      <c r="C1" s="49"/>
      <c r="D1" s="50" t="s">
        <v>25</v>
      </c>
      <c r="E1" s="54" t="str">
        <f>'Data Collection'!C16</f>
        <v>Net Income</v>
      </c>
      <c r="F1" s="54" t="s">
        <v>2</v>
      </c>
      <c r="G1" s="54" t="s">
        <v>3</v>
      </c>
      <c r="H1" s="54" t="s">
        <v>4</v>
      </c>
      <c r="I1" s="55" t="s">
        <v>26</v>
      </c>
      <c r="J1" s="55" t="s">
        <v>27</v>
      </c>
      <c r="K1" s="55" t="s">
        <v>28</v>
      </c>
      <c r="L1" s="55" t="s">
        <v>29</v>
      </c>
      <c r="M1" s="55" t="s">
        <v>30</v>
      </c>
      <c r="N1" s="55" t="s">
        <v>31</v>
      </c>
    </row>
    <row r="2" spans="1:14" ht="21" customHeight="1" thickBot="1">
      <c r="A2" s="81" t="str">
        <f>'Data Collection'!C1</f>
        <v>Paychex</v>
      </c>
      <c r="B2" s="81"/>
      <c r="C2" s="80" t="str">
        <f>'Data Collection'!C11</f>
        <v xml:space="preserve">Annual </v>
      </c>
      <c r="D2" s="48">
        <v>45077</v>
      </c>
      <c r="E2" s="51">
        <v>1557300</v>
      </c>
      <c r="F2" s="51">
        <v>3054100</v>
      </c>
      <c r="G2" s="51">
        <v>10546400</v>
      </c>
      <c r="H2" s="51">
        <v>7053200</v>
      </c>
      <c r="I2" s="51">
        <v>3493200</v>
      </c>
      <c r="J2" s="51">
        <v>1669400</v>
      </c>
      <c r="K2" s="51">
        <v>1206500</v>
      </c>
      <c r="L2" s="52">
        <f t="shared" ref="L2:L17" si="0">G2-H2</f>
        <v>3493200</v>
      </c>
      <c r="M2" s="53">
        <f t="shared" ref="M2:M17" si="1">IF(I2="",0,E2/I2)</f>
        <v>0.44580900034352455</v>
      </c>
      <c r="N2" s="53">
        <f>IF(G2="",0,E2/G2)</f>
        <v>0.1476617613593264</v>
      </c>
    </row>
    <row r="3" spans="1:14" ht="21" customHeight="1" thickBot="1">
      <c r="A3" s="82"/>
      <c r="B3" s="82"/>
      <c r="C3" s="78"/>
      <c r="D3" s="15">
        <v>44712</v>
      </c>
      <c r="E3" s="41">
        <v>1392800</v>
      </c>
      <c r="F3" s="41">
        <v>3255400</v>
      </c>
      <c r="G3" s="41">
        <v>9635200</v>
      </c>
      <c r="H3" s="41">
        <v>6550000</v>
      </c>
      <c r="I3" s="41">
        <v>3085200</v>
      </c>
      <c r="J3" s="41">
        <v>1505000</v>
      </c>
      <c r="K3" s="41">
        <v>-894700</v>
      </c>
      <c r="L3" s="42">
        <f t="shared" si="0"/>
        <v>3085200</v>
      </c>
      <c r="M3" s="20">
        <f t="shared" si="1"/>
        <v>0.45144561130558797</v>
      </c>
      <c r="N3" s="20">
        <f>IF(G3="",0,E3/G3)</f>
        <v>0.14455330454998339</v>
      </c>
    </row>
    <row r="4" spans="1:14" ht="21" customHeight="1" thickBot="1">
      <c r="A4" s="82"/>
      <c r="B4" s="82"/>
      <c r="C4" s="78"/>
      <c r="D4" s="15">
        <v>44347</v>
      </c>
      <c r="E4" s="41">
        <v>1097500</v>
      </c>
      <c r="F4" s="41">
        <v>2785600</v>
      </c>
      <c r="G4" s="41">
        <v>9227200</v>
      </c>
      <c r="H4" s="41">
        <v>6279000</v>
      </c>
      <c r="I4" s="41">
        <v>2948000</v>
      </c>
      <c r="J4" s="41">
        <v>1260300</v>
      </c>
      <c r="K4" s="41">
        <v>163000</v>
      </c>
      <c r="L4" s="42">
        <f t="shared" si="0"/>
        <v>2948200</v>
      </c>
      <c r="M4" s="20">
        <f t="shared" si="1"/>
        <v>0.37228629579375849</v>
      </c>
      <c r="N4" s="20">
        <f>IF(E4="",0,E4/G4)</f>
        <v>0.11894182417201318</v>
      </c>
    </row>
    <row r="5" spans="1:14" ht="21" customHeight="1" thickBot="1">
      <c r="A5" s="82"/>
      <c r="B5" s="82"/>
      <c r="C5" s="78"/>
      <c r="D5" s="15">
        <v>43982</v>
      </c>
      <c r="E5" s="41">
        <v>1098100</v>
      </c>
      <c r="F5" s="41">
        <v>2759700</v>
      </c>
      <c r="G5" s="41">
        <v>8550700</v>
      </c>
      <c r="H5" s="41">
        <v>5769300</v>
      </c>
      <c r="I5" s="41">
        <v>2781400</v>
      </c>
      <c r="J5" s="41">
        <v>1440900</v>
      </c>
      <c r="K5" s="41">
        <v>724600</v>
      </c>
      <c r="L5" s="42">
        <f t="shared" si="0"/>
        <v>2781400</v>
      </c>
      <c r="M5" s="20">
        <f t="shared" si="1"/>
        <v>0.39480117926224206</v>
      </c>
      <c r="N5" s="20">
        <f t="shared" ref="N5:N17" si="2">IF(G5="",0,E5/G5)</f>
        <v>0.12842223443694667</v>
      </c>
    </row>
    <row r="6" spans="1:14" ht="21" customHeight="1" thickBot="1">
      <c r="A6" s="82"/>
      <c r="B6" s="82"/>
      <c r="C6" s="78" t="str">
        <f>'Data Collection'!C3</f>
        <v>Quarter</v>
      </c>
      <c r="D6" s="16">
        <v>45169</v>
      </c>
      <c r="E6" s="43">
        <v>419200</v>
      </c>
      <c r="F6" s="43">
        <v>925800</v>
      </c>
      <c r="G6" s="43">
        <v>12200000</v>
      </c>
      <c r="H6" s="43">
        <v>8612200</v>
      </c>
      <c r="I6" s="43">
        <v>3587500</v>
      </c>
      <c r="J6" s="43">
        <v>655800</v>
      </c>
      <c r="K6" s="43">
        <v>1749200</v>
      </c>
      <c r="L6" s="44">
        <f t="shared" si="0"/>
        <v>3587800</v>
      </c>
      <c r="M6" s="21">
        <f t="shared" si="1"/>
        <v>0.11685017421602788</v>
      </c>
      <c r="N6" s="21">
        <f t="shared" si="2"/>
        <v>3.4360655737704915E-2</v>
      </c>
    </row>
    <row r="7" spans="1:14" ht="21" customHeight="1" thickBot="1">
      <c r="A7" s="82"/>
      <c r="B7" s="82"/>
      <c r="C7" s="78"/>
      <c r="D7" s="16">
        <v>45077</v>
      </c>
      <c r="E7" s="43">
        <v>350400</v>
      </c>
      <c r="F7" s="43">
        <v>859800</v>
      </c>
      <c r="G7" s="43">
        <v>10546000</v>
      </c>
      <c r="H7" s="43">
        <v>7053200</v>
      </c>
      <c r="I7" s="43">
        <v>3493200</v>
      </c>
      <c r="J7" s="43">
        <v>409300</v>
      </c>
      <c r="K7" s="43">
        <v>-227500</v>
      </c>
      <c r="L7" s="44">
        <f t="shared" si="0"/>
        <v>3492800</v>
      </c>
      <c r="M7" s="21">
        <f t="shared" si="1"/>
        <v>0.10030917210580556</v>
      </c>
      <c r="N7" s="21">
        <f t="shared" si="2"/>
        <v>3.3225867627536508E-2</v>
      </c>
    </row>
    <row r="8" spans="1:14" ht="21" customHeight="1" thickBot="1">
      <c r="A8" s="82"/>
      <c r="B8" s="82"/>
      <c r="C8" s="78"/>
      <c r="D8" s="16">
        <v>44985</v>
      </c>
      <c r="E8" s="43">
        <v>467400</v>
      </c>
      <c r="F8" s="43">
        <v>1008100</v>
      </c>
      <c r="G8" s="43">
        <v>10603600</v>
      </c>
      <c r="H8" s="43">
        <v>7202500</v>
      </c>
      <c r="I8" s="43">
        <v>3401100</v>
      </c>
      <c r="J8" s="43">
        <v>604200</v>
      </c>
      <c r="K8" s="43">
        <v>737600</v>
      </c>
      <c r="L8" s="44">
        <f t="shared" si="0"/>
        <v>3401100</v>
      </c>
      <c r="M8" s="21">
        <f t="shared" si="1"/>
        <v>0.13742612684131605</v>
      </c>
      <c r="N8" s="21">
        <f t="shared" si="2"/>
        <v>4.4079369270813684E-2</v>
      </c>
    </row>
    <row r="9" spans="1:14" ht="21" customHeight="1" thickBot="1">
      <c r="A9" s="82"/>
      <c r="B9" s="82"/>
      <c r="C9" s="78"/>
      <c r="D9" s="16">
        <v>44895</v>
      </c>
      <c r="E9" s="43">
        <v>360300</v>
      </c>
      <c r="F9" s="43">
        <v>831000</v>
      </c>
      <c r="G9" s="43">
        <v>9214300</v>
      </c>
      <c r="H9" s="43">
        <v>6009000</v>
      </c>
      <c r="I9" s="43">
        <v>3205300</v>
      </c>
      <c r="J9" s="43">
        <v>321600</v>
      </c>
      <c r="K9" s="43">
        <v>-81300</v>
      </c>
      <c r="L9" s="44">
        <f t="shared" si="0"/>
        <v>3205300</v>
      </c>
      <c r="M9" s="21">
        <f t="shared" si="1"/>
        <v>0.11240757495398247</v>
      </c>
      <c r="N9" s="21">
        <f t="shared" si="2"/>
        <v>3.9102264957728748E-2</v>
      </c>
    </row>
    <row r="10" spans="1:14" ht="21" customHeight="1" thickBot="1">
      <c r="A10" s="77" t="s">
        <v>11</v>
      </c>
      <c r="B10" s="77"/>
      <c r="C10" s="78" t="s">
        <v>18</v>
      </c>
      <c r="D10" s="17">
        <f>'Data Collection'!D29</f>
        <v>45107</v>
      </c>
      <c r="E10" s="45">
        <f>'Data Collection'!D34</f>
        <v>3412000</v>
      </c>
      <c r="F10" s="45">
        <f>'Data Collection'!D30</f>
        <v>7245400</v>
      </c>
      <c r="G10" s="45">
        <f>'Data Collection'!D31</f>
        <v>50971000</v>
      </c>
      <c r="H10" s="45">
        <f>'Data Collection'!D32</f>
        <v>47461900</v>
      </c>
      <c r="I10" s="45">
        <f>'Data Collection'!D33</f>
        <v>3509100</v>
      </c>
      <c r="J10" s="45">
        <f>'Data Collection'!D36</f>
        <v>4207600</v>
      </c>
      <c r="K10" s="45">
        <f>'Data Collection'!D37</f>
        <v>-13990400</v>
      </c>
      <c r="L10" s="42">
        <f t="shared" si="0"/>
        <v>3509100</v>
      </c>
      <c r="M10" s="20">
        <f t="shared" si="1"/>
        <v>0.97232908723034395</v>
      </c>
      <c r="N10" s="20">
        <f t="shared" si="2"/>
        <v>6.694002471993879E-2</v>
      </c>
    </row>
    <row r="11" spans="1:14" ht="21" customHeight="1" thickBot="1">
      <c r="A11" s="77"/>
      <c r="B11" s="77"/>
      <c r="C11" s="78"/>
      <c r="D11" s="17">
        <f>'Data Collection'!E29</f>
        <v>44742</v>
      </c>
      <c r="E11" s="45">
        <f>'Data Collection'!E34</f>
        <v>2948900</v>
      </c>
      <c r="F11" s="45">
        <f>'Data Collection'!F30</f>
        <v>5942700</v>
      </c>
      <c r="G11" s="45">
        <f>'Data Collection'!E31</f>
        <v>63068200</v>
      </c>
      <c r="H11" s="45">
        <f>'Data Collection'!E32</f>
        <v>59842900</v>
      </c>
      <c r="I11" s="45">
        <f>'Data Collection'!E33</f>
        <v>3225300</v>
      </c>
      <c r="J11" s="45">
        <f>'Data Collection'!E36</f>
        <v>3099500</v>
      </c>
      <c r="K11" s="45">
        <f>'Data Collection'!E37</f>
        <v>9738500</v>
      </c>
      <c r="L11" s="42">
        <f t="shared" si="0"/>
        <v>3225300</v>
      </c>
      <c r="M11" s="20">
        <f t="shared" si="1"/>
        <v>0.9143025454996434</v>
      </c>
      <c r="N11" s="20">
        <f t="shared" si="2"/>
        <v>4.6757319853745628E-2</v>
      </c>
    </row>
    <row r="12" spans="1:14" ht="21" customHeight="1" thickBot="1">
      <c r="A12" s="77"/>
      <c r="B12" s="77"/>
      <c r="C12" s="78"/>
      <c r="D12" s="17">
        <f>'Data Collection'!F29</f>
        <v>44377</v>
      </c>
      <c r="E12" s="45">
        <f>'Data Collection'!F34</f>
        <v>2598500</v>
      </c>
      <c r="F12" s="45">
        <f>'Data Collection'!F30</f>
        <v>5942700</v>
      </c>
      <c r="G12" s="45">
        <f>'Data Collection'!F31</f>
        <v>48772500</v>
      </c>
      <c r="H12" s="45">
        <f>'Data Collection'!F32</f>
        <v>43102400</v>
      </c>
      <c r="I12" s="45">
        <f>'Data Collection'!F33</f>
        <v>5670100</v>
      </c>
      <c r="J12" s="45">
        <f>'Data Collection'!F36</f>
        <v>3093300</v>
      </c>
      <c r="K12" s="45">
        <f>'Data Collection'!F37</f>
        <v>6015800</v>
      </c>
      <c r="L12" s="42">
        <f t="shared" si="0"/>
        <v>5670100</v>
      </c>
      <c r="M12" s="20">
        <f t="shared" si="1"/>
        <v>0.45828115906245037</v>
      </c>
      <c r="N12" s="20">
        <f t="shared" si="2"/>
        <v>5.3277974268286434E-2</v>
      </c>
    </row>
    <row r="13" spans="1:14" ht="21" customHeight="1" thickBot="1">
      <c r="A13" s="77"/>
      <c r="B13" s="77"/>
      <c r="C13" s="78"/>
      <c r="D13" s="17">
        <f>'Data Collection'!G29</f>
        <v>44012</v>
      </c>
      <c r="E13" s="45">
        <f>'Data Collection'!G34</f>
        <v>2466500</v>
      </c>
      <c r="F13" s="45">
        <f>'Data Collection'!G30</f>
        <v>5599500</v>
      </c>
      <c r="G13" s="45">
        <f>'Data Collection'!G31</f>
        <v>39165500</v>
      </c>
      <c r="H13" s="45">
        <f>'Data Collection'!G32</f>
        <v>33413300</v>
      </c>
      <c r="I13" s="45">
        <f>'Data Collection'!G33</f>
        <v>5752200</v>
      </c>
      <c r="J13" s="45">
        <f>'Data Collection'!G36</f>
        <v>3026200</v>
      </c>
      <c r="K13" s="45">
        <f>'Data Collection'!G37</f>
        <v>291900</v>
      </c>
      <c r="L13" s="42">
        <f t="shared" si="0"/>
        <v>5752200</v>
      </c>
      <c r="M13" s="20">
        <f t="shared" si="1"/>
        <v>0.42879246201453358</v>
      </c>
      <c r="N13" s="20">
        <f t="shared" si="2"/>
        <v>6.2976343976203553E-2</v>
      </c>
    </row>
    <row r="14" spans="1:14" ht="21" customHeight="1" thickBot="1">
      <c r="A14" s="77"/>
      <c r="B14" s="77"/>
      <c r="C14" s="78" t="s">
        <v>1</v>
      </c>
      <c r="D14" s="18">
        <f>'Data Collection'!D21</f>
        <v>45107</v>
      </c>
      <c r="E14" s="46">
        <f>'Data Collection'!D26</f>
        <v>776700</v>
      </c>
      <c r="F14" s="46">
        <f>'Data Collection'!D22</f>
        <v>1756700</v>
      </c>
      <c r="G14" s="46">
        <f>'Data Collection'!D23</f>
        <v>50971000</v>
      </c>
      <c r="H14" s="46">
        <f>'Data Collection'!D24</f>
        <v>47461900</v>
      </c>
      <c r="I14" s="46">
        <f>'Data Collection'!D25</f>
        <v>3509100</v>
      </c>
      <c r="J14" s="46">
        <f>'Data Collection'!D27</f>
        <v>1185700</v>
      </c>
      <c r="K14" s="46">
        <f>'Data Collection'!D28</f>
        <v>-9273300</v>
      </c>
      <c r="L14" s="44">
        <f t="shared" si="0"/>
        <v>3509100</v>
      </c>
      <c r="M14" s="21">
        <f t="shared" si="1"/>
        <v>0.22133880482174917</v>
      </c>
      <c r="N14" s="21">
        <f t="shared" si="2"/>
        <v>1.523807655333425E-2</v>
      </c>
    </row>
    <row r="15" spans="1:14" ht="21" customHeight="1" thickBot="1">
      <c r="A15" s="77"/>
      <c r="B15" s="77"/>
      <c r="C15" s="78"/>
      <c r="D15" s="19">
        <f>'Data Collection'!E21</f>
        <v>45016</v>
      </c>
      <c r="E15" s="46">
        <f>'Data Collection'!E26</f>
        <v>1043100</v>
      </c>
      <c r="F15" s="46">
        <f>'Data Collection'!E22</f>
        <v>2054600</v>
      </c>
      <c r="G15" s="46">
        <f>'Data Collection'!E23</f>
        <v>59881800</v>
      </c>
      <c r="H15" s="46">
        <f>'Data Collection'!E24</f>
        <v>56188000</v>
      </c>
      <c r="I15" s="46">
        <f>'Data Collection'!E25</f>
        <v>3693800</v>
      </c>
      <c r="J15" s="46">
        <f>'Data Collection'!E36</f>
        <v>3099500</v>
      </c>
      <c r="K15" s="46">
        <f>'Data Collection'!E28</f>
        <v>4758800</v>
      </c>
      <c r="L15" s="44">
        <f t="shared" si="0"/>
        <v>3693800</v>
      </c>
      <c r="M15" s="21">
        <f t="shared" si="1"/>
        <v>0.28239211651957336</v>
      </c>
      <c r="N15" s="21">
        <f t="shared" si="2"/>
        <v>1.741931605262367E-2</v>
      </c>
    </row>
    <row r="16" spans="1:14" ht="21" customHeight="1" thickBot="1">
      <c r="A16" s="77"/>
      <c r="B16" s="77"/>
      <c r="C16" s="78"/>
      <c r="D16" s="19">
        <f>'Data Collection'!F21</f>
        <v>44926</v>
      </c>
      <c r="E16" s="46">
        <f>'Data Collection'!F26</f>
        <v>813200</v>
      </c>
      <c r="F16" s="46">
        <f>'Data Collection'!F22</f>
        <v>1753100</v>
      </c>
      <c r="G16" s="46">
        <f>'Data Collection'!F23</f>
        <v>54453000</v>
      </c>
      <c r="H16" s="46">
        <f>'Data Collection'!F24</f>
        <v>51466300</v>
      </c>
      <c r="I16" s="46">
        <f>'Data Collection'!F25</f>
        <v>2986700</v>
      </c>
      <c r="J16" s="46">
        <f>'Data Collection'!F36</f>
        <v>3093300</v>
      </c>
      <c r="K16" s="46">
        <f>'Data Collection'!F28</f>
        <v>7686200</v>
      </c>
      <c r="L16" s="44">
        <f t="shared" si="0"/>
        <v>2986700</v>
      </c>
      <c r="M16" s="21">
        <f t="shared" si="1"/>
        <v>0.27227374694478856</v>
      </c>
      <c r="N16" s="21">
        <f t="shared" si="2"/>
        <v>1.4933979762363873E-2</v>
      </c>
    </row>
    <row r="17" spans="1:14" ht="21" customHeight="1" thickBot="1">
      <c r="A17" s="77"/>
      <c r="B17" s="77"/>
      <c r="C17" s="78"/>
      <c r="D17" s="19">
        <f>'Data Collection'!G21</f>
        <v>44834</v>
      </c>
      <c r="E17" s="46">
        <f>'Data Collection'!G26</f>
        <v>779000</v>
      </c>
      <c r="F17" s="46">
        <f>'Data Collection'!G22</f>
        <v>1681000</v>
      </c>
      <c r="G17" s="46">
        <f>'Data Collection'!G23</f>
        <v>46364700</v>
      </c>
      <c r="H17" s="46">
        <f>'Data Collection'!G24</f>
        <v>43788200</v>
      </c>
      <c r="I17" s="46">
        <f>'Data Collection'!G33</f>
        <v>5752200</v>
      </c>
      <c r="J17" s="46">
        <f>'Data Collection'!G36</f>
        <v>3026200</v>
      </c>
      <c r="K17" s="46">
        <f>'Data Collection'!G28</f>
        <v>-17162100</v>
      </c>
      <c r="L17" s="47">
        <f t="shared" si="0"/>
        <v>2576500</v>
      </c>
      <c r="M17" s="21">
        <f t="shared" si="1"/>
        <v>0.13542644553388269</v>
      </c>
      <c r="N17" s="21">
        <f t="shared" si="2"/>
        <v>1.6801575336408948E-2</v>
      </c>
    </row>
    <row r="27" spans="1:14" ht="21" customHeight="1">
      <c r="D27" s="4"/>
    </row>
  </sheetData>
  <mergeCells count="7">
    <mergeCell ref="A10:B17"/>
    <mergeCell ref="C10:C13"/>
    <mergeCell ref="C14:C17"/>
    <mergeCell ref="A1:B1"/>
    <mergeCell ref="C2:C5"/>
    <mergeCell ref="C6:C9"/>
    <mergeCell ref="A2:B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11CED-2B81-C04A-98CE-8448A2F7728B}">
  <dimension ref="B1:J23"/>
  <sheetViews>
    <sheetView workbookViewId="0">
      <selection activeCell="L7" sqref="L7"/>
    </sheetView>
  </sheetViews>
  <sheetFormatPr baseColWidth="10" defaultColWidth="11" defaultRowHeight="16"/>
  <cols>
    <col min="1" max="1" width="7.83203125" style="56" customWidth="1"/>
    <col min="2" max="3" width="10.5" style="60" customWidth="1"/>
    <col min="4" max="6" width="11.5" style="56" customWidth="1"/>
    <col min="7" max="8" width="11" style="56"/>
    <col min="9" max="9" width="18.83203125" style="56" customWidth="1"/>
    <col min="10" max="16384" width="11" style="56"/>
  </cols>
  <sheetData>
    <row r="1" spans="2:10" ht="17" thickBot="1"/>
    <row r="2" spans="2:10" ht="16" customHeight="1" thickBot="1">
      <c r="B2" s="61"/>
      <c r="C2" s="61"/>
      <c r="D2" s="91" t="s">
        <v>32</v>
      </c>
      <c r="E2" s="91"/>
      <c r="F2" s="91"/>
      <c r="G2" s="91"/>
      <c r="H2" s="91"/>
      <c r="I2" s="91"/>
      <c r="J2" s="57"/>
    </row>
    <row r="3" spans="2:10" ht="17" thickBot="1">
      <c r="B3" s="61"/>
      <c r="C3" s="61"/>
      <c r="D3" s="91"/>
      <c r="E3" s="91"/>
      <c r="F3" s="91"/>
      <c r="G3" s="91"/>
      <c r="H3" s="91"/>
      <c r="I3" s="91"/>
      <c r="J3" s="57"/>
    </row>
    <row r="4" spans="2:10" ht="30" customHeight="1" thickBot="1">
      <c r="B4" s="61"/>
      <c r="C4" s="61"/>
      <c r="D4" s="92" t="str">
        <f>Process!A2 &amp; CHAR(10) &amp; COUNTIF(D8:D21, "Pass") &amp; " out of " &amp; (COUNTIF(D8:D21, "Pass*") + COUNTIF(D8:D21, "Fail*"))</f>
        <v>Paychex
7 out of 8</v>
      </c>
      <c r="E4" s="92"/>
      <c r="F4" s="92"/>
      <c r="G4" s="92" t="str">
        <f>Process!A10 &amp; CHAR(10) &amp; COUNTIF(G8:G21, "Pass") &amp; " out of " &amp; (COUNTIF(G8:G21, "Pass*") + COUNTIF(G8:G21, "Fail*"))</f>
        <v>ADP
6 out of 8</v>
      </c>
      <c r="H4" s="92"/>
      <c r="I4" s="92"/>
      <c r="J4" s="57"/>
    </row>
    <row r="5" spans="2:10" ht="17" customHeight="1" thickBot="1">
      <c r="B5" s="61"/>
      <c r="C5" s="61"/>
      <c r="D5" s="92"/>
      <c r="E5" s="92"/>
      <c r="F5" s="92"/>
      <c r="G5" s="92"/>
      <c r="H5" s="92"/>
      <c r="I5" s="92"/>
      <c r="J5" s="57"/>
    </row>
    <row r="6" spans="2:10" ht="27" thickBot="1">
      <c r="B6" s="61"/>
      <c r="C6" s="61"/>
      <c r="D6" s="93" t="s">
        <v>33</v>
      </c>
      <c r="E6" s="93"/>
      <c r="F6" s="93"/>
      <c r="G6" s="93"/>
      <c r="H6" s="93"/>
      <c r="I6" s="93"/>
      <c r="J6" s="57"/>
    </row>
    <row r="7" spans="2:10" ht="17" thickBot="1">
      <c r="B7" s="61"/>
      <c r="C7" s="61"/>
      <c r="D7" s="98" t="s">
        <v>34</v>
      </c>
      <c r="E7" s="98"/>
      <c r="F7" s="98"/>
      <c r="G7" s="98"/>
      <c r="H7" s="98"/>
      <c r="I7" s="98"/>
      <c r="J7" s="57"/>
    </row>
    <row r="8" spans="2:10" ht="18" thickBot="1">
      <c r="B8" s="85" t="s">
        <v>6</v>
      </c>
      <c r="C8" s="85"/>
      <c r="D8" s="63" t="str">
        <f>IF(Process!E6&gt;0,"Pass","Fail")</f>
        <v>Pass</v>
      </c>
      <c r="E8" s="96">
        <f>(Process!E6)</f>
        <v>419200</v>
      </c>
      <c r="F8" s="96"/>
      <c r="G8" s="64" t="s">
        <v>35</v>
      </c>
      <c r="H8" s="99">
        <f>Process!E14</f>
        <v>776700</v>
      </c>
      <c r="I8" s="99"/>
      <c r="J8" s="57"/>
    </row>
    <row r="9" spans="2:10" ht="18" thickBot="1">
      <c r="B9" s="85" t="s">
        <v>36</v>
      </c>
      <c r="C9" s="85"/>
      <c r="D9" s="63" t="str">
        <f>IF(Process!J9&gt;0,"Pass","Fail")</f>
        <v>Pass</v>
      </c>
      <c r="E9" s="97">
        <f>Process!J9</f>
        <v>321600</v>
      </c>
      <c r="F9" s="97"/>
      <c r="G9" s="64" t="s">
        <v>35</v>
      </c>
      <c r="H9" s="100">
        <f>Process!J14</f>
        <v>1185700</v>
      </c>
      <c r="I9" s="100"/>
      <c r="J9" s="57"/>
    </row>
    <row r="10" spans="2:10" ht="18" thickBot="1">
      <c r="B10" s="85" t="s">
        <v>37</v>
      </c>
      <c r="C10" s="85"/>
      <c r="D10" s="63" t="str">
        <f>IF(Process!N6&gt;1%,"Pass","Fail")</f>
        <v>Pass</v>
      </c>
      <c r="E10" s="84">
        <f>Process!N6</f>
        <v>3.4360655737704915E-2</v>
      </c>
      <c r="F10" s="84"/>
      <c r="G10" s="64" t="s">
        <v>35</v>
      </c>
      <c r="H10" s="101">
        <f>Process!N14</f>
        <v>1.523807655333425E-2</v>
      </c>
      <c r="I10" s="102"/>
      <c r="J10" s="57"/>
    </row>
    <row r="11" spans="2:10" ht="33" customHeight="1" thickBot="1">
      <c r="B11" s="85" t="s">
        <v>38</v>
      </c>
      <c r="C11" s="85"/>
      <c r="D11" s="63" t="s">
        <v>35</v>
      </c>
      <c r="E11" s="103" t="str">
        <f xml:space="preserve"> "Cash Flow=" &amp; DOLLAR(Process!J6,0) &amp;CHAR(10)&amp; "Net Income="&amp;DOLLAR(Process!E6,0)</f>
        <v>Cash Flow=$655,800
Net Income=$419,200</v>
      </c>
      <c r="F11" s="103"/>
      <c r="G11" s="65" t="s">
        <v>39</v>
      </c>
      <c r="H11" s="104" t="s">
        <v>40</v>
      </c>
      <c r="I11" s="104"/>
      <c r="J11" s="57"/>
    </row>
    <row r="12" spans="2:10" ht="24" thickBot="1">
      <c r="B12" s="61"/>
      <c r="C12" s="61"/>
      <c r="D12" s="94" t="s">
        <v>41</v>
      </c>
      <c r="E12" s="95"/>
      <c r="F12" s="95"/>
      <c r="G12" s="95"/>
      <c r="H12" s="95"/>
      <c r="I12" s="95"/>
      <c r="J12" s="57"/>
    </row>
    <row r="13" spans="2:10" ht="30" customHeight="1" thickBot="1">
      <c r="B13" s="61"/>
      <c r="C13" s="61"/>
      <c r="D13" s="106" t="s">
        <v>42</v>
      </c>
      <c r="E13" s="106"/>
      <c r="F13" s="106"/>
      <c r="G13" s="106"/>
      <c r="H13" s="106"/>
      <c r="I13" s="106"/>
      <c r="J13" s="57"/>
    </row>
    <row r="14" spans="2:10" ht="41" customHeight="1" thickBot="1">
      <c r="B14" s="83" t="s">
        <v>43</v>
      </c>
      <c r="C14" s="85"/>
      <c r="D14" s="58" t="str">
        <f>IF(Process!G6&gt;Process!H6,"Pass","Fail")</f>
        <v>Pass</v>
      </c>
      <c r="E14" s="89" t="str">
        <f>"Assets= " &amp;DOLLAR(Process!G6,0) &amp;CHAR(10)&amp; "Liabilities =" &amp;DOLLAR(Process!H6,0)</f>
        <v>Assets= $12,200,000
Liabilities =$8,612,200</v>
      </c>
      <c r="F14" s="89"/>
      <c r="G14" s="59" t="str">
        <f>IF(Process!G14&gt;Process!H14,"Pass","Fail")</f>
        <v>Pass</v>
      </c>
      <c r="H14" s="87" t="str">
        <f>"Assets= " &amp;DOLLAR(Process!G14,0) &amp;CHAR(10)&amp; "Liabilities=" &amp;DOLLAR(Process!H14,0)</f>
        <v>Assets= $50,971,000
Liabilities=$47,461,900</v>
      </c>
      <c r="I14" s="87"/>
      <c r="J14" s="57"/>
    </row>
    <row r="15" spans="2:10" ht="18" thickBot="1">
      <c r="B15" s="85" t="s">
        <v>44</v>
      </c>
      <c r="C15" s="85"/>
      <c r="D15" s="58" t="str">
        <f>IF(Process!L6 &gt; 0,"Pass","Fail")</f>
        <v>Pass</v>
      </c>
      <c r="E15" s="88">
        <f>Process!L6</f>
        <v>3587800</v>
      </c>
      <c r="F15" s="89"/>
      <c r="G15" s="59" t="str">
        <f>IF(Process!L14 &gt; 0,"Pass","Fail")</f>
        <v>Pass</v>
      </c>
      <c r="H15" s="108">
        <f>Process!L14</f>
        <v>3509100</v>
      </c>
      <c r="I15" s="108"/>
      <c r="J15" s="57"/>
    </row>
    <row r="16" spans="2:10" ht="17" thickBot="1">
      <c r="B16" s="61"/>
      <c r="C16" s="61"/>
      <c r="D16" s="86" t="s">
        <v>45</v>
      </c>
      <c r="E16" s="86"/>
      <c r="F16" s="86"/>
      <c r="G16" s="86"/>
      <c r="H16" s="86"/>
      <c r="I16" s="86"/>
      <c r="J16" s="57"/>
    </row>
    <row r="17" spans="2:10" ht="53" customHeight="1" thickBot="1">
      <c r="B17" s="61"/>
      <c r="C17" s="61"/>
      <c r="D17" s="90" t="s">
        <v>46</v>
      </c>
      <c r="E17" s="90"/>
      <c r="F17" s="90"/>
      <c r="G17" s="90"/>
      <c r="H17" s="90"/>
      <c r="I17" s="90"/>
      <c r="J17" s="57"/>
    </row>
    <row r="18" spans="2:10" ht="18" thickBot="1">
      <c r="B18" s="85" t="s">
        <v>10</v>
      </c>
      <c r="C18" s="85"/>
      <c r="D18" s="58" t="str">
        <f>IF(Process!F6 &gt; 0, "Pass", "Fail")</f>
        <v>Pass</v>
      </c>
      <c r="E18" s="88">
        <f>Process!F6</f>
        <v>925800</v>
      </c>
      <c r="F18" s="89"/>
      <c r="G18" s="59" t="str">
        <f>IF(Process!F14 &gt; 0, "Pass", "Fail")</f>
        <v>Pass</v>
      </c>
      <c r="H18" s="105">
        <f>Process!F14</f>
        <v>1756700</v>
      </c>
      <c r="I18" s="105"/>
      <c r="J18" s="57"/>
    </row>
    <row r="19" spans="2:10" ht="17" thickBot="1">
      <c r="B19" s="62"/>
      <c r="C19" s="62"/>
      <c r="D19" s="86" t="s">
        <v>47</v>
      </c>
      <c r="E19" s="86"/>
      <c r="F19" s="86"/>
      <c r="G19" s="86"/>
      <c r="H19" s="86"/>
      <c r="I19" s="86"/>
      <c r="J19" s="57"/>
    </row>
    <row r="20" spans="2:10" ht="24" customHeight="1" thickBot="1">
      <c r="B20" s="62"/>
      <c r="C20" s="62"/>
      <c r="D20" s="107" t="s">
        <v>51</v>
      </c>
      <c r="E20" s="107"/>
      <c r="F20" s="107"/>
      <c r="G20" s="107"/>
      <c r="H20" s="107"/>
      <c r="I20" s="107"/>
      <c r="J20" s="57"/>
    </row>
    <row r="21" spans="2:10" ht="49" customHeight="1" thickBot="1">
      <c r="B21" s="83" t="s">
        <v>48</v>
      </c>
      <c r="C21" s="83"/>
      <c r="D21" s="66" t="str">
        <f>IF(Process!J6 &gt; Process!H6, "Pass","Fail")</f>
        <v>Fail</v>
      </c>
      <c r="E21" s="89" t="str">
        <f>"Cash Flow =" &amp; DOLLAR(Process!J6,0) &amp;CHAR(10)&amp; "Liabilities = "&amp;DOLLAR(Process!H6,0)</f>
        <v>Cash Flow =$655,800
Liabilities = $8,612,200</v>
      </c>
      <c r="F21" s="89"/>
      <c r="G21" s="67" t="str">
        <f>IF(Process!J14 &gt; Process!H14, "Pass","Fail")</f>
        <v>Fail</v>
      </c>
      <c r="H21" s="109" t="str">
        <f>"Cash Flow =" &amp; DOLLAR(Process!J14,0) &amp;CHAR(10)&amp; "Liabilities = "&amp;DOLLAR(Process!H14,0)</f>
        <v>Cash Flow =$1,185,700
Liabilities = $47,461,900</v>
      </c>
      <c r="I21" s="105"/>
      <c r="J21" s="57"/>
    </row>
    <row r="22" spans="2:10">
      <c r="B22" s="61"/>
      <c r="C22" s="61"/>
      <c r="D22" s="57"/>
      <c r="E22" s="57"/>
      <c r="F22" s="57"/>
      <c r="G22" s="57"/>
      <c r="H22" s="57"/>
      <c r="I22" s="57"/>
      <c r="J22" s="57"/>
    </row>
    <row r="23" spans="2:10" ht="17">
      <c r="B23" s="61"/>
      <c r="C23" s="61"/>
      <c r="D23" s="57"/>
      <c r="E23" s="57" t="s">
        <v>49</v>
      </c>
      <c r="F23" s="57"/>
      <c r="G23" s="57"/>
      <c r="H23" s="57"/>
      <c r="I23" s="57"/>
      <c r="J23" s="57"/>
    </row>
  </sheetData>
  <mergeCells count="35">
    <mergeCell ref="H18:I18"/>
    <mergeCell ref="D13:I13"/>
    <mergeCell ref="E21:F21"/>
    <mergeCell ref="D20:I20"/>
    <mergeCell ref="H15:I15"/>
    <mergeCell ref="H21:I21"/>
    <mergeCell ref="D2:I3"/>
    <mergeCell ref="D4:F5"/>
    <mergeCell ref="G4:I5"/>
    <mergeCell ref="D6:I6"/>
    <mergeCell ref="D12:I12"/>
    <mergeCell ref="E8:F8"/>
    <mergeCell ref="E9:F9"/>
    <mergeCell ref="D7:I7"/>
    <mergeCell ref="H8:I8"/>
    <mergeCell ref="H9:I9"/>
    <mergeCell ref="H10:I10"/>
    <mergeCell ref="E11:F11"/>
    <mergeCell ref="H11:I11"/>
    <mergeCell ref="B21:C21"/>
    <mergeCell ref="E10:F10"/>
    <mergeCell ref="B8:C8"/>
    <mergeCell ref="D19:I19"/>
    <mergeCell ref="B18:C18"/>
    <mergeCell ref="D16:I16"/>
    <mergeCell ref="B9:C9"/>
    <mergeCell ref="B10:C10"/>
    <mergeCell ref="H14:I14"/>
    <mergeCell ref="E18:F18"/>
    <mergeCell ref="D17:I17"/>
    <mergeCell ref="B11:C11"/>
    <mergeCell ref="B14:C14"/>
    <mergeCell ref="B15:C15"/>
    <mergeCell ref="E14:F14"/>
    <mergeCell ref="E15:F15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320A3-04DF-7F45-BA6D-F953B8DA92A0}">
  <dimension ref="A1"/>
  <sheetViews>
    <sheetView tabSelected="1" workbookViewId="0">
      <selection activeCell="O35" sqref="O35"/>
    </sheetView>
  </sheetViews>
  <sheetFormatPr baseColWidth="10" defaultColWidth="11" defaultRowHeight="16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Collection</vt:lpstr>
      <vt:lpstr>Process</vt:lpstr>
      <vt:lpstr>Written Information</vt:lpstr>
      <vt:lpstr>Charts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Kushamba David</cp:lastModifiedBy>
  <cp:revision/>
  <dcterms:created xsi:type="dcterms:W3CDTF">2023-10-05T22:55:58Z</dcterms:created>
  <dcterms:modified xsi:type="dcterms:W3CDTF">2023-12-19T03:06:42Z</dcterms:modified>
  <cp:category/>
  <cp:contentStatus/>
</cp:coreProperties>
</file>