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EEKSHITHA POOJARY\Downloads\"/>
    </mc:Choice>
  </mc:AlternateContent>
  <xr:revisionPtr revIDLastSave="0" documentId="13_ncr:1_{0FBBECD5-A99A-4F7F-9810-B92681460248}" xr6:coauthVersionLast="47" xr6:coauthVersionMax="47" xr10:uidLastSave="{00000000-0000-0000-0000-000000000000}"/>
  <bookViews>
    <workbookView xWindow="-108" yWindow="-108" windowWidth="23256" windowHeight="12456" activeTab="1" xr2:uid="{00000000-000D-0000-FFFF-FFFF00000000}"/>
  </bookViews>
  <sheets>
    <sheet name="Main" sheetId="1" r:id="rId1"/>
    <sheet name="Dashboard" sheetId="7" r:id="rId2"/>
    <sheet name="Pivot tables" sheetId="6" r:id="rId3"/>
  </sheets>
  <definedNames>
    <definedName name="_xlnm._FilterDatabase" localSheetId="0" hidden="1">Main!$A$1:$M$1502</definedName>
    <definedName name="_xlcn.WorksheetConnection_MainAU1" hidden="1">Main!$A:$U</definedName>
    <definedName name="Slicer_brand1">#N/A</definedName>
    <definedName name="Slicer_Category1">#N/A</definedName>
    <definedName name="Slicer_City">#N/A</definedName>
  </definedNames>
  <calcPr calcId="191029"/>
  <pivotCaches>
    <pivotCache cacheId="66" r:id="rId4"/>
    <pivotCache cacheId="84" r:id="rId5"/>
    <pivotCache cacheId="207" r:id="rId6"/>
  </pivotCaches>
  <extLst>
    <ext xmlns:x14="http://schemas.microsoft.com/office/spreadsheetml/2009/9/main" uri="{876F7934-8845-4945-9796-88D515C7AA90}">
      <x14:pivotCaches>
        <pivotCache cacheId="59" r:id="rId7"/>
      </x14:pivotCaches>
    </ex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Main!$A:$U"/>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1" roundtripDataChecksum="yBoSbAjeKZQRE4SjI5fTLZDNdZ0RISdPt4n3vqAOoxw="/>
    </ext>
  </extLst>
</workbook>
</file>

<file path=xl/calcChain.xml><?xml version="1.0" encoding="utf-8"?>
<calcChain xmlns="http://schemas.openxmlformats.org/spreadsheetml/2006/main">
  <c r="W4" i="7" l="1" a="1"/>
  <c r="W4" i="7" s="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O850" i="1" s="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O964" i="1" s="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O992" i="1" s="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O1023" i="1" s="1"/>
  <c r="N1024" i="1"/>
  <c r="N1025" i="1"/>
  <c r="N1026" i="1"/>
  <c r="N1027" i="1"/>
  <c r="N1028" i="1"/>
  <c r="N1029" i="1"/>
  <c r="N1030" i="1"/>
  <c r="N1031" i="1"/>
  <c r="N1032" i="1"/>
  <c r="N1033" i="1"/>
  <c r="N1034" i="1"/>
  <c r="N1035" i="1"/>
  <c r="N1036" i="1"/>
  <c r="N1037" i="1"/>
  <c r="N1038" i="1"/>
  <c r="N1039" i="1"/>
  <c r="N1040" i="1"/>
  <c r="N1041" i="1"/>
  <c r="N1042" i="1"/>
  <c r="N1043" i="1"/>
  <c r="N1044" i="1"/>
  <c r="N1045" i="1"/>
  <c r="O1045" i="1" s="1"/>
  <c r="N1046" i="1"/>
  <c r="N1047" i="1"/>
  <c r="N1048" i="1"/>
  <c r="O1048" i="1" s="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O1080" i="1" s="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O1144" i="1" s="1"/>
  <c r="N1145" i="1"/>
  <c r="N1146" i="1"/>
  <c r="N1147" i="1"/>
  <c r="N1148" i="1"/>
  <c r="N1149" i="1"/>
  <c r="N1150" i="1"/>
  <c r="N1151" i="1"/>
  <c r="N1152" i="1"/>
  <c r="N1153" i="1"/>
  <c r="N1154" i="1"/>
  <c r="N1155" i="1"/>
  <c r="N1156" i="1"/>
  <c r="N1157" i="1"/>
  <c r="N1158" i="1"/>
  <c r="N1159" i="1"/>
  <c r="N1160" i="1"/>
  <c r="N1161" i="1"/>
  <c r="N1162" i="1"/>
  <c r="N1163" i="1"/>
  <c r="N1164" i="1"/>
  <c r="O1164" i="1" s="1"/>
  <c r="N1165" i="1"/>
  <c r="N1166" i="1"/>
  <c r="N1167" i="1"/>
  <c r="N1168" i="1"/>
  <c r="N1169" i="1"/>
  <c r="N1170" i="1"/>
  <c r="N1171" i="1"/>
  <c r="N1172" i="1"/>
  <c r="N1173" i="1"/>
  <c r="N1174" i="1"/>
  <c r="N1175" i="1"/>
  <c r="N1176" i="1"/>
  <c r="N1177" i="1"/>
  <c r="N1178" i="1"/>
  <c r="N1179" i="1"/>
  <c r="N1180" i="1"/>
  <c r="N1181" i="1"/>
  <c r="N1182" i="1"/>
  <c r="N1183" i="1"/>
  <c r="N1184" i="1"/>
  <c r="N1185" i="1"/>
  <c r="N1186" i="1"/>
  <c r="O1186" i="1" s="1"/>
  <c r="N1187" i="1"/>
  <c r="N1188" i="1"/>
  <c r="N1189" i="1"/>
  <c r="N1190" i="1"/>
  <c r="N1191" i="1"/>
  <c r="N1192" i="1"/>
  <c r="N1193" i="1"/>
  <c r="N1194" i="1"/>
  <c r="N1195" i="1"/>
  <c r="N1196" i="1"/>
  <c r="N1197" i="1"/>
  <c r="N1198" i="1"/>
  <c r="N1199" i="1"/>
  <c r="O1199" i="1" s="1"/>
  <c r="N1200" i="1"/>
  <c r="O1200" i="1" s="1"/>
  <c r="N1201" i="1"/>
  <c r="O1201" i="1" s="1"/>
  <c r="N1202" i="1"/>
  <c r="N1203" i="1"/>
  <c r="N1204" i="1"/>
  <c r="N1205" i="1"/>
  <c r="N1206" i="1"/>
  <c r="O1206" i="1" s="1"/>
  <c r="N1207" i="1"/>
  <c r="O1207" i="1" s="1"/>
  <c r="N1208" i="1"/>
  <c r="O1208" i="1" s="1"/>
  <c r="N1209" i="1"/>
  <c r="O1209" i="1" s="1"/>
  <c r="N1210" i="1"/>
  <c r="O1210" i="1" s="1"/>
  <c r="N1211" i="1"/>
  <c r="O1211" i="1" s="1"/>
  <c r="N1212" i="1"/>
  <c r="N1213" i="1"/>
  <c r="N1214" i="1"/>
  <c r="N1215" i="1"/>
  <c r="N1216" i="1"/>
  <c r="N1217" i="1"/>
  <c r="N1218" i="1"/>
  <c r="O1218" i="1" s="1"/>
  <c r="N1219" i="1"/>
  <c r="O1219" i="1" s="1"/>
  <c r="N1220" i="1"/>
  <c r="N1221" i="1"/>
  <c r="O1221" i="1" s="1"/>
  <c r="N1222" i="1"/>
  <c r="O1222" i="1" s="1"/>
  <c r="N1223" i="1"/>
  <c r="N1224" i="1"/>
  <c r="N1225" i="1"/>
  <c r="O1225" i="1" s="1"/>
  <c r="N1226" i="1"/>
  <c r="N1227" i="1"/>
  <c r="N1228" i="1"/>
  <c r="N1229" i="1"/>
  <c r="N1230" i="1"/>
  <c r="N1231" i="1"/>
  <c r="N1232" i="1"/>
  <c r="O1232" i="1" s="1"/>
  <c r="N1233" i="1"/>
  <c r="O1233" i="1" s="1"/>
  <c r="N1234" i="1"/>
  <c r="O1234" i="1" s="1"/>
  <c r="N1235" i="1"/>
  <c r="O1235" i="1" s="1"/>
  <c r="N1236" i="1"/>
  <c r="O1236" i="1" s="1"/>
  <c r="N1237" i="1"/>
  <c r="O1237" i="1" s="1"/>
  <c r="N1238" i="1"/>
  <c r="N1239" i="1"/>
  <c r="N1240" i="1"/>
  <c r="N1241" i="1"/>
  <c r="N1242" i="1"/>
  <c r="O1242" i="1" s="1"/>
  <c r="N1243" i="1"/>
  <c r="N1244" i="1"/>
  <c r="O1244" i="1" s="1"/>
  <c r="N1245" i="1"/>
  <c r="O1245" i="1" s="1"/>
  <c r="N1246" i="1"/>
  <c r="N1247" i="1"/>
  <c r="N1248" i="1"/>
  <c r="N1249" i="1"/>
  <c r="N1250" i="1"/>
  <c r="N1251" i="1"/>
  <c r="N1252" i="1"/>
  <c r="N1253" i="1"/>
  <c r="N1254" i="1"/>
  <c r="N1255" i="1"/>
  <c r="N1256" i="1"/>
  <c r="O1256" i="1" s="1"/>
  <c r="N1257" i="1"/>
  <c r="O1257" i="1" s="1"/>
  <c r="N1258" i="1"/>
  <c r="O1258" i="1" s="1"/>
  <c r="N1259" i="1"/>
  <c r="O1259" i="1" s="1"/>
  <c r="N1260" i="1"/>
  <c r="N1261" i="1"/>
  <c r="N1262" i="1"/>
  <c r="N1263" i="1"/>
  <c r="N1264" i="1"/>
  <c r="N1265" i="1"/>
  <c r="N1266" i="1"/>
  <c r="N1267" i="1"/>
  <c r="N1268" i="1"/>
  <c r="O1268" i="1" s="1"/>
  <c r="N1269" i="1"/>
  <c r="O1269" i="1" s="1"/>
  <c r="N1270" i="1"/>
  <c r="O1270" i="1" s="1"/>
  <c r="N1271" i="1"/>
  <c r="O1271" i="1" s="1"/>
  <c r="N1272" i="1"/>
  <c r="N1273" i="1"/>
  <c r="N1274" i="1"/>
  <c r="N1275" i="1"/>
  <c r="N1276" i="1"/>
  <c r="N1277" i="1"/>
  <c r="N1278" i="1"/>
  <c r="O1278" i="1" s="1"/>
  <c r="N1279" i="1"/>
  <c r="O1279" i="1" s="1"/>
  <c r="N1280" i="1"/>
  <c r="O1280" i="1" s="1"/>
  <c r="N1281" i="1"/>
  <c r="O1281" i="1" s="1"/>
  <c r="N1282" i="1"/>
  <c r="O1282" i="1" s="1"/>
  <c r="N1283" i="1"/>
  <c r="O1283" i="1" s="1"/>
  <c r="N1284" i="1"/>
  <c r="N1285" i="1"/>
  <c r="N1286" i="1"/>
  <c r="N1287" i="1"/>
  <c r="N1288" i="1"/>
  <c r="N1289" i="1"/>
  <c r="N1290" i="1"/>
  <c r="N1291" i="1"/>
  <c r="N1292" i="1"/>
  <c r="O1292" i="1" s="1"/>
  <c r="N1293" i="1"/>
  <c r="O1293" i="1" s="1"/>
  <c r="N1294" i="1"/>
  <c r="O1294" i="1" s="1"/>
  <c r="N1295" i="1"/>
  <c r="O1295" i="1" s="1"/>
  <c r="N1296" i="1"/>
  <c r="N1297" i="1"/>
  <c r="N1298" i="1"/>
  <c r="N1299" i="1"/>
  <c r="N1300" i="1"/>
  <c r="N1301" i="1"/>
  <c r="N1302" i="1"/>
  <c r="O1302" i="1" s="1"/>
  <c r="N1303" i="1"/>
  <c r="O1303" i="1" s="1"/>
  <c r="N1304" i="1"/>
  <c r="N1305" i="1"/>
  <c r="N1306" i="1"/>
  <c r="O1306" i="1" s="1"/>
  <c r="N1307" i="1"/>
  <c r="O1307" i="1" s="1"/>
  <c r="N1308" i="1"/>
  <c r="N1309" i="1"/>
  <c r="N1310" i="1"/>
  <c r="N1311" i="1"/>
  <c r="N1312" i="1"/>
  <c r="N1313" i="1"/>
  <c r="N1314" i="1"/>
  <c r="N1315" i="1"/>
  <c r="N1316" i="1"/>
  <c r="N1317" i="1"/>
  <c r="N1318" i="1"/>
  <c r="N1319" i="1"/>
  <c r="N1320" i="1"/>
  <c r="N1321" i="1"/>
  <c r="N1322" i="1"/>
  <c r="N1323" i="1"/>
  <c r="N1324" i="1"/>
  <c r="N1325" i="1"/>
  <c r="N1326" i="1"/>
  <c r="O1326" i="1" s="1"/>
  <c r="N1327" i="1"/>
  <c r="O1327" i="1" s="1"/>
  <c r="N1328" i="1"/>
  <c r="O1328" i="1" s="1"/>
  <c r="N1329" i="1"/>
  <c r="O1329" i="1" s="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O1354" i="1" s="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O1391" i="1" s="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O1435" i="1" s="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O1486" i="1" s="1"/>
  <c r="N1487" i="1"/>
  <c r="O1487" i="1" s="1"/>
  <c r="N1488" i="1"/>
  <c r="N1489" i="1"/>
  <c r="N1490" i="1"/>
  <c r="N1491" i="1"/>
  <c r="N1492" i="1"/>
  <c r="N1493" i="1"/>
  <c r="N1494" i="1"/>
  <c r="N1495" i="1"/>
  <c r="N1496" i="1"/>
  <c r="N1497" i="1"/>
  <c r="N1498" i="1"/>
  <c r="N1499" i="1"/>
  <c r="O1499" i="1" s="1"/>
  <c r="N1500" i="1"/>
  <c r="O1500" i="1" s="1"/>
  <c r="N1501" i="1"/>
  <c r="N1502" i="1"/>
  <c r="R13" i="1"/>
  <c r="R2" i="1"/>
  <c r="R8" i="1"/>
  <c r="R11" i="1"/>
  <c r="R57" i="1"/>
  <c r="R640" i="1"/>
  <c r="R9" i="1"/>
  <c r="R12" i="1"/>
  <c r="R642" i="1"/>
  <c r="R842" i="1"/>
  <c r="R153" i="1"/>
  <c r="R23" i="1"/>
  <c r="R31" i="1"/>
  <c r="R26" i="1"/>
  <c r="R14" i="1"/>
  <c r="R7" i="1"/>
  <c r="R279" i="1"/>
  <c r="R275" i="1"/>
  <c r="R611" i="1"/>
  <c r="R612" i="1"/>
  <c r="R295" i="1"/>
  <c r="R234" i="1"/>
  <c r="R724" i="1"/>
  <c r="R208" i="1"/>
  <c r="R621" i="1"/>
  <c r="R625" i="1"/>
  <c r="R365" i="1"/>
  <c r="R144" i="1"/>
  <c r="R382" i="1"/>
  <c r="R722" i="1"/>
  <c r="R20" i="1"/>
  <c r="R5" i="1"/>
  <c r="R581" i="1"/>
  <c r="R943" i="1"/>
  <c r="R1002" i="1"/>
  <c r="R1137" i="1"/>
  <c r="R218" i="1"/>
  <c r="R671" i="1"/>
  <c r="R797" i="1"/>
  <c r="R786" i="1"/>
  <c r="R1019" i="1"/>
  <c r="R957" i="1"/>
  <c r="R1149" i="1"/>
  <c r="R778" i="1"/>
  <c r="R756" i="1"/>
  <c r="R757" i="1"/>
  <c r="R725" i="1"/>
  <c r="R51" i="1"/>
  <c r="R19" i="1"/>
  <c r="R520" i="1"/>
  <c r="R200" i="1"/>
  <c r="R552" i="1"/>
  <c r="R4" i="1"/>
  <c r="R988" i="1"/>
  <c r="R883" i="1"/>
  <c r="R28" i="1"/>
  <c r="R103" i="1"/>
  <c r="R24" i="1"/>
  <c r="R16" i="1"/>
  <c r="R33" i="1"/>
  <c r="R3" i="1"/>
  <c r="R371" i="1"/>
  <c r="R158" i="1"/>
  <c r="R34" i="1"/>
  <c r="R425" i="1"/>
  <c r="R300" i="1"/>
  <c r="R891" i="1"/>
  <c r="R982" i="1"/>
  <c r="R18" i="1"/>
  <c r="R1074" i="1"/>
  <c r="R765" i="1"/>
  <c r="R721" i="1"/>
  <c r="R544" i="1"/>
  <c r="R535" i="1"/>
  <c r="R739" i="1"/>
  <c r="R225" i="1"/>
  <c r="R546" i="1"/>
  <c r="R931" i="1"/>
  <c r="R758" i="1"/>
  <c r="R759" i="1"/>
  <c r="R63" i="1"/>
  <c r="R726" i="1"/>
  <c r="R814" i="1"/>
  <c r="R498" i="1"/>
  <c r="R418" i="1"/>
  <c r="R82" i="1"/>
  <c r="R115" i="1"/>
  <c r="R10" i="1"/>
  <c r="R727" i="1"/>
  <c r="R27" i="1"/>
  <c r="R541" i="1"/>
  <c r="R771" i="1"/>
  <c r="R772" i="1"/>
  <c r="R1172" i="1"/>
  <c r="R963" i="1"/>
  <c r="R249" i="1"/>
  <c r="R66" i="1"/>
  <c r="R319" i="1"/>
  <c r="R6" i="1"/>
  <c r="R424" i="1"/>
  <c r="R531" i="1"/>
  <c r="R401" i="1"/>
  <c r="R521" i="1"/>
  <c r="R522" i="1"/>
  <c r="R506" i="1"/>
  <c r="R226" i="1"/>
  <c r="R127" i="1"/>
  <c r="R52" i="1"/>
  <c r="R73" i="1"/>
  <c r="R881" i="1"/>
  <c r="R823" i="1"/>
  <c r="R553" i="1"/>
  <c r="R762" i="1"/>
  <c r="R41" i="1"/>
  <c r="R363" i="1"/>
  <c r="R851" i="1"/>
  <c r="R767" i="1"/>
  <c r="R663" i="1"/>
  <c r="R944" i="1"/>
  <c r="R940" i="1"/>
  <c r="R843" i="1"/>
  <c r="R692" i="1"/>
  <c r="R427" i="1"/>
  <c r="R137" i="1"/>
  <c r="R40" i="1"/>
  <c r="R773" i="1"/>
  <c r="R969" i="1"/>
  <c r="R830" i="1"/>
  <c r="R966" i="1"/>
  <c r="R970" i="1"/>
  <c r="R875" i="1"/>
  <c r="R876" i="1"/>
  <c r="R860" i="1"/>
  <c r="R1424" i="1"/>
  <c r="R915" i="1"/>
  <c r="R899" i="1"/>
  <c r="R787" i="1"/>
  <c r="R888" i="1"/>
  <c r="R921" i="1"/>
  <c r="R276" i="1"/>
  <c r="R670" i="1"/>
  <c r="R1028" i="1"/>
  <c r="R919" i="1"/>
  <c r="R332" i="1"/>
  <c r="R703" i="1"/>
  <c r="R996" i="1"/>
  <c r="R1057" i="1"/>
  <c r="R181" i="1"/>
  <c r="R596" i="1"/>
  <c r="R511" i="1"/>
  <c r="R749" i="1"/>
  <c r="R785" i="1"/>
  <c r="R110" i="1"/>
  <c r="R32" i="1"/>
  <c r="R617" i="1"/>
  <c r="R764" i="1"/>
  <c r="R1103" i="1"/>
  <c r="R1145" i="1"/>
  <c r="R310" i="1"/>
  <c r="R687" i="1"/>
  <c r="R1111" i="1"/>
  <c r="R699" i="1"/>
  <c r="R873" i="1"/>
  <c r="R650" i="1"/>
  <c r="R235" i="1"/>
  <c r="R683" i="1"/>
  <c r="R689" i="1"/>
  <c r="R324" i="1"/>
  <c r="R182" i="1"/>
  <c r="R81" i="1"/>
  <c r="R710" i="1"/>
  <c r="R805" i="1"/>
  <c r="R630" i="1"/>
  <c r="R829" i="1"/>
  <c r="R987" i="1"/>
  <c r="R711" i="1"/>
  <c r="R453" i="1"/>
  <c r="R806" i="1"/>
  <c r="R631" i="1"/>
  <c r="R712" i="1"/>
  <c r="R632" i="1"/>
  <c r="R87" i="1"/>
  <c r="R478" i="1"/>
  <c r="R815" i="1"/>
  <c r="R250" i="1"/>
  <c r="R101" i="1"/>
  <c r="R884" i="1"/>
  <c r="R547" i="1"/>
  <c r="R348" i="1"/>
  <c r="R529" i="1"/>
  <c r="R201" i="1"/>
  <c r="R263" i="1"/>
  <c r="R468" i="1"/>
  <c r="R116" i="1"/>
  <c r="R429" i="1"/>
  <c r="R450" i="1"/>
  <c r="R78" i="1"/>
  <c r="R419" i="1"/>
  <c r="R202" i="1"/>
  <c r="R1001" i="1"/>
  <c r="R989" i="1"/>
  <c r="R55" i="1"/>
  <c r="R512" i="1"/>
  <c r="R1027" i="1"/>
  <c r="R627" i="1"/>
  <c r="R361" i="1"/>
  <c r="R469" i="1"/>
  <c r="R863" i="1"/>
  <c r="R740" i="1"/>
  <c r="R956" i="1"/>
  <c r="R1404" i="1"/>
  <c r="R1115" i="1"/>
  <c r="R1085" i="1"/>
  <c r="R1374" i="1"/>
  <c r="R1086" i="1"/>
  <c r="R1087" i="1"/>
  <c r="R163" i="1"/>
  <c r="R398" i="1"/>
  <c r="R845" i="1"/>
  <c r="R54" i="1"/>
  <c r="R444" i="1"/>
  <c r="R768" i="1"/>
  <c r="R861" i="1"/>
  <c r="R967" i="1"/>
  <c r="R293" i="1"/>
  <c r="R405" i="1"/>
  <c r="R474" i="1"/>
  <c r="R328" i="1"/>
  <c r="R359" i="1"/>
  <c r="R329" i="1"/>
  <c r="R109" i="1"/>
  <c r="R311" i="1"/>
  <c r="R403" i="1"/>
  <c r="R287" i="1"/>
  <c r="R595" i="1"/>
  <c r="R467" i="1"/>
  <c r="R952" i="1"/>
  <c r="R141" i="1"/>
  <c r="R351" i="1"/>
  <c r="R591" i="1"/>
  <c r="R404" i="1"/>
  <c r="R122" i="1"/>
  <c r="R406" i="1"/>
  <c r="R176" i="1"/>
  <c r="R241" i="1"/>
  <c r="R407" i="1"/>
  <c r="R59" i="1"/>
  <c r="R207" i="1"/>
  <c r="R196" i="1"/>
  <c r="R356" i="1"/>
  <c r="R288" i="1"/>
  <c r="R330" i="1"/>
  <c r="R394" i="1"/>
  <c r="R866" i="1"/>
  <c r="R305" i="1"/>
  <c r="R281" i="1"/>
  <c r="R132" i="1"/>
  <c r="R100" i="1"/>
  <c r="R204" i="1"/>
  <c r="R1051" i="1"/>
  <c r="R22" i="1"/>
  <c r="R42" i="1"/>
  <c r="R507" i="1"/>
  <c r="R282" i="1"/>
  <c r="R49" i="1"/>
  <c r="R45" i="1"/>
  <c r="R58" i="1"/>
  <c r="R476" i="1"/>
  <c r="R569" i="1"/>
  <c r="R586" i="1"/>
  <c r="R647" i="1"/>
  <c r="R1025" i="1"/>
  <c r="R700" i="1"/>
  <c r="R626" i="1"/>
  <c r="R542" i="1"/>
  <c r="R67" i="1"/>
  <c r="R658" i="1"/>
  <c r="R682" i="1"/>
  <c r="R389" i="1"/>
  <c r="R728" i="1"/>
  <c r="R390" i="1"/>
  <c r="R97" i="1"/>
  <c r="R422" i="1"/>
  <c r="R333" i="1"/>
  <c r="R152" i="1"/>
  <c r="R379" i="1"/>
  <c r="R43" i="1"/>
  <c r="R613" i="1"/>
  <c r="R117" i="1"/>
  <c r="R244" i="1"/>
  <c r="R435" i="1"/>
  <c r="R362" i="1"/>
  <c r="R188" i="1"/>
  <c r="R908" i="1"/>
  <c r="R1030" i="1"/>
  <c r="R372" i="1"/>
  <c r="R65" i="1"/>
  <c r="R294" i="1"/>
  <c r="R168" i="1"/>
  <c r="R68" i="1"/>
  <c r="R159" i="1"/>
  <c r="R1090" i="1"/>
  <c r="R420" i="1"/>
  <c r="R146" i="1"/>
  <c r="R135" i="1"/>
  <c r="R754" i="1"/>
  <c r="R609" i="1"/>
  <c r="R166" i="1"/>
  <c r="R21" i="1"/>
  <c r="R39" i="1"/>
  <c r="R846" i="1"/>
  <c r="R148" i="1"/>
  <c r="R336" i="1"/>
  <c r="R77" i="1"/>
  <c r="R775" i="1"/>
  <c r="R434" i="1"/>
  <c r="R340" i="1"/>
  <c r="R376" i="1"/>
  <c r="R197" i="1"/>
  <c r="R795" i="1"/>
  <c r="R567" i="1"/>
  <c r="R904" i="1"/>
  <c r="R667" i="1"/>
  <c r="R391" i="1"/>
  <c r="R209" i="1"/>
  <c r="R1053" i="1"/>
  <c r="R133" i="1"/>
  <c r="R129" i="1"/>
  <c r="R96" i="1"/>
  <c r="R508" i="1"/>
  <c r="R130" i="1"/>
  <c r="R488" i="1"/>
  <c r="R71" i="1"/>
  <c r="R1088" i="1"/>
  <c r="R685" i="1"/>
  <c r="R325" i="1"/>
  <c r="R94" i="1"/>
  <c r="R150" i="1"/>
  <c r="R938" i="1"/>
  <c r="R831" i="1"/>
  <c r="R128" i="1"/>
  <c r="R485" i="1"/>
  <c r="R461" i="1"/>
  <c r="R1106" i="1"/>
  <c r="R560" i="1"/>
  <c r="R907" i="1"/>
  <c r="R74" i="1"/>
  <c r="R120" i="1"/>
  <c r="R98" i="1"/>
  <c r="R29" i="1"/>
  <c r="R240" i="1"/>
  <c r="R618" i="1"/>
  <c r="R936" i="1"/>
  <c r="R800" i="1"/>
  <c r="R186" i="1"/>
  <c r="R75" i="1"/>
  <c r="R113" i="1"/>
  <c r="R134" i="1"/>
  <c r="R265" i="1"/>
  <c r="R289" i="1"/>
  <c r="R290" i="1"/>
  <c r="R458" i="1"/>
  <c r="R36" i="1"/>
  <c r="R779" i="1"/>
  <c r="R527" i="1"/>
  <c r="R968" i="1"/>
  <c r="R479" i="1"/>
  <c r="R465" i="1"/>
  <c r="R732" i="1"/>
  <c r="R592" i="1"/>
  <c r="R882" i="1"/>
  <c r="R603" i="1"/>
  <c r="R937" i="1"/>
  <c r="R733" i="1"/>
  <c r="R513" i="1"/>
  <c r="R470" i="1"/>
  <c r="R261" i="1"/>
  <c r="R500" i="1"/>
  <c r="R306" i="1"/>
  <c r="R729" i="1"/>
  <c r="R219" i="1"/>
  <c r="R554" i="1"/>
  <c r="R199" i="1"/>
  <c r="R262" i="1"/>
  <c r="R61" i="1"/>
  <c r="R848" i="1"/>
  <c r="R518" i="1"/>
  <c r="R138" i="1"/>
  <c r="R375" i="1"/>
  <c r="R37" i="1"/>
  <c r="R88" i="1"/>
  <c r="R174" i="1"/>
  <c r="R585" i="1"/>
  <c r="R1062" i="1"/>
  <c r="R669" i="1"/>
  <c r="R360" i="1"/>
  <c r="R217" i="1"/>
  <c r="R752" i="1"/>
  <c r="R260" i="1"/>
  <c r="R1364" i="1"/>
  <c r="R648" i="1"/>
  <c r="R644" i="1"/>
  <c r="R167" i="1"/>
  <c r="R564" i="1"/>
  <c r="R443" i="1"/>
  <c r="R903" i="1"/>
  <c r="R538" i="1"/>
  <c r="R545" i="1"/>
  <c r="R384" i="1"/>
  <c r="R927" i="1"/>
  <c r="R539" i="1"/>
  <c r="R563" i="1"/>
  <c r="R266" i="1"/>
  <c r="R1054" i="1"/>
  <c r="R312" i="1"/>
  <c r="R286" i="1"/>
  <c r="R742" i="1"/>
  <c r="R50" i="1"/>
  <c r="R572" i="1"/>
  <c r="R616" i="1"/>
  <c r="R879" i="1"/>
  <c r="R942" i="1"/>
  <c r="R645" i="1"/>
  <c r="R649" i="1"/>
  <c r="R811" i="1"/>
  <c r="R962" i="1"/>
  <c r="R339" i="1"/>
  <c r="R702" i="1"/>
  <c r="R180" i="1"/>
  <c r="R540" i="1"/>
  <c r="R924" i="1"/>
  <c r="R530" i="1"/>
  <c r="R317" i="1"/>
  <c r="R400" i="1"/>
  <c r="R643" i="1"/>
  <c r="R536" i="1"/>
  <c r="R619" i="1"/>
  <c r="R449" i="1"/>
  <c r="R582" i="1"/>
  <c r="R932" i="1"/>
  <c r="R813" i="1"/>
  <c r="R177" i="1"/>
  <c r="R620" i="1"/>
  <c r="R517" i="1"/>
  <c r="R25" i="1"/>
  <c r="R222" i="1"/>
  <c r="R646" i="1"/>
  <c r="R378" i="1"/>
  <c r="R769" i="1"/>
  <c r="R316" i="1"/>
  <c r="R417" i="1"/>
  <c r="R92" i="1"/>
  <c r="R833" i="1"/>
  <c r="R215" i="1"/>
  <c r="R743" i="1"/>
  <c r="R869" i="1"/>
  <c r="R676" i="1"/>
  <c r="R677" i="1"/>
  <c r="R760" i="1"/>
  <c r="R298" i="1"/>
  <c r="R223" i="1"/>
  <c r="R436" i="1"/>
  <c r="R79" i="1"/>
  <c r="R753" i="1"/>
  <c r="R203" i="1"/>
  <c r="R840" i="1"/>
  <c r="R865" i="1"/>
  <c r="R584" i="1"/>
  <c r="R445" i="1"/>
  <c r="R659" i="1"/>
  <c r="R788" i="1"/>
  <c r="R878" i="1"/>
  <c r="R789" i="1"/>
  <c r="R889" i="1"/>
  <c r="R519" i="1"/>
  <c r="R664" i="1"/>
  <c r="R463" i="1"/>
  <c r="R819" i="1"/>
  <c r="R183" i="1"/>
  <c r="R350" i="1"/>
  <c r="R248" i="1"/>
  <c r="R170" i="1"/>
  <c r="R221" i="1"/>
  <c r="R190" i="1"/>
  <c r="R421" i="1"/>
  <c r="R341" i="1"/>
  <c r="R349" i="1"/>
  <c r="R354" i="1"/>
  <c r="R543" i="1"/>
  <c r="R205" i="1"/>
  <c r="R455" i="1"/>
  <c r="R254" i="1"/>
  <c r="R492" i="1"/>
  <c r="R577" i="1"/>
  <c r="R604" i="1"/>
  <c r="R72" i="1"/>
  <c r="R746" i="1"/>
  <c r="R693" i="1"/>
  <c r="R673" i="1"/>
  <c r="R496" i="1"/>
  <c r="R798" i="1"/>
  <c r="R793" i="1"/>
  <c r="R832" i="1"/>
  <c r="R838" i="1"/>
  <c r="R839" i="1"/>
  <c r="R947" i="1"/>
  <c r="R499" i="1"/>
  <c r="R948" i="1"/>
  <c r="R556" i="1"/>
  <c r="R477" i="1"/>
  <c r="R877" i="1"/>
  <c r="R641" i="1"/>
  <c r="R761" i="1"/>
  <c r="R44" i="1"/>
  <c r="R922" i="1"/>
  <c r="R161" i="1"/>
  <c r="R264" i="1"/>
  <c r="R1495" i="1"/>
  <c r="R48" i="1"/>
  <c r="R774" i="1"/>
  <c r="R1041" i="1"/>
  <c r="R573" i="1"/>
  <c r="R1011" i="1"/>
  <c r="R352" i="1"/>
  <c r="R366" i="1"/>
  <c r="R364" i="1"/>
  <c r="R247" i="1"/>
  <c r="R1392" i="1"/>
  <c r="R691" i="1"/>
  <c r="R674" i="1"/>
  <c r="R1363" i="1"/>
  <c r="R491" i="1"/>
  <c r="R590" i="1"/>
  <c r="R615" i="1"/>
  <c r="R111" i="1"/>
  <c r="R675" i="1"/>
  <c r="R433" i="1"/>
  <c r="R155" i="1"/>
  <c r="R459" i="1"/>
  <c r="R277" i="1"/>
  <c r="R313" i="1"/>
  <c r="R707" i="1"/>
  <c r="R809" i="1"/>
  <c r="R790" i="1"/>
  <c r="R30" i="1"/>
  <c r="R505" i="1"/>
  <c r="R810" i="1"/>
  <c r="R694" i="1"/>
  <c r="R145" i="1"/>
  <c r="R169" i="1"/>
  <c r="R139" i="1"/>
  <c r="R1031" i="1"/>
  <c r="R816" i="1"/>
  <c r="R979" i="1"/>
  <c r="R862" i="1"/>
  <c r="R747" i="1"/>
  <c r="R870" i="1"/>
  <c r="R143" i="1"/>
  <c r="R162" i="1"/>
  <c r="R446" i="1"/>
  <c r="R192" i="1"/>
  <c r="R504" i="1"/>
  <c r="R151" i="1"/>
  <c r="R112" i="1"/>
  <c r="R118" i="1"/>
  <c r="R502" i="1"/>
  <c r="R482" i="1"/>
  <c r="R706" i="1"/>
  <c r="R242" i="1"/>
  <c r="R695" i="1"/>
  <c r="R230" i="1"/>
  <c r="R70" i="1"/>
  <c r="R483" i="1"/>
  <c r="R355" i="1"/>
  <c r="R484" i="1"/>
  <c r="R534" i="1"/>
  <c r="R160" i="1"/>
  <c r="R1050" i="1"/>
  <c r="R17" i="1"/>
  <c r="R827" i="1"/>
  <c r="R64" i="1"/>
  <c r="R462" i="1"/>
  <c r="R198" i="1"/>
  <c r="R402" i="1"/>
  <c r="R594" i="1"/>
  <c r="R486" i="1"/>
  <c r="R299" i="1"/>
  <c r="R487" i="1"/>
  <c r="R231" i="1"/>
  <c r="R887" i="1"/>
  <c r="R914" i="1"/>
  <c r="R105" i="1"/>
  <c r="R885" i="1"/>
  <c r="R910" i="1"/>
  <c r="R216" i="1"/>
  <c r="R274" i="1"/>
  <c r="R383" i="1"/>
  <c r="R304" i="1"/>
  <c r="R1480" i="1"/>
  <c r="R252" i="1"/>
  <c r="R666" i="1"/>
  <c r="R688" i="1"/>
  <c r="R719" i="1"/>
  <c r="R396" i="1"/>
  <c r="R303" i="1"/>
  <c r="R189" i="1"/>
  <c r="R239" i="1"/>
  <c r="R501" i="1"/>
  <c r="R344" i="1"/>
  <c r="R568" i="1"/>
  <c r="R136" i="1"/>
  <c r="R171" i="1"/>
  <c r="R886" i="1"/>
  <c r="R684" i="1"/>
  <c r="R745" i="1"/>
  <c r="R610" i="1"/>
  <c r="R523" i="1"/>
  <c r="R106" i="1"/>
  <c r="R1022" i="1"/>
  <c r="R184" i="1"/>
  <c r="R575" i="1"/>
  <c r="R307" i="1"/>
  <c r="R255" i="1"/>
  <c r="R228" i="1"/>
  <c r="R253" i="1"/>
  <c r="R912" i="1"/>
  <c r="R913" i="1"/>
  <c r="R108" i="1"/>
  <c r="R179" i="1"/>
  <c r="R104" i="1"/>
  <c r="R755" i="1"/>
  <c r="R776" i="1"/>
  <c r="R346" i="1"/>
  <c r="R342" i="1"/>
  <c r="R926" i="1"/>
  <c r="R56" i="1"/>
  <c r="R220" i="1"/>
  <c r="R86" i="1"/>
  <c r="R308" i="1"/>
  <c r="R83" i="1"/>
  <c r="R195" i="1"/>
  <c r="R381" i="1"/>
  <c r="R236" i="1"/>
  <c r="R185" i="1"/>
  <c r="R229" i="1"/>
  <c r="R256" i="1"/>
  <c r="R191" i="1"/>
  <c r="R347" i="1"/>
  <c r="R156" i="1"/>
  <c r="R338" i="1"/>
  <c r="R385" i="1"/>
  <c r="R393" i="1"/>
  <c r="R259" i="1"/>
  <c r="R35" i="1"/>
  <c r="R268" i="1"/>
  <c r="R386" i="1"/>
  <c r="R272" i="1"/>
  <c r="R672" i="1"/>
  <c r="R697" i="1"/>
  <c r="R812" i="1"/>
  <c r="R388" i="1"/>
  <c r="R126" i="1"/>
  <c r="R291" i="1"/>
  <c r="R123" i="1"/>
  <c r="R428" i="1"/>
  <c r="R296" i="1"/>
  <c r="R238" i="1"/>
  <c r="R38" i="1"/>
  <c r="R397" i="1"/>
  <c r="R121" i="1"/>
  <c r="R859" i="1"/>
  <c r="R1029" i="1"/>
  <c r="R593" i="1"/>
  <c r="R525" i="1"/>
  <c r="R297" i="1"/>
  <c r="R245" i="1"/>
  <c r="R941" i="1"/>
  <c r="R576" i="1"/>
  <c r="R271" i="1"/>
  <c r="R456" i="1"/>
  <c r="R326" i="1"/>
  <c r="R953" i="1"/>
  <c r="R705" i="1"/>
  <c r="R1128" i="1"/>
  <c r="R997" i="1"/>
  <c r="R825" i="1"/>
  <c r="R925" i="1"/>
  <c r="R1494" i="1"/>
  <c r="R493" i="1"/>
  <c r="R437" i="1"/>
  <c r="R301" i="1"/>
  <c r="R320" i="1"/>
  <c r="R269" i="1"/>
  <c r="R368" i="1"/>
  <c r="R392" i="1"/>
  <c r="R451" i="1"/>
  <c r="R528" i="1"/>
  <c r="R369" i="1"/>
  <c r="R741" i="1"/>
  <c r="R246" i="1"/>
  <c r="R47" i="1"/>
  <c r="R480" i="1"/>
  <c r="R85" i="1"/>
  <c r="R99" i="1"/>
  <c r="R154" i="1"/>
  <c r="R587" i="1"/>
  <c r="R868" i="1"/>
  <c r="R270" i="1"/>
  <c r="R678" i="1"/>
  <c r="R114" i="1"/>
  <c r="R1496" i="1"/>
  <c r="R562" i="1"/>
  <c r="R481" i="1"/>
  <c r="R537" i="1"/>
  <c r="R817" i="1"/>
  <c r="R744" i="1"/>
  <c r="R373" i="1"/>
  <c r="R933" i="1"/>
  <c r="R818" i="1"/>
  <c r="R314" i="1"/>
  <c r="R906" i="1"/>
  <c r="R580" i="1"/>
  <c r="R853" i="1"/>
  <c r="R107" i="1"/>
  <c r="R679" i="1"/>
  <c r="R76" i="1"/>
  <c r="R1065" i="1"/>
  <c r="R283" i="1"/>
  <c r="R909" i="1"/>
  <c r="R532" i="1"/>
  <c r="R334" i="1"/>
  <c r="R337" i="1"/>
  <c r="R423" i="1"/>
  <c r="R713" i="1"/>
  <c r="R524" i="1"/>
  <c r="R894" i="1"/>
  <c r="R714" i="1"/>
  <c r="R227" i="1"/>
  <c r="R715" i="1"/>
  <c r="R516" i="1"/>
  <c r="R89" i="1"/>
  <c r="R102" i="1"/>
  <c r="R60" i="1"/>
  <c r="R946" i="1"/>
  <c r="R80" i="1"/>
  <c r="R147" i="1"/>
  <c r="R514" i="1"/>
  <c r="R91" i="1"/>
  <c r="R224" i="1"/>
  <c r="R439" i="1"/>
  <c r="R763" i="1"/>
  <c r="R178" i="1"/>
  <c r="R46" i="1"/>
  <c r="R193" i="1"/>
  <c r="R194" i="1"/>
  <c r="R315" i="1"/>
  <c r="R738" i="1"/>
  <c r="R558" i="1"/>
  <c r="R440" i="1"/>
  <c r="R1052" i="1"/>
  <c r="R1009" i="1"/>
  <c r="R93" i="1"/>
  <c r="R628" i="1"/>
  <c r="R668" i="1"/>
  <c r="R387" i="1"/>
  <c r="R495" i="1"/>
  <c r="R473" i="1"/>
  <c r="R624" i="1"/>
  <c r="R285" i="1"/>
  <c r="R895" i="1"/>
  <c r="R780" i="1"/>
  <c r="R457" i="1"/>
  <c r="R920" i="1"/>
  <c r="R273" i="1"/>
  <c r="R526" i="1"/>
  <c r="R633" i="1"/>
  <c r="R736" i="1"/>
  <c r="R494" i="1"/>
  <c r="R408" i="1"/>
  <c r="R716" i="1"/>
  <c r="R801" i="1"/>
  <c r="R634" i="1"/>
  <c r="R95" i="1"/>
  <c r="R438" i="1"/>
  <c r="R796" i="1"/>
  <c r="R916" i="1"/>
  <c r="R409" i="1"/>
  <c r="R856" i="1"/>
  <c r="R561" i="1"/>
  <c r="R635" i="1"/>
  <c r="R844" i="1"/>
  <c r="R142" i="1"/>
  <c r="R302" i="1"/>
  <c r="R69" i="1"/>
  <c r="R578" i="1"/>
  <c r="R410" i="1"/>
  <c r="R258" i="1"/>
  <c r="R257" i="1"/>
  <c r="R416" i="1"/>
  <c r="R357" i="1"/>
  <c r="R602" i="1"/>
  <c r="R597" i="1"/>
  <c r="R452" i="1"/>
  <c r="R509" i="1"/>
  <c r="R750" i="1"/>
  <c r="R951" i="1"/>
  <c r="R124" i="1"/>
  <c r="R911" i="1"/>
  <c r="R432" i="1"/>
  <c r="R206" i="1"/>
  <c r="R510" i="1"/>
  <c r="R430" i="1"/>
  <c r="R343" i="1"/>
  <c r="R447" i="1"/>
  <c r="R766" i="1"/>
  <c r="R426" i="1"/>
  <c r="R367" i="1"/>
  <c r="R377" i="1"/>
  <c r="R824" i="1"/>
  <c r="R278" i="1"/>
  <c r="R629" i="1"/>
  <c r="R175" i="1"/>
  <c r="R441" i="1"/>
  <c r="R125" i="1"/>
  <c r="R622" i="1"/>
  <c r="R165" i="1"/>
  <c r="R1173" i="1"/>
  <c r="R233" i="1"/>
  <c r="R686" i="1"/>
  <c r="R380" i="1"/>
  <c r="R794" i="1"/>
  <c r="R734" i="1"/>
  <c r="R723" i="1"/>
  <c r="R614" i="1"/>
  <c r="R157" i="1"/>
  <c r="R559" i="1"/>
  <c r="R657" i="1"/>
  <c r="R149" i="1"/>
  <c r="R973" i="1"/>
  <c r="R399" i="1"/>
  <c r="R62" i="1"/>
  <c r="R454" i="1"/>
  <c r="R464" i="1"/>
  <c r="R187" i="1"/>
  <c r="R90" i="1"/>
  <c r="R267" i="1"/>
  <c r="R555" i="1"/>
  <c r="R280" i="1"/>
  <c r="R557" i="1"/>
  <c r="R131" i="1"/>
  <c r="R442" i="1"/>
  <c r="R730" i="1"/>
  <c r="R852" i="1"/>
  <c r="R489" i="1"/>
  <c r="R737" i="1"/>
  <c r="R411" i="1"/>
  <c r="R53" i="1"/>
  <c r="R412" i="1"/>
  <c r="R653" i="1"/>
  <c r="R413" i="1"/>
  <c r="R880" i="1"/>
  <c r="R874" i="1"/>
  <c r="R651" i="1"/>
  <c r="R708" i="1"/>
  <c r="R893" i="1"/>
  <c r="R660" i="1"/>
  <c r="R665" i="1"/>
  <c r="R661" i="1"/>
  <c r="R652" i="1"/>
  <c r="R807" i="1"/>
  <c r="R662" i="1"/>
  <c r="R897" i="1"/>
  <c r="R854" i="1"/>
  <c r="R799" i="1"/>
  <c r="R570" i="1"/>
  <c r="R358" i="1"/>
  <c r="R119" i="1"/>
  <c r="R548" i="1"/>
  <c r="R999" i="1"/>
  <c r="R566" i="1"/>
  <c r="R1000" i="1"/>
  <c r="R321" i="1"/>
  <c r="R855" i="1"/>
  <c r="R934" i="1"/>
  <c r="R923" i="1"/>
  <c r="R822" i="1"/>
  <c r="R696" i="1"/>
  <c r="R571" i="1"/>
  <c r="R981" i="1"/>
  <c r="R983" i="1"/>
  <c r="R395" i="1"/>
  <c r="R173" i="1"/>
  <c r="R821" i="1"/>
  <c r="R335" i="1"/>
  <c r="R1093" i="1"/>
  <c r="R751" i="1"/>
  <c r="R977" i="1"/>
  <c r="R828" i="1"/>
  <c r="R735" i="1"/>
  <c r="R858" i="1"/>
  <c r="R1420" i="1"/>
  <c r="R935" i="1"/>
  <c r="R834" i="1"/>
  <c r="R871" i="1"/>
  <c r="R690" i="1"/>
  <c r="R835" i="1"/>
  <c r="R680" i="1"/>
  <c r="R783" i="1"/>
  <c r="R636" i="1"/>
  <c r="R1012" i="1"/>
  <c r="R655" i="1"/>
  <c r="R836" i="1"/>
  <c r="R905" i="1"/>
  <c r="R1119" i="1"/>
  <c r="R1188" i="1"/>
  <c r="R945" i="1"/>
  <c r="R210" i="1"/>
  <c r="R837" i="1"/>
  <c r="R448" i="1"/>
  <c r="R600" i="1"/>
  <c r="R211" i="1"/>
  <c r="R601" i="1"/>
  <c r="R890" i="1"/>
  <c r="R212" i="1"/>
  <c r="R322" i="1"/>
  <c r="R1058" i="1"/>
  <c r="R1132" i="1"/>
  <c r="R777" i="1"/>
  <c r="R213" i="1"/>
  <c r="R954" i="1"/>
  <c r="R709" i="1"/>
  <c r="R872" i="1"/>
  <c r="R164" i="1"/>
  <c r="R214" i="1"/>
  <c r="R955" i="1"/>
  <c r="R84" i="1"/>
  <c r="R172" i="1"/>
  <c r="R549" i="1"/>
  <c r="R781" i="1"/>
  <c r="R598" i="1"/>
  <c r="R323" i="1"/>
  <c r="R599" i="1"/>
  <c r="R497" i="1"/>
  <c r="R782" i="1"/>
  <c r="R471" i="1"/>
  <c r="R608" i="1"/>
  <c r="R731" i="1"/>
  <c r="R1401" i="1"/>
  <c r="R950" i="1"/>
  <c r="R574" i="1"/>
  <c r="R1042" i="1"/>
  <c r="R791" i="1"/>
  <c r="R353" i="1"/>
  <c r="R345" i="1"/>
  <c r="R583" i="1"/>
  <c r="R414" i="1"/>
  <c r="R637" i="1"/>
  <c r="R415" i="1"/>
  <c r="R370" i="1"/>
  <c r="R232" i="1"/>
  <c r="R292" i="1"/>
  <c r="R802" i="1"/>
  <c r="R638" i="1"/>
  <c r="R243" i="1"/>
  <c r="R803" i="1"/>
  <c r="R656" i="1"/>
  <c r="R309" i="1"/>
  <c r="R327" i="1"/>
  <c r="R472" i="1"/>
  <c r="R374" i="1"/>
  <c r="R681" i="1"/>
  <c r="R515" i="1"/>
  <c r="R237" i="1"/>
  <c r="R808" i="1"/>
  <c r="R550" i="1"/>
  <c r="R140" i="1"/>
  <c r="R639" i="1"/>
  <c r="R1095" i="1"/>
  <c r="R284" i="1"/>
  <c r="R551" i="1"/>
  <c r="R826" i="1"/>
  <c r="R717" i="1"/>
  <c r="R804" i="1"/>
  <c r="R1497" i="1"/>
  <c r="R718" i="1"/>
  <c r="R251" i="1"/>
  <c r="R1498" i="1"/>
  <c r="R857" i="1"/>
  <c r="R579" i="1"/>
  <c r="R431" i="1"/>
  <c r="R318" i="1"/>
  <c r="R1499" i="1"/>
  <c r="R466" i="1"/>
  <c r="R1500" i="1"/>
  <c r="R588" i="1"/>
  <c r="R605" i="1"/>
  <c r="R606" i="1"/>
  <c r="R1501" i="1"/>
  <c r="R1502" i="1"/>
  <c r="R994" i="1"/>
  <c r="R704" i="1"/>
  <c r="R607" i="1"/>
  <c r="R1120" i="1"/>
  <c r="R475" i="1"/>
  <c r="R589" i="1"/>
  <c r="R1482" i="1"/>
  <c r="R1493" i="1"/>
  <c r="R1478" i="1"/>
  <c r="R1492" i="1"/>
  <c r="R1435" i="1"/>
  <c r="R1487" i="1"/>
  <c r="R1434" i="1"/>
  <c r="R1486" i="1"/>
  <c r="R1408" i="1"/>
  <c r="R1484" i="1"/>
  <c r="R1406" i="1"/>
  <c r="R1473" i="1"/>
  <c r="R1485" i="1"/>
  <c r="R1469" i="1"/>
  <c r="R1481" i="1"/>
  <c r="R1415" i="1"/>
  <c r="R1345" i="1"/>
  <c r="R1466" i="1"/>
  <c r="R1344" i="1"/>
  <c r="R1465" i="1"/>
  <c r="R1195" i="1"/>
  <c r="R1464" i="1"/>
  <c r="R1477" i="1"/>
  <c r="R1461" i="1"/>
  <c r="R1471" i="1"/>
  <c r="R1460" i="1"/>
  <c r="R1343" i="1"/>
  <c r="R1459" i="1"/>
  <c r="R1376" i="1"/>
  <c r="R1458" i="1"/>
  <c r="R1433" i="1"/>
  <c r="R1457" i="1"/>
  <c r="R1427" i="1"/>
  <c r="R1454" i="1"/>
  <c r="R1453" i="1"/>
  <c r="R1452" i="1"/>
  <c r="R1116" i="1"/>
  <c r="R1451" i="1"/>
  <c r="R1483" i="1"/>
  <c r="R1450" i="1"/>
  <c r="R1348" i="1"/>
  <c r="R1449" i="1"/>
  <c r="R1102" i="1"/>
  <c r="R1431" i="1"/>
  <c r="R1442" i="1"/>
  <c r="R1101" i="1"/>
  <c r="R1479" i="1"/>
  <c r="R1441" i="1"/>
  <c r="R1414" i="1"/>
  <c r="R1412" i="1"/>
  <c r="R1432" i="1"/>
  <c r="R1456" i="1"/>
  <c r="R1419" i="1"/>
  <c r="R1403" i="1"/>
  <c r="R1470" i="1"/>
  <c r="R1099" i="1"/>
  <c r="R1097" i="1"/>
  <c r="R1398" i="1"/>
  <c r="R1096" i="1"/>
  <c r="R1396" i="1"/>
  <c r="R1161" i="1"/>
  <c r="R1395" i="1"/>
  <c r="R1100" i="1"/>
  <c r="R1391" i="1"/>
  <c r="R1035" i="1"/>
  <c r="R1390" i="1"/>
  <c r="R1171" i="1"/>
  <c r="R1385" i="1"/>
  <c r="R1146" i="1"/>
  <c r="R1389" i="1"/>
  <c r="R1024" i="1"/>
  <c r="R1388" i="1"/>
  <c r="R1023" i="1"/>
  <c r="R1387" i="1"/>
  <c r="R1386" i="1"/>
  <c r="R1384" i="1"/>
  <c r="R1020" i="1"/>
  <c r="R1383" i="1"/>
  <c r="R1190" i="1"/>
  <c r="R1151" i="1"/>
  <c r="R1370" i="1"/>
  <c r="R1378" i="1"/>
  <c r="R1150" i="1"/>
  <c r="R1382" i="1"/>
  <c r="R1489" i="1"/>
  <c r="R1368" i="1"/>
  <c r="R1394" i="1"/>
  <c r="R1490" i="1"/>
  <c r="R1358" i="1"/>
  <c r="R1366" i="1"/>
  <c r="R1359" i="1"/>
  <c r="R1367" i="1"/>
  <c r="R1369" i="1"/>
  <c r="R1357" i="1"/>
  <c r="R1397" i="1"/>
  <c r="R1354" i="1"/>
  <c r="R1352" i="1"/>
  <c r="R1010" i="1"/>
  <c r="R1350" i="1"/>
  <c r="R1373" i="1"/>
  <c r="R1349" i="1"/>
  <c r="R1444" i="1"/>
  <c r="R993" i="1"/>
  <c r="R1381" i="1"/>
  <c r="R1430" i="1"/>
  <c r="R1428" i="1"/>
  <c r="R1136" i="1"/>
  <c r="R1337" i="1"/>
  <c r="R1098" i="1"/>
  <c r="R1034" i="1"/>
  <c r="R1336" i="1"/>
  <c r="R1075" i="1"/>
  <c r="R1335" i="1"/>
  <c r="R980" i="1"/>
  <c r="R1135" i="1"/>
  <c r="R1170" i="1"/>
  <c r="R1334" i="1"/>
  <c r="R1338" i="1"/>
  <c r="R1375" i="1"/>
  <c r="R1438" i="1"/>
  <c r="R1333" i="1"/>
  <c r="R1033" i="1"/>
  <c r="R1174" i="1"/>
  <c r="R1332" i="1"/>
  <c r="R1347" i="1"/>
  <c r="R1114" i="1"/>
  <c r="R1331" i="1"/>
  <c r="R1167" i="1"/>
  <c r="R1152" i="1"/>
  <c r="R1330" i="1"/>
  <c r="R898" i="1"/>
  <c r="R1426" i="1"/>
  <c r="R918" i="1"/>
  <c r="R1329" i="1"/>
  <c r="R1117" i="1"/>
  <c r="R1328" i="1"/>
  <c r="R784" i="1"/>
  <c r="R1429" i="1"/>
  <c r="R1327" i="1"/>
  <c r="R1326" i="1"/>
  <c r="R1325" i="1"/>
  <c r="R1324" i="1"/>
  <c r="R1323" i="1"/>
  <c r="R460" i="1"/>
  <c r="R1322" i="1"/>
  <c r="R1321" i="1"/>
  <c r="R1320" i="1"/>
  <c r="R1319" i="1"/>
  <c r="R1318" i="1"/>
  <c r="R1317" i="1"/>
  <c r="R1316" i="1"/>
  <c r="R1315" i="1"/>
  <c r="R1314" i="1"/>
  <c r="R1313" i="1"/>
  <c r="R1312" i="1"/>
  <c r="R1311" i="1"/>
  <c r="R1310" i="1"/>
  <c r="R1309" i="1"/>
  <c r="R1308" i="1"/>
  <c r="R1307" i="1"/>
  <c r="R1306" i="1"/>
  <c r="R1305" i="1"/>
  <c r="R1304" i="1"/>
  <c r="R1303" i="1"/>
  <c r="R1302" i="1"/>
  <c r="R1301" i="1"/>
  <c r="R1300" i="1"/>
  <c r="R1299" i="1"/>
  <c r="R1298" i="1"/>
  <c r="R1297" i="1"/>
  <c r="R1296" i="1"/>
  <c r="R1295" i="1"/>
  <c r="R1294" i="1"/>
  <c r="R1293" i="1"/>
  <c r="R1292" i="1"/>
  <c r="R1291" i="1"/>
  <c r="R1290" i="1"/>
  <c r="R1289" i="1"/>
  <c r="R1288" i="1"/>
  <c r="R1287" i="1"/>
  <c r="R1286" i="1"/>
  <c r="R1285" i="1"/>
  <c r="R1284" i="1"/>
  <c r="R1283" i="1"/>
  <c r="R1282" i="1"/>
  <c r="R1281" i="1"/>
  <c r="R1280" i="1"/>
  <c r="R1279" i="1"/>
  <c r="R1278" i="1"/>
  <c r="R1277" i="1"/>
  <c r="R1276" i="1"/>
  <c r="R1275" i="1"/>
  <c r="R1274" i="1"/>
  <c r="R1273" i="1"/>
  <c r="R1272" i="1"/>
  <c r="R1271" i="1"/>
  <c r="R1270" i="1"/>
  <c r="R1269" i="1"/>
  <c r="R1268" i="1"/>
  <c r="R1267" i="1"/>
  <c r="R1266" i="1"/>
  <c r="R1265" i="1"/>
  <c r="R1264" i="1"/>
  <c r="R1263" i="1"/>
  <c r="R1262" i="1"/>
  <c r="R1261" i="1"/>
  <c r="R1260" i="1"/>
  <c r="R1259" i="1"/>
  <c r="R1258" i="1"/>
  <c r="R1257" i="1"/>
  <c r="R1256" i="1"/>
  <c r="R1255" i="1"/>
  <c r="R1254" i="1"/>
  <c r="R1253" i="1"/>
  <c r="R1252" i="1"/>
  <c r="R1251" i="1"/>
  <c r="R1250" i="1"/>
  <c r="R1249" i="1"/>
  <c r="R1248" i="1"/>
  <c r="R1247" i="1"/>
  <c r="R1246" i="1"/>
  <c r="R1245" i="1"/>
  <c r="R1244" i="1"/>
  <c r="R1243" i="1"/>
  <c r="R1242" i="1"/>
  <c r="R1241" i="1"/>
  <c r="R1240" i="1"/>
  <c r="R1239" i="1"/>
  <c r="R1238" i="1"/>
  <c r="R1237" i="1"/>
  <c r="R1236" i="1"/>
  <c r="R1235" i="1"/>
  <c r="R1234" i="1"/>
  <c r="R1233" i="1"/>
  <c r="R1232" i="1"/>
  <c r="R1231" i="1"/>
  <c r="R1230" i="1"/>
  <c r="R1229" i="1"/>
  <c r="R1228" i="1"/>
  <c r="R1227" i="1"/>
  <c r="R1226" i="1"/>
  <c r="R1225" i="1"/>
  <c r="R1224" i="1"/>
  <c r="R1223" i="1"/>
  <c r="R1222" i="1"/>
  <c r="R1221" i="1"/>
  <c r="R1220" i="1"/>
  <c r="R1219" i="1"/>
  <c r="R1218" i="1"/>
  <c r="R1217" i="1"/>
  <c r="R1216" i="1"/>
  <c r="R1215" i="1"/>
  <c r="R1214" i="1"/>
  <c r="R1213" i="1"/>
  <c r="R1212" i="1"/>
  <c r="R1211" i="1"/>
  <c r="R1210" i="1"/>
  <c r="R1209" i="1"/>
  <c r="R1208" i="1"/>
  <c r="R1207" i="1"/>
  <c r="R1206" i="1"/>
  <c r="R1205" i="1"/>
  <c r="R1204" i="1"/>
  <c r="R1203" i="1"/>
  <c r="R1202" i="1"/>
  <c r="R1201" i="1"/>
  <c r="R1200" i="1"/>
  <c r="R1199" i="1"/>
  <c r="R1198" i="1"/>
  <c r="R1197" i="1"/>
  <c r="R1187" i="1"/>
  <c r="R1186" i="1"/>
  <c r="R1185" i="1"/>
  <c r="R1182" i="1"/>
  <c r="R1181" i="1"/>
  <c r="R1180" i="1"/>
  <c r="R1179" i="1"/>
  <c r="R1402" i="1"/>
  <c r="R1175" i="1"/>
  <c r="R1356" i="1"/>
  <c r="R1346" i="1"/>
  <c r="R1169" i="1"/>
  <c r="R1166" i="1"/>
  <c r="R1437" i="1"/>
  <c r="R1163" i="1"/>
  <c r="R1164" i="1"/>
  <c r="R1159" i="1"/>
  <c r="R1448" i="1"/>
  <c r="R1468" i="1"/>
  <c r="R1156" i="1"/>
  <c r="R1155" i="1"/>
  <c r="R1154" i="1"/>
  <c r="R1153" i="1"/>
  <c r="R1148" i="1"/>
  <c r="R1418" i="1"/>
  <c r="R1417" i="1"/>
  <c r="R1144" i="1"/>
  <c r="R1143" i="1"/>
  <c r="R1362" i="1"/>
  <c r="R1342" i="1"/>
  <c r="R1447" i="1"/>
  <c r="R1129" i="1"/>
  <c r="R1380" i="1"/>
  <c r="R1379" i="1"/>
  <c r="R1351" i="1"/>
  <c r="R1165" i="1"/>
  <c r="R1141" i="1"/>
  <c r="R1123" i="1"/>
  <c r="R1178" i="1"/>
  <c r="R1474" i="1"/>
  <c r="R1157" i="1"/>
  <c r="R1463" i="1"/>
  <c r="R1196" i="1"/>
  <c r="R1162" i="1"/>
  <c r="R1365" i="1"/>
  <c r="R1194" i="1"/>
  <c r="R1423" i="1"/>
  <c r="R1371" i="1"/>
  <c r="R1109" i="1"/>
  <c r="R1411" i="1"/>
  <c r="R1126" i="1"/>
  <c r="R1393" i="1"/>
  <c r="R1134" i="1"/>
  <c r="R1104" i="1"/>
  <c r="R1108" i="1"/>
  <c r="R1094" i="1"/>
  <c r="R1440" i="1"/>
  <c r="R1113" i="1"/>
  <c r="R1177" i="1"/>
  <c r="R1122" i="1"/>
  <c r="R1416" i="1"/>
  <c r="R1107" i="1"/>
  <c r="R1073" i="1"/>
  <c r="R1475" i="1"/>
  <c r="R1080" i="1"/>
  <c r="R1072" i="1"/>
  <c r="R1476" i="1"/>
  <c r="R1110" i="1"/>
  <c r="R1133" i="1"/>
  <c r="R1067" i="1"/>
  <c r="R1410" i="1"/>
  <c r="R1064" i="1"/>
  <c r="R1092" i="1"/>
  <c r="R1407" i="1"/>
  <c r="R1061" i="1"/>
  <c r="R1078" i="1"/>
  <c r="R1355" i="1"/>
  <c r="R1079" i="1"/>
  <c r="R1048" i="1"/>
  <c r="R1066" i="1"/>
  <c r="R1049" i="1"/>
  <c r="R1060" i="1"/>
  <c r="R1047" i="1"/>
  <c r="R1045" i="1"/>
  <c r="R1044" i="1"/>
  <c r="R1176" i="1"/>
  <c r="R1043" i="1"/>
  <c r="R1082" i="1"/>
  <c r="R1040" i="1"/>
  <c r="R1039" i="1"/>
  <c r="R1038" i="1"/>
  <c r="R1037" i="1"/>
  <c r="R1184" i="1"/>
  <c r="R1142" i="1"/>
  <c r="R1409" i="1"/>
  <c r="R1353" i="1"/>
  <c r="R1036" i="1"/>
  <c r="R1139" i="1"/>
  <c r="R1084" i="1"/>
  <c r="R1018" i="1"/>
  <c r="R1422" i="1"/>
  <c r="R1091" i="1"/>
  <c r="R1083" i="1"/>
  <c r="R1467" i="1"/>
  <c r="R1016" i="1"/>
  <c r="R1015" i="1"/>
  <c r="R1488" i="1"/>
  <c r="R1014" i="1"/>
  <c r="R1405" i="1"/>
  <c r="R1008" i="1"/>
  <c r="R1007" i="1"/>
  <c r="R1005" i="1"/>
  <c r="R1003" i="1"/>
  <c r="R1006" i="1"/>
  <c r="R1436" i="1"/>
  <c r="R1071" i="1"/>
  <c r="R1341" i="1"/>
  <c r="R998" i="1"/>
  <c r="R1026" i="1"/>
  <c r="R1147" i="1"/>
  <c r="R992" i="1"/>
  <c r="R995" i="1"/>
  <c r="R991" i="1"/>
  <c r="R1140" i="1"/>
  <c r="R986" i="1"/>
  <c r="R1081" i="1"/>
  <c r="R984" i="1"/>
  <c r="R1013" i="1"/>
  <c r="R1462" i="1"/>
  <c r="R1443" i="1"/>
  <c r="R1361" i="1"/>
  <c r="R1130" i="1"/>
  <c r="R1046" i="1"/>
  <c r="R974" i="1"/>
  <c r="R1472" i="1"/>
  <c r="R1055" i="1"/>
  <c r="R972" i="1"/>
  <c r="R1131" i="1"/>
  <c r="R975" i="1"/>
  <c r="R960" i="1"/>
  <c r="R1063" i="1"/>
  <c r="R1068" i="1"/>
  <c r="R1118" i="1"/>
  <c r="R976" i="1"/>
  <c r="R959" i="1"/>
  <c r="R965" i="1"/>
  <c r="R1425" i="1"/>
  <c r="R964" i="1"/>
  <c r="R1125" i="1"/>
  <c r="R930" i="1"/>
  <c r="R928" i="1"/>
  <c r="R1124" i="1"/>
  <c r="R929" i="1"/>
  <c r="R1340" i="1"/>
  <c r="R961" i="1"/>
  <c r="R1339" i="1"/>
  <c r="R1455" i="1"/>
  <c r="R902" i="1"/>
  <c r="R900" i="1"/>
  <c r="R1183" i="1"/>
  <c r="R849" i="1"/>
  <c r="R958" i="1"/>
  <c r="R990" i="1"/>
  <c r="R850" i="1"/>
  <c r="R892" i="1"/>
  <c r="R867" i="1"/>
  <c r="R1372" i="1"/>
  <c r="R917" i="1"/>
  <c r="R1192" i="1"/>
  <c r="R1421" i="1"/>
  <c r="R985" i="1"/>
  <c r="R1138" i="1"/>
  <c r="R901" i="1"/>
  <c r="R864" i="1"/>
  <c r="R1070" i="1"/>
  <c r="R1400" i="1"/>
  <c r="R1399" i="1"/>
  <c r="R1059" i="1"/>
  <c r="R1446" i="1"/>
  <c r="R1021" i="1"/>
  <c r="R1158" i="1"/>
  <c r="R1360" i="1"/>
  <c r="R939" i="1"/>
  <c r="R1127" i="1"/>
  <c r="R1191" i="1"/>
  <c r="R792" i="1"/>
  <c r="R1413" i="1"/>
  <c r="R1445" i="1"/>
  <c r="R1168" i="1"/>
  <c r="R1069" i="1"/>
  <c r="R896" i="1"/>
  <c r="R770" i="1"/>
  <c r="R1032" i="1"/>
  <c r="R1491" i="1"/>
  <c r="R1189" i="1"/>
  <c r="R748" i="1"/>
  <c r="R949" i="1"/>
  <c r="R1089" i="1"/>
  <c r="R847" i="1"/>
  <c r="R1193" i="1"/>
  <c r="R701" i="1"/>
  <c r="R971" i="1"/>
  <c r="R1105" i="1"/>
  <c r="R654" i="1"/>
  <c r="R623" i="1"/>
  <c r="R565" i="1"/>
  <c r="R720" i="1"/>
  <c r="R1439" i="1"/>
  <c r="R1160" i="1"/>
  <c r="R978" i="1"/>
  <c r="R1112" i="1"/>
  <c r="R1076" i="1"/>
  <c r="R533" i="1"/>
  <c r="R820" i="1"/>
  <c r="R841" i="1"/>
  <c r="R1017" i="1"/>
  <c r="R698" i="1"/>
  <c r="R503" i="1"/>
  <c r="R1077" i="1"/>
  <c r="R1121" i="1"/>
  <c r="R1377" i="1"/>
  <c r="R331" i="1"/>
  <c r="R1056" i="1"/>
  <c r="R490" i="1"/>
  <c r="R1004" i="1"/>
  <c r="R15" i="1"/>
  <c r="Q13" i="1"/>
  <c r="Q2" i="1"/>
  <c r="Q26" i="1"/>
  <c r="Q14" i="1"/>
  <c r="Q7" i="1"/>
  <c r="Q5" i="1"/>
  <c r="Q19" i="1"/>
  <c r="Q4" i="1"/>
  <c r="Q16" i="1"/>
  <c r="Q33" i="1"/>
  <c r="Q3" i="1"/>
  <c r="Q8" i="1"/>
  <c r="Q18" i="1"/>
  <c r="Q63" i="1"/>
  <c r="Q82" i="1"/>
  <c r="Q10" i="1"/>
  <c r="Q6" i="1"/>
  <c r="Q11" i="1"/>
  <c r="Q57" i="1"/>
  <c r="Q640" i="1"/>
  <c r="Q9" i="1"/>
  <c r="Q12" i="1"/>
  <c r="Q642" i="1"/>
  <c r="Q842" i="1"/>
  <c r="Q153" i="1"/>
  <c r="Q23" i="1"/>
  <c r="Q31" i="1"/>
  <c r="Q279" i="1"/>
  <c r="Q275" i="1"/>
  <c r="Q611" i="1"/>
  <c r="Q612" i="1"/>
  <c r="Q295" i="1"/>
  <c r="Q234" i="1"/>
  <c r="Q724" i="1"/>
  <c r="Q208" i="1"/>
  <c r="Q621" i="1"/>
  <c r="Q625" i="1"/>
  <c r="Q365" i="1"/>
  <c r="Q144" i="1"/>
  <c r="Q382" i="1"/>
  <c r="Q722" i="1"/>
  <c r="Q20" i="1"/>
  <c r="Q581" i="1"/>
  <c r="Q943" i="1"/>
  <c r="Q1002" i="1"/>
  <c r="Q1137" i="1"/>
  <c r="Q218" i="1"/>
  <c r="Q671" i="1"/>
  <c r="Q797" i="1"/>
  <c r="Q786" i="1"/>
  <c r="Q1019" i="1"/>
  <c r="Q957" i="1"/>
  <c r="Q1149" i="1"/>
  <c r="Q778" i="1"/>
  <c r="Q756" i="1"/>
  <c r="Q757" i="1"/>
  <c r="Q725" i="1"/>
  <c r="Q51" i="1"/>
  <c r="Q520" i="1"/>
  <c r="Q200" i="1"/>
  <c r="Q552" i="1"/>
  <c r="Q988" i="1"/>
  <c r="Q883" i="1"/>
  <c r="Q28" i="1"/>
  <c r="Q103" i="1"/>
  <c r="Q24" i="1"/>
  <c r="Q371" i="1"/>
  <c r="Q158" i="1"/>
  <c r="Q34" i="1"/>
  <c r="Q425" i="1"/>
  <c r="Q300" i="1"/>
  <c r="Q891" i="1"/>
  <c r="Q982" i="1"/>
  <c r="Q1074" i="1"/>
  <c r="Q765" i="1"/>
  <c r="Q721" i="1"/>
  <c r="Q544" i="1"/>
  <c r="Q535" i="1"/>
  <c r="Q739" i="1"/>
  <c r="Q225" i="1"/>
  <c r="Q546" i="1"/>
  <c r="Q931" i="1"/>
  <c r="Q758" i="1"/>
  <c r="Q759" i="1"/>
  <c r="Q726" i="1"/>
  <c r="Q814" i="1"/>
  <c r="Q498" i="1"/>
  <c r="Q418" i="1"/>
  <c r="Q115" i="1"/>
  <c r="Q727" i="1"/>
  <c r="Q27" i="1"/>
  <c r="Q541" i="1"/>
  <c r="Q771" i="1"/>
  <c r="Q772" i="1"/>
  <c r="Q1172" i="1"/>
  <c r="Q963" i="1"/>
  <c r="Q249" i="1"/>
  <c r="Q66" i="1"/>
  <c r="Q319" i="1"/>
  <c r="Q424" i="1"/>
  <c r="Q531" i="1"/>
  <c r="Q401" i="1"/>
  <c r="Q521" i="1"/>
  <c r="Q522" i="1"/>
  <c r="Q506" i="1"/>
  <c r="Q226" i="1"/>
  <c r="Q127" i="1"/>
  <c r="Q52" i="1"/>
  <c r="Q363" i="1"/>
  <c r="Q851" i="1"/>
  <c r="Q767" i="1"/>
  <c r="Q663" i="1"/>
  <c r="Q944" i="1"/>
  <c r="Q940" i="1"/>
  <c r="Q843" i="1"/>
  <c r="Q692" i="1"/>
  <c r="Q427" i="1"/>
  <c r="Q137" i="1"/>
  <c r="Q773" i="1"/>
  <c r="Q969" i="1"/>
  <c r="Q830" i="1"/>
  <c r="Q966" i="1"/>
  <c r="Q970" i="1"/>
  <c r="Q875" i="1"/>
  <c r="Q876" i="1"/>
  <c r="Q860" i="1"/>
  <c r="Q1424" i="1"/>
  <c r="Q915" i="1"/>
  <c r="Q899" i="1"/>
  <c r="Q787" i="1"/>
  <c r="Q888" i="1"/>
  <c r="Q921" i="1"/>
  <c r="Q276" i="1"/>
  <c r="Q670" i="1"/>
  <c r="Q1028" i="1"/>
  <c r="Q919" i="1"/>
  <c r="Q332" i="1"/>
  <c r="Q73" i="1"/>
  <c r="Q703" i="1"/>
  <c r="Q996" i="1"/>
  <c r="Q1057" i="1"/>
  <c r="Q181" i="1"/>
  <c r="Q596" i="1"/>
  <c r="Q511" i="1"/>
  <c r="Q749" i="1"/>
  <c r="Q785" i="1"/>
  <c r="Q32" i="1"/>
  <c r="Q881" i="1"/>
  <c r="Q823" i="1"/>
  <c r="Q553" i="1"/>
  <c r="Q762" i="1"/>
  <c r="Q41" i="1"/>
  <c r="Q40" i="1"/>
  <c r="Q683" i="1"/>
  <c r="Q689" i="1"/>
  <c r="Q324" i="1"/>
  <c r="Q182" i="1"/>
  <c r="Q710" i="1"/>
  <c r="Q805" i="1"/>
  <c r="Q630" i="1"/>
  <c r="Q829" i="1"/>
  <c r="Q987" i="1"/>
  <c r="Q711" i="1"/>
  <c r="Q453" i="1"/>
  <c r="Q806" i="1"/>
  <c r="Q631" i="1"/>
  <c r="Q712" i="1"/>
  <c r="Q632" i="1"/>
  <c r="Q87" i="1"/>
  <c r="Q884" i="1"/>
  <c r="Q547" i="1"/>
  <c r="Q348" i="1"/>
  <c r="Q529" i="1"/>
  <c r="Q263" i="1"/>
  <c r="Q468" i="1"/>
  <c r="Q429" i="1"/>
  <c r="Q450" i="1"/>
  <c r="Q78" i="1"/>
  <c r="Q110" i="1"/>
  <c r="Q1001" i="1"/>
  <c r="Q989" i="1"/>
  <c r="Q55" i="1"/>
  <c r="Q617" i="1"/>
  <c r="Q764" i="1"/>
  <c r="Q1103" i="1"/>
  <c r="Q1145" i="1"/>
  <c r="Q310" i="1"/>
  <c r="Q687" i="1"/>
  <c r="Q1111" i="1"/>
  <c r="Q699" i="1"/>
  <c r="Q873" i="1"/>
  <c r="Q650" i="1"/>
  <c r="Q235" i="1"/>
  <c r="Q81" i="1"/>
  <c r="Q478" i="1"/>
  <c r="Q815" i="1"/>
  <c r="Q250" i="1"/>
  <c r="Q101" i="1"/>
  <c r="Q398" i="1"/>
  <c r="Q201" i="1"/>
  <c r="Q845" i="1"/>
  <c r="Q54" i="1"/>
  <c r="Q116" i="1"/>
  <c r="Q419" i="1"/>
  <c r="Q202" i="1"/>
  <c r="Q512" i="1"/>
  <c r="Q1027" i="1"/>
  <c r="Q627" i="1"/>
  <c r="Q361" i="1"/>
  <c r="Q469" i="1"/>
  <c r="Q863" i="1"/>
  <c r="Q740" i="1"/>
  <c r="Q956" i="1"/>
  <c r="Q1404" i="1"/>
  <c r="Q1115" i="1"/>
  <c r="Q1085" i="1"/>
  <c r="Q1374" i="1"/>
  <c r="Q1086" i="1"/>
  <c r="Q1087" i="1"/>
  <c r="Q163" i="1"/>
  <c r="Q444" i="1"/>
  <c r="Q768" i="1"/>
  <c r="Q861" i="1"/>
  <c r="Q293" i="1"/>
  <c r="Q474" i="1"/>
  <c r="Q359" i="1"/>
  <c r="Q311" i="1"/>
  <c r="Q287" i="1"/>
  <c r="Q351" i="1"/>
  <c r="Q591" i="1"/>
  <c r="Q404" i="1"/>
  <c r="Q406" i="1"/>
  <c r="Q241" i="1"/>
  <c r="Q407" i="1"/>
  <c r="Q207" i="1"/>
  <c r="Q967" i="1"/>
  <c r="Q405" i="1"/>
  <c r="Q328" i="1"/>
  <c r="Q196" i="1"/>
  <c r="Q329" i="1"/>
  <c r="Q109" i="1"/>
  <c r="Q356" i="1"/>
  <c r="Q330" i="1"/>
  <c r="Q866" i="1"/>
  <c r="Q305" i="1"/>
  <c r="Q132" i="1"/>
  <c r="Q403" i="1"/>
  <c r="Q595" i="1"/>
  <c r="Q467" i="1"/>
  <c r="Q952" i="1"/>
  <c r="Q141" i="1"/>
  <c r="Q204" i="1"/>
  <c r="Q793" i="1"/>
  <c r="Q838" i="1"/>
  <c r="Q839" i="1"/>
  <c r="Q499" i="1"/>
  <c r="Q477" i="1"/>
  <c r="Q44" i="1"/>
  <c r="Q1051" i="1"/>
  <c r="Q22" i="1"/>
  <c r="Q122" i="1"/>
  <c r="Q176" i="1"/>
  <c r="Q59" i="1"/>
  <c r="Q288" i="1"/>
  <c r="Q394" i="1"/>
  <c r="Q281" i="1"/>
  <c r="Q100" i="1"/>
  <c r="Q30" i="1"/>
  <c r="Q42" i="1"/>
  <c r="Q507" i="1"/>
  <c r="Q49" i="1"/>
  <c r="Q151" i="1"/>
  <c r="Q282" i="1"/>
  <c r="Q45" i="1"/>
  <c r="Q118" i="1"/>
  <c r="Q58" i="1"/>
  <c r="Q70" i="1"/>
  <c r="Q1050" i="1"/>
  <c r="Q17" i="1"/>
  <c r="Q658" i="1"/>
  <c r="Q682" i="1"/>
  <c r="Q389" i="1"/>
  <c r="Q390" i="1"/>
  <c r="Q422" i="1"/>
  <c r="Q333" i="1"/>
  <c r="Q152" i="1"/>
  <c r="Q613" i="1"/>
  <c r="Q117" i="1"/>
  <c r="Q476" i="1"/>
  <c r="Q569" i="1"/>
  <c r="Q586" i="1"/>
  <c r="Q647" i="1"/>
  <c r="Q1025" i="1"/>
  <c r="Q700" i="1"/>
  <c r="Q626" i="1"/>
  <c r="Q542" i="1"/>
  <c r="Q67" i="1"/>
  <c r="Q244" i="1"/>
  <c r="Q435" i="1"/>
  <c r="Q362" i="1"/>
  <c r="Q188" i="1"/>
  <c r="Q908" i="1"/>
  <c r="Q1030" i="1"/>
  <c r="Q372" i="1"/>
  <c r="Q65" i="1"/>
  <c r="Q728" i="1"/>
  <c r="Q97" i="1"/>
  <c r="Q379" i="1"/>
  <c r="Q43" i="1"/>
  <c r="Q159" i="1"/>
  <c r="Q1090" i="1"/>
  <c r="Q420" i="1"/>
  <c r="Q146" i="1"/>
  <c r="Q135" i="1"/>
  <c r="Q754" i="1"/>
  <c r="Q609" i="1"/>
  <c r="Q166" i="1"/>
  <c r="Q21" i="1"/>
  <c r="Q294" i="1"/>
  <c r="Q168" i="1"/>
  <c r="Q68" i="1"/>
  <c r="Q39" i="1"/>
  <c r="Q775" i="1"/>
  <c r="Q434" i="1"/>
  <c r="Q340" i="1"/>
  <c r="Q376" i="1"/>
  <c r="Q197" i="1"/>
  <c r="Q795" i="1"/>
  <c r="Q567" i="1"/>
  <c r="Q904" i="1"/>
  <c r="Q667" i="1"/>
  <c r="Q391" i="1"/>
  <c r="Q209" i="1"/>
  <c r="Q1053" i="1"/>
  <c r="Q133" i="1"/>
  <c r="Q488" i="1"/>
  <c r="Q71" i="1"/>
  <c r="Q150" i="1"/>
  <c r="Q846" i="1"/>
  <c r="Q148" i="1"/>
  <c r="Q485" i="1"/>
  <c r="Q461" i="1"/>
  <c r="Q1106" i="1"/>
  <c r="Q560" i="1"/>
  <c r="Q907" i="1"/>
  <c r="Q74" i="1"/>
  <c r="Q336" i="1"/>
  <c r="Q77" i="1"/>
  <c r="Q120" i="1"/>
  <c r="Q129" i="1"/>
  <c r="Q98" i="1"/>
  <c r="Q96" i="1"/>
  <c r="Q240" i="1"/>
  <c r="Q508" i="1"/>
  <c r="Q130" i="1"/>
  <c r="Q618" i="1"/>
  <c r="Q936" i="1"/>
  <c r="Q800" i="1"/>
  <c r="Q186" i="1"/>
  <c r="Q75" i="1"/>
  <c r="Q1088" i="1"/>
  <c r="Q685" i="1"/>
  <c r="Q325" i="1"/>
  <c r="Q94" i="1"/>
  <c r="Q113" i="1"/>
  <c r="Q938" i="1"/>
  <c r="Q831" i="1"/>
  <c r="Q128" i="1"/>
  <c r="Q29" i="1"/>
  <c r="Q265" i="1"/>
  <c r="Q289" i="1"/>
  <c r="Q458" i="1"/>
  <c r="Q36" i="1"/>
  <c r="Q500" i="1"/>
  <c r="Q306" i="1"/>
  <c r="Q729" i="1"/>
  <c r="Q554" i="1"/>
  <c r="Q199" i="1"/>
  <c r="Q61" i="1"/>
  <c r="Q134" i="1"/>
  <c r="Q375" i="1"/>
  <c r="Q37" i="1"/>
  <c r="Q290" i="1"/>
  <c r="Q779" i="1"/>
  <c r="Q527" i="1"/>
  <c r="Q968" i="1"/>
  <c r="Q479" i="1"/>
  <c r="Q465" i="1"/>
  <c r="Q732" i="1"/>
  <c r="Q592" i="1"/>
  <c r="Q882" i="1"/>
  <c r="Q603" i="1"/>
  <c r="Q937" i="1"/>
  <c r="Q733" i="1"/>
  <c r="Q513" i="1"/>
  <c r="Q470" i="1"/>
  <c r="Q261" i="1"/>
  <c r="Q219" i="1"/>
  <c r="Q262" i="1"/>
  <c r="Q848" i="1"/>
  <c r="Q518" i="1"/>
  <c r="Q138" i="1"/>
  <c r="Q88" i="1"/>
  <c r="Q752" i="1"/>
  <c r="Q1364" i="1"/>
  <c r="Q648" i="1"/>
  <c r="Q644" i="1"/>
  <c r="Q167" i="1"/>
  <c r="Q903" i="1"/>
  <c r="Q384" i="1"/>
  <c r="Q927" i="1"/>
  <c r="Q563" i="1"/>
  <c r="Q1054" i="1"/>
  <c r="Q312" i="1"/>
  <c r="Q286" i="1"/>
  <c r="Q742" i="1"/>
  <c r="Q572" i="1"/>
  <c r="Q616" i="1"/>
  <c r="Q879" i="1"/>
  <c r="Q942" i="1"/>
  <c r="Q645" i="1"/>
  <c r="Q649" i="1"/>
  <c r="Q811" i="1"/>
  <c r="Q962" i="1"/>
  <c r="Q339" i="1"/>
  <c r="Q702" i="1"/>
  <c r="Q180" i="1"/>
  <c r="Q317" i="1"/>
  <c r="Q643" i="1"/>
  <c r="Q536" i="1"/>
  <c r="Q619" i="1"/>
  <c r="Q449" i="1"/>
  <c r="Q620" i="1"/>
  <c r="Q517" i="1"/>
  <c r="Q25" i="1"/>
  <c r="Q174" i="1"/>
  <c r="Q585" i="1"/>
  <c r="Q1062" i="1"/>
  <c r="Q669" i="1"/>
  <c r="Q360" i="1"/>
  <c r="Q217" i="1"/>
  <c r="Q260" i="1"/>
  <c r="Q564" i="1"/>
  <c r="Q443" i="1"/>
  <c r="Q538" i="1"/>
  <c r="Q545" i="1"/>
  <c r="Q539" i="1"/>
  <c r="Q266" i="1"/>
  <c r="Q50" i="1"/>
  <c r="Q540" i="1"/>
  <c r="Q924" i="1"/>
  <c r="Q530" i="1"/>
  <c r="Q400" i="1"/>
  <c r="Q582" i="1"/>
  <c r="Q932" i="1"/>
  <c r="Q813" i="1"/>
  <c r="Q177" i="1"/>
  <c r="Q222" i="1"/>
  <c r="Q646" i="1"/>
  <c r="Q378" i="1"/>
  <c r="Q769" i="1"/>
  <c r="Q316" i="1"/>
  <c r="Q417" i="1"/>
  <c r="Q92" i="1"/>
  <c r="Q833" i="1"/>
  <c r="Q215" i="1"/>
  <c r="Q743" i="1"/>
  <c r="Q869" i="1"/>
  <c r="Q676" i="1"/>
  <c r="Q677" i="1"/>
  <c r="Q760" i="1"/>
  <c r="Q298" i="1"/>
  <c r="Q223" i="1"/>
  <c r="Q436" i="1"/>
  <c r="Q79" i="1"/>
  <c r="Q753" i="1"/>
  <c r="Q203" i="1"/>
  <c r="Q840" i="1"/>
  <c r="Q865" i="1"/>
  <c r="Q584" i="1"/>
  <c r="Q445" i="1"/>
  <c r="Q659" i="1"/>
  <c r="Q788" i="1"/>
  <c r="Q878" i="1"/>
  <c r="Q789" i="1"/>
  <c r="Q889" i="1"/>
  <c r="Q519" i="1"/>
  <c r="Q664" i="1"/>
  <c r="Q463" i="1"/>
  <c r="Q819" i="1"/>
  <c r="Q183" i="1"/>
  <c r="Q170" i="1"/>
  <c r="Q350" i="1"/>
  <c r="Q248" i="1"/>
  <c r="Q221" i="1"/>
  <c r="Q354" i="1"/>
  <c r="Q543" i="1"/>
  <c r="Q205" i="1"/>
  <c r="Q190" i="1"/>
  <c r="Q307" i="1"/>
  <c r="Q108" i="1"/>
  <c r="Q604" i="1"/>
  <c r="Q746" i="1"/>
  <c r="Q693" i="1"/>
  <c r="Q673" i="1"/>
  <c r="Q496" i="1"/>
  <c r="Q421" i="1"/>
  <c r="Q798" i="1"/>
  <c r="Q832" i="1"/>
  <c r="Q947" i="1"/>
  <c r="Q948" i="1"/>
  <c r="Q556" i="1"/>
  <c r="Q877" i="1"/>
  <c r="Q341" i="1"/>
  <c r="Q641" i="1"/>
  <c r="Q761" i="1"/>
  <c r="Q922" i="1"/>
  <c r="Q161" i="1"/>
  <c r="Q349" i="1"/>
  <c r="Q455" i="1"/>
  <c r="Q254" i="1"/>
  <c r="Q492" i="1"/>
  <c r="Q774" i="1"/>
  <c r="Q1041" i="1"/>
  <c r="Q573" i="1"/>
  <c r="Q577" i="1"/>
  <c r="Q1011" i="1"/>
  <c r="Q352" i="1"/>
  <c r="Q72" i="1"/>
  <c r="Q364" i="1"/>
  <c r="Q56" i="1"/>
  <c r="Q1392" i="1"/>
  <c r="Q691" i="1"/>
  <c r="Q674" i="1"/>
  <c r="Q1363" i="1"/>
  <c r="Q491" i="1"/>
  <c r="Q675" i="1"/>
  <c r="Q433" i="1"/>
  <c r="Q155" i="1"/>
  <c r="Q505" i="1"/>
  <c r="Q694" i="1"/>
  <c r="Q169" i="1"/>
  <c r="Q1031" i="1"/>
  <c r="Q816" i="1"/>
  <c r="Q979" i="1"/>
  <c r="Q862" i="1"/>
  <c r="Q747" i="1"/>
  <c r="Q870" i="1"/>
  <c r="Q143" i="1"/>
  <c r="Q264" i="1"/>
  <c r="Q162" i="1"/>
  <c r="Q1495" i="1"/>
  <c r="Q48" i="1"/>
  <c r="Q446" i="1"/>
  <c r="Q192" i="1"/>
  <c r="Q706" i="1"/>
  <c r="Q695" i="1"/>
  <c r="Q230" i="1"/>
  <c r="Q355" i="1"/>
  <c r="Q534" i="1"/>
  <c r="Q827" i="1"/>
  <c r="Q64" i="1"/>
  <c r="Q381" i="1"/>
  <c r="Q229" i="1"/>
  <c r="Q393" i="1"/>
  <c r="Q35" i="1"/>
  <c r="Q402" i="1"/>
  <c r="Q594" i="1"/>
  <c r="Q299" i="1"/>
  <c r="Q231" i="1"/>
  <c r="Q885" i="1"/>
  <c r="Q910" i="1"/>
  <c r="Q216" i="1"/>
  <c r="Q274" i="1"/>
  <c r="Q383" i="1"/>
  <c r="Q366" i="1"/>
  <c r="Q304" i="1"/>
  <c r="Q247" i="1"/>
  <c r="Q1480" i="1"/>
  <c r="Q252" i="1"/>
  <c r="Q590" i="1"/>
  <c r="Q615" i="1"/>
  <c r="Q111" i="1"/>
  <c r="Q666" i="1"/>
  <c r="Q688" i="1"/>
  <c r="Q396" i="1"/>
  <c r="Q189" i="1"/>
  <c r="Q344" i="1"/>
  <c r="Q171" i="1"/>
  <c r="Q459" i="1"/>
  <c r="Q277" i="1"/>
  <c r="Q1022" i="1"/>
  <c r="Q184" i="1"/>
  <c r="Q313" i="1"/>
  <c r="Q707" i="1"/>
  <c r="Q809" i="1"/>
  <c r="Q790" i="1"/>
  <c r="Q810" i="1"/>
  <c r="Q145" i="1"/>
  <c r="Q575" i="1"/>
  <c r="Q228" i="1"/>
  <c r="Q342" i="1"/>
  <c r="Q86" i="1"/>
  <c r="Q139" i="1"/>
  <c r="Q504" i="1"/>
  <c r="Q112" i="1"/>
  <c r="Q256" i="1"/>
  <c r="Q156" i="1"/>
  <c r="Q99" i="1"/>
  <c r="Q502" i="1"/>
  <c r="Q482" i="1"/>
  <c r="Q242" i="1"/>
  <c r="Q272" i="1"/>
  <c r="Q483" i="1"/>
  <c r="Q126" i="1"/>
  <c r="Q484" i="1"/>
  <c r="Q160" i="1"/>
  <c r="Q462" i="1"/>
  <c r="Q198" i="1"/>
  <c r="Q154" i="1"/>
  <c r="Q428" i="1"/>
  <c r="Q296" i="1"/>
  <c r="Q486" i="1"/>
  <c r="Q487" i="1"/>
  <c r="Q38" i="1"/>
  <c r="Q887" i="1"/>
  <c r="Q914" i="1"/>
  <c r="Q105" i="1"/>
  <c r="Q868" i="1"/>
  <c r="Q678" i="1"/>
  <c r="Q114" i="1"/>
  <c r="Q719" i="1"/>
  <c r="Q303" i="1"/>
  <c r="Q906" i="1"/>
  <c r="Q853" i="1"/>
  <c r="Q679" i="1"/>
  <c r="Q76" i="1"/>
  <c r="Q239" i="1"/>
  <c r="Q501" i="1"/>
  <c r="Q568" i="1"/>
  <c r="Q136" i="1"/>
  <c r="Q886" i="1"/>
  <c r="Q684" i="1"/>
  <c r="Q745" i="1"/>
  <c r="Q610" i="1"/>
  <c r="Q523" i="1"/>
  <c r="Q106" i="1"/>
  <c r="Q946" i="1"/>
  <c r="Q60" i="1"/>
  <c r="Q255" i="1"/>
  <c r="Q253" i="1"/>
  <c r="Q912" i="1"/>
  <c r="Q913" i="1"/>
  <c r="Q179" i="1"/>
  <c r="Q104" i="1"/>
  <c r="Q755" i="1"/>
  <c r="Q776" i="1"/>
  <c r="Q346" i="1"/>
  <c r="Q926" i="1"/>
  <c r="Q220" i="1"/>
  <c r="Q308" i="1"/>
  <c r="Q245" i="1"/>
  <c r="Q83" i="1"/>
  <c r="Q46" i="1"/>
  <c r="Q456" i="1"/>
  <c r="Q953" i="1"/>
  <c r="Q705" i="1"/>
  <c r="Q1128" i="1"/>
  <c r="Q997" i="1"/>
  <c r="Q825" i="1"/>
  <c r="Q925" i="1"/>
  <c r="Q1494" i="1"/>
  <c r="Q493" i="1"/>
  <c r="Q437" i="1"/>
  <c r="Q301" i="1"/>
  <c r="Q368" i="1"/>
  <c r="Q451" i="1"/>
  <c r="Q369" i="1"/>
  <c r="Q47" i="1"/>
  <c r="Q195" i="1"/>
  <c r="Q236" i="1"/>
  <c r="Q185" i="1"/>
  <c r="Q191" i="1"/>
  <c r="Q347" i="1"/>
  <c r="Q338" i="1"/>
  <c r="Q385" i="1"/>
  <c r="Q259" i="1"/>
  <c r="Q268" i="1"/>
  <c r="Q386" i="1"/>
  <c r="Q672" i="1"/>
  <c r="Q697" i="1"/>
  <c r="Q812" i="1"/>
  <c r="Q388" i="1"/>
  <c r="Q291" i="1"/>
  <c r="Q123" i="1"/>
  <c r="Q238" i="1"/>
  <c r="Q397" i="1"/>
  <c r="Q121" i="1"/>
  <c r="Q69" i="1"/>
  <c r="Q859" i="1"/>
  <c r="Q1029" i="1"/>
  <c r="Q593" i="1"/>
  <c r="Q525" i="1"/>
  <c r="Q297" i="1"/>
  <c r="Q941" i="1"/>
  <c r="Q576" i="1"/>
  <c r="Q587" i="1"/>
  <c r="Q271" i="1"/>
  <c r="Q1496" i="1"/>
  <c r="Q537" i="1"/>
  <c r="Q817" i="1"/>
  <c r="Q933" i="1"/>
  <c r="Q818" i="1"/>
  <c r="Q314" i="1"/>
  <c r="Q326" i="1"/>
  <c r="Q1065" i="1"/>
  <c r="Q283" i="1"/>
  <c r="Q320" i="1"/>
  <c r="Q909" i="1"/>
  <c r="Q532" i="1"/>
  <c r="Q334" i="1"/>
  <c r="Q269" i="1"/>
  <c r="Q337" i="1"/>
  <c r="Q392" i="1"/>
  <c r="Q524" i="1"/>
  <c r="Q227" i="1"/>
  <c r="Q528" i="1"/>
  <c r="Q741" i="1"/>
  <c r="Q246" i="1"/>
  <c r="Q516" i="1"/>
  <c r="Q480" i="1"/>
  <c r="Q102" i="1"/>
  <c r="Q85" i="1"/>
  <c r="Q257" i="1"/>
  <c r="Q509" i="1"/>
  <c r="Q510" i="1"/>
  <c r="Q447" i="1"/>
  <c r="Q367" i="1"/>
  <c r="Q824" i="1"/>
  <c r="Q278" i="1"/>
  <c r="Q622" i="1"/>
  <c r="Q1173" i="1"/>
  <c r="Q165" i="1"/>
  <c r="Q80" i="1"/>
  <c r="Q270" i="1"/>
  <c r="Q380" i="1"/>
  <c r="Q149" i="1"/>
  <c r="Q562" i="1"/>
  <c r="Q481" i="1"/>
  <c r="Q744" i="1"/>
  <c r="Q373" i="1"/>
  <c r="Q580" i="1"/>
  <c r="Q107" i="1"/>
  <c r="Q62" i="1"/>
  <c r="Q147" i="1"/>
  <c r="Q423" i="1"/>
  <c r="Q713" i="1"/>
  <c r="Q894" i="1"/>
  <c r="Q714" i="1"/>
  <c r="Q715" i="1"/>
  <c r="Q89" i="1"/>
  <c r="Q514" i="1"/>
  <c r="Q224" i="1"/>
  <c r="Q439" i="1"/>
  <c r="Q763" i="1"/>
  <c r="Q178" i="1"/>
  <c r="Q193" i="1"/>
  <c r="Q91" i="1"/>
  <c r="Q194" i="1"/>
  <c r="Q315" i="1"/>
  <c r="Q267" i="1"/>
  <c r="Q738" i="1"/>
  <c r="Q558" i="1"/>
  <c r="Q440" i="1"/>
  <c r="Q1009" i="1"/>
  <c r="Q628" i="1"/>
  <c r="Q187" i="1"/>
  <c r="Q668" i="1"/>
  <c r="Q387" i="1"/>
  <c r="Q495" i="1"/>
  <c r="Q473" i="1"/>
  <c r="Q624" i="1"/>
  <c r="Q285" i="1"/>
  <c r="Q555" i="1"/>
  <c r="Q557" i="1"/>
  <c r="Q920" i="1"/>
  <c r="Q273" i="1"/>
  <c r="Q442" i="1"/>
  <c r="Q730" i="1"/>
  <c r="Q852" i="1"/>
  <c r="Q489" i="1"/>
  <c r="Q53" i="1"/>
  <c r="Q736" i="1"/>
  <c r="Q408" i="1"/>
  <c r="Q1052" i="1"/>
  <c r="Q93" i="1"/>
  <c r="Q95" i="1"/>
  <c r="Q895" i="1"/>
  <c r="Q780" i="1"/>
  <c r="Q457" i="1"/>
  <c r="Q409" i="1"/>
  <c r="Q526" i="1"/>
  <c r="Q844" i="1"/>
  <c r="Q142" i="1"/>
  <c r="Q633" i="1"/>
  <c r="Q494" i="1"/>
  <c r="Q716" i="1"/>
  <c r="Q801" i="1"/>
  <c r="Q634" i="1"/>
  <c r="Q438" i="1"/>
  <c r="Q796" i="1"/>
  <c r="Q916" i="1"/>
  <c r="Q856" i="1"/>
  <c r="Q561" i="1"/>
  <c r="Q635" i="1"/>
  <c r="Q302" i="1"/>
  <c r="Q578" i="1"/>
  <c r="Q258" i="1"/>
  <c r="Q410" i="1"/>
  <c r="Q452" i="1"/>
  <c r="Q416" i="1"/>
  <c r="Q124" i="1"/>
  <c r="Q357" i="1"/>
  <c r="Q602" i="1"/>
  <c r="Q597" i="1"/>
  <c r="Q750" i="1"/>
  <c r="Q951" i="1"/>
  <c r="Q911" i="1"/>
  <c r="Q432" i="1"/>
  <c r="Q206" i="1"/>
  <c r="Q430" i="1"/>
  <c r="Q343" i="1"/>
  <c r="Q766" i="1"/>
  <c r="Q426" i="1"/>
  <c r="Q441" i="1"/>
  <c r="Q377" i="1"/>
  <c r="Q125" i="1"/>
  <c r="Q629" i="1"/>
  <c r="Q175" i="1"/>
  <c r="Q233" i="1"/>
  <c r="Q686" i="1"/>
  <c r="Q794" i="1"/>
  <c r="Q734" i="1"/>
  <c r="Q723" i="1"/>
  <c r="Q614" i="1"/>
  <c r="Q559" i="1"/>
  <c r="Q157" i="1"/>
  <c r="Q657" i="1"/>
  <c r="Q973" i="1"/>
  <c r="Q399" i="1"/>
  <c r="Q454" i="1"/>
  <c r="Q173" i="1"/>
  <c r="Q464" i="1"/>
  <c r="Q90" i="1"/>
  <c r="Q280" i="1"/>
  <c r="Q690" i="1"/>
  <c r="Q680" i="1"/>
  <c r="Q636" i="1"/>
  <c r="Q448" i="1"/>
  <c r="Q131" i="1"/>
  <c r="Q1058" i="1"/>
  <c r="Q1132" i="1"/>
  <c r="Q777" i="1"/>
  <c r="Q954" i="1"/>
  <c r="Q872" i="1"/>
  <c r="Q955" i="1"/>
  <c r="Q84" i="1"/>
  <c r="Q737" i="1"/>
  <c r="Q411" i="1"/>
  <c r="Q412" i="1"/>
  <c r="Q413" i="1"/>
  <c r="Q653" i="1"/>
  <c r="Q880" i="1"/>
  <c r="Q874" i="1"/>
  <c r="Q651" i="1"/>
  <c r="Q660" i="1"/>
  <c r="Q708" i="1"/>
  <c r="Q661" i="1"/>
  <c r="Q893" i="1"/>
  <c r="Q665" i="1"/>
  <c r="Q662" i="1"/>
  <c r="Q652" i="1"/>
  <c r="Q799" i="1"/>
  <c r="Q570" i="1"/>
  <c r="Q807" i="1"/>
  <c r="Q897" i="1"/>
  <c r="Q854" i="1"/>
  <c r="Q358" i="1"/>
  <c r="Q119" i="1"/>
  <c r="Q548" i="1"/>
  <c r="Q999" i="1"/>
  <c r="Q1000" i="1"/>
  <c r="Q855" i="1"/>
  <c r="Q934" i="1"/>
  <c r="Q923" i="1"/>
  <c r="Q696" i="1"/>
  <c r="Q983" i="1"/>
  <c r="Q821" i="1"/>
  <c r="Q335" i="1"/>
  <c r="Q858" i="1"/>
  <c r="Q1420" i="1"/>
  <c r="Q935" i="1"/>
  <c r="Q871" i="1"/>
  <c r="Q783" i="1"/>
  <c r="Q1012" i="1"/>
  <c r="Q1119" i="1"/>
  <c r="Q945" i="1"/>
  <c r="Q1188" i="1"/>
  <c r="Q905" i="1"/>
  <c r="Q655" i="1"/>
  <c r="Q210" i="1"/>
  <c r="Q232" i="1"/>
  <c r="Q243" i="1"/>
  <c r="Q211" i="1"/>
  <c r="Q140" i="1"/>
  <c r="Q566" i="1"/>
  <c r="Q321" i="1"/>
  <c r="Q212" i="1"/>
  <c r="Q822" i="1"/>
  <c r="Q571" i="1"/>
  <c r="Q981" i="1"/>
  <c r="Q395" i="1"/>
  <c r="Q1093" i="1"/>
  <c r="Q751" i="1"/>
  <c r="Q977" i="1"/>
  <c r="Q828" i="1"/>
  <c r="Q735" i="1"/>
  <c r="Q834" i="1"/>
  <c r="Q835" i="1"/>
  <c r="Q836" i="1"/>
  <c r="Q837" i="1"/>
  <c r="Q600" i="1"/>
  <c r="Q213" i="1"/>
  <c r="Q601" i="1"/>
  <c r="Q890" i="1"/>
  <c r="Q322" i="1"/>
  <c r="Q709" i="1"/>
  <c r="Q164" i="1"/>
  <c r="Q309" i="1"/>
  <c r="Q214" i="1"/>
  <c r="Q237" i="1"/>
  <c r="Q172" i="1"/>
  <c r="Q549" i="1"/>
  <c r="Q1095" i="1"/>
  <c r="Q284" i="1"/>
  <c r="Q598" i="1"/>
  <c r="Q599" i="1"/>
  <c r="Q497" i="1"/>
  <c r="Q781" i="1"/>
  <c r="Q323" i="1"/>
  <c r="Q515" i="1"/>
  <c r="Q327" i="1"/>
  <c r="Q782" i="1"/>
  <c r="Q731" i="1"/>
  <c r="Q820" i="1"/>
  <c r="Q841" i="1"/>
  <c r="Q1042" i="1"/>
  <c r="Q574" i="1"/>
  <c r="Q1017" i="1"/>
  <c r="Q698" i="1"/>
  <c r="Q331" i="1"/>
  <c r="Q608" i="1"/>
  <c r="Q551" i="1"/>
  <c r="Q1401" i="1"/>
  <c r="Q950" i="1"/>
  <c r="Q791" i="1"/>
  <c r="Q353" i="1"/>
  <c r="Q251" i="1"/>
  <c r="Q583" i="1"/>
  <c r="Q414" i="1"/>
  <c r="Q1004" i="1"/>
  <c r="Q490" i="1"/>
  <c r="Q471" i="1"/>
  <c r="Q1056" i="1"/>
  <c r="Q1377" i="1"/>
  <c r="Q1121" i="1"/>
  <c r="Q1077" i="1"/>
  <c r="Q503" i="1"/>
  <c r="Q415" i="1"/>
  <c r="Q345" i="1"/>
  <c r="Q533" i="1"/>
  <c r="Q292" i="1"/>
  <c r="Q1076" i="1"/>
  <c r="Q1112" i="1"/>
  <c r="Q978" i="1"/>
  <c r="Q1160" i="1"/>
  <c r="Q1439" i="1"/>
  <c r="Q720" i="1"/>
  <c r="Q431" i="1"/>
  <c r="Q565" i="1"/>
  <c r="Q637" i="1"/>
  <c r="Q623" i="1"/>
  <c r="Q370" i="1"/>
  <c r="Q318" i="1"/>
  <c r="Q654" i="1"/>
  <c r="Q1105" i="1"/>
  <c r="Q971" i="1"/>
  <c r="Q701" i="1"/>
  <c r="Q1193" i="1"/>
  <c r="Q847" i="1"/>
  <c r="Q1089" i="1"/>
  <c r="Q949" i="1"/>
  <c r="Q748" i="1"/>
  <c r="Q374" i="1"/>
  <c r="Q1189" i="1"/>
  <c r="Q1491" i="1"/>
  <c r="Q1032" i="1"/>
  <c r="Q770" i="1"/>
  <c r="Q896" i="1"/>
  <c r="Q802" i="1"/>
  <c r="Q1069" i="1"/>
  <c r="Q1168" i="1"/>
  <c r="Q1445" i="1"/>
  <c r="Q1413" i="1"/>
  <c r="Q792" i="1"/>
  <c r="Q803" i="1"/>
  <c r="Q1191" i="1"/>
  <c r="Q1127" i="1"/>
  <c r="Q939" i="1"/>
  <c r="Q656" i="1"/>
  <c r="Q1360" i="1"/>
  <c r="Q1158" i="1"/>
  <c r="Q1021" i="1"/>
  <c r="Q1446" i="1"/>
  <c r="Q1059" i="1"/>
  <c r="Q1399" i="1"/>
  <c r="Q1400" i="1"/>
  <c r="Q1070" i="1"/>
  <c r="Q864" i="1"/>
  <c r="Q1138" i="1"/>
  <c r="Q985" i="1"/>
  <c r="Q892" i="1"/>
  <c r="Q849" i="1"/>
  <c r="Q638" i="1"/>
  <c r="Q850" i="1"/>
  <c r="Q605" i="1"/>
  <c r="Q901" i="1"/>
  <c r="Q1421" i="1"/>
  <c r="Q1192" i="1"/>
  <c r="Q1372" i="1"/>
  <c r="Q867" i="1"/>
  <c r="Q990" i="1"/>
  <c r="Q958" i="1"/>
  <c r="Q917" i="1"/>
  <c r="Q472" i="1"/>
  <c r="Q1183" i="1"/>
  <c r="Q900" i="1"/>
  <c r="Q606" i="1"/>
  <c r="Q717" i="1"/>
  <c r="Q902" i="1"/>
  <c r="Q1455" i="1"/>
  <c r="Q1339" i="1"/>
  <c r="Q961" i="1"/>
  <c r="Q1340" i="1"/>
  <c r="Q929" i="1"/>
  <c r="Q1124" i="1"/>
  <c r="Q928" i="1"/>
  <c r="Q718" i="1"/>
  <c r="Q930" i="1"/>
  <c r="Q1425" i="1"/>
  <c r="Q976" i="1"/>
  <c r="Q1068" i="1"/>
  <c r="Q960" i="1"/>
  <c r="Q994" i="1"/>
  <c r="Q704" i="1"/>
  <c r="Q959" i="1"/>
  <c r="Q1125" i="1"/>
  <c r="Q964" i="1"/>
  <c r="Q857" i="1"/>
  <c r="Q965" i="1"/>
  <c r="Q1063" i="1"/>
  <c r="Q1118" i="1"/>
  <c r="Q1131" i="1"/>
  <c r="Q1472" i="1"/>
  <c r="Q972" i="1"/>
  <c r="Q579" i="1"/>
  <c r="Q974" i="1"/>
  <c r="Q975" i="1"/>
  <c r="Q607" i="1"/>
  <c r="Q1055" i="1"/>
  <c r="Q1046" i="1"/>
  <c r="Q1130" i="1"/>
  <c r="Q1361" i="1"/>
  <c r="Q1443" i="1"/>
  <c r="Q1462" i="1"/>
  <c r="Q1013" i="1"/>
  <c r="Q984" i="1"/>
  <c r="Q460" i="1"/>
  <c r="Q550" i="1"/>
  <c r="Q1081" i="1"/>
  <c r="Q986" i="1"/>
  <c r="Q991" i="1"/>
  <c r="Q992" i="1"/>
  <c r="Q1140" i="1"/>
  <c r="Q1147" i="1"/>
  <c r="Q995" i="1"/>
  <c r="Q1026" i="1"/>
  <c r="Q998" i="1"/>
  <c r="Q1341" i="1"/>
  <c r="Q1071" i="1"/>
  <c r="Q1436" i="1"/>
  <c r="Q1006" i="1"/>
  <c r="Q1003" i="1"/>
  <c r="Q1005" i="1"/>
  <c r="Q1007" i="1"/>
  <c r="Q1008" i="1"/>
  <c r="Q466" i="1"/>
  <c r="Q1405" i="1"/>
  <c r="Q1014" i="1"/>
  <c r="Q1120" i="1"/>
  <c r="Q475" i="1"/>
  <c r="Q1488" i="1"/>
  <c r="Q1015" i="1"/>
  <c r="Q1016" i="1"/>
  <c r="Q1083" i="1"/>
  <c r="Q1422" i="1"/>
  <c r="Q1018" i="1"/>
  <c r="Q1467" i="1"/>
  <c r="Q1091" i="1"/>
  <c r="Q1084" i="1"/>
  <c r="Q1139" i="1"/>
  <c r="Q1036" i="1"/>
  <c r="Q1353" i="1"/>
  <c r="Q1409" i="1"/>
  <c r="Q1142" i="1"/>
  <c r="Q1184" i="1"/>
  <c r="Q1037" i="1"/>
  <c r="Q1038" i="1"/>
  <c r="Q1039" i="1"/>
  <c r="Q1040" i="1"/>
  <c r="Q1082" i="1"/>
  <c r="Q1043" i="1"/>
  <c r="Q1176" i="1"/>
  <c r="Q1044" i="1"/>
  <c r="Q1045" i="1"/>
  <c r="Q1047" i="1"/>
  <c r="Q681" i="1"/>
  <c r="Q1049" i="1"/>
  <c r="Q1048" i="1"/>
  <c r="Q1355" i="1"/>
  <c r="Q1078" i="1"/>
  <c r="Q1079" i="1"/>
  <c r="Q1060" i="1"/>
  <c r="Q1066" i="1"/>
  <c r="Q1061" i="1"/>
  <c r="Q1407" i="1"/>
  <c r="Q1092" i="1"/>
  <c r="Q1064" i="1"/>
  <c r="Q1410" i="1"/>
  <c r="Q1067" i="1"/>
  <c r="Q1072" i="1"/>
  <c r="Q1073" i="1"/>
  <c r="Q1476" i="1"/>
  <c r="Q1080" i="1"/>
  <c r="Q1133" i="1"/>
  <c r="Q1110" i="1"/>
  <c r="Q1475" i="1"/>
  <c r="Q1107" i="1"/>
  <c r="Q1416" i="1"/>
  <c r="Q1122" i="1"/>
  <c r="Q1177" i="1"/>
  <c r="Q1113" i="1"/>
  <c r="Q1440" i="1"/>
  <c r="Q1094" i="1"/>
  <c r="Q1108" i="1"/>
  <c r="Q1104" i="1"/>
  <c r="Q1134" i="1"/>
  <c r="Q1393" i="1"/>
  <c r="Q1126" i="1"/>
  <c r="Q1411" i="1"/>
  <c r="Q1109" i="1"/>
  <c r="Q1371" i="1"/>
  <c r="Q1423" i="1"/>
  <c r="Q1365" i="1"/>
  <c r="Q1194" i="1"/>
  <c r="Q1162" i="1"/>
  <c r="Q1196" i="1"/>
  <c r="Q808" i="1"/>
  <c r="Q1463" i="1"/>
  <c r="Q1157" i="1"/>
  <c r="Q1474" i="1"/>
  <c r="Q1178" i="1"/>
  <c r="Q1123" i="1"/>
  <c r="Q1141" i="1"/>
  <c r="Q1380" i="1"/>
  <c r="Q1129" i="1"/>
  <c r="Q1165" i="1"/>
  <c r="Q1351" i="1"/>
  <c r="Q1379" i="1"/>
  <c r="Q1447" i="1"/>
  <c r="Q1342" i="1"/>
  <c r="Q1362" i="1"/>
  <c r="Q1143" i="1"/>
  <c r="Q1144" i="1"/>
  <c r="Q1429" i="1"/>
  <c r="Q784" i="1"/>
  <c r="Q1148" i="1"/>
  <c r="Q1417" i="1"/>
  <c r="Q1418" i="1"/>
  <c r="Q1153" i="1"/>
  <c r="Q1154" i="1"/>
  <c r="Q1155" i="1"/>
  <c r="Q1156" i="1"/>
  <c r="Q1468" i="1"/>
  <c r="Q1448" i="1"/>
  <c r="Q1159" i="1"/>
  <c r="Q1164" i="1"/>
  <c r="Q1163" i="1"/>
  <c r="Q1437" i="1"/>
  <c r="Q1166" i="1"/>
  <c r="Q1169" i="1"/>
  <c r="Q1346" i="1"/>
  <c r="Q1356" i="1"/>
  <c r="Q1175" i="1"/>
  <c r="Q639" i="1"/>
  <c r="Q1402" i="1"/>
  <c r="Q1179" i="1"/>
  <c r="Q1180" i="1"/>
  <c r="Q1181" i="1"/>
  <c r="Q1182" i="1"/>
  <c r="Q1185" i="1"/>
  <c r="Q1186" i="1"/>
  <c r="Q1187" i="1"/>
  <c r="Q1197" i="1"/>
  <c r="Q1198" i="1"/>
  <c r="Q1199" i="1"/>
  <c r="Q1200" i="1"/>
  <c r="Q1201" i="1"/>
  <c r="Q1202" i="1"/>
  <c r="Q1203" i="1"/>
  <c r="Q1204" i="1"/>
  <c r="Q1205" i="1"/>
  <c r="Q1206" i="1"/>
  <c r="Q1207" i="1"/>
  <c r="Q1208" i="1"/>
  <c r="Q1209" i="1"/>
  <c r="Q1210" i="1"/>
  <c r="Q1211" i="1"/>
  <c r="Q1212" i="1"/>
  <c r="Q1213" i="1"/>
  <c r="Q1117" i="1"/>
  <c r="Q1214" i="1"/>
  <c r="Q1215" i="1"/>
  <c r="Q918" i="1"/>
  <c r="Q1216" i="1"/>
  <c r="Q1217" i="1"/>
  <c r="Q1218" i="1"/>
  <c r="Q1219" i="1"/>
  <c r="Q1220" i="1"/>
  <c r="Q1221" i="1"/>
  <c r="Q1222" i="1"/>
  <c r="Q1223" i="1"/>
  <c r="Q1224" i="1"/>
  <c r="Q1225" i="1"/>
  <c r="Q1226" i="1"/>
  <c r="Q1227" i="1"/>
  <c r="Q1228" i="1"/>
  <c r="Q1229" i="1"/>
  <c r="Q1230" i="1"/>
  <c r="Q1231" i="1"/>
  <c r="Q1232" i="1"/>
  <c r="Q1233" i="1"/>
  <c r="Q1234" i="1"/>
  <c r="Q1426" i="1"/>
  <c r="Q898" i="1"/>
  <c r="Q1235" i="1"/>
  <c r="Q1236" i="1"/>
  <c r="Q1237" i="1"/>
  <c r="Q1238" i="1"/>
  <c r="Q1239" i="1"/>
  <c r="Q1240" i="1"/>
  <c r="Q589" i="1"/>
  <c r="Q588" i="1"/>
  <c r="Q1241" i="1"/>
  <c r="Q1242" i="1"/>
  <c r="Q1243" i="1"/>
  <c r="Q1244" i="1"/>
  <c r="Q1245" i="1"/>
  <c r="Q1246" i="1"/>
  <c r="Q1247" i="1"/>
  <c r="Q1248" i="1"/>
  <c r="Q1249" i="1"/>
  <c r="Q1250" i="1"/>
  <c r="Q1251" i="1"/>
  <c r="Q1252" i="1"/>
  <c r="Q1253" i="1"/>
  <c r="Q1254" i="1"/>
  <c r="Q1255" i="1"/>
  <c r="Q1256" i="1"/>
  <c r="Q1152" i="1"/>
  <c r="Q1257" i="1"/>
  <c r="Q1167" i="1"/>
  <c r="Q1258" i="1"/>
  <c r="Q1114" i="1"/>
  <c r="Q1259" i="1"/>
  <c r="Q1260" i="1"/>
  <c r="Q1261" i="1"/>
  <c r="Q1347" i="1"/>
  <c r="Q1262" i="1"/>
  <c r="Q1174" i="1"/>
  <c r="Q1263" i="1"/>
  <c r="Q1033" i="1"/>
  <c r="Q1264" i="1"/>
  <c r="Q1265" i="1"/>
  <c r="Q1266" i="1"/>
  <c r="Q1267" i="1"/>
  <c r="Q1438" i="1"/>
  <c r="Q1268" i="1"/>
  <c r="Q1375" i="1"/>
  <c r="Q1338" i="1"/>
  <c r="Q1269" i="1"/>
  <c r="Q1170" i="1"/>
  <c r="Q1270" i="1"/>
  <c r="Q1135" i="1"/>
  <c r="Q1271" i="1"/>
  <c r="Q1272" i="1"/>
  <c r="Q980" i="1"/>
  <c r="Q1273" i="1"/>
  <c r="Q1274" i="1"/>
  <c r="Q1275" i="1"/>
  <c r="Q1276" i="1"/>
  <c r="Q1277" i="1"/>
  <c r="Q1278" i="1"/>
  <c r="Q1279" i="1"/>
  <c r="Q1280" i="1"/>
  <c r="Q1281" i="1"/>
  <c r="Q1075" i="1"/>
  <c r="Q1282" i="1"/>
  <c r="Q1283" i="1"/>
  <c r="Q1284" i="1"/>
  <c r="Q1034" i="1"/>
  <c r="Q1285" i="1"/>
  <c r="Q1286" i="1"/>
  <c r="Q1287" i="1"/>
  <c r="Q1288" i="1"/>
  <c r="Q1289" i="1"/>
  <c r="Q1098" i="1"/>
  <c r="Q1290" i="1"/>
  <c r="Q1291" i="1"/>
  <c r="Q1136" i="1"/>
  <c r="Q1292" i="1"/>
  <c r="Q1293" i="1"/>
  <c r="Q1428" i="1"/>
  <c r="Q1294" i="1"/>
  <c r="Q1430" i="1"/>
  <c r="Q993" i="1"/>
  <c r="Q1295" i="1"/>
  <c r="Q1296" i="1"/>
  <c r="Q1297" i="1"/>
  <c r="Q1298" i="1"/>
  <c r="Q1299" i="1"/>
  <c r="Q1300" i="1"/>
  <c r="Q1301" i="1"/>
  <c r="Q826" i="1"/>
  <c r="Q1373" i="1"/>
  <c r="Q1302" i="1"/>
  <c r="Q1010" i="1"/>
  <c r="Q1303" i="1"/>
  <c r="Q1304" i="1"/>
  <c r="Q1305" i="1"/>
  <c r="Q1306" i="1"/>
  <c r="Q1307" i="1"/>
  <c r="Q1308" i="1"/>
  <c r="Q1309" i="1"/>
  <c r="Q1150" i="1"/>
  <c r="Q1310" i="1"/>
  <c r="Q1151" i="1"/>
  <c r="Q1311" i="1"/>
  <c r="Q1190" i="1"/>
  <c r="Q1312" i="1"/>
  <c r="Q1020" i="1"/>
  <c r="Q1313" i="1"/>
  <c r="Q1314" i="1"/>
  <c r="Q1315" i="1"/>
  <c r="Q1316" i="1"/>
  <c r="Q1317" i="1"/>
  <c r="Q1318" i="1"/>
  <c r="Q1023" i="1"/>
  <c r="Q1319" i="1"/>
  <c r="Q1320" i="1"/>
  <c r="Q1321" i="1"/>
  <c r="Q1322" i="1"/>
  <c r="Q1323" i="1"/>
  <c r="Q1324" i="1"/>
  <c r="Q1024" i="1"/>
  <c r="Q1325" i="1"/>
  <c r="Q1326" i="1"/>
  <c r="Q1327" i="1"/>
  <c r="Q1328" i="1"/>
  <c r="Q1329" i="1"/>
  <c r="Q1146" i="1"/>
  <c r="Q1330" i="1"/>
  <c r="Q1331" i="1"/>
  <c r="Q1171" i="1"/>
  <c r="Q1332" i="1"/>
  <c r="Q1035" i="1"/>
  <c r="Q804" i="1"/>
  <c r="Q1333" i="1"/>
  <c r="Q1334" i="1"/>
  <c r="Q1335" i="1"/>
  <c r="Q1336" i="1"/>
  <c r="Q1100" i="1"/>
  <c r="Q1337" i="1"/>
  <c r="Q1381" i="1"/>
  <c r="Q1444" i="1"/>
  <c r="Q1349" i="1"/>
  <c r="Q1161" i="1"/>
  <c r="Q1350" i="1"/>
  <c r="Q1352" i="1"/>
  <c r="Q1096" i="1"/>
  <c r="Q1354" i="1"/>
  <c r="Q1357" i="1"/>
  <c r="Q1359" i="1"/>
  <c r="Q1097" i="1"/>
  <c r="Q1358" i="1"/>
  <c r="Q1368" i="1"/>
  <c r="Q1366" i="1"/>
  <c r="Q1099" i="1"/>
  <c r="Q1367" i="1"/>
  <c r="Q1397" i="1"/>
  <c r="Q1369" i="1"/>
  <c r="Q1470" i="1"/>
  <c r="Q1419" i="1"/>
  <c r="Q1394" i="1"/>
  <c r="Q1432" i="1"/>
  <c r="Q1382" i="1"/>
  <c r="Q1414" i="1"/>
  <c r="Q1101" i="1"/>
  <c r="Q1370" i="1"/>
  <c r="Q1490" i="1"/>
  <c r="Q1489" i="1"/>
  <c r="Q1378" i="1"/>
  <c r="Q1383" i="1"/>
  <c r="Q1384" i="1"/>
  <c r="Q1102" i="1"/>
  <c r="Q1386" i="1"/>
  <c r="Q1387" i="1"/>
  <c r="Q1388" i="1"/>
  <c r="Q1389" i="1"/>
  <c r="Q1348" i="1"/>
  <c r="Q1385" i="1"/>
  <c r="Q1483" i="1"/>
  <c r="Q1116" i="1"/>
  <c r="Q1390" i="1"/>
  <c r="Q1391" i="1"/>
  <c r="Q1395" i="1"/>
  <c r="Q1396" i="1"/>
  <c r="Q1427" i="1"/>
  <c r="Q1433" i="1"/>
  <c r="Q1398" i="1"/>
  <c r="Q1376" i="1"/>
  <c r="Q1403" i="1"/>
  <c r="Q1343" i="1"/>
  <c r="Q1456" i="1"/>
  <c r="Q1412" i="1"/>
  <c r="Q1479" i="1"/>
  <c r="Q1471" i="1"/>
  <c r="Q1431" i="1"/>
  <c r="Q1477" i="1"/>
  <c r="Q1195" i="1"/>
  <c r="Q1441" i="1"/>
  <c r="Q1442" i="1"/>
  <c r="Q1449" i="1"/>
  <c r="Q1450" i="1"/>
  <c r="Q1344" i="1"/>
  <c r="Q1451" i="1"/>
  <c r="Q1452" i="1"/>
  <c r="Q1453" i="1"/>
  <c r="Q1345" i="1"/>
  <c r="Q1454" i="1"/>
  <c r="Q1457" i="1"/>
  <c r="Q1458" i="1"/>
  <c r="Q1459" i="1"/>
  <c r="Q1415" i="1"/>
  <c r="Q1460" i="1"/>
  <c r="Q1461" i="1"/>
  <c r="Q1406" i="1"/>
  <c r="Q1464" i="1"/>
  <c r="Q1465" i="1"/>
  <c r="Q1408" i="1"/>
  <c r="Q1466" i="1"/>
  <c r="Q1469" i="1"/>
  <c r="Q1434" i="1"/>
  <c r="Q1473" i="1"/>
  <c r="Q1481" i="1"/>
  <c r="Q1435" i="1"/>
  <c r="Q1485" i="1"/>
  <c r="Q1484" i="1"/>
  <c r="Q1486" i="1"/>
  <c r="Q1478" i="1"/>
  <c r="Q1487" i="1"/>
  <c r="Q1482" i="1"/>
  <c r="Q1492" i="1"/>
  <c r="Q1493" i="1"/>
  <c r="Q1502" i="1"/>
  <c r="Q1497" i="1"/>
  <c r="Q1498" i="1"/>
  <c r="Q1499" i="1"/>
  <c r="Q1500" i="1"/>
  <c r="Q1501" i="1"/>
  <c r="Q15" i="1"/>
  <c r="P1502" i="1"/>
  <c r="O211" i="1"/>
  <c r="O1501" i="1"/>
  <c r="O1434" i="1"/>
  <c r="O460" i="1"/>
  <c r="O993" i="1"/>
  <c r="O1109" i="1"/>
  <c r="O1179" i="1"/>
  <c r="O1180" i="1"/>
  <c r="O1454" i="1"/>
  <c r="O1442" i="1"/>
  <c r="O991" i="1"/>
  <c r="O1038" i="1"/>
  <c r="O1469" i="1"/>
  <c r="O1014" i="1"/>
  <c r="O1154" i="1"/>
  <c r="O565" i="1"/>
  <c r="O1197" i="1"/>
  <c r="O1212" i="1"/>
  <c r="O1213" i="1"/>
  <c r="O1214" i="1"/>
  <c r="O1216" i="1"/>
  <c r="O1220" i="1"/>
  <c r="O1224" i="1"/>
  <c r="O1226" i="1"/>
  <c r="O1230" i="1"/>
  <c r="O1231" i="1"/>
  <c r="O1238" i="1"/>
  <c r="O1239" i="1"/>
  <c r="O1243" i="1"/>
  <c r="O1254" i="1"/>
  <c r="O1255" i="1"/>
  <c r="O1266" i="1"/>
  <c r="O1267" i="1"/>
  <c r="O1272" i="1"/>
  <c r="O1284" i="1"/>
  <c r="O1287" i="1"/>
  <c r="O1289" i="1"/>
  <c r="O1290" i="1"/>
  <c r="O1291" i="1"/>
  <c r="O1300" i="1"/>
  <c r="O1311" i="1"/>
  <c r="O1312" i="1"/>
  <c r="O1314" i="1"/>
  <c r="O1315" i="1"/>
  <c r="O1316" i="1"/>
  <c r="O1322" i="1"/>
  <c r="O1323" i="1"/>
  <c r="O1324" i="1"/>
  <c r="O1332" i="1"/>
  <c r="O1334" i="1"/>
  <c r="O1335" i="1"/>
  <c r="O1336" i="1"/>
  <c r="O1492" i="1"/>
  <c r="O1061" i="1"/>
  <c r="O1431" i="1"/>
  <c r="G7" i="6"/>
  <c r="G3" i="6"/>
  <c r="A6" i="6"/>
  <c r="O976" i="1" l="1"/>
  <c r="O1034" i="1"/>
  <c r="O792" i="1"/>
  <c r="O588" i="1"/>
  <c r="O639" i="1"/>
  <c r="P589" i="1"/>
  <c r="O1081" i="1"/>
  <c r="O1417" i="1"/>
  <c r="O1147" i="1"/>
  <c r="O349" i="1"/>
  <c r="O518" i="1"/>
  <c r="O587" i="1"/>
  <c r="P803" i="1"/>
  <c r="O1459" i="1"/>
  <c r="O1456" i="1"/>
  <c r="O900" i="1"/>
  <c r="O1408" i="1"/>
  <c r="P1356" i="1"/>
  <c r="P1416" i="1"/>
  <c r="P935" i="1"/>
  <c r="P1169" i="1"/>
  <c r="P1133" i="1"/>
  <c r="P1413" i="1"/>
  <c r="P161" i="1"/>
  <c r="P1420" i="1"/>
  <c r="P759" i="1"/>
  <c r="P339" i="1"/>
  <c r="P531" i="1"/>
  <c r="P1195" i="1"/>
  <c r="P924" i="1"/>
  <c r="P1110" i="1"/>
  <c r="O1398" i="1"/>
  <c r="P1123" i="1"/>
  <c r="P1430" i="1"/>
  <c r="P480" i="1"/>
  <c r="P407" i="1"/>
  <c r="P473" i="1"/>
  <c r="O1116" i="1"/>
  <c r="O986" i="1"/>
  <c r="P335" i="1"/>
  <c r="P660" i="1"/>
  <c r="P682" i="1"/>
  <c r="P1013" i="1"/>
  <c r="P1256" i="1"/>
  <c r="P1459" i="1"/>
  <c r="P790" i="1"/>
  <c r="P1346" i="1"/>
  <c r="P922" i="1"/>
  <c r="P415" i="1"/>
  <c r="P858" i="1"/>
  <c r="P962" i="1"/>
  <c r="O93" i="1"/>
  <c r="P41" i="1"/>
  <c r="P821" i="1"/>
  <c r="P811" i="1"/>
  <c r="P442" i="1"/>
  <c r="O1346" i="1"/>
  <c r="P1168" i="1"/>
  <c r="P1073" i="1"/>
  <c r="P1445" i="1"/>
  <c r="P1470" i="1"/>
  <c r="P458" i="1"/>
  <c r="P265" i="1"/>
  <c r="P874" i="1"/>
  <c r="P495" i="1"/>
  <c r="P1035" i="1"/>
  <c r="P1069" i="1"/>
  <c r="P880" i="1"/>
  <c r="P369" i="1"/>
  <c r="P522" i="1"/>
  <c r="P475" i="1"/>
  <c r="P490" i="1"/>
  <c r="O1395" i="1"/>
  <c r="O1418" i="1"/>
  <c r="O1096" i="1"/>
  <c r="O195" i="1"/>
  <c r="P1404" i="1"/>
  <c r="P627" i="1"/>
  <c r="P628" i="1"/>
  <c r="P387" i="1"/>
  <c r="P119" i="1"/>
  <c r="P521" i="1"/>
  <c r="P702" i="1"/>
  <c r="O1005" i="1"/>
  <c r="P984" i="1"/>
  <c r="O1024" i="1"/>
  <c r="P639" i="1"/>
  <c r="P956" i="1"/>
  <c r="P1009" i="1"/>
  <c r="O752" i="1"/>
  <c r="P47" i="1"/>
  <c r="P1255" i="1"/>
  <c r="P1178" i="1"/>
  <c r="P1476" i="1"/>
  <c r="P1036" i="1"/>
  <c r="P1386" i="1"/>
  <c r="P346" i="1"/>
  <c r="P602" i="1"/>
  <c r="P450" i="1"/>
  <c r="P806" i="1"/>
  <c r="P278" i="1"/>
  <c r="P289" i="1"/>
  <c r="P1455" i="1"/>
  <c r="P1023" i="1"/>
  <c r="P840" i="1"/>
  <c r="P836" i="1"/>
  <c r="P588" i="1"/>
  <c r="P651" i="1"/>
  <c r="P1286" i="1"/>
  <c r="P1328" i="1"/>
  <c r="P993" i="1"/>
  <c r="P472" i="1"/>
  <c r="P1326" i="1"/>
  <c r="O1464" i="1"/>
  <c r="O1223" i="1"/>
  <c r="O1389" i="1"/>
  <c r="P1322" i="1"/>
  <c r="P401" i="1"/>
  <c r="O1453" i="1"/>
  <c r="P1295" i="1"/>
  <c r="P1460" i="1"/>
  <c r="P950" i="1"/>
  <c r="P873" i="1"/>
  <c r="P434" i="1"/>
  <c r="P837" i="1"/>
  <c r="P631" i="1"/>
  <c r="P243" i="1"/>
  <c r="P1376" i="1"/>
  <c r="P1220" i="1"/>
  <c r="P1382" i="1"/>
  <c r="P83" i="1"/>
  <c r="P340" i="1"/>
  <c r="P290" i="1"/>
  <c r="P1225" i="1"/>
  <c r="O1461" i="1"/>
  <c r="P353" i="1"/>
  <c r="P1497" i="1"/>
  <c r="P1469" i="1"/>
  <c r="P1258" i="1"/>
  <c r="P792" i="1"/>
  <c r="O1037" i="1"/>
  <c r="O1460" i="1"/>
  <c r="P79" i="1"/>
  <c r="P507" i="1"/>
  <c r="P579" i="1"/>
  <c r="P1254" i="1"/>
  <c r="P796" i="1"/>
  <c r="P429" i="1"/>
  <c r="P232" i="1"/>
  <c r="P1167" i="1"/>
  <c r="P1387" i="1"/>
  <c r="P466" i="1"/>
  <c r="P1406" i="1"/>
  <c r="P1179" i="1"/>
  <c r="P1327" i="1"/>
  <c r="P986" i="1"/>
  <c r="O1126" i="1"/>
  <c r="O1356" i="1"/>
  <c r="P1323" i="1"/>
  <c r="O1473" i="1"/>
  <c r="P1501" i="1"/>
  <c r="P976" i="1"/>
  <c r="O1143" i="1"/>
  <c r="O1387" i="1"/>
  <c r="P1464" i="1"/>
  <c r="P1257" i="1"/>
  <c r="O1350" i="1"/>
  <c r="O1358" i="1"/>
  <c r="P1461" i="1"/>
  <c r="O984" i="1"/>
  <c r="O1457" i="1"/>
  <c r="P1457" i="1"/>
  <c r="P847" i="1"/>
  <c r="P1193" i="1"/>
  <c r="P1016" i="1"/>
  <c r="P1014" i="1"/>
  <c r="O1016" i="1"/>
  <c r="P1488" i="1"/>
  <c r="P1393" i="1"/>
  <c r="P1371" i="1"/>
  <c r="P1109" i="1"/>
  <c r="P990" i="1"/>
  <c r="P1083" i="1"/>
  <c r="P238" i="1"/>
  <c r="P577" i="1"/>
  <c r="P455" i="1"/>
  <c r="P22" i="1"/>
  <c r="P16" i="1"/>
  <c r="O5" i="1"/>
  <c r="P564" i="1"/>
  <c r="P386" i="1"/>
  <c r="P406" i="1"/>
  <c r="P626" i="1"/>
  <c r="O297" i="1"/>
  <c r="P297" i="1"/>
  <c r="P996" i="1"/>
  <c r="P1028" i="1"/>
  <c r="P921" i="1"/>
  <c r="P276" i="1"/>
  <c r="P670" i="1"/>
  <c r="P620" i="1"/>
  <c r="P324" i="1"/>
  <c r="P182" i="1"/>
  <c r="P710" i="1"/>
  <c r="P216" i="1"/>
  <c r="P274" i="1"/>
  <c r="P230" i="1"/>
  <c r="P288" i="1"/>
  <c r="P224" i="1"/>
  <c r="P596" i="1"/>
  <c r="P181" i="1"/>
  <c r="P135" i="1"/>
  <c r="P66" i="1"/>
  <c r="O57" i="1"/>
  <c r="P640" i="1"/>
  <c r="P1149" i="1"/>
  <c r="P31" i="1"/>
  <c r="P982" i="1"/>
  <c r="P838" i="1"/>
  <c r="P477" i="1"/>
  <c r="P44" i="1"/>
  <c r="P679" i="1"/>
  <c r="P872" i="1"/>
  <c r="P955" i="1"/>
  <c r="P84" i="1"/>
  <c r="P56" i="1"/>
  <c r="P1190" i="1"/>
  <c r="P1150" i="1"/>
  <c r="P1114" i="1"/>
  <c r="O1371" i="1"/>
  <c r="P1377" i="1"/>
  <c r="P185" i="1"/>
  <c r="P1351" i="1"/>
  <c r="O1333" i="1"/>
  <c r="P1333" i="1"/>
  <c r="O1309" i="1"/>
  <c r="P1309" i="1"/>
  <c r="O1298" i="1"/>
  <c r="P1298" i="1"/>
  <c r="P1082" i="1"/>
  <c r="O1353" i="1"/>
  <c r="P1447" i="1"/>
  <c r="P1451" i="1"/>
  <c r="O1451" i="1"/>
  <c r="O902" i="1"/>
  <c r="P902" i="1"/>
  <c r="P548" i="1"/>
  <c r="P63" i="1"/>
  <c r="P719" i="1"/>
  <c r="P474" i="1"/>
  <c r="P385" i="1"/>
  <c r="P461" i="1"/>
  <c r="P125" i="1"/>
  <c r="P157" i="1"/>
  <c r="P280" i="1"/>
  <c r="P411" i="1"/>
  <c r="P650" i="1"/>
  <c r="P1103" i="1"/>
  <c r="P923" i="1"/>
  <c r="P326" i="1"/>
  <c r="P563" i="1"/>
  <c r="P653" i="1"/>
  <c r="P352" i="1"/>
  <c r="P692" i="1"/>
  <c r="P42" i="1"/>
  <c r="P126" i="1"/>
  <c r="P252" i="1"/>
  <c r="O9" i="1"/>
  <c r="P9" i="1"/>
  <c r="P597" i="1"/>
  <c r="P967" i="1"/>
  <c r="P226" i="1"/>
  <c r="P506" i="1"/>
  <c r="P364" i="1"/>
  <c r="P649" i="1"/>
  <c r="P957" i="1"/>
  <c r="P555" i="1"/>
  <c r="P447" i="1"/>
  <c r="P108" i="1"/>
  <c r="P1483" i="1"/>
  <c r="P1348" i="1"/>
  <c r="P1293" i="1"/>
  <c r="P1223" i="1"/>
  <c r="P1353" i="1"/>
  <c r="P929" i="1"/>
  <c r="P865" i="1"/>
  <c r="P78" i="1"/>
  <c r="P1154" i="1"/>
  <c r="P373" i="1"/>
  <c r="P120" i="1"/>
  <c r="P893" i="1"/>
  <c r="P1490" i="1"/>
  <c r="P1157" i="1"/>
  <c r="P209" i="1"/>
  <c r="P111" i="1"/>
  <c r="P388" i="1"/>
  <c r="P817" i="1"/>
  <c r="P70" i="1"/>
  <c r="P1170" i="1"/>
  <c r="P1370" i="1"/>
  <c r="P1221" i="1"/>
  <c r="P1463" i="1"/>
  <c r="P1339" i="1"/>
  <c r="P677" i="1"/>
  <c r="P779" i="1"/>
  <c r="P114" i="1"/>
  <c r="P1273" i="1"/>
  <c r="P985" i="1"/>
  <c r="P1138" i="1"/>
  <c r="O1445" i="1"/>
  <c r="P615" i="1"/>
  <c r="P400" i="1"/>
  <c r="O863" i="1"/>
  <c r="P728" i="1"/>
  <c r="P1041" i="1"/>
  <c r="P467" i="1"/>
  <c r="P765" i="1"/>
  <c r="P857" i="1"/>
  <c r="P834" i="1"/>
  <c r="P426" i="1"/>
  <c r="P676" i="1"/>
  <c r="P678" i="1"/>
  <c r="O1366" i="1"/>
  <c r="P1366" i="1"/>
  <c r="O1079" i="1"/>
  <c r="P1079" i="1"/>
  <c r="O1352" i="1"/>
  <c r="P1350" i="1"/>
  <c r="P1349" i="1"/>
  <c r="P1352" i="1"/>
  <c r="P1334" i="1"/>
  <c r="O1310" i="1"/>
  <c r="P1310" i="1"/>
  <c r="P1299" i="1"/>
  <c r="O1299" i="1"/>
  <c r="P1288" i="1"/>
  <c r="O1288" i="1"/>
  <c r="O1277" i="1"/>
  <c r="P1277" i="1"/>
  <c r="O1265" i="1"/>
  <c r="P1265" i="1"/>
  <c r="O1253" i="1"/>
  <c r="P1253" i="1"/>
  <c r="O1241" i="1"/>
  <c r="P1241" i="1"/>
  <c r="P1229" i="1"/>
  <c r="O1229" i="1"/>
  <c r="P1217" i="1"/>
  <c r="O1217" i="1"/>
  <c r="O1205" i="1"/>
  <c r="P1205" i="1"/>
  <c r="P958" i="1"/>
  <c r="P917" i="1"/>
  <c r="P1409" i="1"/>
  <c r="P1189" i="1"/>
  <c r="P1059" i="1"/>
  <c r="O1104" i="1"/>
  <c r="P1104" i="1"/>
  <c r="P1108" i="1"/>
  <c r="P1107" i="1"/>
  <c r="O1107" i="1"/>
  <c r="O1452" i="1"/>
  <c r="P1452" i="1"/>
  <c r="P1026" i="1"/>
  <c r="O1091" i="1"/>
  <c r="P1091" i="1"/>
  <c r="O1444" i="1"/>
  <c r="P1444" i="1"/>
  <c r="P1343" i="1"/>
  <c r="O1343" i="1"/>
  <c r="P1098" i="1"/>
  <c r="P1433" i="1"/>
  <c r="P696" i="1"/>
  <c r="P983" i="1"/>
  <c r="P423" i="1"/>
  <c r="P462" i="1"/>
  <c r="P525" i="1"/>
  <c r="P397" i="1"/>
  <c r="O183" i="1"/>
  <c r="P183" i="1"/>
  <c r="P584" i="1"/>
  <c r="P869" i="1"/>
  <c r="P500" i="1"/>
  <c r="P196" i="1"/>
  <c r="P222" i="1"/>
  <c r="P186" i="1"/>
  <c r="P75" i="1"/>
  <c r="P323" i="1"/>
  <c r="P1374" i="1"/>
  <c r="P14" i="1"/>
  <c r="P1145" i="1"/>
  <c r="P497" i="1"/>
  <c r="P1119" i="1"/>
  <c r="P855" i="1"/>
  <c r="P807" i="1"/>
  <c r="P941" i="1"/>
  <c r="P391" i="1"/>
  <c r="P981" i="1"/>
  <c r="O880" i="1"/>
  <c r="P668" i="1"/>
  <c r="P529" i="1"/>
  <c r="P787" i="1"/>
  <c r="P556" i="1"/>
  <c r="P673" i="1"/>
  <c r="P28" i="1"/>
  <c r="P648" i="1"/>
  <c r="P437" i="1"/>
  <c r="P446" i="1"/>
  <c r="P143" i="1"/>
  <c r="P422" i="1"/>
  <c r="P59" i="1"/>
  <c r="P192" i="1"/>
  <c r="P1088" i="1"/>
  <c r="P225" i="1"/>
  <c r="P535" i="1"/>
  <c r="P382" i="1"/>
  <c r="P144" i="1"/>
  <c r="P146" i="1"/>
  <c r="P1090" i="1"/>
  <c r="P365" i="1"/>
  <c r="P963" i="1"/>
  <c r="P1294" i="1"/>
  <c r="P1224" i="1"/>
  <c r="P1171" i="1"/>
  <c r="P1425" i="1"/>
  <c r="P916" i="1"/>
  <c r="P819" i="1"/>
  <c r="P1053" i="1"/>
  <c r="P479" i="1"/>
  <c r="P60" i="1"/>
  <c r="O1073" i="1"/>
  <c r="P1072" i="1"/>
  <c r="O974" i="1"/>
  <c r="P974" i="1"/>
  <c r="P1472" i="1"/>
  <c r="O1321" i="1"/>
  <c r="P1321" i="1"/>
  <c r="P1276" i="1"/>
  <c r="O1276" i="1"/>
  <c r="P1264" i="1"/>
  <c r="O1264" i="1"/>
  <c r="O1252" i="1"/>
  <c r="P1252" i="1"/>
  <c r="P1240" i="1"/>
  <c r="O1240" i="1"/>
  <c r="P1228" i="1"/>
  <c r="P1216" i="1"/>
  <c r="P1204" i="1"/>
  <c r="O1204" i="1"/>
  <c r="P1410" i="1"/>
  <c r="O1187" i="1"/>
  <c r="P1187" i="1"/>
  <c r="O1007" i="1"/>
  <c r="P1007" i="1"/>
  <c r="P867" i="1"/>
  <c r="P901" i="1"/>
  <c r="P1421" i="1"/>
  <c r="O867" i="1"/>
  <c r="P1192" i="1"/>
  <c r="P1077" i="1"/>
  <c r="P1359" i="1"/>
  <c r="O1359" i="1"/>
  <c r="O930" i="1"/>
  <c r="P930" i="1"/>
  <c r="P1391" i="1"/>
  <c r="P1395" i="1"/>
  <c r="P1418" i="1"/>
  <c r="P1484" i="1"/>
  <c r="O1484" i="1"/>
  <c r="P892" i="1"/>
  <c r="O1118" i="1"/>
  <c r="P964" i="1"/>
  <c r="P1118" i="1"/>
  <c r="O1441" i="1"/>
  <c r="P1441" i="1"/>
  <c r="P1479" i="1"/>
  <c r="O1381" i="1"/>
  <c r="P1431" i="1"/>
  <c r="O1489" i="1"/>
  <c r="P1443" i="1"/>
  <c r="O1443" i="1"/>
  <c r="O1344" i="1"/>
  <c r="P1344" i="1"/>
  <c r="O1101" i="1"/>
  <c r="P1101" i="1"/>
  <c r="P1429" i="1"/>
  <c r="P460" i="1"/>
  <c r="P1401" i="1"/>
  <c r="P782" i="1"/>
  <c r="P731" i="1"/>
  <c r="P697" i="1"/>
  <c r="P242" i="1"/>
  <c r="P610" i="1"/>
  <c r="P523" i="1"/>
  <c r="P745" i="1"/>
  <c r="O819" i="1"/>
  <c r="P36" i="1"/>
  <c r="P743" i="1"/>
  <c r="P1051" i="1"/>
  <c r="O305" i="1"/>
  <c r="O204" i="1"/>
  <c r="P502" i="1"/>
  <c r="P217" i="1"/>
  <c r="P800" i="1"/>
  <c r="P240" i="1"/>
  <c r="P1085" i="1"/>
  <c r="P26" i="1"/>
  <c r="P762" i="1"/>
  <c r="O1188" i="1"/>
  <c r="P905" i="1"/>
  <c r="P561" i="1"/>
  <c r="P652" i="1"/>
  <c r="P667" i="1"/>
  <c r="P775" i="1"/>
  <c r="P571" i="1"/>
  <c r="P11" i="1"/>
  <c r="P870" i="1"/>
  <c r="P703" i="1"/>
  <c r="P919" i="1"/>
  <c r="P948" i="1"/>
  <c r="P619" i="1"/>
  <c r="P1364" i="1"/>
  <c r="P695" i="1"/>
  <c r="P470" i="1"/>
  <c r="P453" i="1"/>
  <c r="P390" i="1"/>
  <c r="P910" i="1"/>
  <c r="P355" i="1"/>
  <c r="P727" i="1"/>
  <c r="P27" i="1"/>
  <c r="O27" i="1"/>
  <c r="P514" i="1"/>
  <c r="P170" i="1"/>
  <c r="P424" i="1"/>
  <c r="P846" i="1"/>
  <c r="P609" i="1"/>
  <c r="P96" i="1"/>
  <c r="P283" i="1"/>
  <c r="P314" i="1"/>
  <c r="P249" i="1"/>
  <c r="P1172" i="1"/>
  <c r="P23" i="1"/>
  <c r="P300" i="1"/>
  <c r="P891" i="1"/>
  <c r="P165" i="1"/>
  <c r="P1120" i="1"/>
  <c r="P99" i="1"/>
  <c r="P1373" i="1"/>
  <c r="O718" i="1"/>
  <c r="P1489" i="1"/>
  <c r="P1474" i="1"/>
  <c r="P1056" i="1"/>
  <c r="P968" i="1"/>
  <c r="P51" i="1"/>
  <c r="P1020" i="1"/>
  <c r="O1020" i="1"/>
  <c r="P841" i="1"/>
  <c r="P1078" i="1"/>
  <c r="P1355" i="1"/>
  <c r="O1403" i="1"/>
  <c r="P1403" i="1"/>
  <c r="P1332" i="1"/>
  <c r="O1320" i="1"/>
  <c r="P1320" i="1"/>
  <c r="P1311" i="1"/>
  <c r="O1308" i="1"/>
  <c r="P1308" i="1"/>
  <c r="P1297" i="1"/>
  <c r="O1297" i="1"/>
  <c r="O1286" i="1"/>
  <c r="P1279" i="1"/>
  <c r="O1275" i="1"/>
  <c r="P1275" i="1"/>
  <c r="O1263" i="1"/>
  <c r="P1263" i="1"/>
  <c r="O1251" i="1"/>
  <c r="P1251" i="1"/>
  <c r="P1243" i="1"/>
  <c r="P1411" i="1"/>
  <c r="P1417" i="1"/>
  <c r="P1106" i="1"/>
  <c r="P1027" i="1"/>
  <c r="P822" i="1"/>
  <c r="P357" i="1"/>
  <c r="P153" i="1"/>
  <c r="P489" i="1"/>
  <c r="O1228" i="1"/>
  <c r="O100" i="1"/>
  <c r="P1292" i="1"/>
  <c r="P1222" i="1"/>
  <c r="P1024" i="1"/>
  <c r="P308" i="1"/>
  <c r="P586" i="1"/>
  <c r="P906" i="1"/>
  <c r="P1278" i="1"/>
  <c r="P1208" i="1"/>
  <c r="P1134" i="1"/>
  <c r="P701" i="1"/>
  <c r="P623" i="1"/>
  <c r="P459" i="1"/>
  <c r="P512" i="1"/>
  <c r="P103" i="1"/>
  <c r="P272" i="1"/>
  <c r="O59" i="1"/>
  <c r="P1287" i="1"/>
  <c r="P377" i="1"/>
  <c r="P304" i="1"/>
  <c r="P1456" i="1"/>
  <c r="P91" i="1"/>
  <c r="P350" i="1"/>
  <c r="P133" i="1"/>
  <c r="O935" i="1"/>
  <c r="P657" i="1"/>
  <c r="P774" i="1"/>
  <c r="P292" i="1"/>
  <c r="O1427" i="1"/>
  <c r="P1473" i="1"/>
  <c r="P1329" i="1"/>
  <c r="P1259" i="1"/>
  <c r="P1180" i="1"/>
  <c r="P1122" i="1"/>
  <c r="P991" i="1"/>
  <c r="P1191" i="1"/>
  <c r="P634" i="1"/>
  <c r="P337" i="1"/>
  <c r="P53" i="1"/>
  <c r="P868" i="1"/>
  <c r="P1121" i="1"/>
  <c r="P764" i="1"/>
  <c r="P856" i="1"/>
  <c r="P527" i="1"/>
  <c r="P1011" i="1"/>
  <c r="P767" i="1"/>
  <c r="P343" i="1"/>
  <c r="P1054" i="1"/>
  <c r="P552" i="1"/>
  <c r="P520" i="1"/>
  <c r="P778" i="1"/>
  <c r="P756" i="1"/>
  <c r="P333" i="1"/>
  <c r="P380" i="1"/>
  <c r="P853" i="1"/>
  <c r="P1136" i="1"/>
  <c r="P665" i="1"/>
  <c r="P1412" i="1"/>
  <c r="O1412" i="1"/>
  <c r="P998" i="1"/>
  <c r="P107" i="1"/>
  <c r="P481" i="1"/>
  <c r="P744" i="1"/>
  <c r="P753" i="1"/>
  <c r="O136" i="1"/>
  <c r="P136" i="1"/>
  <c r="P618" i="1"/>
  <c r="P542" i="1"/>
  <c r="P1025" i="1"/>
  <c r="P700" i="1"/>
  <c r="P526" i="1"/>
  <c r="P629" i="1"/>
  <c r="P573" i="1"/>
  <c r="P518" i="1"/>
  <c r="P21" i="1"/>
  <c r="O281" i="1"/>
  <c r="P281" i="1"/>
  <c r="P299" i="1"/>
  <c r="O299" i="1"/>
  <c r="P159" i="1"/>
  <c r="P931" i="1"/>
  <c r="P1365" i="1"/>
  <c r="O1129" i="1"/>
  <c r="P1129" i="1"/>
  <c r="O1378" i="1"/>
  <c r="P1378" i="1"/>
  <c r="O1330" i="1"/>
  <c r="P1330" i="1"/>
  <c r="O1318" i="1"/>
  <c r="P1318" i="1"/>
  <c r="P1213" i="1"/>
  <c r="O1361" i="1"/>
  <c r="P1361" i="1"/>
  <c r="P1130" i="1"/>
  <c r="P809" i="1"/>
  <c r="P804" i="1"/>
  <c r="O905" i="1"/>
  <c r="P213" i="1"/>
  <c r="P150" i="1"/>
  <c r="O351" i="1"/>
  <c r="P351" i="1"/>
  <c r="P287" i="1"/>
  <c r="P1000" i="1"/>
  <c r="P399" i="1"/>
  <c r="P547" i="1"/>
  <c r="P643" i="1"/>
  <c r="O616" i="1"/>
  <c r="P879" i="1"/>
  <c r="P1001" i="1"/>
  <c r="P989" i="1"/>
  <c r="P374" i="1"/>
  <c r="P683" i="1"/>
  <c r="P334" i="1"/>
  <c r="O908" i="1"/>
  <c r="P908" i="1"/>
  <c r="P362" i="1"/>
  <c r="P1095" i="1"/>
  <c r="O309" i="1"/>
  <c r="P237" i="1"/>
  <c r="P327" i="1"/>
  <c r="O1010" i="1"/>
  <c r="P1010" i="1"/>
  <c r="O1273" i="1"/>
  <c r="P172" i="1"/>
  <c r="O1317" i="1"/>
  <c r="P1317" i="1"/>
  <c r="O1305" i="1"/>
  <c r="P1305" i="1"/>
  <c r="P1033" i="1"/>
  <c r="P1347" i="1"/>
  <c r="P1174" i="1"/>
  <c r="P145" i="1"/>
  <c r="P590" i="1"/>
  <c r="P330" i="1"/>
  <c r="P98" i="1"/>
  <c r="P734" i="1"/>
  <c r="P315" i="1"/>
  <c r="P763" i="1"/>
  <c r="P439" i="1"/>
  <c r="P194" i="1"/>
  <c r="O920" i="1"/>
  <c r="P624" i="1"/>
  <c r="P285" i="1"/>
  <c r="P920" i="1"/>
  <c r="P604" i="1"/>
  <c r="O604" i="1"/>
  <c r="P171" i="1"/>
  <c r="P162" i="1"/>
  <c r="P20" i="1"/>
  <c r="O2" i="1"/>
  <c r="P2" i="1"/>
  <c r="P257" i="1"/>
  <c r="P74" i="1"/>
  <c r="O1357" i="1"/>
  <c r="P1357" i="1"/>
  <c r="P1362" i="1"/>
  <c r="O1060" i="1"/>
  <c r="P1060" i="1"/>
  <c r="P1084" i="1"/>
  <c r="P770" i="1"/>
  <c r="O770" i="1"/>
  <c r="P1491" i="1"/>
  <c r="P1182" i="1"/>
  <c r="O1182" i="1"/>
  <c r="O1465" i="1"/>
  <c r="P1465" i="1"/>
  <c r="P1097" i="1"/>
  <c r="P897" i="1"/>
  <c r="P139" i="1"/>
  <c r="P463" i="1"/>
  <c r="P203" i="1"/>
  <c r="P417" i="1"/>
  <c r="P214" i="1"/>
  <c r="O214" i="1"/>
  <c r="P504" i="1"/>
  <c r="P360" i="1"/>
  <c r="P485" i="1"/>
  <c r="P67" i="1"/>
  <c r="P1188" i="1"/>
  <c r="P37" i="1"/>
  <c r="P168" i="1"/>
  <c r="P927" i="1"/>
  <c r="P167" i="1"/>
  <c r="P8" i="1"/>
  <c r="P1031" i="1"/>
  <c r="P899" i="1"/>
  <c r="P693" i="1"/>
  <c r="P752" i="1"/>
  <c r="P925" i="1"/>
  <c r="P155" i="1"/>
  <c r="P189" i="1"/>
  <c r="P58" i="1"/>
  <c r="P176" i="1"/>
  <c r="O176" i="1"/>
  <c r="P147" i="1"/>
  <c r="P80" i="1"/>
  <c r="P440" i="1"/>
  <c r="P1030" i="1"/>
  <c r="P493" i="1"/>
  <c r="P1494" i="1"/>
  <c r="P814" i="1"/>
  <c r="P1019" i="1"/>
  <c r="O153" i="1"/>
  <c r="P1496" i="1"/>
  <c r="P607" i="1"/>
  <c r="P149" i="1"/>
  <c r="P471" i="1"/>
  <c r="P833" i="1"/>
  <c r="P154" i="1"/>
  <c r="O1367" i="1"/>
  <c r="P1367" i="1"/>
  <c r="O1368" i="1"/>
  <c r="P1368" i="1"/>
  <c r="O1472" i="1"/>
  <c r="O1402" i="1"/>
  <c r="P1402" i="1"/>
  <c r="O1331" i="1"/>
  <c r="P1331" i="1"/>
  <c r="O1319" i="1"/>
  <c r="P1319" i="1"/>
  <c r="P1262" i="1"/>
  <c r="P1226" i="1"/>
  <c r="O1202" i="1"/>
  <c r="P1202" i="1"/>
  <c r="O1185" i="1"/>
  <c r="P1185" i="1"/>
  <c r="O1064" i="1"/>
  <c r="P1064" i="1"/>
  <c r="P1407" i="1"/>
  <c r="O1094" i="1"/>
  <c r="P1440" i="1"/>
  <c r="P1094" i="1"/>
  <c r="P1113" i="1"/>
  <c r="P1423" i="1"/>
  <c r="O898" i="1"/>
  <c r="P898" i="1"/>
  <c r="O1100" i="1"/>
  <c r="P1100" i="1"/>
  <c r="P112" i="1"/>
  <c r="P177" i="1"/>
  <c r="P241" i="1"/>
  <c r="P932" i="1"/>
  <c r="P190" i="1"/>
  <c r="O1404" i="1"/>
  <c r="P617" i="1"/>
  <c r="O916" i="1"/>
  <c r="P904" i="1"/>
  <c r="P379" i="1"/>
  <c r="P294" i="1"/>
  <c r="P262" i="1"/>
  <c r="P219" i="1"/>
  <c r="P464" i="1"/>
  <c r="P558" i="1"/>
  <c r="P830" i="1"/>
  <c r="P536" i="1"/>
  <c r="P825" i="1"/>
  <c r="O156" i="1"/>
  <c r="P156" i="1"/>
  <c r="P465" i="1"/>
  <c r="P102" i="1"/>
  <c r="O410" i="1"/>
  <c r="P410" i="1"/>
  <c r="P844" i="1"/>
  <c r="P142" i="1"/>
  <c r="P831" i="1"/>
  <c r="O317" i="1"/>
  <c r="P317" i="1"/>
  <c r="P456" i="1"/>
  <c r="P296" i="1"/>
  <c r="O31" i="1"/>
  <c r="P279" i="1"/>
  <c r="P721" i="1"/>
  <c r="O721" i="1"/>
  <c r="P187" i="1"/>
  <c r="P704" i="1"/>
  <c r="P69" i="1"/>
  <c r="P1061" i="1"/>
  <c r="P1135" i="1"/>
  <c r="P754" i="1"/>
  <c r="O331" i="1"/>
  <c r="P331" i="1"/>
  <c r="O1017" i="1"/>
  <c r="P1127" i="1"/>
  <c r="P1177" i="1"/>
  <c r="O1449" i="1"/>
  <c r="P1449" i="1"/>
  <c r="P1442" i="1"/>
  <c r="P1462" i="1"/>
  <c r="O1462" i="1"/>
  <c r="P1142" i="1"/>
  <c r="O1015" i="1"/>
  <c r="P1015" i="1"/>
  <c r="P1096" i="1"/>
  <c r="O1426" i="1"/>
  <c r="P1426" i="1"/>
  <c r="P672" i="1"/>
  <c r="P316" i="1"/>
  <c r="P248" i="1"/>
  <c r="P404" i="1"/>
  <c r="P926" i="1"/>
  <c r="P452" i="1"/>
  <c r="O419" i="1"/>
  <c r="P202" i="1"/>
  <c r="P823" i="1"/>
  <c r="P780" i="1"/>
  <c r="P261" i="1"/>
  <c r="P723" i="1"/>
  <c r="P738" i="1"/>
  <c r="P1424" i="1"/>
  <c r="P344" i="1"/>
  <c r="P742" i="1"/>
  <c r="P688" i="1"/>
  <c r="P938" i="1"/>
  <c r="P336" i="1"/>
  <c r="P491" i="1"/>
  <c r="O726" i="1"/>
  <c r="P726" i="1"/>
  <c r="P425" i="1"/>
  <c r="P34" i="1"/>
  <c r="O425" i="1"/>
  <c r="P428" i="1"/>
  <c r="P1434" i="1"/>
  <c r="P1239" i="1"/>
  <c r="P973" i="1"/>
  <c r="P141" i="1"/>
  <c r="O1018" i="1"/>
  <c r="P1422" i="1"/>
  <c r="P1018" i="1"/>
  <c r="P820" i="1"/>
  <c r="O1370" i="1"/>
  <c r="P1397" i="1"/>
  <c r="P1369" i="1"/>
  <c r="P1394" i="1"/>
  <c r="P1493" i="1"/>
  <c r="O1493" i="1"/>
  <c r="P1260" i="1"/>
  <c r="O1260" i="1"/>
  <c r="O1248" i="1"/>
  <c r="P1248" i="1"/>
  <c r="P1212" i="1"/>
  <c r="O1481" i="1"/>
  <c r="P1481" i="1"/>
  <c r="O1067" i="1"/>
  <c r="P1067" i="1"/>
  <c r="O1385" i="1"/>
  <c r="P1385" i="1"/>
  <c r="O1040" i="1"/>
  <c r="P1040" i="1"/>
  <c r="P1400" i="1"/>
  <c r="P1070" i="1"/>
  <c r="P1399" i="1"/>
  <c r="P864" i="1"/>
  <c r="P1372" i="1"/>
  <c r="P1335" i="1"/>
  <c r="P1381" i="1"/>
  <c r="P1004" i="1"/>
  <c r="P1432" i="1"/>
  <c r="P195" i="1"/>
  <c r="P277" i="1"/>
  <c r="P887" i="1"/>
  <c r="P826" i="1"/>
  <c r="O212" i="1"/>
  <c r="P212" i="1"/>
  <c r="P50" i="1"/>
  <c r="P1495" i="1"/>
  <c r="P359" i="1"/>
  <c r="P311" i="1"/>
  <c r="P419" i="1"/>
  <c r="P1111" i="1"/>
  <c r="P687" i="1"/>
  <c r="P568" i="1"/>
  <c r="P513" i="1"/>
  <c r="P884" i="1"/>
  <c r="P641" i="1"/>
  <c r="P877" i="1"/>
  <c r="P851" i="1"/>
  <c r="P988" i="1"/>
  <c r="P603" i="1"/>
  <c r="P689" i="1"/>
  <c r="P414" i="1"/>
  <c r="P137" i="1"/>
  <c r="P427" i="1"/>
  <c r="P505" i="1"/>
  <c r="P117" i="1"/>
  <c r="O933" i="1"/>
  <c r="P933" i="1"/>
  <c r="P786" i="1"/>
  <c r="O1074" i="1"/>
  <c r="P1074" i="1"/>
  <c r="P309" i="1"/>
  <c r="P605" i="1"/>
  <c r="P606" i="1"/>
  <c r="O698" i="1"/>
  <c r="P1272" i="1"/>
  <c r="P1206" i="1"/>
  <c r="P1126" i="1"/>
  <c r="P1405" i="1"/>
  <c r="P850" i="1"/>
  <c r="P952" i="1"/>
  <c r="P1487" i="1"/>
  <c r="P1186" i="1"/>
  <c r="P720" i="1"/>
  <c r="O901" i="1"/>
  <c r="P1165" i="1"/>
  <c r="P1068" i="1"/>
  <c r="P1162" i="1"/>
  <c r="P1076" i="1"/>
  <c r="P1152" i="1"/>
  <c r="P487" i="1"/>
  <c r="O538" i="1"/>
  <c r="P483" i="1"/>
  <c r="P854" i="1"/>
  <c r="P593" i="1"/>
  <c r="P488" i="1"/>
  <c r="P940" i="1"/>
  <c r="P572" i="1"/>
  <c r="P325" i="1"/>
  <c r="P166" i="1"/>
  <c r="P852" i="1"/>
  <c r="P173" i="1"/>
  <c r="P1338" i="1"/>
  <c r="O1262" i="1"/>
  <c r="O1497" i="1"/>
  <c r="P1498" i="1"/>
  <c r="P1415" i="1"/>
  <c r="P1307" i="1"/>
  <c r="P1271" i="1"/>
  <c r="P1237" i="1"/>
  <c r="P1201" i="1"/>
  <c r="P1144" i="1"/>
  <c r="P291" i="1"/>
  <c r="P239" i="1"/>
  <c r="P537" i="1"/>
  <c r="P88" i="1"/>
  <c r="O1227" i="1"/>
  <c r="P1227" i="1"/>
  <c r="O1215" i="1"/>
  <c r="P1215" i="1"/>
  <c r="O1203" i="1"/>
  <c r="P1203" i="1"/>
  <c r="P1183" i="1"/>
  <c r="P896" i="1"/>
  <c r="P1485" i="1"/>
  <c r="O1485" i="1"/>
  <c r="P1045" i="1"/>
  <c r="O1450" i="1"/>
  <c r="P1450" i="1"/>
  <c r="P971" i="1"/>
  <c r="P533" i="1"/>
  <c r="O533" i="1"/>
  <c r="P1427" i="1"/>
  <c r="P580" i="1"/>
  <c r="P268" i="1"/>
  <c r="P436" i="1"/>
  <c r="P105" i="1"/>
  <c r="P33" i="1"/>
  <c r="P3" i="1"/>
  <c r="P18" i="1"/>
  <c r="P160" i="1"/>
  <c r="P813" i="1"/>
  <c r="P936" i="1"/>
  <c r="P191" i="1"/>
  <c r="P347" i="1"/>
  <c r="P305" i="1"/>
  <c r="P132" i="1"/>
  <c r="P1115" i="1"/>
  <c r="P553" i="1"/>
  <c r="P1012" i="1"/>
  <c r="P684" i="1"/>
  <c r="P835" i="1"/>
  <c r="P468" i="1"/>
  <c r="P747" i="1"/>
  <c r="P947" i="1"/>
  <c r="P942" i="1"/>
  <c r="P389" i="1"/>
  <c r="P169" i="1"/>
  <c r="P158" i="1"/>
  <c r="P625" i="1"/>
  <c r="P57" i="1"/>
  <c r="P515" i="1"/>
  <c r="P448" i="1"/>
  <c r="P1414" i="1"/>
  <c r="P15" i="1"/>
  <c r="P1209" i="1"/>
  <c r="P1161" i="1"/>
  <c r="P93" i="1"/>
  <c r="P432" i="1"/>
  <c r="P758" i="1"/>
  <c r="O1296" i="1"/>
  <c r="P1296" i="1"/>
  <c r="O1285" i="1"/>
  <c r="P1285" i="1"/>
  <c r="O1274" i="1"/>
  <c r="P1274" i="1"/>
  <c r="O1250" i="1"/>
  <c r="P1250" i="1"/>
  <c r="P1214" i="1"/>
  <c r="O503" i="1"/>
  <c r="P503" i="1"/>
  <c r="O1467" i="1"/>
  <c r="P1139" i="1"/>
  <c r="P1437" i="1"/>
  <c r="P1159" i="1"/>
  <c r="O1044" i="1"/>
  <c r="P1044" i="1"/>
  <c r="O1156" i="1"/>
  <c r="P1156" i="1"/>
  <c r="O1439" i="1"/>
  <c r="P1439" i="1"/>
  <c r="O1055" i="1"/>
  <c r="P1055" i="1"/>
  <c r="P1446" i="1"/>
  <c r="O1003" i="1"/>
  <c r="P1003" i="1"/>
  <c r="O808" i="1"/>
  <c r="P810" i="1"/>
  <c r="P215" i="1"/>
  <c r="P48" i="1"/>
  <c r="O48" i="1"/>
  <c r="O221" i="1"/>
  <c r="P221" i="1"/>
  <c r="O111" i="1"/>
  <c r="P669" i="1"/>
  <c r="O220" i="1"/>
  <c r="P220" i="1"/>
  <c r="P599" i="1"/>
  <c r="O591" i="1"/>
  <c r="P591" i="1"/>
  <c r="P476" i="1"/>
  <c r="O945" i="1"/>
  <c r="P945" i="1"/>
  <c r="P871" i="1"/>
  <c r="O321" i="1"/>
  <c r="P54" i="1"/>
  <c r="P348" i="1"/>
  <c r="O332" i="1"/>
  <c r="P332" i="1"/>
  <c r="P915" i="1"/>
  <c r="O746" i="1"/>
  <c r="P746" i="1"/>
  <c r="P55" i="1"/>
  <c r="P711" i="1"/>
  <c r="P685" i="1"/>
  <c r="P24" i="1"/>
  <c r="P129" i="1"/>
  <c r="O909" i="1"/>
  <c r="P909" i="1"/>
  <c r="P621" i="1"/>
  <c r="O818" i="1"/>
  <c r="P818" i="1"/>
  <c r="P140" i="1"/>
  <c r="P510" i="1"/>
  <c r="O636" i="1"/>
  <c r="P636" i="1"/>
  <c r="P307" i="1"/>
  <c r="O1478" i="1"/>
  <c r="P1478" i="1"/>
  <c r="O998" i="1"/>
  <c r="P1435" i="1"/>
  <c r="P1242" i="1"/>
  <c r="P1153" i="1"/>
  <c r="P92" i="1"/>
  <c r="P97" i="1"/>
  <c r="P1284" i="1"/>
  <c r="O1261" i="1"/>
  <c r="P1261" i="1"/>
  <c r="O1249" i="1"/>
  <c r="P1249" i="1"/>
  <c r="P654" i="1"/>
  <c r="O654" i="1"/>
  <c r="P1071" i="1"/>
  <c r="O1390" i="1"/>
  <c r="P1390" i="1"/>
  <c r="O1166" i="1"/>
  <c r="P1166" i="1"/>
  <c r="P1158" i="1"/>
  <c r="P1380" i="1"/>
  <c r="P638" i="1"/>
  <c r="O271" i="1"/>
  <c r="P85" i="1"/>
  <c r="P270" i="1"/>
  <c r="P562" i="1"/>
  <c r="P338" i="1"/>
  <c r="P664" i="1"/>
  <c r="O664" i="1"/>
  <c r="P914" i="1"/>
  <c r="P582" i="1"/>
  <c r="P1062" i="1"/>
  <c r="P598" i="1"/>
  <c r="P699" i="1"/>
  <c r="P110" i="1"/>
  <c r="P40" i="1"/>
  <c r="P934" i="1"/>
  <c r="P375" i="1"/>
  <c r="O568" i="1"/>
  <c r="P886" i="1"/>
  <c r="P735" i="1"/>
  <c r="P751" i="1"/>
  <c r="O566" i="1"/>
  <c r="P566" i="1"/>
  <c r="P263" i="1"/>
  <c r="P694" i="1"/>
  <c r="P832" i="1"/>
  <c r="O843" i="1"/>
  <c r="P843" i="1"/>
  <c r="P997" i="1"/>
  <c r="O256" i="1"/>
  <c r="P256" i="1"/>
  <c r="P342" i="1"/>
  <c r="P65" i="1"/>
  <c r="P749" i="1"/>
  <c r="P402" i="1"/>
  <c r="O827" i="1"/>
  <c r="P517" i="1"/>
  <c r="P25" i="1"/>
  <c r="P739" i="1"/>
  <c r="P205" i="1"/>
  <c r="P546" i="1"/>
  <c r="P284" i="1"/>
  <c r="P994" i="1"/>
  <c r="P509" i="1"/>
  <c r="P251" i="1"/>
  <c r="P551" i="1"/>
  <c r="P1419" i="1"/>
  <c r="P1500" i="1"/>
  <c r="P1207" i="1"/>
  <c r="P1131" i="1"/>
  <c r="P1052" i="1"/>
  <c r="P911" i="1"/>
  <c r="P1283" i="1"/>
  <c r="P1125" i="1"/>
  <c r="O1155" i="1"/>
  <c r="P1155" i="1"/>
  <c r="P1468" i="1"/>
  <c r="P1448" i="1"/>
  <c r="O748" i="1"/>
  <c r="P748" i="1"/>
  <c r="O803" i="1"/>
  <c r="P271" i="1"/>
  <c r="P576" i="1"/>
  <c r="P707" i="1"/>
  <c r="P769" i="1"/>
  <c r="P266" i="1"/>
  <c r="P484" i="1"/>
  <c r="P768" i="1"/>
  <c r="P441" i="1"/>
  <c r="P635" i="1"/>
  <c r="P302" i="1"/>
  <c r="P113" i="1"/>
  <c r="O881" i="1"/>
  <c r="P881" i="1"/>
  <c r="P549" i="1"/>
  <c r="O890" i="1"/>
  <c r="P895" i="1"/>
  <c r="O895" i="1"/>
  <c r="P732" i="1"/>
  <c r="P570" i="1"/>
  <c r="O570" i="1"/>
  <c r="P798" i="1"/>
  <c r="P616" i="1"/>
  <c r="P1128" i="1"/>
  <c r="O86" i="1"/>
  <c r="P86" i="1"/>
  <c r="P49" i="1"/>
  <c r="P94" i="1"/>
  <c r="P594" i="1"/>
  <c r="P130" i="1"/>
  <c r="P532" i="1"/>
  <c r="P1363" i="1"/>
  <c r="O1363" i="1"/>
  <c r="P691" i="1"/>
  <c r="P772" i="1"/>
  <c r="P622" i="1"/>
  <c r="P946" i="1"/>
  <c r="P76" i="1"/>
  <c r="P35" i="1"/>
  <c r="P381" i="1"/>
  <c r="O1482" i="1"/>
  <c r="P1482" i="1"/>
  <c r="P1099" i="1"/>
  <c r="O1139" i="1"/>
  <c r="P1499" i="1"/>
  <c r="P1238" i="1"/>
  <c r="P46" i="1"/>
  <c r="P444" i="1"/>
  <c r="O661" i="1"/>
  <c r="P698" i="1"/>
  <c r="P1197" i="1"/>
  <c r="P1388" i="1"/>
  <c r="P1039" i="1"/>
  <c r="P1342" i="1"/>
  <c r="P585" i="1"/>
  <c r="P282" i="1"/>
  <c r="P1029" i="1"/>
  <c r="P106" i="1"/>
  <c r="P614" i="1"/>
  <c r="P430" i="1"/>
  <c r="P534" i="1"/>
  <c r="P816" i="1"/>
  <c r="P890" i="1"/>
  <c r="P405" i="1"/>
  <c r="P115" i="1"/>
  <c r="P1173" i="1"/>
  <c r="O1071" i="1"/>
  <c r="P1345" i="1"/>
  <c r="P1306" i="1"/>
  <c r="P1270" i="1"/>
  <c r="P1236" i="1"/>
  <c r="P1200" i="1"/>
  <c r="P1143" i="1"/>
  <c r="P1048" i="1"/>
  <c r="P1005" i="1"/>
  <c r="P808" i="1"/>
  <c r="P321" i="1"/>
  <c r="P303" i="1"/>
  <c r="P530" i="1"/>
  <c r="P138" i="1"/>
  <c r="P1147" i="1"/>
  <c r="O1304" i="1"/>
  <c r="P1304" i="1"/>
  <c r="P1466" i="1"/>
  <c r="O1466" i="1"/>
  <c r="O1175" i="1"/>
  <c r="P1175" i="1"/>
  <c r="P1360" i="1"/>
  <c r="O1360" i="1"/>
  <c r="P1160" i="1"/>
  <c r="O1384" i="1"/>
  <c r="P1384" i="1"/>
  <c r="O1176" i="1"/>
  <c r="O918" i="1"/>
  <c r="P918" i="1"/>
  <c r="P802" i="1"/>
  <c r="O802" i="1"/>
  <c r="P313" i="1"/>
  <c r="P378" i="1"/>
  <c r="O715" i="1"/>
  <c r="P715" i="1"/>
  <c r="P681" i="1"/>
  <c r="P293" i="1"/>
  <c r="P68" i="1"/>
  <c r="P438" i="1"/>
  <c r="P259" i="1"/>
  <c r="P655" i="1"/>
  <c r="P708" i="1"/>
  <c r="P799" i="1"/>
  <c r="P794" i="1"/>
  <c r="P38" i="1"/>
  <c r="P860" i="1"/>
  <c r="P848" i="1"/>
  <c r="P87" i="1"/>
  <c r="P592" i="1"/>
  <c r="P233" i="1"/>
  <c r="P409" i="1"/>
  <c r="P508" i="1"/>
  <c r="P245" i="1"/>
  <c r="P724" i="1"/>
  <c r="P612" i="1"/>
  <c r="P842" i="1"/>
  <c r="P267" i="1"/>
  <c r="P62" i="1"/>
  <c r="P393" i="1"/>
  <c r="O1463" i="1"/>
  <c r="P1492" i="1"/>
  <c r="P1303" i="1"/>
  <c r="P1235" i="1"/>
  <c r="P1199" i="1"/>
  <c r="P1196" i="1"/>
  <c r="P1176" i="1"/>
  <c r="P370" i="1"/>
  <c r="P970" i="1"/>
  <c r="P1398" i="1"/>
  <c r="O1246" i="1"/>
  <c r="P1246" i="1"/>
  <c r="O1362" i="1"/>
  <c r="O1046" i="1"/>
  <c r="P1032" i="1"/>
  <c r="O1032" i="1"/>
  <c r="P949" i="1"/>
  <c r="O978" i="1"/>
  <c r="P978" i="1"/>
  <c r="O1383" i="1"/>
  <c r="P1383" i="1"/>
  <c r="O1194" i="1"/>
  <c r="P1194" i="1"/>
  <c r="O1140" i="1"/>
  <c r="O1151" i="1"/>
  <c r="P1151" i="1"/>
  <c r="O1075" i="1"/>
  <c r="O637" i="1"/>
  <c r="P637" i="1"/>
  <c r="O913" i="1"/>
  <c r="P913" i="1"/>
  <c r="O392" i="1"/>
  <c r="P392" i="1"/>
  <c r="P247" i="1"/>
  <c r="O584" i="1"/>
  <c r="P889" i="1"/>
  <c r="P878" i="1"/>
  <c r="O714" i="1"/>
  <c r="P714" i="1"/>
  <c r="O486" i="1"/>
  <c r="P486" i="1"/>
  <c r="O223" i="1"/>
  <c r="P223" i="1"/>
  <c r="P260" i="1"/>
  <c r="O125" i="1"/>
  <c r="O210" i="1"/>
  <c r="P482" i="1"/>
  <c r="P492" i="1"/>
  <c r="P356" i="1"/>
  <c r="O19" i="1"/>
  <c r="P19" i="1"/>
  <c r="P250" i="1"/>
  <c r="O157" i="1"/>
  <c r="O373" i="1"/>
  <c r="O795" i="1"/>
  <c r="P795" i="1"/>
  <c r="P733" i="1"/>
  <c r="P845" i="1"/>
  <c r="P969" i="1"/>
  <c r="P363" i="1"/>
  <c r="P454" i="1"/>
  <c r="O717" i="1"/>
  <c r="P658" i="1"/>
  <c r="P750" i="1"/>
  <c r="P52" i="1"/>
  <c r="O520" i="1"/>
  <c r="P200" i="1"/>
  <c r="O15" i="1"/>
  <c r="P725" i="1"/>
  <c r="P541" i="1"/>
  <c r="P642" i="1"/>
  <c r="P557" i="1"/>
  <c r="P318" i="1"/>
  <c r="O1146" i="1"/>
  <c r="P1146" i="1"/>
  <c r="P1302" i="1"/>
  <c r="P1268" i="1"/>
  <c r="P1234" i="1"/>
  <c r="P1198" i="1"/>
  <c r="P900" i="1"/>
  <c r="P979" i="1"/>
  <c r="P776" i="1"/>
  <c r="P661" i="1"/>
  <c r="P645" i="1"/>
  <c r="P30" i="1"/>
  <c r="O1072" i="1"/>
  <c r="P1267" i="1"/>
  <c r="P1046" i="1"/>
  <c r="P1112" i="1"/>
  <c r="P322" i="1"/>
  <c r="P730" i="1"/>
  <c r="P234" i="1"/>
  <c r="P1379" i="1"/>
  <c r="P1341" i="1"/>
  <c r="P755" i="1"/>
  <c r="P791" i="1"/>
  <c r="P709" i="1"/>
  <c r="P1057" i="1"/>
  <c r="P354" i="1"/>
  <c r="P227" i="1"/>
  <c r="P188" i="1"/>
  <c r="P1266" i="1"/>
  <c r="P1034" i="1"/>
  <c r="P174" i="1"/>
  <c r="P71" i="1"/>
  <c r="P815" i="1"/>
  <c r="P611" i="1"/>
  <c r="P1148" i="1"/>
  <c r="P1396" i="1"/>
  <c r="P545" i="1"/>
  <c r="P574" i="1"/>
  <c r="P376" i="1"/>
  <c r="P903" i="1"/>
  <c r="P100" i="1"/>
  <c r="P408" i="1"/>
  <c r="P613" i="1"/>
  <c r="P1389" i="1"/>
  <c r="P1315" i="1"/>
  <c r="P1281" i="1"/>
  <c r="P1245" i="1"/>
  <c r="P1211" i="1"/>
  <c r="P1140" i="1"/>
  <c r="P1075" i="1"/>
  <c r="P939" i="1"/>
  <c r="P1089" i="1"/>
  <c r="P211" i="1"/>
  <c r="P421" i="1"/>
  <c r="P827" i="1"/>
  <c r="P680" i="1"/>
  <c r="P882" i="1"/>
  <c r="P478" i="1"/>
  <c r="P275" i="1"/>
  <c r="O1063" i="1"/>
  <c r="P1063" i="1"/>
  <c r="P1080" i="1"/>
  <c r="P1486" i="1"/>
  <c r="O1247" i="1"/>
  <c r="P1247" i="1"/>
  <c r="O1013" i="1"/>
  <c r="P1467" i="1"/>
  <c r="O995" i="1"/>
  <c r="P995" i="1"/>
  <c r="P179" i="1"/>
  <c r="P519" i="1"/>
  <c r="P538" i="1"/>
  <c r="P264" i="1"/>
  <c r="P560" i="1"/>
  <c r="P4" i="1"/>
  <c r="P101" i="1"/>
  <c r="P73" i="1"/>
  <c r="P567" i="1"/>
  <c r="P416" i="1"/>
  <c r="P77" i="1"/>
  <c r="P766" i="1"/>
  <c r="P862" i="1"/>
  <c r="P496" i="1"/>
  <c r="P368" i="1"/>
  <c r="P632" i="1"/>
  <c r="P184" i="1"/>
  <c r="O288" i="1"/>
  <c r="P394" i="1"/>
  <c r="P951" i="1"/>
  <c r="P449" i="1"/>
  <c r="P13" i="1"/>
  <c r="P32" i="1"/>
  <c r="P771" i="1"/>
  <c r="P954" i="1"/>
  <c r="P1454" i="1"/>
  <c r="P1269" i="1"/>
  <c r="O849" i="1"/>
  <c r="P849" i="1"/>
  <c r="O965" i="1"/>
  <c r="P965" i="1"/>
  <c r="O1458" i="1"/>
  <c r="P1458" i="1"/>
  <c r="O928" i="1"/>
  <c r="P928" i="1"/>
  <c r="O1342" i="1"/>
  <c r="O388" i="1"/>
  <c r="P646" i="1"/>
  <c r="O472" i="1"/>
  <c r="O45" i="1"/>
  <c r="P45" i="1"/>
  <c r="P1086" i="1"/>
  <c r="P163" i="1"/>
  <c r="P1087" i="1"/>
  <c r="O494" i="1"/>
  <c r="P494" i="1"/>
  <c r="P647" i="1"/>
  <c r="O550" i="1"/>
  <c r="P550" i="1"/>
  <c r="O783" i="1"/>
  <c r="P783" i="1"/>
  <c r="P999" i="1"/>
  <c r="P583" i="1"/>
  <c r="P828" i="1"/>
  <c r="O653" i="1"/>
  <c r="P662" i="1"/>
  <c r="P433" i="1"/>
  <c r="P663" i="1"/>
  <c r="P286" i="1"/>
  <c r="P705" i="1"/>
  <c r="O228" i="1"/>
  <c r="P228" i="1"/>
  <c r="P575" i="1"/>
  <c r="P312" i="1"/>
  <c r="O872" i="1"/>
  <c r="P666" i="1"/>
  <c r="P329" i="1"/>
  <c r="P128" i="1"/>
  <c r="P372" i="1"/>
  <c r="P418" i="1"/>
  <c r="P757" i="1"/>
  <c r="P544" i="1"/>
  <c r="P118" i="1"/>
  <c r="P367" i="1"/>
  <c r="P229" i="1"/>
  <c r="O1477" i="1"/>
  <c r="P1477" i="1"/>
  <c r="O1338" i="1"/>
  <c r="O269" i="1"/>
  <c r="P1453" i="1"/>
  <c r="P1043" i="1"/>
  <c r="P717" i="1"/>
  <c r="P1093" i="1"/>
  <c r="P349" i="1"/>
  <c r="P966" i="1"/>
  <c r="P366" i="1"/>
  <c r="P656" i="1"/>
  <c r="P686" i="1"/>
  <c r="P797" i="1"/>
  <c r="O1198" i="1"/>
  <c r="P1231" i="1"/>
  <c r="P358" i="1"/>
  <c r="P633" i="1"/>
  <c r="P255" i="1"/>
  <c r="P341" i="1"/>
  <c r="P1021" i="1"/>
  <c r="P788" i="1"/>
  <c r="P310" i="1"/>
  <c r="P89" i="1"/>
  <c r="P1392" i="1"/>
  <c r="P587" i="1"/>
  <c r="P319" i="1"/>
  <c r="P1316" i="1"/>
  <c r="P1282" i="1"/>
  <c r="P1230" i="1"/>
  <c r="P784" i="1"/>
  <c r="P64" i="1"/>
  <c r="P10" i="1"/>
  <c r="P1047" i="1"/>
  <c r="P1092" i="1"/>
  <c r="P236" i="1"/>
  <c r="P528" i="1"/>
  <c r="P601" i="1"/>
  <c r="P718" i="1"/>
  <c r="P109" i="1"/>
  <c r="P722" i="1"/>
  <c r="P1006" i="1"/>
  <c r="P1081" i="1"/>
  <c r="P1428" i="1"/>
  <c r="P729" i="1"/>
  <c r="P235" i="1"/>
  <c r="P569" i="1"/>
  <c r="P1042" i="1"/>
  <c r="P785" i="1"/>
  <c r="P581" i="1"/>
  <c r="O1388" i="1"/>
  <c r="P1314" i="1"/>
  <c r="P1280" i="1"/>
  <c r="P1244" i="1"/>
  <c r="P1210" i="1"/>
  <c r="P992" i="1"/>
  <c r="P980" i="1"/>
  <c r="P210" i="1"/>
  <c r="P944" i="1"/>
  <c r="O1066" i="1"/>
  <c r="O1400" i="1"/>
  <c r="O1070" i="1"/>
  <c r="O1425" i="1"/>
  <c r="O1033" i="1"/>
  <c r="O1163" i="1"/>
  <c r="P1163" i="1"/>
  <c r="O1382" i="1"/>
  <c r="O1436" i="1"/>
  <c r="P1436" i="1"/>
  <c r="O1043" i="1"/>
  <c r="P1105" i="1"/>
  <c r="P1340" i="1"/>
  <c r="P1117" i="1"/>
  <c r="P608" i="1"/>
  <c r="P812" i="1"/>
  <c r="P912" i="1"/>
  <c r="P104" i="1"/>
  <c r="P789" i="1"/>
  <c r="P445" i="1"/>
  <c r="P894" i="1"/>
  <c r="O6" i="1"/>
  <c r="P6" i="1"/>
  <c r="P298" i="1"/>
  <c r="O131" i="1"/>
  <c r="P131" i="1"/>
  <c r="P204" i="1"/>
  <c r="P540" i="1"/>
  <c r="P116" i="1"/>
  <c r="P124" i="1"/>
  <c r="O61" i="1"/>
  <c r="P61" i="1"/>
  <c r="P207" i="1"/>
  <c r="P737" i="1"/>
  <c r="P5" i="1"/>
  <c r="P457" i="1"/>
  <c r="P859" i="1"/>
  <c r="P258" i="1"/>
  <c r="P801" i="1"/>
  <c r="P269" i="1"/>
  <c r="P197" i="1"/>
  <c r="P164" i="1"/>
  <c r="P937" i="1"/>
  <c r="P977" i="1"/>
  <c r="P559" i="1"/>
  <c r="P675" i="1"/>
  <c r="P876" i="1"/>
  <c r="P193" i="1"/>
  <c r="O543" i="1"/>
  <c r="P384" i="1"/>
  <c r="P706" i="1"/>
  <c r="P206" i="1"/>
  <c r="P987" i="1"/>
  <c r="P1022" i="1"/>
  <c r="P396" i="1"/>
  <c r="P152" i="1"/>
  <c r="P885" i="1"/>
  <c r="P595" i="1"/>
  <c r="P511" i="1"/>
  <c r="P403" i="1"/>
  <c r="P127" i="1"/>
  <c r="P516" i="1"/>
  <c r="P371" i="1"/>
  <c r="P451" i="1"/>
  <c r="P244" i="1"/>
  <c r="O244" i="1"/>
  <c r="P208" i="1"/>
  <c r="P1137" i="1"/>
  <c r="P499" i="1"/>
  <c r="P777" i="1"/>
  <c r="P690" i="1"/>
  <c r="P1471" i="1"/>
  <c r="P1375" i="1"/>
  <c r="O866" i="1"/>
  <c r="P1291" i="1"/>
  <c r="P1233" i="1"/>
  <c r="P1219" i="1"/>
  <c r="P1066" i="1"/>
  <c r="P1038" i="1"/>
  <c r="P543" i="1"/>
  <c r="P644" i="1"/>
  <c r="P151" i="1"/>
  <c r="P1017" i="1"/>
  <c r="O958" i="1"/>
  <c r="O975" i="1"/>
  <c r="P975" i="1"/>
  <c r="O959" i="1"/>
  <c r="P959" i="1"/>
  <c r="O1337" i="1"/>
  <c r="P1337" i="1"/>
  <c r="O1325" i="1"/>
  <c r="P1325" i="1"/>
  <c r="O1313" i="1"/>
  <c r="P1313" i="1"/>
  <c r="O1301" i="1"/>
  <c r="P1301" i="1"/>
  <c r="P1475" i="1"/>
  <c r="P961" i="1"/>
  <c r="O1110" i="1"/>
  <c r="O1379" i="1"/>
  <c r="P1124" i="1"/>
  <c r="O1181" i="1"/>
  <c r="P1181" i="1"/>
  <c r="O1479" i="1"/>
  <c r="O1141" i="1"/>
  <c r="P1141" i="1"/>
  <c r="O1102" i="1"/>
  <c r="P1102" i="1"/>
  <c r="O370" i="1"/>
  <c r="O731" i="1"/>
  <c r="P741" i="1"/>
  <c r="P254" i="1"/>
  <c r="P43" i="1"/>
  <c r="P713" i="1"/>
  <c r="P72" i="1"/>
  <c r="P760" i="1"/>
  <c r="P199" i="1"/>
  <c r="P539" i="1"/>
  <c r="P201" i="1"/>
  <c r="P123" i="1"/>
  <c r="P413" i="1"/>
  <c r="P7" i="1"/>
  <c r="P246" i="1"/>
  <c r="O89" i="1"/>
  <c r="P716" i="1"/>
  <c r="P501" i="1"/>
  <c r="P12" i="1"/>
  <c r="P398" i="1"/>
  <c r="P273" i="1"/>
  <c r="P674" i="1"/>
  <c r="P875" i="1"/>
  <c r="P773" i="1"/>
  <c r="P883" i="1"/>
  <c r="P90" i="1"/>
  <c r="P712" i="1"/>
  <c r="P829" i="1"/>
  <c r="P1480" i="1"/>
  <c r="P95" i="1"/>
  <c r="P122" i="1"/>
  <c r="P736" i="1"/>
  <c r="P148" i="1"/>
  <c r="P301" i="1"/>
  <c r="P1065" i="1"/>
  <c r="P420" i="1"/>
  <c r="P671" i="1"/>
  <c r="P1002" i="1"/>
  <c r="P839" i="1"/>
  <c r="P793" i="1"/>
  <c r="P824" i="1"/>
  <c r="P1132" i="1"/>
  <c r="O1415" i="1"/>
  <c r="P1438" i="1"/>
  <c r="P1408" i="1"/>
  <c r="P1354" i="1"/>
  <c r="P1290" i="1"/>
  <c r="P1232" i="1"/>
  <c r="P1218" i="1"/>
  <c r="P1037" i="1"/>
  <c r="P565" i="1"/>
  <c r="P178" i="1"/>
  <c r="P1184" i="1"/>
  <c r="O1049" i="1"/>
  <c r="O972" i="1"/>
  <c r="P972" i="1"/>
  <c r="O1008" i="1"/>
  <c r="P1008" i="1"/>
  <c r="O784" i="1"/>
  <c r="P253" i="1"/>
  <c r="P39" i="1"/>
  <c r="O10" i="1"/>
  <c r="P554" i="1"/>
  <c r="O121" i="1"/>
  <c r="P121" i="1"/>
  <c r="O345" i="1"/>
  <c r="P345" i="1"/>
  <c r="O306" i="1"/>
  <c r="P740" i="1"/>
  <c r="P469" i="1"/>
  <c r="P81" i="1"/>
  <c r="P578" i="1"/>
  <c r="P761" i="1"/>
  <c r="P29" i="1"/>
  <c r="P953" i="1"/>
  <c r="P630" i="1"/>
  <c r="P383" i="1"/>
  <c r="P524" i="1"/>
  <c r="O300" i="1"/>
  <c r="P498" i="1"/>
  <c r="P218" i="1"/>
  <c r="P943" i="1"/>
  <c r="P17" i="1"/>
  <c r="O980" i="1"/>
  <c r="O235" i="1"/>
  <c r="P1358" i="1"/>
  <c r="P1289" i="1"/>
  <c r="P1116" i="1"/>
  <c r="P1049" i="1"/>
  <c r="O960" i="1"/>
  <c r="P960" i="1"/>
  <c r="O1349" i="1"/>
  <c r="O1196" i="1"/>
  <c r="O1113" i="1"/>
  <c r="O1006" i="1"/>
  <c r="O1157" i="1"/>
  <c r="O1159" i="1"/>
  <c r="O1108" i="1"/>
  <c r="O1422" i="1"/>
  <c r="O1401" i="1"/>
  <c r="P781" i="1"/>
  <c r="P198" i="1"/>
  <c r="P320" i="1"/>
  <c r="O607" i="1"/>
  <c r="P659" i="1"/>
  <c r="O742" i="1"/>
  <c r="P82" i="1"/>
  <c r="P866" i="1"/>
  <c r="P861" i="1"/>
  <c r="P907" i="1"/>
  <c r="O240" i="1"/>
  <c r="P443" i="1"/>
  <c r="P412" i="1"/>
  <c r="P863" i="1"/>
  <c r="P361" i="1"/>
  <c r="P600" i="1"/>
  <c r="P395" i="1"/>
  <c r="P175" i="1"/>
  <c r="O315" i="1"/>
  <c r="P888" i="1"/>
  <c r="P805" i="1"/>
  <c r="P231" i="1"/>
  <c r="P328" i="1"/>
  <c r="P134" i="1"/>
  <c r="P180" i="1"/>
  <c r="P295" i="1"/>
  <c r="P435" i="1"/>
  <c r="P1058" i="1"/>
  <c r="P431" i="1"/>
  <c r="P1050" i="1"/>
  <c r="P1336" i="1"/>
  <c r="P1324" i="1"/>
  <c r="P1312" i="1"/>
  <c r="P1300" i="1"/>
  <c r="P1164" i="1"/>
  <c r="P306" i="1"/>
  <c r="O646" i="1"/>
  <c r="O492" i="1"/>
  <c r="O924" i="1"/>
  <c r="O585" i="1"/>
  <c r="O250" i="1"/>
  <c r="O999" i="1"/>
  <c r="O733" i="1"/>
  <c r="O828" i="1"/>
  <c r="O657" i="1"/>
  <c r="O64" i="1"/>
  <c r="O979" i="1"/>
  <c r="O276" i="1"/>
  <c r="O877" i="1"/>
  <c r="O947" i="1"/>
  <c r="O948" i="1"/>
  <c r="O556" i="1"/>
  <c r="O969" i="1"/>
  <c r="O363" i="1"/>
  <c r="O286" i="1"/>
  <c r="O1502" i="1"/>
  <c r="O466" i="1"/>
  <c r="O705" i="1"/>
  <c r="O454" i="1"/>
  <c r="O362" i="1"/>
  <c r="O658" i="1"/>
  <c r="O115" i="1"/>
  <c r="O725" i="1"/>
  <c r="O757" i="1"/>
  <c r="O756" i="1"/>
  <c r="O541" i="1"/>
  <c r="O165" i="1"/>
  <c r="O544" i="1"/>
  <c r="O730" i="1"/>
  <c r="O1173" i="1"/>
  <c r="O367" i="1"/>
  <c r="O447" i="1"/>
  <c r="O318" i="1"/>
  <c r="O229" i="1"/>
  <c r="O549" i="1"/>
  <c r="O1494" i="1"/>
  <c r="O1137" i="1"/>
  <c r="O841" i="1"/>
  <c r="O820" i="1"/>
  <c r="O1475" i="1"/>
  <c r="O1355" i="1"/>
  <c r="O1131" i="1"/>
  <c r="O1125" i="1"/>
  <c r="O1021" i="1"/>
  <c r="O1413" i="1"/>
  <c r="O1191" i="1"/>
  <c r="O1162" i="1"/>
  <c r="O1026" i="1"/>
  <c r="O1341" i="1"/>
  <c r="O255" i="1"/>
  <c r="O254" i="1"/>
  <c r="O878" i="1"/>
  <c r="O713" i="1"/>
  <c r="O72" i="1"/>
  <c r="O577" i="1"/>
  <c r="O199" i="1"/>
  <c r="O602" i="1"/>
  <c r="O1122" i="1"/>
  <c r="O1410" i="1"/>
  <c r="O1184" i="1"/>
  <c r="O1036" i="1"/>
  <c r="O1369" i="1"/>
  <c r="O1134" i="1"/>
  <c r="O1440" i="1"/>
  <c r="O1083" i="1"/>
  <c r="O1169" i="1"/>
  <c r="O1380" i="1"/>
  <c r="O677" i="1"/>
  <c r="O554" i="1"/>
  <c r="O3" i="1"/>
  <c r="O92" i="1"/>
  <c r="O545" i="1"/>
  <c r="O1062" i="1"/>
  <c r="O360" i="1"/>
  <c r="O40" i="1"/>
  <c r="O50" i="1"/>
  <c r="O407" i="1"/>
  <c r="O1087" i="1"/>
  <c r="O740" i="1"/>
  <c r="O469" i="1"/>
  <c r="O81" i="1"/>
  <c r="O1025" i="1"/>
  <c r="O308" i="1"/>
  <c r="O236" i="1"/>
  <c r="O574" i="1"/>
  <c r="O578" i="1"/>
  <c r="O633" i="1"/>
  <c r="O528" i="1"/>
  <c r="O326" i="1"/>
  <c r="O610" i="1"/>
  <c r="O376" i="1"/>
  <c r="O322" i="1"/>
  <c r="O601" i="1"/>
  <c r="O1093" i="1"/>
  <c r="O651" i="1"/>
  <c r="O614" i="1"/>
  <c r="O78" i="1"/>
  <c r="O468" i="1"/>
  <c r="O529" i="1"/>
  <c r="O429" i="1"/>
  <c r="O450" i="1"/>
  <c r="O285" i="1"/>
  <c r="O355" i="1"/>
  <c r="O1057" i="1"/>
  <c r="O691" i="1"/>
  <c r="O761" i="1"/>
  <c r="O641" i="1"/>
  <c r="O970" i="1"/>
  <c r="O80" i="1"/>
  <c r="O517" i="1"/>
  <c r="O619" i="1"/>
  <c r="O620" i="1"/>
  <c r="O29" i="1"/>
  <c r="O903" i="1"/>
  <c r="O126" i="1"/>
  <c r="O953" i="1"/>
  <c r="O88" i="1"/>
  <c r="O630" i="1"/>
  <c r="O383" i="1"/>
  <c r="O274" i="1"/>
  <c r="O170" i="1"/>
  <c r="O609" i="1"/>
  <c r="O216" i="1"/>
  <c r="O910" i="1"/>
  <c r="O169" i="1"/>
  <c r="O109" i="1"/>
  <c r="O763" i="1"/>
  <c r="O595" i="1"/>
  <c r="O408" i="1"/>
  <c r="O624" i="1"/>
  <c r="O103" i="1"/>
  <c r="O524" i="1"/>
  <c r="O382" i="1"/>
  <c r="O319" i="1"/>
  <c r="O51" i="1"/>
  <c r="O498" i="1"/>
  <c r="O814" i="1"/>
  <c r="O759" i="1"/>
  <c r="O613" i="1"/>
  <c r="O758" i="1"/>
  <c r="O931" i="1"/>
  <c r="O99" i="1"/>
  <c r="O894" i="1"/>
  <c r="O722" i="1"/>
  <c r="O1120" i="1"/>
  <c r="O1069" i="1"/>
  <c r="O1377" i="1"/>
  <c r="O1056" i="1"/>
  <c r="O1421" i="1"/>
  <c r="O949" i="1"/>
  <c r="O247" i="1"/>
  <c r="O889" i="1"/>
  <c r="O482" i="1"/>
  <c r="O504" i="1"/>
  <c r="O502" i="1"/>
  <c r="O1106" i="1"/>
  <c r="O542" i="1"/>
  <c r="O67" i="1"/>
  <c r="O461" i="1"/>
  <c r="O700" i="1"/>
  <c r="O1029" i="1"/>
  <c r="O647" i="1"/>
  <c r="O583" i="1"/>
  <c r="O845" i="1"/>
  <c r="O430" i="1"/>
  <c r="O952" i="1"/>
  <c r="O405" i="1"/>
  <c r="O128" i="1"/>
  <c r="O130" i="1"/>
  <c r="O938" i="1"/>
  <c r="O52" i="1"/>
  <c r="O337" i="1"/>
  <c r="O372" i="1"/>
  <c r="O1030" i="1"/>
  <c r="O963" i="1"/>
  <c r="O418" i="1"/>
  <c r="O642" i="1"/>
  <c r="O118" i="1"/>
  <c r="O564" i="1"/>
  <c r="O1153" i="1"/>
  <c r="O1082" i="1"/>
  <c r="O1112" i="1"/>
  <c r="O217" i="1"/>
  <c r="O858" i="1"/>
  <c r="O473" i="1"/>
  <c r="O961" i="1"/>
  <c r="O1138" i="1"/>
  <c r="O1490" i="1"/>
  <c r="O1386" i="1"/>
  <c r="O1124" i="1"/>
  <c r="O1372" i="1"/>
  <c r="O1192" i="1"/>
  <c r="O1491" i="1"/>
  <c r="O1189" i="1"/>
  <c r="O1407" i="1"/>
  <c r="O43" i="1"/>
  <c r="O83" i="1"/>
  <c r="O75" i="1"/>
  <c r="O983" i="1"/>
  <c r="O668" i="1"/>
  <c r="O475" i="1"/>
  <c r="O1365" i="1"/>
  <c r="O1148" i="1"/>
  <c r="O1092" i="1"/>
  <c r="O1488" i="1"/>
  <c r="O1339" i="1"/>
  <c r="O1152" i="1"/>
  <c r="O471" i="1"/>
  <c r="O85" i="1"/>
  <c r="O239" i="1"/>
  <c r="O253" i="1"/>
  <c r="O277" i="1"/>
  <c r="O39" i="1"/>
  <c r="O481" i="1"/>
  <c r="O1123" i="1"/>
  <c r="O623" i="1"/>
  <c r="O1130" i="1"/>
  <c r="O1474" i="1"/>
  <c r="O1416" i="1"/>
  <c r="O1393" i="1"/>
  <c r="O1394" i="1"/>
  <c r="O1059" i="1"/>
  <c r="O892" i="1"/>
  <c r="O1405" i="1"/>
  <c r="O971" i="1"/>
  <c r="O701" i="1"/>
  <c r="O1097" i="1"/>
  <c r="O1345" i="1"/>
  <c r="O1428" i="1"/>
  <c r="O781" i="1"/>
  <c r="O1052" i="1"/>
  <c r="O744" i="1"/>
  <c r="O580" i="1"/>
  <c r="O198" i="1"/>
  <c r="O313" i="1"/>
  <c r="O809" i="1"/>
  <c r="O707" i="1"/>
  <c r="O810" i="1"/>
  <c r="O525" i="1"/>
  <c r="O320" i="1"/>
  <c r="O421" i="1"/>
  <c r="O519" i="1"/>
  <c r="O379" i="1"/>
  <c r="O480" i="1"/>
  <c r="O914" i="1"/>
  <c r="O105" i="1"/>
  <c r="O676" i="1"/>
  <c r="O743" i="1"/>
  <c r="O869" i="1"/>
  <c r="O191" i="1"/>
  <c r="O196" i="1"/>
  <c r="O16" i="1"/>
  <c r="O33" i="1"/>
  <c r="O222" i="1"/>
  <c r="O417" i="1"/>
  <c r="O861" i="1"/>
  <c r="O768" i="1"/>
  <c r="O113" i="1"/>
  <c r="O618" i="1"/>
  <c r="O186" i="1"/>
  <c r="O443" i="1"/>
  <c r="O289" i="1"/>
  <c r="O1086" i="1"/>
  <c r="O699" i="1"/>
  <c r="O779" i="1"/>
  <c r="O569" i="1"/>
  <c r="O635" i="1"/>
  <c r="O854" i="1"/>
  <c r="O665" i="1"/>
  <c r="O652" i="1"/>
  <c r="O576" i="1"/>
  <c r="O941" i="1"/>
  <c r="O886" i="1"/>
  <c r="O745" i="1"/>
  <c r="O340" i="1"/>
  <c r="O434" i="1"/>
  <c r="O513" i="1"/>
  <c r="O262" i="1"/>
  <c r="O927" i="1"/>
  <c r="O563" i="1"/>
  <c r="O600" i="1"/>
  <c r="O837" i="1"/>
  <c r="O874" i="1"/>
  <c r="O175" i="1"/>
  <c r="O143" i="1"/>
  <c r="O747" i="1"/>
  <c r="O870" i="1"/>
  <c r="O816" i="1"/>
  <c r="O1031" i="1"/>
  <c r="O1392" i="1"/>
  <c r="O573" i="1"/>
  <c r="O1011" i="1"/>
  <c r="O352" i="1"/>
  <c r="O888" i="1"/>
  <c r="O1424" i="1"/>
  <c r="O966" i="1"/>
  <c r="O427" i="1"/>
  <c r="O663" i="1"/>
  <c r="O767" i="1"/>
  <c r="O851" i="1"/>
  <c r="O645" i="1"/>
  <c r="O879" i="1"/>
  <c r="O644" i="1"/>
  <c r="O377" i="1"/>
  <c r="O219" i="1"/>
  <c r="O711" i="1"/>
  <c r="O453" i="1"/>
  <c r="O806" i="1"/>
  <c r="O631" i="1"/>
  <c r="O805" i="1"/>
  <c r="O102" i="1"/>
  <c r="O328" i="1"/>
  <c r="O440" i="1"/>
  <c r="O158" i="1"/>
  <c r="O134" i="1"/>
  <c r="O625" i="1"/>
  <c r="O243" i="1"/>
  <c r="O180" i="1"/>
  <c r="O435" i="1"/>
  <c r="O187" i="1"/>
  <c r="O431" i="1"/>
  <c r="O1068" i="1"/>
  <c r="O120" i="1"/>
  <c r="O526" i="1"/>
  <c r="O534" i="1"/>
  <c r="O292" i="1"/>
  <c r="O1039" i="1"/>
  <c r="O1409" i="1"/>
  <c r="O260" i="1"/>
  <c r="O356" i="1"/>
  <c r="O163" i="1"/>
  <c r="O106" i="1"/>
  <c r="O662" i="1"/>
  <c r="O433" i="1"/>
  <c r="O944" i="1"/>
  <c r="O172" i="1"/>
  <c r="O119" i="1"/>
  <c r="O312" i="1"/>
  <c r="O846" i="1"/>
  <c r="O666" i="1"/>
  <c r="O750" i="1"/>
  <c r="O200" i="1"/>
  <c r="O678" i="1"/>
  <c r="O490" i="1"/>
  <c r="O865" i="1"/>
  <c r="O129" i="1"/>
  <c r="O939" i="1"/>
  <c r="O1399" i="1"/>
  <c r="O1468" i="1"/>
  <c r="O1133" i="1"/>
  <c r="O1397" i="1"/>
  <c r="O741" i="1"/>
  <c r="O760" i="1"/>
  <c r="O950" i="1"/>
  <c r="O47" i="1"/>
  <c r="O1047" i="1"/>
  <c r="O896" i="1"/>
  <c r="O1396" i="1"/>
  <c r="O1165" i="1"/>
  <c r="O782" i="1"/>
  <c r="O788" i="1"/>
  <c r="O1168" i="1"/>
  <c r="O1089" i="1"/>
  <c r="O1099" i="1"/>
  <c r="O791" i="1"/>
  <c r="O659" i="1"/>
  <c r="O82" i="1"/>
  <c r="O63" i="1"/>
  <c r="O18" i="1"/>
  <c r="O729" i="1"/>
  <c r="O500" i="1"/>
  <c r="O74" i="1"/>
  <c r="O458" i="1"/>
  <c r="O907" i="1"/>
  <c r="O412" i="1"/>
  <c r="O361" i="1"/>
  <c r="O310" i="1"/>
  <c r="O617" i="1"/>
  <c r="O1042" i="1"/>
  <c r="O497" i="1"/>
  <c r="O696" i="1"/>
  <c r="O934" i="1"/>
  <c r="O395" i="1"/>
  <c r="O58" i="1"/>
  <c r="O54" i="1"/>
  <c r="O507" i="1"/>
  <c r="O266" i="1"/>
  <c r="O1115" i="1"/>
  <c r="O780" i="1"/>
  <c r="O1028" i="1"/>
  <c r="O396" i="1"/>
  <c r="O437" i="1"/>
  <c r="O690" i="1"/>
  <c r="O1178" i="1"/>
  <c r="O1105" i="1"/>
  <c r="O1340" i="1"/>
  <c r="O1035" i="1"/>
  <c r="O1150" i="1"/>
  <c r="O1117" i="1"/>
  <c r="O608" i="1"/>
  <c r="O812" i="1"/>
  <c r="O912" i="1"/>
  <c r="O104" i="1"/>
  <c r="O366" i="1"/>
  <c r="O789" i="1"/>
  <c r="O445" i="1"/>
  <c r="O298" i="1"/>
  <c r="O174" i="1"/>
  <c r="O287" i="1"/>
  <c r="O455" i="1"/>
  <c r="O540" i="1"/>
  <c r="O116" i="1"/>
  <c r="O124" i="1"/>
  <c r="O776" i="1"/>
  <c r="O207" i="1"/>
  <c r="O737" i="1"/>
  <c r="O457" i="1"/>
  <c r="O815" i="1"/>
  <c r="O859" i="1"/>
  <c r="O586" i="1"/>
  <c r="O656" i="1"/>
  <c r="O258" i="1"/>
  <c r="O801" i="1"/>
  <c r="O488" i="1"/>
  <c r="O197" i="1"/>
  <c r="O164" i="1"/>
  <c r="O937" i="1"/>
  <c r="O977" i="1"/>
  <c r="O559" i="1"/>
  <c r="O686" i="1"/>
  <c r="O142" i="1"/>
  <c r="O182" i="1"/>
  <c r="O675" i="1"/>
  <c r="O921" i="1"/>
  <c r="O876" i="1"/>
  <c r="O193" i="1"/>
  <c r="O962" i="1"/>
  <c r="O384" i="1"/>
  <c r="O925" i="1"/>
  <c r="O1128" i="1"/>
  <c r="O825" i="1"/>
  <c r="O706" i="1"/>
  <c r="O155" i="1"/>
  <c r="O575" i="1"/>
  <c r="O206" i="1"/>
  <c r="O987" i="1"/>
  <c r="O189" i="1"/>
  <c r="O1022" i="1"/>
  <c r="O152" i="1"/>
  <c r="O682" i="1"/>
  <c r="O390" i="1"/>
  <c r="O389" i="1"/>
  <c r="O422" i="1"/>
  <c r="O194" i="1"/>
  <c r="O885" i="1"/>
  <c r="O467" i="1"/>
  <c r="O511" i="1"/>
  <c r="O596" i="1"/>
  <c r="O403" i="1"/>
  <c r="O127" i="1"/>
  <c r="O516" i="1"/>
  <c r="O506" i="1"/>
  <c r="O371" i="1"/>
  <c r="O451" i="1"/>
  <c r="O772" i="1"/>
  <c r="O208" i="1"/>
  <c r="O537" i="1"/>
  <c r="O515" i="1"/>
  <c r="O817" i="1"/>
  <c r="O649" i="1"/>
  <c r="O1090" i="1"/>
  <c r="O797" i="1"/>
  <c r="O151" i="1"/>
  <c r="O499" i="1"/>
  <c r="O589" i="1"/>
  <c r="O994" i="1"/>
  <c r="O704" i="1"/>
  <c r="O777" i="1"/>
  <c r="O60" i="1"/>
  <c r="O551" i="1"/>
  <c r="O327" i="1"/>
  <c r="O1471" i="1"/>
  <c r="O1375" i="1"/>
  <c r="O697" i="1"/>
  <c r="O192" i="1"/>
  <c r="O868" i="1"/>
  <c r="O303" i="1"/>
  <c r="O359" i="1"/>
  <c r="O341" i="1"/>
  <c r="O539" i="1"/>
  <c r="O201" i="1"/>
  <c r="O123" i="1"/>
  <c r="O386" i="1"/>
  <c r="O347" i="1"/>
  <c r="O385" i="1"/>
  <c r="O755" i="1"/>
  <c r="O282" i="1"/>
  <c r="O330" i="1"/>
  <c r="O132" i="1"/>
  <c r="O413" i="1"/>
  <c r="O280" i="1"/>
  <c r="O7" i="1"/>
  <c r="O26" i="1"/>
  <c r="O14" i="1"/>
  <c r="O246" i="1"/>
  <c r="O478" i="1"/>
  <c r="O687" i="1"/>
  <c r="O41" i="1"/>
  <c r="O762" i="1"/>
  <c r="O353" i="1"/>
  <c r="O821" i="1"/>
  <c r="O716" i="1"/>
  <c r="O270" i="1"/>
  <c r="O209" i="1"/>
  <c r="O391" i="1"/>
  <c r="O904" i="1"/>
  <c r="O501" i="1"/>
  <c r="O709" i="1"/>
  <c r="O592" i="1"/>
  <c r="O751" i="1"/>
  <c r="O660" i="1"/>
  <c r="O12" i="1"/>
  <c r="O8" i="1"/>
  <c r="O11" i="1"/>
  <c r="O398" i="1"/>
  <c r="O844" i="1"/>
  <c r="O273" i="1"/>
  <c r="O181" i="1"/>
  <c r="O674" i="1"/>
  <c r="O922" i="1"/>
  <c r="O875" i="1"/>
  <c r="O773" i="1"/>
  <c r="O354" i="1"/>
  <c r="O811" i="1"/>
  <c r="O883" i="1"/>
  <c r="O1496" i="1"/>
  <c r="O1001" i="1"/>
  <c r="O90" i="1"/>
  <c r="O712" i="1"/>
  <c r="O829" i="1"/>
  <c r="O1480" i="1"/>
  <c r="O95" i="1"/>
  <c r="O324" i="1"/>
  <c r="O304" i="1"/>
  <c r="O122" i="1"/>
  <c r="O727" i="1"/>
  <c r="O225" i="1"/>
  <c r="O329" i="1"/>
  <c r="O414" i="1"/>
  <c r="O736" i="1"/>
  <c r="O227" i="1"/>
  <c r="O148" i="1"/>
  <c r="O401" i="1"/>
  <c r="O424" i="1"/>
  <c r="O301" i="1"/>
  <c r="O1065" i="1"/>
  <c r="O420" i="1"/>
  <c r="O234" i="1"/>
  <c r="O611" i="1"/>
  <c r="O188" i="1"/>
  <c r="O671" i="1"/>
  <c r="O1002" i="1"/>
  <c r="O442" i="1"/>
  <c r="O839" i="1"/>
  <c r="O824" i="1"/>
  <c r="O1132" i="1"/>
  <c r="O76" i="1"/>
  <c r="O679" i="1"/>
  <c r="O173" i="1"/>
  <c r="O381" i="1"/>
  <c r="O56" i="1"/>
  <c r="O108" i="1"/>
  <c r="O1348" i="1"/>
  <c r="O1438" i="1"/>
  <c r="O84" i="1"/>
  <c r="O275" i="1"/>
  <c r="O218" i="1"/>
  <c r="O943" i="1"/>
  <c r="O30" i="1"/>
  <c r="O838" i="1"/>
  <c r="O955" i="1"/>
  <c r="O605" i="1"/>
  <c r="O149" i="1"/>
  <c r="O62" i="1"/>
  <c r="O17" i="1"/>
  <c r="O1161" i="1"/>
  <c r="O1174" i="1"/>
  <c r="O527" i="1"/>
  <c r="O754" i="1"/>
  <c r="O785" i="1"/>
  <c r="O167" i="1"/>
  <c r="O314" i="1"/>
  <c r="O778" i="1"/>
  <c r="O793" i="1"/>
  <c r="O1058" i="1"/>
  <c r="O448" i="1"/>
  <c r="O154" i="1"/>
  <c r="O917" i="1"/>
  <c r="O990" i="1"/>
  <c r="O1098" i="1"/>
  <c r="O238" i="1"/>
  <c r="O891" i="1"/>
  <c r="O1190" i="1"/>
  <c r="O428" i="1"/>
  <c r="O897" i="1"/>
  <c r="O185" i="1"/>
  <c r="O1027" i="1"/>
  <c r="O764" i="1"/>
  <c r="O37" i="1"/>
  <c r="O695" i="1"/>
  <c r="O96" i="1"/>
  <c r="O702" i="1"/>
  <c r="O439" i="1"/>
  <c r="O557" i="1"/>
  <c r="O1446" i="1"/>
  <c r="O1193" i="1"/>
  <c r="O1423" i="1"/>
  <c r="O107" i="1"/>
  <c r="O215" i="1"/>
  <c r="O177" i="1"/>
  <c r="O241" i="1"/>
  <c r="O932" i="1"/>
  <c r="O669" i="1"/>
  <c r="O190" i="1"/>
  <c r="O599" i="1"/>
  <c r="O512" i="1"/>
  <c r="O476" i="1"/>
  <c r="O871" i="1"/>
  <c r="O294" i="1"/>
  <c r="O464" i="1"/>
  <c r="O348" i="1"/>
  <c r="O21" i="1"/>
  <c r="O685" i="1"/>
  <c r="O831" i="1"/>
  <c r="O456" i="1"/>
  <c r="O296" i="1"/>
  <c r="O272" i="1"/>
  <c r="O510" i="1"/>
  <c r="O307" i="1"/>
  <c r="O1135" i="1"/>
  <c r="O202" i="1"/>
  <c r="O985" i="1"/>
  <c r="O638" i="1"/>
  <c r="O316" i="1"/>
  <c r="O248" i="1"/>
  <c r="O582" i="1"/>
  <c r="O804" i="1"/>
  <c r="O404" i="1"/>
  <c r="O400" i="1"/>
  <c r="O926" i="1"/>
  <c r="O598" i="1"/>
  <c r="O452" i="1"/>
  <c r="O110" i="1"/>
  <c r="O823" i="1"/>
  <c r="O1000" i="1"/>
  <c r="O97" i="1"/>
  <c r="O735" i="1"/>
  <c r="O723" i="1"/>
  <c r="O263" i="1"/>
  <c r="O547" i="1"/>
  <c r="O694" i="1"/>
  <c r="O1041" i="1"/>
  <c r="O832" i="1"/>
  <c r="O643" i="1"/>
  <c r="O989" i="1"/>
  <c r="O997" i="1"/>
  <c r="O342" i="1"/>
  <c r="O344" i="1"/>
  <c r="O252" i="1"/>
  <c r="O65" i="1"/>
  <c r="O688" i="1"/>
  <c r="O683" i="1"/>
  <c r="O141" i="1"/>
  <c r="O749" i="1"/>
  <c r="O402" i="1"/>
  <c r="O739" i="1"/>
  <c r="O334" i="1"/>
  <c r="O205" i="1"/>
  <c r="O546" i="1"/>
  <c r="O1095" i="1"/>
  <c r="O509" i="1"/>
  <c r="O251" i="1"/>
  <c r="O34" i="1"/>
  <c r="O1414" i="1"/>
  <c r="O864" i="1"/>
  <c r="O929" i="1"/>
  <c r="O1448" i="1"/>
  <c r="O1004" i="1"/>
  <c r="O1432" i="1"/>
  <c r="O145" i="1"/>
  <c r="O79" i="1"/>
  <c r="O769" i="1"/>
  <c r="O91" i="1"/>
  <c r="O887" i="1"/>
  <c r="O350" i="1"/>
  <c r="O826" i="1"/>
  <c r="O484" i="1"/>
  <c r="O590" i="1"/>
  <c r="O530" i="1"/>
  <c r="O1495" i="1"/>
  <c r="O346" i="1"/>
  <c r="O133" i="1"/>
  <c r="O311" i="1"/>
  <c r="O441" i="1"/>
  <c r="O302" i="1"/>
  <c r="O1111" i="1"/>
  <c r="O265" i="1"/>
  <c r="O796" i="1"/>
  <c r="O98" i="1"/>
  <c r="O728" i="1"/>
  <c r="O732" i="1"/>
  <c r="O973" i="1"/>
  <c r="O734" i="1"/>
  <c r="O426" i="1"/>
  <c r="O884" i="1"/>
  <c r="O774" i="1"/>
  <c r="O798" i="1"/>
  <c r="O988" i="1"/>
  <c r="O171" i="1"/>
  <c r="O603" i="1"/>
  <c r="O49" i="1"/>
  <c r="O94" i="1"/>
  <c r="O689" i="1"/>
  <c r="O432" i="1"/>
  <c r="O162" i="1"/>
  <c r="O594" i="1"/>
  <c r="O415" i="1"/>
  <c r="O137" i="1"/>
  <c r="O505" i="1"/>
  <c r="O20" i="1"/>
  <c r="O532" i="1"/>
  <c r="O117" i="1"/>
  <c r="O786" i="1"/>
  <c r="O982" i="1"/>
  <c r="O622" i="1"/>
  <c r="O946" i="1"/>
  <c r="O606" i="1"/>
  <c r="O257" i="1"/>
  <c r="O114" i="1"/>
  <c r="O35" i="1"/>
  <c r="O70" i="1"/>
  <c r="O1470" i="1"/>
  <c r="O213" i="1"/>
  <c r="O710" i="1"/>
  <c r="O231" i="1"/>
  <c r="O178" i="1"/>
  <c r="O495" i="1"/>
  <c r="O144" i="1"/>
  <c r="O295" i="1"/>
  <c r="O581" i="1"/>
  <c r="O1050" i="1"/>
  <c r="O1171" i="1"/>
  <c r="O1347" i="1"/>
  <c r="O1476" i="1"/>
  <c r="O335" i="1"/>
  <c r="O323" i="1"/>
  <c r="O1145" i="1"/>
  <c r="O855" i="1"/>
  <c r="O775" i="1"/>
  <c r="O693" i="1"/>
  <c r="O28" i="1"/>
  <c r="O369" i="1"/>
  <c r="O522" i="1"/>
  <c r="O146" i="1"/>
  <c r="O365" i="1"/>
  <c r="O1149" i="1"/>
  <c r="O621" i="1"/>
  <c r="O856" i="1"/>
  <c r="O692" i="1"/>
  <c r="O521" i="1"/>
  <c r="O364" i="1"/>
  <c r="O1019" i="1"/>
  <c r="O1437" i="1"/>
  <c r="O1084" i="1"/>
  <c r="O112" i="1"/>
  <c r="O790" i="1"/>
  <c r="O753" i="1"/>
  <c r="O291" i="1"/>
  <c r="O834" i="1"/>
  <c r="O629" i="1"/>
  <c r="O558" i="1"/>
  <c r="O915" i="1"/>
  <c r="O830" i="1"/>
  <c r="O536" i="1"/>
  <c r="O55" i="1"/>
  <c r="O857" i="1"/>
  <c r="O465" i="1"/>
  <c r="O290" i="1"/>
  <c r="O24" i="1"/>
  <c r="O159" i="1"/>
  <c r="O279" i="1"/>
  <c r="O140" i="1"/>
  <c r="O69" i="1"/>
  <c r="O562" i="1"/>
  <c r="O237" i="1"/>
  <c r="O1158" i="1"/>
  <c r="O1127" i="1"/>
  <c r="O1177" i="1"/>
  <c r="O1142" i="1"/>
  <c r="O672" i="1"/>
  <c r="O36" i="1"/>
  <c r="O338" i="1"/>
  <c r="O615" i="1"/>
  <c r="O150" i="1"/>
  <c r="O956" i="1"/>
  <c r="O375" i="1"/>
  <c r="O261" i="1"/>
  <c r="O399" i="1"/>
  <c r="O738" i="1"/>
  <c r="O374" i="1"/>
  <c r="O25" i="1"/>
  <c r="O336" i="1"/>
  <c r="O491" i="1"/>
  <c r="O765" i="1"/>
  <c r="O284" i="1"/>
  <c r="O906" i="1"/>
  <c r="O1419" i="1"/>
  <c r="O720" i="1"/>
  <c r="O1160" i="1"/>
  <c r="O1076" i="1"/>
  <c r="O1430" i="1"/>
  <c r="O397" i="1"/>
  <c r="O179" i="1"/>
  <c r="O459" i="1"/>
  <c r="O378" i="1"/>
  <c r="O487" i="1"/>
  <c r="O203" i="1"/>
  <c r="O681" i="1"/>
  <c r="O483" i="1"/>
  <c r="O264" i="1"/>
  <c r="O293" i="1"/>
  <c r="O444" i="1"/>
  <c r="O1498" i="1"/>
  <c r="O560" i="1"/>
  <c r="O1053" i="1"/>
  <c r="O358" i="1"/>
  <c r="O68" i="1"/>
  <c r="O4" i="1"/>
  <c r="O438" i="1"/>
  <c r="O101" i="1"/>
  <c r="O593" i="1"/>
  <c r="O259" i="1"/>
  <c r="O73" i="1"/>
  <c r="O655" i="1"/>
  <c r="O1420" i="1"/>
  <c r="O634" i="1"/>
  <c r="O893" i="1"/>
  <c r="O71" i="1"/>
  <c r="O567" i="1"/>
  <c r="O708" i="1"/>
  <c r="O416" i="1"/>
  <c r="O479" i="1"/>
  <c r="O968" i="1"/>
  <c r="O799" i="1"/>
  <c r="O77" i="1"/>
  <c r="O794" i="1"/>
  <c r="O766" i="1"/>
  <c r="O38" i="1"/>
  <c r="O862" i="1"/>
  <c r="O919" i="1"/>
  <c r="O670" i="1"/>
  <c r="O860" i="1"/>
  <c r="O496" i="1"/>
  <c r="O940" i="1"/>
  <c r="O339" i="1"/>
  <c r="O572" i="1"/>
  <c r="O848" i="1"/>
  <c r="O368" i="1"/>
  <c r="O87" i="1"/>
  <c r="O632" i="1"/>
  <c r="O882" i="1"/>
  <c r="O184" i="1"/>
  <c r="O233" i="1"/>
  <c r="O325" i="1"/>
  <c r="O394" i="1"/>
  <c r="O911" i="1"/>
  <c r="O161" i="1"/>
  <c r="O951" i="1"/>
  <c r="O409" i="1"/>
  <c r="O138" i="1"/>
  <c r="O449" i="1"/>
  <c r="O508" i="1"/>
  <c r="O166" i="1"/>
  <c r="O531" i="1"/>
  <c r="O13" i="1"/>
  <c r="O245" i="1"/>
  <c r="O32" i="1"/>
  <c r="O724" i="1"/>
  <c r="O612" i="1"/>
  <c r="O771" i="1"/>
  <c r="O535" i="1"/>
  <c r="O842" i="1"/>
  <c r="O852" i="1"/>
  <c r="O477" i="1"/>
  <c r="O267" i="1"/>
  <c r="O954" i="1"/>
  <c r="O46" i="1"/>
  <c r="O680" i="1"/>
  <c r="O393" i="1"/>
  <c r="O489" i="1"/>
  <c r="O1195" i="1"/>
  <c r="O1170" i="1"/>
  <c r="O23" i="1"/>
  <c r="O847" i="1"/>
  <c r="O1433" i="1"/>
  <c r="O423" i="1"/>
  <c r="O462" i="1"/>
  <c r="O1374" i="1"/>
  <c r="O1119" i="1"/>
  <c r="O981" i="1"/>
  <c r="O996" i="1"/>
  <c r="O446" i="1"/>
  <c r="O579" i="1"/>
  <c r="O1088" i="1"/>
  <c r="O66" i="1"/>
  <c r="O44" i="1"/>
  <c r="O278" i="1"/>
  <c r="O53" i="1"/>
  <c r="O1376" i="1"/>
  <c r="O1114" i="1"/>
  <c r="O640" i="1"/>
  <c r="O1351" i="1"/>
  <c r="O1429" i="1"/>
  <c r="O242" i="1"/>
  <c r="O840" i="1"/>
  <c r="O1051" i="1"/>
  <c r="O474" i="1"/>
  <c r="O411" i="1"/>
  <c r="O650" i="1"/>
  <c r="O553" i="1"/>
  <c r="O923" i="1"/>
  <c r="O667" i="1"/>
  <c r="O168" i="1"/>
  <c r="O836" i="1"/>
  <c r="O571" i="1"/>
  <c r="O628" i="1"/>
  <c r="O703" i="1"/>
  <c r="O387" i="1"/>
  <c r="O42" i="1"/>
  <c r="O1364" i="1"/>
  <c r="O470" i="1"/>
  <c r="O514" i="1"/>
  <c r="O967" i="1"/>
  <c r="O283" i="1"/>
  <c r="O1172" i="1"/>
  <c r="O1078" i="1"/>
  <c r="O627" i="1"/>
  <c r="O1103" i="1"/>
  <c r="O561" i="1"/>
  <c r="O957" i="1"/>
  <c r="O22" i="1"/>
  <c r="O406" i="1"/>
  <c r="O626" i="1"/>
  <c r="O807" i="1"/>
  <c r="O787" i="1"/>
  <c r="O648" i="1"/>
  <c r="O230" i="1"/>
  <c r="O224" i="1"/>
  <c r="O135" i="1"/>
  <c r="O673" i="1"/>
  <c r="O1077" i="1"/>
  <c r="O1447" i="1"/>
  <c r="O548" i="1"/>
  <c r="O523" i="1"/>
  <c r="O833" i="1"/>
  <c r="O719" i="1"/>
  <c r="O800" i="1"/>
  <c r="O1085" i="1"/>
  <c r="O597" i="1"/>
  <c r="O226" i="1"/>
  <c r="O249" i="1"/>
  <c r="O555" i="1"/>
  <c r="O232" i="1"/>
  <c r="O1483" i="1"/>
  <c r="O1373" i="1"/>
  <c r="O1167" i="1"/>
  <c r="O139" i="1"/>
  <c r="O813" i="1"/>
  <c r="O835" i="1"/>
  <c r="O357" i="1"/>
  <c r="O1136" i="1"/>
  <c r="O1411" i="1"/>
  <c r="O1455" i="1"/>
  <c r="O1183" i="1"/>
  <c r="O1121" i="1"/>
  <c r="O268" i="1"/>
  <c r="O463" i="1"/>
  <c r="O436" i="1"/>
  <c r="O160" i="1"/>
  <c r="O936" i="1"/>
  <c r="O485" i="1"/>
  <c r="O873" i="1"/>
  <c r="O1012" i="1"/>
  <c r="O684" i="1"/>
  <c r="O822" i="1"/>
  <c r="O1009" i="1"/>
  <c r="O899" i="1"/>
  <c r="O942" i="1"/>
  <c r="O343" i="1"/>
  <c r="O1054" i="1"/>
  <c r="O147" i="1"/>
  <c r="O552" i="1"/>
  <c r="O493" i="1"/>
  <c r="O333" i="1"/>
  <c r="O380" i="1"/>
  <c r="O853" i="1"/>
  <c r="O140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CF2440-8191-4323-8E41-27C709D3108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283480E-DC02-4825-BF4E-DB27F0E7B0E1}" name="WorksheetConnection_Main!$A:$U" type="102" refreshedVersion="8" minRefreshableVersion="5">
    <extLst>
      <ext xmlns:x15="http://schemas.microsoft.com/office/spreadsheetml/2010/11/main" uri="{DE250136-89BD-433C-8126-D09CA5730AF9}">
        <x15:connection id="Range" autoDelete="1">
          <x15:rangePr sourceName="_xlcn.WorksheetConnection_MainAU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Category].[All]}"/>
    <s v="{[Range].[brand].[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<sst xmlns="http://schemas.openxmlformats.org/spreadsheetml/2006/main" count="12648" uniqueCount="797">
  <si>
    <t>date</t>
  </si>
  <si>
    <t>transaction_type</t>
  </si>
  <si>
    <t>customer_name</t>
  </si>
  <si>
    <t>customer_code</t>
  </si>
  <si>
    <t>channel_description</t>
  </si>
  <si>
    <t>customer_type</t>
  </si>
  <si>
    <t>Category</t>
  </si>
  <si>
    <t>brand</t>
  </si>
  <si>
    <t>upc (Unit per Case)</t>
  </si>
  <si>
    <t>quantity</t>
  </si>
  <si>
    <t>amount</t>
  </si>
  <si>
    <t>reason for transaction</t>
  </si>
  <si>
    <t>City</t>
  </si>
  <si>
    <t>DAMAGED RETURN</t>
  </si>
  <si>
    <t>Vaibhav Laxmi Medicine(GST)</t>
  </si>
  <si>
    <t>KRAHD_73297</t>
  </si>
  <si>
    <t>Large B Pharmacy</t>
  </si>
  <si>
    <t>HFS (Large B Pharmacy)- D Type- Sectorized</t>
  </si>
  <si>
    <t>Grooming</t>
  </si>
  <si>
    <t>Gillette Mach3</t>
  </si>
  <si>
    <t>DAMAGED</t>
  </si>
  <si>
    <t>Surat</t>
  </si>
  <si>
    <t>Bharavnath Anaj Bhandar</t>
  </si>
  <si>
    <t>KRAHD_39565</t>
  </si>
  <si>
    <t>Large B Traditional</t>
  </si>
  <si>
    <t>HFS Sectorized (Large B Traditional)</t>
  </si>
  <si>
    <t>Personal Care (GIL)</t>
  </si>
  <si>
    <t>Gillette</t>
  </si>
  <si>
    <t>Expired Pack</t>
  </si>
  <si>
    <t>Medicare Pharmacy(GST)</t>
  </si>
  <si>
    <t>KRAHD_84714</t>
  </si>
  <si>
    <t>Fem Care</t>
  </si>
  <si>
    <t>Whisper Ultra</t>
  </si>
  <si>
    <t>Whisper Maxi</t>
  </si>
  <si>
    <t>simandhar pharmacy</t>
  </si>
  <si>
    <t>KRAHD_85454</t>
  </si>
  <si>
    <t>Medium Pharmacy</t>
  </si>
  <si>
    <t>New (Medium Pharmacy)- D Type</t>
  </si>
  <si>
    <t>Gandhi &amp; Sons</t>
  </si>
  <si>
    <t>KRAHD_38463</t>
  </si>
  <si>
    <t>Health Care</t>
  </si>
  <si>
    <t>BabyRub</t>
  </si>
  <si>
    <t>Inhaler</t>
  </si>
  <si>
    <t>Navjeevan Chemist(GST)</t>
  </si>
  <si>
    <t>KRAHD_38677</t>
  </si>
  <si>
    <t>Large A Pharmacy</t>
  </si>
  <si>
    <t>HFS (Large A Pharmacy)- D type- Sectorized</t>
  </si>
  <si>
    <t>Vaporub</t>
  </si>
  <si>
    <t>Ashriwad Medical(GST)</t>
  </si>
  <si>
    <t>KRAHD_38939</t>
  </si>
  <si>
    <t>Vaporub Xtra Strong</t>
  </si>
  <si>
    <t>Personal Care (OS)</t>
  </si>
  <si>
    <t>Old Spice</t>
  </si>
  <si>
    <t>Mewad Pharmacy</t>
  </si>
  <si>
    <t>KRAHD_77560</t>
  </si>
  <si>
    <t>Baby Care</t>
  </si>
  <si>
    <t>Pampers</t>
  </si>
  <si>
    <t>Sales Invoice</t>
  </si>
  <si>
    <t>Bipinkumar Manshukhlal Shah</t>
  </si>
  <si>
    <t>KRHUB_78366</t>
  </si>
  <si>
    <t>SubD A</t>
  </si>
  <si>
    <t>SubD (SubD A)</t>
  </si>
  <si>
    <t>Fabric &amp; Home Care</t>
  </si>
  <si>
    <t>Ariel</t>
  </si>
  <si>
    <t>Pune</t>
  </si>
  <si>
    <t>Vinod Pharma</t>
  </si>
  <si>
    <t>KRHUB_93329</t>
  </si>
  <si>
    <t>Akshar Agency</t>
  </si>
  <si>
    <t>KRHUB_85606</t>
  </si>
  <si>
    <t>V M Enterprise</t>
  </si>
  <si>
    <t>KRHUB_91962</t>
  </si>
  <si>
    <t>Tide</t>
  </si>
  <si>
    <t>Jay Ambe Enterprise</t>
  </si>
  <si>
    <t>KRHUB_92863</t>
  </si>
  <si>
    <t>Hair Care</t>
  </si>
  <si>
    <t>H&amp;S</t>
  </si>
  <si>
    <t>Pantene</t>
  </si>
  <si>
    <t>Skin Care</t>
  </si>
  <si>
    <t>Olay</t>
  </si>
  <si>
    <t>Jiyansh Sales</t>
  </si>
  <si>
    <t>KRHUB_94585</t>
  </si>
  <si>
    <t>SubD B</t>
  </si>
  <si>
    <t>SubD (SubD B)</t>
  </si>
  <si>
    <t>Saleable RETURN</t>
  </si>
  <si>
    <t>Punit Sales Agency</t>
  </si>
  <si>
    <t>KRHUB_78572</t>
  </si>
  <si>
    <t>Wrong Order</t>
  </si>
  <si>
    <t>DEV ENTERPRISE</t>
  </si>
  <si>
    <t>KRHUB_90736</t>
  </si>
  <si>
    <t>Mach-3 Turbo</t>
  </si>
  <si>
    <t>A TO Z TRADERS</t>
  </si>
  <si>
    <t>KRHUB_93275</t>
  </si>
  <si>
    <t>Short Supplied</t>
  </si>
  <si>
    <t>VCD</t>
  </si>
  <si>
    <t>Female Hair Removal</t>
  </si>
  <si>
    <t>Satin Care</t>
  </si>
  <si>
    <t>Vinayak Marketing</t>
  </si>
  <si>
    <t>KRHUB_91961</t>
  </si>
  <si>
    <t>Venus</t>
  </si>
  <si>
    <t>Mashru General Store</t>
  </si>
  <si>
    <t>KRHUB_92137</t>
  </si>
  <si>
    <t>7 O Clock</t>
  </si>
  <si>
    <t>Fusion</t>
  </si>
  <si>
    <t>Gillette Presto Intl</t>
  </si>
  <si>
    <t>Guard</t>
  </si>
  <si>
    <t>Indore</t>
  </si>
  <si>
    <t>Jalaram Enterprise</t>
  </si>
  <si>
    <t>KRHUB_86219</t>
  </si>
  <si>
    <t>Vector3</t>
  </si>
  <si>
    <t>Wilkinson Sword</t>
  </si>
  <si>
    <t>Oral care</t>
  </si>
  <si>
    <t>ORAL B</t>
  </si>
  <si>
    <t>Star Exports(GST)</t>
  </si>
  <si>
    <t>KRHUB_68657</t>
  </si>
  <si>
    <t>Semi WS Traditional</t>
  </si>
  <si>
    <t>WS Platinum (Semi WS Traditional)</t>
  </si>
  <si>
    <t>Gillette Series</t>
  </si>
  <si>
    <t>Whisper Choice</t>
  </si>
  <si>
    <t>JCK Enterprise</t>
  </si>
  <si>
    <t>KRHUB_96991</t>
  </si>
  <si>
    <t>New WS Platinum (Semi WS Traditional)</t>
  </si>
  <si>
    <t>Action 500</t>
  </si>
  <si>
    <t>Aircare</t>
  </si>
  <si>
    <t>AmbiPur</t>
  </si>
  <si>
    <t>Ariel Liquid</t>
  </si>
  <si>
    <t>Scheme Free Product</t>
  </si>
  <si>
    <t>GPSAR Healthcare Ltd</t>
  </si>
  <si>
    <t>KRHUB_78371</t>
  </si>
  <si>
    <t>HFS (Large A Pharmacy)- D type</t>
  </si>
  <si>
    <t>Verai General Stores</t>
  </si>
  <si>
    <t>KRHUB_90915</t>
  </si>
  <si>
    <t>Gillette Vector Plus</t>
  </si>
  <si>
    <t>Fusion PC</t>
  </si>
  <si>
    <t>Liners</t>
  </si>
  <si>
    <t>Vicks</t>
  </si>
  <si>
    <t>Pampers Baby Wipes</t>
  </si>
  <si>
    <t>Vadodara</t>
  </si>
  <si>
    <t>SHREE MOMAI TRADERS</t>
  </si>
  <si>
    <t>KRHUB_89269</t>
  </si>
  <si>
    <t>7 O Clock PII</t>
  </si>
  <si>
    <t>Kyra Enterprises</t>
  </si>
  <si>
    <t>KRHUB_95398</t>
  </si>
  <si>
    <t>Thakkar Nandkumar Sitaram</t>
  </si>
  <si>
    <t>KRHUB_85835</t>
  </si>
  <si>
    <t>Tirupati Sales Corporation</t>
  </si>
  <si>
    <t>KRHUB_82079</t>
  </si>
  <si>
    <t>Jay Agency</t>
  </si>
  <si>
    <t>KRHUB_88631</t>
  </si>
  <si>
    <t>Charbhuja trading Co.</t>
  </si>
  <si>
    <t>KRAHD_38591</t>
  </si>
  <si>
    <t>Raj Medical &amp; General Store</t>
  </si>
  <si>
    <t>KRAHD_102733</t>
  </si>
  <si>
    <t>New Sectorized (Large A Pharmacy)</t>
  </si>
  <si>
    <t>Shop had No Cash</t>
  </si>
  <si>
    <t>Amiraj Pro Center(GST)</t>
  </si>
  <si>
    <t>KRAHD_39534</t>
  </si>
  <si>
    <t>Shree Sureshwar Grain Centre(GST)</t>
  </si>
  <si>
    <t>KRAHD_38651</t>
  </si>
  <si>
    <t>Shreeji Chemist(GST)</t>
  </si>
  <si>
    <t>KRAHD_40112</t>
  </si>
  <si>
    <t>Bhagvan Kirana &amp; Prov.(GST)</t>
  </si>
  <si>
    <t>KRAHD_38550</t>
  </si>
  <si>
    <t>Nandkishor Medical Stores</t>
  </si>
  <si>
    <t>KRAHD_53216</t>
  </si>
  <si>
    <t>Bholenath Supermarket(GST)</t>
  </si>
  <si>
    <t>KRAHD_75432</t>
  </si>
  <si>
    <t>Aravali Medical Stores</t>
  </si>
  <si>
    <t>KRAHD_75922</t>
  </si>
  <si>
    <t>A-1 Medical</t>
  </si>
  <si>
    <t>KRAHD_86105</t>
  </si>
  <si>
    <t>Rajesh Traders(GST)</t>
  </si>
  <si>
    <t>KRAHD_39538</t>
  </si>
  <si>
    <t>Semi WS Beauty</t>
  </si>
  <si>
    <t>WS Platinum (Semi WS Beauty)</t>
  </si>
  <si>
    <t>Godown Short</t>
  </si>
  <si>
    <t>NewSafe Medical</t>
  </si>
  <si>
    <t>KRAHD_55612</t>
  </si>
  <si>
    <t>Raj Chemist(GST)</t>
  </si>
  <si>
    <t>KRAHD_38421</t>
  </si>
  <si>
    <t>Po Expired So Customer Rejected</t>
  </si>
  <si>
    <t>Shree Shanti Chemist</t>
  </si>
  <si>
    <t>KRAHD_38988</t>
  </si>
  <si>
    <t>Murlidhar Prov. Store</t>
  </si>
  <si>
    <t>KRAHD_38523</t>
  </si>
  <si>
    <t>Large A Traditional</t>
  </si>
  <si>
    <t>HFS Sectorized (Large A Traditional)</t>
  </si>
  <si>
    <t>Ganpathi super market</t>
  </si>
  <si>
    <t>KRAHD_38630</t>
  </si>
  <si>
    <t>Shreyas Medicince</t>
  </si>
  <si>
    <t>KRAHD_70465</t>
  </si>
  <si>
    <t>New Umiya Medical</t>
  </si>
  <si>
    <t>KRAHD_41616</t>
  </si>
  <si>
    <t>Shop Closed</t>
  </si>
  <si>
    <t>Manan Medical Stores(GST)</t>
  </si>
  <si>
    <t>KRAHD_40413</t>
  </si>
  <si>
    <t>Hello Medecine(GST)</t>
  </si>
  <si>
    <t>KRAHD_38512</t>
  </si>
  <si>
    <t>Shalimar Oil Depo</t>
  </si>
  <si>
    <t>KRAHD_40253</t>
  </si>
  <si>
    <t>Aroma Medical</t>
  </si>
  <si>
    <t>KRAHD_38439</t>
  </si>
  <si>
    <t>Akshar Medicine(GST)</t>
  </si>
  <si>
    <t>KRAHD_42201</t>
  </si>
  <si>
    <t>Arpit Medical(GST)</t>
  </si>
  <si>
    <t>KRAHD_39093</t>
  </si>
  <si>
    <t>Roshan Sales</t>
  </si>
  <si>
    <t>KRAHD_77550</t>
  </si>
  <si>
    <t>Ahmedabad</t>
  </si>
  <si>
    <t>Sangam Pharmacy</t>
  </si>
  <si>
    <t>KRAHD_82527</t>
  </si>
  <si>
    <t>Rational Handloom Co.Pvt.Ltd(GST)</t>
  </si>
  <si>
    <t>KRAHD_38717</t>
  </si>
  <si>
    <t>Hyper</t>
  </si>
  <si>
    <t>New HFS (Hyper)</t>
  </si>
  <si>
    <t>Mahavir Medical Stores</t>
  </si>
  <si>
    <t>KRAHD_47308</t>
  </si>
  <si>
    <t>J.P.Tea Depo</t>
  </si>
  <si>
    <t>KRAHD_38423</t>
  </si>
  <si>
    <t>Salomi Boutique</t>
  </si>
  <si>
    <t>KRAHD_40072</t>
  </si>
  <si>
    <t>Laxmi Medical Store(GST)</t>
  </si>
  <si>
    <t>KRAHD_40281</t>
  </si>
  <si>
    <t>Satnam Parlour</t>
  </si>
  <si>
    <t>KRAHD_88685</t>
  </si>
  <si>
    <t>Small B Traditional</t>
  </si>
  <si>
    <t>Other (Small B Traditional)</t>
  </si>
  <si>
    <t>bhanbrayan kirana store</t>
  </si>
  <si>
    <t>KRAHD_M01439</t>
  </si>
  <si>
    <t>Small C Traditional</t>
  </si>
  <si>
    <t>Maximus Jun22 (Small C Traditional)</t>
  </si>
  <si>
    <t>Shree Aai Mata super market</t>
  </si>
  <si>
    <t>KRAHD_M04982</t>
  </si>
  <si>
    <t>Maximus Jun22 (Small B Traditional)</t>
  </si>
  <si>
    <t>Wel Come Medical-(Cash Only)</t>
  </si>
  <si>
    <t>KRAHD_77640</t>
  </si>
  <si>
    <t>Hare Krishna grain cener</t>
  </si>
  <si>
    <t>KRAHD_M01969</t>
  </si>
  <si>
    <t>chamunda kirana</t>
  </si>
  <si>
    <t>KRAHD_M01343</t>
  </si>
  <si>
    <t>Patava Medical(GST)</t>
  </si>
  <si>
    <t>KRAHD_40484</t>
  </si>
  <si>
    <t>Small A Pharmacy</t>
  </si>
  <si>
    <t>Other (Small A Pharmacy)</t>
  </si>
  <si>
    <t>Rajkamal General Store</t>
  </si>
  <si>
    <t>KRAHD_90635</t>
  </si>
  <si>
    <t>WS Silver (Semi WS Traditional)</t>
  </si>
  <si>
    <t>Shreeji anaj bhandar</t>
  </si>
  <si>
    <t>KRAHD_39638</t>
  </si>
  <si>
    <t>Medium Traditional</t>
  </si>
  <si>
    <t>Other (Medium Traditional)</t>
  </si>
  <si>
    <t>Shreenathji Pharmacy</t>
  </si>
  <si>
    <t>KRAHD_93063</t>
  </si>
  <si>
    <t>Vijay Stores</t>
  </si>
  <si>
    <t>KRAHD_38526</t>
  </si>
  <si>
    <t>Doveshwer General Store</t>
  </si>
  <si>
    <t>KRAHD_79100</t>
  </si>
  <si>
    <t>Small A Traditional</t>
  </si>
  <si>
    <t>Other (Small A Traditional)</t>
  </si>
  <si>
    <t>Jay jalaram kirana store</t>
  </si>
  <si>
    <t>KRAHD_M01596</t>
  </si>
  <si>
    <t>Siddhnath Medical &amp; Pro store</t>
  </si>
  <si>
    <t>KRAHD_40967</t>
  </si>
  <si>
    <t>chamunda kirana store</t>
  </si>
  <si>
    <t>KRAHD_97701</t>
  </si>
  <si>
    <t>New Traditional</t>
  </si>
  <si>
    <t>Maximus 2.0 Replacement (New Traditional)</t>
  </si>
  <si>
    <t>Shree Vardhaman Medical(GST)</t>
  </si>
  <si>
    <t>KRAHD_38584</t>
  </si>
  <si>
    <t>HFS (Large A Pharmacy)- L type- Sectorized</t>
  </si>
  <si>
    <t>Beena Medical Stores Private Limited</t>
  </si>
  <si>
    <t>KRAHD_94675</t>
  </si>
  <si>
    <t>New Mahalaxmi Medical store</t>
  </si>
  <si>
    <t>KRAHD_93109</t>
  </si>
  <si>
    <t>Shubham Medical Store</t>
  </si>
  <si>
    <t>KRAHD_84004</t>
  </si>
  <si>
    <t>Rameshwar Kirana Store</t>
  </si>
  <si>
    <t>KRAHD_68680</t>
  </si>
  <si>
    <t>Hari Om General &amp; Provision Store(GST)</t>
  </si>
  <si>
    <t>KRAHD_38571</t>
  </si>
  <si>
    <t>Mahalaxmi Novelty</t>
  </si>
  <si>
    <t>KRAHD_83768</t>
  </si>
  <si>
    <t>khodiyar kirana store</t>
  </si>
  <si>
    <t>KRAHD_M01356</t>
  </si>
  <si>
    <t>Maximus Jun22 (New Traditional)</t>
  </si>
  <si>
    <t>Giriraj Medical Stores(GST)</t>
  </si>
  <si>
    <t>KRAHD_38572</t>
  </si>
  <si>
    <t>New Rajasthan Medicalts(GST)</t>
  </si>
  <si>
    <t>KRAHD_38549</t>
  </si>
  <si>
    <t>Viraj Kirana</t>
  </si>
  <si>
    <t>KRAHD_25726</t>
  </si>
  <si>
    <t>Kashtabhanjan Medical</t>
  </si>
  <si>
    <t>KRAHD_88734</t>
  </si>
  <si>
    <t>Shivam medical</t>
  </si>
  <si>
    <t>KRAHD_25973</t>
  </si>
  <si>
    <t>New Pharmacy</t>
  </si>
  <si>
    <t>Other (New Pharmacy)</t>
  </si>
  <si>
    <t>Jalaram Medical(GST)</t>
  </si>
  <si>
    <t>KRAHD_48058</t>
  </si>
  <si>
    <t>Dharmi Super Market</t>
  </si>
  <si>
    <t>KRAHD_83015</t>
  </si>
  <si>
    <t>Apex Medical Store</t>
  </si>
  <si>
    <t>KRAHD_91898</t>
  </si>
  <si>
    <t>Arkaan Medicines</t>
  </si>
  <si>
    <t>KRAHD_83181</t>
  </si>
  <si>
    <t>Shivam Medical Stores</t>
  </si>
  <si>
    <t>KRAHD_25840</t>
  </si>
  <si>
    <t>Parishram Medical(GST)</t>
  </si>
  <si>
    <t>KRAHD_38481</t>
  </si>
  <si>
    <t>Safi store</t>
  </si>
  <si>
    <t>KRAHD_40235</t>
  </si>
  <si>
    <t>New (Large B Traditional)</t>
  </si>
  <si>
    <t>Madina Medical</t>
  </si>
  <si>
    <t>KRAHD_86142</t>
  </si>
  <si>
    <t>New (Large B Pharmacy)</t>
  </si>
  <si>
    <t>Madhur Super Market(GST)</t>
  </si>
  <si>
    <t>KRAHD_38632</t>
  </si>
  <si>
    <t>Anshi Lifestyle pharmacy &amp; Supermarket</t>
  </si>
  <si>
    <t>KRAHD_92058</t>
  </si>
  <si>
    <t>Kundan Parlour</t>
  </si>
  <si>
    <t>KRAHD_80386</t>
  </si>
  <si>
    <t>Other (New Traditional)</t>
  </si>
  <si>
    <t>King Store</t>
  </si>
  <si>
    <t>KRAHD_38582</t>
  </si>
  <si>
    <t>Karanchi Store</t>
  </si>
  <si>
    <t>KRAHD_41623</t>
  </si>
  <si>
    <t>Sunny medical store</t>
  </si>
  <si>
    <t>KRAHD_38979</t>
  </si>
  <si>
    <t>Bharat Novelty</t>
  </si>
  <si>
    <t>KRAHD_25650</t>
  </si>
  <si>
    <t>Speciality</t>
  </si>
  <si>
    <t>Speciality Others (Speciality)</t>
  </si>
  <si>
    <t>bhavani medical &amp; general store</t>
  </si>
  <si>
    <t>KRAHD_M01602</t>
  </si>
  <si>
    <t>Mahavir Medical Stores(GST)</t>
  </si>
  <si>
    <t>KRAHD_38642</t>
  </si>
  <si>
    <t>Raj Tarders</t>
  </si>
  <si>
    <t>KRAHD_86017</t>
  </si>
  <si>
    <t>bandana medical store</t>
  </si>
  <si>
    <t>KRAHD_92481</t>
  </si>
  <si>
    <t>Life Care Pharmacy</t>
  </si>
  <si>
    <t>KRAHD_82998</t>
  </si>
  <si>
    <t>Natraj Chemist</t>
  </si>
  <si>
    <t>KRAHD_91284</t>
  </si>
  <si>
    <t>Manisha Medical(GST)</t>
  </si>
  <si>
    <t>KRAHD_39042</t>
  </si>
  <si>
    <t>Tana Ri Ri Medi. &amp; Provi. Store(GST)</t>
  </si>
  <si>
    <t>KRAHD_42093</t>
  </si>
  <si>
    <t>kamod medical</t>
  </si>
  <si>
    <t>KRAHD_25727</t>
  </si>
  <si>
    <t>new alif medical stores</t>
  </si>
  <si>
    <t>KRAHD_71621</t>
  </si>
  <si>
    <t>Mahesh Medicla &amp; Prov.(GST)</t>
  </si>
  <si>
    <t>KRAHD_38578</t>
  </si>
  <si>
    <t>Sitaram</t>
  </si>
  <si>
    <t>KRAHD_P2373</t>
  </si>
  <si>
    <t>Maximus Phase1 (New Traditional)</t>
  </si>
  <si>
    <t>Anjali Kirana</t>
  </si>
  <si>
    <t>KRAHD_48180</t>
  </si>
  <si>
    <t>shree chamunda kirana store</t>
  </si>
  <si>
    <t>KRAHD_97658</t>
  </si>
  <si>
    <t>lucky tea stall</t>
  </si>
  <si>
    <t>KRAHD_101287</t>
  </si>
  <si>
    <t>Ganesh Medicine(GST)</t>
  </si>
  <si>
    <t>KRAHD_47112</t>
  </si>
  <si>
    <t>Highness Med</t>
  </si>
  <si>
    <t>KRAHD_38606</t>
  </si>
  <si>
    <t>Ravi Chemist(GST)</t>
  </si>
  <si>
    <t>KRAHD_40934</t>
  </si>
  <si>
    <t>Ilaj Medical</t>
  </si>
  <si>
    <t>KRAHD_39854</t>
  </si>
  <si>
    <t>Natraj Medical Stores</t>
  </si>
  <si>
    <t>KRAHD_93547</t>
  </si>
  <si>
    <t>sagar parlour</t>
  </si>
  <si>
    <t>KRAHD_M02566</t>
  </si>
  <si>
    <t>Upendra Pharmacy(GST)</t>
  </si>
  <si>
    <t>KRAHD_41011</t>
  </si>
  <si>
    <t>Star Health Medical(GST)</t>
  </si>
  <si>
    <t>KRAHD_38719</t>
  </si>
  <si>
    <t>Rajdeep Pro Store</t>
  </si>
  <si>
    <t>KRAHD_38513</t>
  </si>
  <si>
    <t>Health Plus</t>
  </si>
  <si>
    <t>KRAHD_85030</t>
  </si>
  <si>
    <t>HFS Sectorized (Large B Pharmacy)</t>
  </si>
  <si>
    <t>Maruti Medical &amp; Provision Store</t>
  </si>
  <si>
    <t>KRAHD_92202</t>
  </si>
  <si>
    <t>Bisora Medical Store</t>
  </si>
  <si>
    <t>KRAHD_70707</t>
  </si>
  <si>
    <t>Arhiant Medical Stores</t>
  </si>
  <si>
    <t>KRAHD_39436</t>
  </si>
  <si>
    <t>Trikamlal Mohanlal &amp; Co.</t>
  </si>
  <si>
    <t>KRAHD_80440</t>
  </si>
  <si>
    <t>Anand Prov. Store</t>
  </si>
  <si>
    <t>KRAHD_38913</t>
  </si>
  <si>
    <t>Just Born(GST)</t>
  </si>
  <si>
    <t>KRAHD_44577</t>
  </si>
  <si>
    <t>Anand Kirana</t>
  </si>
  <si>
    <t>KRAHD_40038</t>
  </si>
  <si>
    <t>Shanker Kirana Store</t>
  </si>
  <si>
    <t>KRAHD_39128</t>
  </si>
  <si>
    <t>Mahavir Genral Stores</t>
  </si>
  <si>
    <t>KRAHD_46672</t>
  </si>
  <si>
    <t>Radhe Trading(GST)</t>
  </si>
  <si>
    <t>KRAHD_25664</t>
  </si>
  <si>
    <t>Rajesh Provision Stores(GST)</t>
  </si>
  <si>
    <t>KRAHD_38535</t>
  </si>
  <si>
    <t>RAINBOW SUPER MARKET</t>
  </si>
  <si>
    <t>KRAHD_92020</t>
  </si>
  <si>
    <t>Super</t>
  </si>
  <si>
    <t>HFS (Super)</t>
  </si>
  <si>
    <t>Jay Shankar Pro store</t>
  </si>
  <si>
    <t>KRAHD_40271</t>
  </si>
  <si>
    <t>KOUSHAR KIRANA STORE</t>
  </si>
  <si>
    <t>KRAHD_M01203</t>
  </si>
  <si>
    <t>laxmi provision store</t>
  </si>
  <si>
    <t>KRAHD_M05655</t>
  </si>
  <si>
    <t>parvati provision store</t>
  </si>
  <si>
    <t>KRAHD_M00209</t>
  </si>
  <si>
    <t>babusingh rajpurohit kirana store</t>
  </si>
  <si>
    <t>KRAHD_X1235</t>
  </si>
  <si>
    <t>jai Shree kirana store</t>
  </si>
  <si>
    <t>KRAHD_101330</t>
  </si>
  <si>
    <t>RAJ KIRANA STORE</t>
  </si>
  <si>
    <t>KRAHD_M01213</t>
  </si>
  <si>
    <t>jay shri hingavaj kirana store</t>
  </si>
  <si>
    <t>KRAHD_X1239</t>
  </si>
  <si>
    <t>Other (Small C Traditional)</t>
  </si>
  <si>
    <t>C.patel &amp; Sons</t>
  </si>
  <si>
    <t>KRAHD_39096</t>
  </si>
  <si>
    <t>WS Non-Feeder Traditional</t>
  </si>
  <si>
    <t>WS Silver (WS Non-Feeder Traditional)</t>
  </si>
  <si>
    <t>Arvind Chemical Produc(GST)</t>
  </si>
  <si>
    <t>KRAHD_40837</t>
  </si>
  <si>
    <t>Alif medical store</t>
  </si>
  <si>
    <t>KRAHD_39805</t>
  </si>
  <si>
    <t>Vidya Medical &amp; Sergical Store(GST)-(Cash Only)</t>
  </si>
  <si>
    <t>KRAHD_62200</t>
  </si>
  <si>
    <t>shiv shakti kirana store</t>
  </si>
  <si>
    <t>KRAHD_M01766</t>
  </si>
  <si>
    <t>Salable</t>
  </si>
  <si>
    <t>Muskan Kirana store</t>
  </si>
  <si>
    <t>KRAHD_M00874</t>
  </si>
  <si>
    <t>hoshiyar kirana stor</t>
  </si>
  <si>
    <t>KRAHD_M01310</t>
  </si>
  <si>
    <t>moon corner store</t>
  </si>
  <si>
    <t>KRAHD_M04954</t>
  </si>
  <si>
    <t>Khodiyar Parlour</t>
  </si>
  <si>
    <t>KRAHD_M01918</t>
  </si>
  <si>
    <t>Shakti cutlery store</t>
  </si>
  <si>
    <t>KRAHD_M02489</t>
  </si>
  <si>
    <t>New Beauty</t>
  </si>
  <si>
    <t>Maximus Jun22 (New Beauty)</t>
  </si>
  <si>
    <t>shree ram rajeshwar provision store</t>
  </si>
  <si>
    <t>KRAHD_M01649</t>
  </si>
  <si>
    <t>Shakti Kirana Store</t>
  </si>
  <si>
    <t>KRAHD_M01920</t>
  </si>
  <si>
    <t>RAMDEV TEA STALL</t>
  </si>
  <si>
    <t>KRAHD_M01280</t>
  </si>
  <si>
    <t>Shree aashapura novelty and gift center</t>
  </si>
  <si>
    <t>KRAHD_M04949</t>
  </si>
  <si>
    <t>Raj Madir pan parlour</t>
  </si>
  <si>
    <t>KRAHD_M02157</t>
  </si>
  <si>
    <t>Jalaram dairy parlour</t>
  </si>
  <si>
    <t>KRAHD_M01996</t>
  </si>
  <si>
    <t>Guru Pan Parlor</t>
  </si>
  <si>
    <t>KRAHD_M02316</t>
  </si>
  <si>
    <t>shre khimaj mataji kirana store</t>
  </si>
  <si>
    <t>KRAHD_M01549</t>
  </si>
  <si>
    <t>JAGDAMBA KIRANA STORE</t>
  </si>
  <si>
    <t>KRAHD_M01217</t>
  </si>
  <si>
    <t>Khvaja dairy and store</t>
  </si>
  <si>
    <t>KRAHD_M01371</t>
  </si>
  <si>
    <t>Shivam parlor</t>
  </si>
  <si>
    <t>KRAHD_M02220</t>
  </si>
  <si>
    <t>momin pan parlor</t>
  </si>
  <si>
    <t>KRAHD_M02349</t>
  </si>
  <si>
    <t>Afiyat medical&amp; Hurble Sales</t>
  </si>
  <si>
    <t>KRAHD_M02675</t>
  </si>
  <si>
    <t>Maximus Jun22 (New Pharmacy)</t>
  </si>
  <si>
    <t>Jay bhole Mart kirana &amp; Provision stores</t>
  </si>
  <si>
    <t>KRAHD_M05263</t>
  </si>
  <si>
    <t>Maa ashapura katlary and general store</t>
  </si>
  <si>
    <t>KRAHD_M02726</t>
  </si>
  <si>
    <t>novelty pan parlor</t>
  </si>
  <si>
    <t>KRAHD_M02451</t>
  </si>
  <si>
    <t>Smit pan parlour</t>
  </si>
  <si>
    <t>KRAHD_M02069</t>
  </si>
  <si>
    <t>Taybah Medical</t>
  </si>
  <si>
    <t>KRAHD_M01174</t>
  </si>
  <si>
    <t>bhagya Laxmi provision store</t>
  </si>
  <si>
    <t>KRAHD_M01071</t>
  </si>
  <si>
    <t>Sagar pan parlour</t>
  </si>
  <si>
    <t>KRAHD_M01057</t>
  </si>
  <si>
    <t>Mukesh Provision Store</t>
  </si>
  <si>
    <t>KRAHD_M02315</t>
  </si>
  <si>
    <t>jay jagdamba provision store</t>
  </si>
  <si>
    <t>KRAHD_M01832</t>
  </si>
  <si>
    <t>Jalak pan dham</t>
  </si>
  <si>
    <t>KRAHD_M05264</t>
  </si>
  <si>
    <t>K G N parlour and general store</t>
  </si>
  <si>
    <t>KRAHD_M01532</t>
  </si>
  <si>
    <t>Royal Parlour</t>
  </si>
  <si>
    <t>KRAHD_M01189</t>
  </si>
  <si>
    <t>Vraj Medicine(GST)</t>
  </si>
  <si>
    <t>KRAHD_40706</t>
  </si>
  <si>
    <t>gurukrupa general store</t>
  </si>
  <si>
    <t>KRAHD_M01069</t>
  </si>
  <si>
    <t>firoj stor</t>
  </si>
  <si>
    <t>KRAHD_M01313</t>
  </si>
  <si>
    <t>Kuresha parlor</t>
  </si>
  <si>
    <t>KRAHD_M02450</t>
  </si>
  <si>
    <t>Rozi Provision store</t>
  </si>
  <si>
    <t>KRAHD_M02231</t>
  </si>
  <si>
    <t>Jay meldi kirana store</t>
  </si>
  <si>
    <t>KRAHD_M05266</t>
  </si>
  <si>
    <t>Mansi general store</t>
  </si>
  <si>
    <t>KRAHD_M01330</t>
  </si>
  <si>
    <t>manoj kirana store</t>
  </si>
  <si>
    <t>KRAHD_M02546</t>
  </si>
  <si>
    <t>Husen kiran</t>
  </si>
  <si>
    <t>KRAHD_M00867</t>
  </si>
  <si>
    <t>Rai Kirana store</t>
  </si>
  <si>
    <t>KRAHD_M02512</t>
  </si>
  <si>
    <t>NIZAM KIRANA STORE</t>
  </si>
  <si>
    <t>KRAHD_M01218</t>
  </si>
  <si>
    <t>shabnam dairy</t>
  </si>
  <si>
    <t>KRAHD_M02268</t>
  </si>
  <si>
    <t>Jay ambe kirana stores</t>
  </si>
  <si>
    <t>KRAHD_M01716</t>
  </si>
  <si>
    <t>Mangalmurty general store</t>
  </si>
  <si>
    <t>KRAHD_M01999</t>
  </si>
  <si>
    <t>bherunath kirana store</t>
  </si>
  <si>
    <t>KRAHD_M01626</t>
  </si>
  <si>
    <t>Zeel Cold drinks and Provision Store</t>
  </si>
  <si>
    <t>KRAHD_M01922</t>
  </si>
  <si>
    <t>Zam zam Traders</t>
  </si>
  <si>
    <t>KRAHD_M01182</t>
  </si>
  <si>
    <t>Saiyad Kirana Store</t>
  </si>
  <si>
    <t>KRAHD_M00873</t>
  </si>
  <si>
    <t>new sizan kirana store</t>
  </si>
  <si>
    <t>KRAHD_M02248</t>
  </si>
  <si>
    <t>Bajrang Parlour</t>
  </si>
  <si>
    <t>KRAHD_M01865</t>
  </si>
  <si>
    <t>N N PARLOUR</t>
  </si>
  <si>
    <t>KRAHD_M01220</t>
  </si>
  <si>
    <t>shree ashapuri general stores</t>
  </si>
  <si>
    <t>KRAHD_M01831</t>
  </si>
  <si>
    <t>Jay ashapura Kirana store</t>
  </si>
  <si>
    <t>KRAHD_M01763</t>
  </si>
  <si>
    <t>Sahara parlor</t>
  </si>
  <si>
    <t>KRAHD_M02258</t>
  </si>
  <si>
    <t>gokuls kirana store</t>
  </si>
  <si>
    <t>KRAHD_M02587</t>
  </si>
  <si>
    <t>Jay shree ram provision store</t>
  </si>
  <si>
    <t>KRAHD_M01650</t>
  </si>
  <si>
    <t>faruq store</t>
  </si>
  <si>
    <t>KRAHD_M02454</t>
  </si>
  <si>
    <t>khodhiyar mata</t>
  </si>
  <si>
    <t>KRAHD_M01283</t>
  </si>
  <si>
    <t>Alif Pan Parlour</t>
  </si>
  <si>
    <t>KRAHD_M01534</t>
  </si>
  <si>
    <t>Kalindi Store</t>
  </si>
  <si>
    <t>KRAHD_M02317</t>
  </si>
  <si>
    <t>mahavir kirana store</t>
  </si>
  <si>
    <t>KRAHD_M00973</t>
  </si>
  <si>
    <t>Shree Chamunda Kirana store</t>
  </si>
  <si>
    <t>KRAHD_M01264</t>
  </si>
  <si>
    <t>arsh medical &amp; janaral stor</t>
  </si>
  <si>
    <t>KRAHD_M01486</t>
  </si>
  <si>
    <t>Aavesh Kirana store</t>
  </si>
  <si>
    <t>KRAHD_M01466</t>
  </si>
  <si>
    <t>Sherba medical Stores</t>
  </si>
  <si>
    <t>KRAHD_M01373</t>
  </si>
  <si>
    <t>khodiyar general store</t>
  </si>
  <si>
    <t>KRAHD_M01326</t>
  </si>
  <si>
    <t>alif kirana store</t>
  </si>
  <si>
    <t>KRAHD_M02445</t>
  </si>
  <si>
    <t>Haj Traders</t>
  </si>
  <si>
    <t>KRAHD_M01538</t>
  </si>
  <si>
    <t>Adnan kirana and bakery parlour</t>
  </si>
  <si>
    <t>KRAHD_M01542</t>
  </si>
  <si>
    <t>Garib navaz parlour</t>
  </si>
  <si>
    <t>KRAHD_M01539</t>
  </si>
  <si>
    <t>Supreme Sales ( CASH ONLY )</t>
  </si>
  <si>
    <t>KRAHD_M01181</t>
  </si>
  <si>
    <t>madina kariyana</t>
  </si>
  <si>
    <t>KRAHD_M01468</t>
  </si>
  <si>
    <t>bimillah kirana store</t>
  </si>
  <si>
    <t>KRAHD_M02250</t>
  </si>
  <si>
    <t>Mavtar Kirana Store</t>
  </si>
  <si>
    <t>KRAHD_M01926</t>
  </si>
  <si>
    <t>New charbhuja</t>
  </si>
  <si>
    <t>KRAHD_M01834</t>
  </si>
  <si>
    <t>Shree Ramdav Kirana Store</t>
  </si>
  <si>
    <t>KRAHD_M01761</t>
  </si>
  <si>
    <t>komal kirana store</t>
  </si>
  <si>
    <t>KRAHD_M01651</t>
  </si>
  <si>
    <t>Matoshree medicose</t>
  </si>
  <si>
    <t>KRAHD_M02203</t>
  </si>
  <si>
    <t>Classic kirana store</t>
  </si>
  <si>
    <t>KRAHD_M01478</t>
  </si>
  <si>
    <t>aafrin parlor</t>
  </si>
  <si>
    <t>KRAHD_M02256</t>
  </si>
  <si>
    <t>Shreeji Dairy Parlour</t>
  </si>
  <si>
    <t>KRAHD_M01998</t>
  </si>
  <si>
    <t>Shree Padmavati pan parlour</t>
  </si>
  <si>
    <t>KRAHD_M02492</t>
  </si>
  <si>
    <t>dev kirana store(M00924)</t>
  </si>
  <si>
    <t>KRAHD_M00924</t>
  </si>
  <si>
    <t>M S Enterprise</t>
  </si>
  <si>
    <t>KRAHD_M01479</t>
  </si>
  <si>
    <t>Naushad store</t>
  </si>
  <si>
    <t>KRAHD_M01907</t>
  </si>
  <si>
    <t>shiv shakti pan parlor</t>
  </si>
  <si>
    <t>KRAHD_M02338</t>
  </si>
  <si>
    <t>Alif kirana</t>
  </si>
  <si>
    <t>KRAHD_M01541</t>
  </si>
  <si>
    <t>Husain pan parlor</t>
  </si>
  <si>
    <t>KRAHD_M02340</t>
  </si>
  <si>
    <t>Shri Rohini Medical Store</t>
  </si>
  <si>
    <t>KRAHD_M02543</t>
  </si>
  <si>
    <t>rehmad kirana</t>
  </si>
  <si>
    <t>KRAHD_M02249</t>
  </si>
  <si>
    <t>senter point parlour</t>
  </si>
  <si>
    <t>KRAHD_M02474</t>
  </si>
  <si>
    <t>dhanlaxmi anaj bhandar</t>
  </si>
  <si>
    <t>KRAHD_M01517</t>
  </si>
  <si>
    <t>ramdev provision store</t>
  </si>
  <si>
    <t>KRAHD_M00862</t>
  </si>
  <si>
    <t>Jay Mataji Kirana Store</t>
  </si>
  <si>
    <t>KRAHD_M01927</t>
  </si>
  <si>
    <t>Bahuchar Kirana Store</t>
  </si>
  <si>
    <t>KRAHD_M02113</t>
  </si>
  <si>
    <t>Khodiyar Kirana store</t>
  </si>
  <si>
    <t>KRAHD_M01052</t>
  </si>
  <si>
    <t>Hareem medical and provision store</t>
  </si>
  <si>
    <t>KRAHD_M01304</t>
  </si>
  <si>
    <t>Savera Pan Parlour</t>
  </si>
  <si>
    <t>KRAHD_M01056</t>
  </si>
  <si>
    <t>shri chamunda kirana store</t>
  </si>
  <si>
    <t>KRAHD_M05643</t>
  </si>
  <si>
    <t>bilal bekarye</t>
  </si>
  <si>
    <t>KRAHD_M01398</t>
  </si>
  <si>
    <t>jaimomai nasta store</t>
  </si>
  <si>
    <t>KRAHD_M02147</t>
  </si>
  <si>
    <t>Krishna kirana store</t>
  </si>
  <si>
    <t>KRAHD_M00910</t>
  </si>
  <si>
    <t>saumya fashion</t>
  </si>
  <si>
    <t>KRAHD_M02453</t>
  </si>
  <si>
    <t>new  madina kirana stor</t>
  </si>
  <si>
    <t>KRAHD_M01312</t>
  </si>
  <si>
    <t>Maheshwari Pan parlor</t>
  </si>
  <si>
    <t>KRAHD_M02202</t>
  </si>
  <si>
    <t>J K parlour</t>
  </si>
  <si>
    <t>KRAHD_M02125</t>
  </si>
  <si>
    <t>Maa Khodak Kirana Store</t>
  </si>
  <si>
    <t>KRAHD_M01929</t>
  </si>
  <si>
    <t>Malik pan parlor</t>
  </si>
  <si>
    <t>KRAHD_M02336</t>
  </si>
  <si>
    <t>New Faiz medical store</t>
  </si>
  <si>
    <t>KRAHD_M01172</t>
  </si>
  <si>
    <t>Shree Ganesh stores</t>
  </si>
  <si>
    <t>KRAHD_M04955</t>
  </si>
  <si>
    <t>Aayan parlor</t>
  </si>
  <si>
    <t>KRAHD_M01296</t>
  </si>
  <si>
    <t>TAWAKKAL TEA STALL</t>
  </si>
  <si>
    <t>KRAHD_M01219</t>
  </si>
  <si>
    <t>Khvaja general store</t>
  </si>
  <si>
    <t>KRAHD_M01533</t>
  </si>
  <si>
    <t>Satyanam tea stall</t>
  </si>
  <si>
    <t>KRAHD_M02118</t>
  </si>
  <si>
    <t>Shree dev house keeping</t>
  </si>
  <si>
    <t>KRAHD_M02070</t>
  </si>
  <si>
    <t>Adhiya ice cream parlar</t>
  </si>
  <si>
    <t>KRAHD_M01370</t>
  </si>
  <si>
    <t>Chamunda Parlour</t>
  </si>
  <si>
    <t>KRAHD_M02514</t>
  </si>
  <si>
    <t>sundha medical</t>
  </si>
  <si>
    <t>KRAHD_M00922</t>
  </si>
  <si>
    <t>ambica medical and general stor</t>
  </si>
  <si>
    <t>KRAHD_M02460</t>
  </si>
  <si>
    <t>urva medical store</t>
  </si>
  <si>
    <t>KRAHD_M02036</t>
  </si>
  <si>
    <t>Aaradhya kirana store</t>
  </si>
  <si>
    <t>KRAHD_M00912</t>
  </si>
  <si>
    <t>PARIKH GANREL STORE</t>
  </si>
  <si>
    <t>KRAHD_M01211</t>
  </si>
  <si>
    <t>saan stor</t>
  </si>
  <si>
    <t>KRAHD_M01396</t>
  </si>
  <si>
    <t>Krishna kirana Store</t>
  </si>
  <si>
    <t>KRAHD_M01764</t>
  </si>
  <si>
    <t>sai Krupa kirana store</t>
  </si>
  <si>
    <t>KRAHD_M02208</t>
  </si>
  <si>
    <t>K &amp; S pharmacy ( CASH ONLY )</t>
  </si>
  <si>
    <t>KRAHD_M04502</t>
  </si>
  <si>
    <t>Jai Borwadi Pan parlor</t>
  </si>
  <si>
    <t>KRAHD_M02240</t>
  </si>
  <si>
    <t>asha pan parlar</t>
  </si>
  <si>
    <t>KRAHD_M01299</t>
  </si>
  <si>
    <t>FAST CARE MEDICAL STORE</t>
  </si>
  <si>
    <t>KRAHD_M01209</t>
  </si>
  <si>
    <t>sabina kirana stor</t>
  </si>
  <si>
    <t>KRAHD_M01274</t>
  </si>
  <si>
    <t>sarfraj general store</t>
  </si>
  <si>
    <t>KRAHD_M02267</t>
  </si>
  <si>
    <t>shree harsiddh medical and general store</t>
  </si>
  <si>
    <t>KRAHD_M00972</t>
  </si>
  <si>
    <t>Nizm Store</t>
  </si>
  <si>
    <t>KRAHD_M00870</t>
  </si>
  <si>
    <t>firoz store</t>
  </si>
  <si>
    <t>KRAHD_M02457</t>
  </si>
  <si>
    <t>sajan bakery store</t>
  </si>
  <si>
    <t>KRAHD_M02337</t>
  </si>
  <si>
    <t>khawaza kirana</t>
  </si>
  <si>
    <t>KRAHD_M02446</t>
  </si>
  <si>
    <t>Taj parlor</t>
  </si>
  <si>
    <t>KRAHD_M02443</t>
  </si>
  <si>
    <t>Rathiji Medical store</t>
  </si>
  <si>
    <t>KRAHD_M01870</t>
  </si>
  <si>
    <t>mumtaz parlour</t>
  </si>
  <si>
    <t>KRAHD_M01404</t>
  </si>
  <si>
    <t>natvar kirana store</t>
  </si>
  <si>
    <t>KRAHD_M02469</t>
  </si>
  <si>
    <t>Ganesh Kirana</t>
  </si>
  <si>
    <t>KRAHD_P2337</t>
  </si>
  <si>
    <t>Maximus Phase1 (Small C Traditional)</t>
  </si>
  <si>
    <t>Moon Light Traders(GST)</t>
  </si>
  <si>
    <t>KRAHD_38485</t>
  </si>
  <si>
    <t>10 PLUS</t>
  </si>
  <si>
    <t>KRAHD_85332</t>
  </si>
  <si>
    <t>Heena Store</t>
  </si>
  <si>
    <t>KRAHD_91069</t>
  </si>
  <si>
    <t>M M Cosmatic</t>
  </si>
  <si>
    <t>KRAHD_M01191</t>
  </si>
  <si>
    <t>Vijay Medical &amp; Provision Store(GST)</t>
  </si>
  <si>
    <t>KRAHD_69324</t>
  </si>
  <si>
    <t>Al Sifat General Store</t>
  </si>
  <si>
    <t>KRAHD_X1950</t>
  </si>
  <si>
    <t>balaji medical and general Store</t>
  </si>
  <si>
    <t>KRAHD_102521</t>
  </si>
  <si>
    <t>BEST pharmacy</t>
  </si>
  <si>
    <t>KRAHD_97258</t>
  </si>
  <si>
    <t>sanjivni medical</t>
  </si>
  <si>
    <t>KRAHD_85869</t>
  </si>
  <si>
    <t>Other (Medium Pharmacy)</t>
  </si>
  <si>
    <t>Remedy Medicines</t>
  </si>
  <si>
    <t>KRAHD_64484</t>
  </si>
  <si>
    <t>Shree Laxmi Super Market</t>
  </si>
  <si>
    <t>KRAHD_38724</t>
  </si>
  <si>
    <t>Namh Meditech Private Limited</t>
  </si>
  <si>
    <t>KRAHD_102747</t>
  </si>
  <si>
    <t>Osia Hyper Retail Ltd(GST)</t>
  </si>
  <si>
    <t>KRAHD_70486</t>
  </si>
  <si>
    <t>Paras Traders(GST)</t>
  </si>
  <si>
    <t>KRAHD_38472</t>
  </si>
  <si>
    <t>Ashok Medical &amp; Gen. St.</t>
  </si>
  <si>
    <t>KRAHD_38444</t>
  </si>
  <si>
    <t>Janak Medical Store</t>
  </si>
  <si>
    <t>KRAHD_70694</t>
  </si>
  <si>
    <t>Galaxi Medical &amp; Provision Store</t>
  </si>
  <si>
    <t>KRAHD_68380</t>
  </si>
  <si>
    <t>Gujrat Medicines</t>
  </si>
  <si>
    <t>KRAHD_92326</t>
  </si>
  <si>
    <t>Revenue</t>
  </si>
  <si>
    <t>Row Labels</t>
  </si>
  <si>
    <t>Grand Total</t>
  </si>
  <si>
    <t>Sum of Revenue</t>
  </si>
  <si>
    <t>(All)</t>
  </si>
  <si>
    <t>Sum of upc (Unit per Case)</t>
  </si>
  <si>
    <t>Average of quantity</t>
  </si>
  <si>
    <t>Top Customers</t>
  </si>
  <si>
    <t>Total Revenue Per city</t>
  </si>
  <si>
    <t>Number of trransactions per city</t>
  </si>
  <si>
    <t>Total Quantity sold per city</t>
  </si>
  <si>
    <t>Total quantity sold</t>
  </si>
  <si>
    <t>Revenue Loss</t>
  </si>
  <si>
    <t>Quantity Sold</t>
  </si>
  <si>
    <t>Quantity lost</t>
  </si>
  <si>
    <t>All</t>
  </si>
  <si>
    <t>Sum of Quantity lost</t>
  </si>
  <si>
    <t>Sum of Quantity Sold</t>
  </si>
  <si>
    <t>Please ignore this pivot table</t>
  </si>
  <si>
    <t>1. First question</t>
  </si>
  <si>
    <t>2. Question about top 5 customers</t>
  </si>
  <si>
    <t>3. Frequently sold UPC per customer type</t>
  </si>
  <si>
    <t>5. City wise number of transactions</t>
  </si>
  <si>
    <t>4.City wise revenue generated</t>
  </si>
  <si>
    <t>6. Average quantity sold for each channel description</t>
  </si>
  <si>
    <t>(Multiple Items)</t>
  </si>
  <si>
    <t>7.Top reason for transaction and their impact on revenue</t>
  </si>
  <si>
    <t>(blank)</t>
  </si>
  <si>
    <t>Sum of Revenue Loss</t>
  </si>
  <si>
    <t>Analyze city-wise transaction trends.</t>
  </si>
  <si>
    <t>Column Labels</t>
  </si>
  <si>
    <t>- A pivot table to show city-wise revenue and quantity trends.</t>
  </si>
  <si>
    <t>Count of transaction_type</t>
  </si>
  <si>
    <t>Count of Revenue</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</si>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</sst>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14009]dd/mm/yy"/>
    <numFmt numFmtId="165" formatCode="[&gt;=1000]#,##0,&quot;K&quot;;0"/>
    <numFmt numFmtId="171" formatCode="#,##0\K"/>
  </numFmts>
  <fonts count="4" x14ac:knownFonts="1">
    <font>
      <sz val="11"/>
      <color theme="1"/>
      <name val="Aptos Narrow"/>
      <scheme val="minor"/>
    </font>
    <font>
      <sz val="11"/>
      <color theme="1"/>
      <name val="Aptos Narrow"/>
      <family val="2"/>
      <scheme val="minor"/>
    </font>
    <font>
      <sz val="8"/>
      <color theme="1"/>
      <name val="Aptos Narrow"/>
      <family val="2"/>
      <scheme val="major"/>
    </font>
    <font>
      <b/>
      <sz val="8"/>
      <color theme="1"/>
      <name val="Aptos Narrow"/>
      <family val="2"/>
      <scheme val="maj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0" fillId="0" borderId="0" xfId="0" pivotButton="1"/>
    <xf numFmtId="0" fontId="0" fillId="0" borderId="0" xfId="0" applyAlignment="1">
      <alignment horizontal="left"/>
    </xf>
    <xf numFmtId="165" fontId="0" fillId="0" borderId="0" xfId="0" applyNumberFormat="1"/>
    <xf numFmtId="0" fontId="1" fillId="0" borderId="0" xfId="0" applyFont="1"/>
    <xf numFmtId="164" fontId="2" fillId="0" borderId="3" xfId="0" applyNumberFormat="1" applyFont="1" applyBorder="1"/>
    <xf numFmtId="0" fontId="2" fillId="0" borderId="1" xfId="0" applyFont="1" applyBorder="1"/>
    <xf numFmtId="164" fontId="3" fillId="0" borderId="3" xfId="0" applyNumberFormat="1" applyFont="1" applyBorder="1"/>
    <xf numFmtId="0" fontId="3" fillId="0" borderId="1" xfId="0" applyFont="1" applyBorder="1"/>
    <xf numFmtId="0" fontId="3" fillId="0" borderId="2" xfId="0" applyFont="1" applyBorder="1"/>
    <xf numFmtId="0" fontId="2" fillId="0" borderId="0" xfId="0" applyFont="1"/>
    <xf numFmtId="164" fontId="2" fillId="0" borderId="4" xfId="0" applyNumberFormat="1" applyFont="1" applyBorder="1"/>
    <xf numFmtId="0" fontId="2" fillId="0" borderId="5" xfId="0" applyFont="1" applyBorder="1"/>
    <xf numFmtId="0" fontId="2" fillId="0" borderId="0" xfId="0" applyFont="1" applyBorder="1"/>
    <xf numFmtId="0" fontId="3" fillId="0" borderId="2" xfId="0" applyFont="1" applyFill="1" applyBorder="1"/>
    <xf numFmtId="0" fontId="0" fillId="0" borderId="0" xfId="0" applyNumberFormat="1"/>
    <xf numFmtId="171" fontId="0" fillId="0" borderId="0" xfId="0" applyNumberFormat="1"/>
  </cellXfs>
  <cellStyles count="1">
    <cellStyle name="Normal" xfId="0" builtinId="0"/>
  </cellStyles>
  <dxfs count="53">
    <dxf>
      <fill>
        <patternFill>
          <bgColor theme="6" tint="0.79998168889431442"/>
        </patternFill>
      </fill>
    </dxf>
    <dxf>
      <fill>
        <patternFill>
          <bgColor rgb="FFFF0000"/>
        </patternFill>
      </fill>
    </dxf>
    <dxf>
      <font>
        <color rgb="FF9C0006"/>
      </font>
      <fill>
        <patternFill>
          <bgColor rgb="FFFFC7CE"/>
        </patternFill>
      </fill>
    </dxf>
    <dxf>
      <font>
        <color rgb="FF006100"/>
      </font>
      <fill>
        <patternFill>
          <bgColor rgb="FFC6EFCE"/>
        </patternFill>
      </fill>
    </dxf>
    <dxf>
      <fill>
        <patternFill>
          <bgColor theme="6" tint="0.79998168889431442"/>
        </patternFill>
      </fill>
    </dxf>
    <dxf>
      <fill>
        <patternFill>
          <bgColor theme="6" tint="0.79998168889431442"/>
        </patternFill>
      </fill>
    </dxf>
    <dxf>
      <fill>
        <patternFill>
          <bgColor theme="9" tint="0.59996337778862885"/>
        </patternFill>
      </fill>
    </dxf>
    <dxf>
      <font>
        <strike val="0"/>
        <outline val="0"/>
        <shadow val="0"/>
        <u val="none"/>
        <vertAlign val="baseline"/>
        <sz val="8"/>
        <color theme="1"/>
        <name val="Aptos Narrow"/>
        <family val="2"/>
        <scheme val="major"/>
      </font>
      <numFmt numFmtId="0" formatCode="General"/>
    </dxf>
    <dxf>
      <font>
        <b val="0"/>
        <i val="0"/>
        <strike val="0"/>
        <condense val="0"/>
        <extend val="0"/>
        <outline val="0"/>
        <shadow val="0"/>
        <u val="none"/>
        <vertAlign val="baseline"/>
        <sz val="8"/>
        <color theme="1"/>
        <name val="Aptos Narrow"/>
        <family val="2"/>
        <scheme val="major"/>
      </font>
    </dxf>
    <dxf>
      <font>
        <b val="0"/>
        <i val="0"/>
        <strike val="0"/>
        <condense val="0"/>
        <extend val="0"/>
        <outline val="0"/>
        <shadow val="0"/>
        <u val="none"/>
        <vertAlign val="baseline"/>
        <sz val="8"/>
        <color theme="1"/>
        <name val="Aptos Narrow"/>
        <family val="2"/>
        <scheme val="major"/>
      </font>
      <border diagonalUp="0" diagonalDown="0" outline="0">
        <left/>
        <right/>
        <top/>
        <bottom/>
      </border>
    </dxf>
    <dxf>
      <font>
        <b val="0"/>
        <i val="0"/>
        <strike val="0"/>
        <condense val="0"/>
        <extend val="0"/>
        <outline val="0"/>
        <shadow val="0"/>
        <u val="none"/>
        <vertAlign val="baseline"/>
        <sz val="8"/>
        <color theme="1"/>
        <name val="Aptos Narrow"/>
        <family val="2"/>
        <scheme val="major"/>
      </font>
    </dxf>
    <dxf>
      <font>
        <b val="0"/>
        <i val="0"/>
        <strike val="0"/>
        <condense val="0"/>
        <extend val="0"/>
        <outline val="0"/>
        <shadow val="0"/>
        <u val="none"/>
        <vertAlign val="baseline"/>
        <sz val="8"/>
        <color theme="1"/>
        <name val="Aptos Narrow"/>
        <family val="2"/>
        <scheme val="major"/>
      </font>
    </dxf>
    <dxf>
      <font>
        <b val="0"/>
        <i val="0"/>
        <strike val="0"/>
        <condense val="0"/>
        <extend val="0"/>
        <outline val="0"/>
        <shadow val="0"/>
        <u val="none"/>
        <vertAlign val="baseline"/>
        <sz val="8"/>
        <color theme="1"/>
        <name val="Aptos Narrow"/>
        <family val="2"/>
        <scheme val="major"/>
      </font>
    </dxf>
    <dxf>
      <font>
        <b val="0"/>
        <i val="0"/>
        <strike val="0"/>
        <condense val="0"/>
        <extend val="0"/>
        <outline val="0"/>
        <shadow val="0"/>
        <u val="none"/>
        <vertAlign val="baseline"/>
        <sz val="8"/>
        <color theme="1"/>
        <name val="Aptos Narrow"/>
        <family val="2"/>
        <scheme val="major"/>
      </font>
    </dxf>
    <dxf>
      <font>
        <b val="0"/>
        <i val="0"/>
        <strike val="0"/>
        <condense val="0"/>
        <extend val="0"/>
        <outline val="0"/>
        <shadow val="0"/>
        <u val="none"/>
        <vertAlign val="baseline"/>
        <sz val="8"/>
        <color theme="1"/>
        <name val="Aptos Narrow"/>
        <family val="2"/>
        <scheme val="major"/>
      </font>
    </dxf>
    <dxf>
      <font>
        <b val="0"/>
        <i val="0"/>
        <strike val="0"/>
        <condense val="0"/>
        <extend val="0"/>
        <outline val="0"/>
        <shadow val="0"/>
        <u val="none"/>
        <vertAlign val="baseline"/>
        <sz val="8"/>
        <color theme="1"/>
        <name val="Aptos Narrow"/>
        <family val="2"/>
        <scheme val="major"/>
      </font>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8"/>
        <color theme="1"/>
        <name val="Aptos Narrow"/>
        <family val="2"/>
        <scheme val="major"/>
      </font>
      <numFmt numFmtId="164" formatCode="[$-14009]dd/mm/yy"/>
      <border diagonalUp="0" diagonalDown="0" outline="0">
        <left/>
        <right style="thin">
          <color rgb="FF000000"/>
        </right>
        <top style="thin">
          <color rgb="FF000000"/>
        </top>
        <bottom/>
      </border>
    </dxf>
    <dxf>
      <font>
        <strike val="0"/>
        <outline val="0"/>
        <shadow val="0"/>
        <u val="none"/>
        <vertAlign val="baseline"/>
        <sz val="8"/>
        <color theme="1"/>
        <name val="Aptos Narrow"/>
        <family val="2"/>
        <scheme val="major"/>
      </font>
      <numFmt numFmtId="0" formatCode="General"/>
    </dxf>
    <dxf>
      <font>
        <strike val="0"/>
        <outline val="0"/>
        <shadow val="0"/>
        <u val="none"/>
        <vertAlign val="baseline"/>
        <sz val="8"/>
        <color theme="1"/>
        <name val="Aptos Narrow"/>
        <family val="2"/>
        <scheme val="major"/>
      </font>
      <numFmt numFmtId="0" formatCode="General"/>
    </dxf>
    <dxf>
      <font>
        <strike val="0"/>
        <outline val="0"/>
        <shadow val="0"/>
        <u val="none"/>
        <vertAlign val="baseline"/>
        <sz val="8"/>
        <color theme="1"/>
        <name val="Aptos Narrow"/>
        <family val="2"/>
        <scheme val="major"/>
      </font>
    </dxf>
    <dxf>
      <font>
        <strike val="0"/>
        <outline val="0"/>
        <shadow val="0"/>
        <u val="none"/>
        <vertAlign val="baseline"/>
        <sz val="8"/>
        <color theme="1"/>
        <name val="Aptos Narrow"/>
        <family val="2"/>
        <scheme val="major"/>
      </font>
    </dxf>
    <dxf>
      <font>
        <strike val="0"/>
        <outline val="0"/>
        <shadow val="0"/>
        <u val="none"/>
        <vertAlign val="baseline"/>
        <sz val="8"/>
        <color theme="1"/>
        <name val="Aptos Narrow"/>
        <family val="2"/>
        <scheme val="major"/>
      </font>
    </dxf>
    <dxf>
      <font>
        <strike val="0"/>
        <outline val="0"/>
        <shadow val="0"/>
        <u val="none"/>
        <vertAlign val="baseline"/>
        <sz val="8"/>
        <color theme="1"/>
        <name val="Aptos Narrow"/>
        <family val="2"/>
        <scheme val="major"/>
      </font>
    </dxf>
    <dxf>
      <font>
        <strike val="0"/>
        <outline val="0"/>
        <shadow val="0"/>
        <u val="none"/>
        <vertAlign val="baseline"/>
        <sz val="8"/>
        <color theme="1"/>
        <name val="Aptos Narrow"/>
        <family val="2"/>
        <scheme val="major"/>
      </font>
      <numFmt numFmtId="0" formatCode="General"/>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theme="1"/>
        <name val="Aptos Narrow"/>
        <family val="2"/>
        <scheme val="maj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theme="1"/>
        <name val="Aptos Narrow"/>
        <family val="2"/>
        <scheme val="major"/>
      </font>
      <numFmt numFmtId="164" formatCode="[$-14009]dd/mm/yy"/>
      <border diagonalUp="0" diagonalDown="0" outline="0">
        <left/>
        <right style="thin">
          <color rgb="FF000000"/>
        </right>
        <top style="thin">
          <color rgb="FF000000"/>
        </top>
        <bottom style="thin">
          <color rgb="FF000000"/>
        </bottom>
      </border>
    </dxf>
    <dxf>
      <border outline="0">
        <left style="thin">
          <color rgb="FF000000"/>
        </left>
      </border>
    </dxf>
    <dxf>
      <font>
        <strike val="0"/>
        <outline val="0"/>
        <shadow val="0"/>
        <u val="none"/>
        <vertAlign val="baseline"/>
        <sz val="8"/>
        <color theme="1"/>
        <name val="Aptos Narrow"/>
        <family val="2"/>
        <scheme val="major"/>
      </font>
    </dxf>
    <dxf>
      <font>
        <b/>
        <i val="0"/>
        <strike val="0"/>
        <condense val="0"/>
        <extend val="0"/>
        <outline val="0"/>
        <shadow val="0"/>
        <u val="none"/>
        <vertAlign val="baseline"/>
        <sz val="8"/>
        <color theme="1"/>
        <name val="Aptos Narrow"/>
        <family val="2"/>
        <scheme val="major"/>
      </font>
      <fill>
        <patternFill patternType="none">
          <fgColor indexed="64"/>
          <bgColor indexed="65"/>
        </patternFill>
      </fill>
      <border diagonalUp="0" diagonalDown="0" outline="0">
        <left style="thin">
          <color rgb="FF000000"/>
        </left>
        <right style="thin">
          <color rgb="FF000000"/>
        </right>
        <top/>
        <bottom/>
      </border>
    </dxf>
    <dxf>
      <font>
        <sz val="8"/>
      </font>
    </dxf>
  </dxfs>
  <tableStyles count="2" defaultTableStyle="TableStyleMedium2" defaultPivotStyle="PivotStyleLight16">
    <tableStyle name="Slicer Style 1" pivot="0" table="0" count="1" xr9:uid="{D77F0B6E-E3C8-4ADF-8294-C194B3897AC9}">
      <tableStyleElement type="headerRow" dxfId="52"/>
    </tableStyle>
    <tableStyle name="Table Style 1" pivot="0" count="0" xr9:uid="{78A08D61-4B67-4049-93A4-BB69370E98FD}"/>
  </tableStyles>
  <colors>
    <mruColors>
      <color rgb="FF388600"/>
      <color rgb="FF02966C"/>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customschemas.google.com/relationships/workbookmetadata" Target="metadata"/><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23" Type="http://schemas.openxmlformats.org/officeDocument/2006/relationships/customXml" Target="../customXml/item5.xml"/><Relationship Id="rId10" Type="http://schemas.microsoft.com/office/2007/relationships/slicerCache" Target="slicerCaches/slicerCache3.xml"/><Relationship Id="rId19" Type="http://schemas.openxmlformats.org/officeDocument/2006/relationships/customXml" Target="../customXml/item1.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styles" Target="style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[Business Data Sample.xlsx]Pivot tables!PivotTable6</c:name>
    <c:fmtId val="10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a:t>Top 5 Customers</a:t>
            </a:r>
            <a:r>
              <a:rPr lang="en-US" sz="1100" b="0" baseline="0"/>
              <a:t> based on revenue</a:t>
            </a:r>
            <a:endParaRPr lang="en-US" sz="1100"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tables'!$B$12</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tables'!$A$13:$A$18</c:f>
              <c:strCache>
                <c:ptCount val="5"/>
                <c:pt idx="0">
                  <c:v>JCK Enterprise</c:v>
                </c:pt>
                <c:pt idx="1">
                  <c:v>Kyra Enterprises</c:v>
                </c:pt>
                <c:pt idx="2">
                  <c:v>Star Exports(GST)</c:v>
                </c:pt>
                <c:pt idx="3">
                  <c:v>Vinayak Marketing</c:v>
                </c:pt>
                <c:pt idx="4">
                  <c:v>Vinod Pharma</c:v>
                </c:pt>
              </c:strCache>
            </c:strRef>
          </c:cat>
          <c:val>
            <c:numRef>
              <c:f>'Pivot tables'!$B$13:$B$18</c:f>
              <c:numCache>
                <c:formatCode>[&gt;=1000]#,##0,"K";0</c:formatCode>
                <c:ptCount val="5"/>
                <c:pt idx="0">
                  <c:v>13919763002.979998</c:v>
                </c:pt>
                <c:pt idx="1">
                  <c:v>7272322703.0600004</c:v>
                </c:pt>
                <c:pt idx="2">
                  <c:v>365299200</c:v>
                </c:pt>
                <c:pt idx="3">
                  <c:v>158046112.60000002</c:v>
                </c:pt>
                <c:pt idx="4">
                  <c:v>128224082.36000001</c:v>
                </c:pt>
              </c:numCache>
            </c:numRef>
          </c:val>
          <c:extLst>
            <c:ext xmlns:c16="http://schemas.microsoft.com/office/drawing/2014/chart" uri="{C3380CC4-5D6E-409C-BE32-E72D297353CC}">
              <c16:uniqueId val="{00000000-F626-40AD-A8B4-82D3D44DB047}"/>
            </c:ext>
          </c:extLst>
        </c:ser>
        <c:dLbls>
          <c:dLblPos val="outEnd"/>
          <c:showLegendKey val="0"/>
          <c:showVal val="1"/>
          <c:showCatName val="0"/>
          <c:showSerName val="0"/>
          <c:showPercent val="0"/>
          <c:showBubbleSize val="0"/>
        </c:dLbls>
        <c:gapWidth val="219"/>
        <c:overlap val="-27"/>
        <c:axId val="1929887776"/>
        <c:axId val="1929890656"/>
      </c:barChart>
      <c:catAx>
        <c:axId val="192988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929890656"/>
        <c:crosses val="autoZero"/>
        <c:auto val="1"/>
        <c:lblAlgn val="ctr"/>
        <c:lblOffset val="100"/>
        <c:noMultiLvlLbl val="0"/>
      </c:catAx>
      <c:valAx>
        <c:axId val="1929890656"/>
        <c:scaling>
          <c:orientation val="minMax"/>
        </c:scaling>
        <c:delete val="0"/>
        <c:axPos val="l"/>
        <c:numFmt formatCode="[&gt;=1000]#,##0,&quot;K&quot;;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929887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tables!PivotTable9</c:name>
    <c:fmtId val="11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050" b="0"/>
              <a:t>Units sold based on Customer</a:t>
            </a:r>
            <a:r>
              <a:rPr lang="en-US" sz="1050" b="0" baseline="0"/>
              <a:t> type</a:t>
            </a:r>
            <a:endParaRPr lang="en-US" sz="1050" b="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tables'!$B$27</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7DE9-47D9-97FB-D69927FD34B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7DE9-47D9-97FB-D69927FD34B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7DE9-47D9-97FB-D69927FD34B1}"/>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7DE9-47D9-97FB-D69927FD34B1}"/>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7DE9-47D9-97FB-D69927FD34B1}"/>
              </c:ext>
            </c:extLst>
          </c:dPt>
          <c:dPt>
            <c:idx val="5"/>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7DE9-47D9-97FB-D69927FD34B1}"/>
              </c:ext>
            </c:extLst>
          </c:dPt>
          <c:dPt>
            <c:idx val="6"/>
            <c:bubble3D val="0"/>
            <c:spPr>
              <a:solidFill>
                <a:schemeClr val="accent1">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D-7DE9-47D9-97FB-D69927FD34B1}"/>
              </c:ext>
            </c:extLst>
          </c:dPt>
          <c:dPt>
            <c:idx val="7"/>
            <c:bubble3D val="0"/>
            <c:spPr>
              <a:solidFill>
                <a:schemeClr val="accent2">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F-7DE9-47D9-97FB-D69927FD34B1}"/>
              </c:ext>
            </c:extLst>
          </c:dPt>
          <c:dPt>
            <c:idx val="8"/>
            <c:bubble3D val="0"/>
            <c:spPr>
              <a:solidFill>
                <a:schemeClr val="accent3">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1-7DE9-47D9-97FB-D69927FD34B1}"/>
              </c:ext>
            </c:extLst>
          </c:dPt>
          <c:dPt>
            <c:idx val="9"/>
            <c:bubble3D val="0"/>
            <c:spPr>
              <a:solidFill>
                <a:schemeClr val="accent4">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3-7DE9-47D9-97FB-D69927FD34B1}"/>
              </c:ext>
            </c:extLst>
          </c:dPt>
          <c:dPt>
            <c:idx val="10"/>
            <c:bubble3D val="0"/>
            <c:spPr>
              <a:solidFill>
                <a:schemeClr val="accent5">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5-7DE9-47D9-97FB-D69927FD34B1}"/>
              </c:ext>
            </c:extLst>
          </c:dPt>
          <c:dPt>
            <c:idx val="11"/>
            <c:bubble3D val="0"/>
            <c:spPr>
              <a:solidFill>
                <a:schemeClr val="accent6">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7-7DE9-47D9-97FB-D69927FD34B1}"/>
              </c:ext>
            </c:extLst>
          </c:dPt>
          <c:dPt>
            <c:idx val="12"/>
            <c:bubble3D val="0"/>
            <c:spPr>
              <a:solidFill>
                <a:schemeClr val="accent1">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9-7DE9-47D9-97FB-D69927FD34B1}"/>
              </c:ext>
            </c:extLst>
          </c:dPt>
          <c:dPt>
            <c:idx val="13"/>
            <c:bubble3D val="0"/>
            <c:spPr>
              <a:solidFill>
                <a:schemeClr val="accent2">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B-7DE9-47D9-97FB-D69927FD34B1}"/>
              </c:ext>
            </c:extLst>
          </c:dPt>
          <c:dPt>
            <c:idx val="14"/>
            <c:bubble3D val="0"/>
            <c:spPr>
              <a:solidFill>
                <a:schemeClr val="accent3">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D-7DE9-47D9-97FB-D69927FD34B1}"/>
              </c:ext>
            </c:extLst>
          </c:dPt>
          <c:dPt>
            <c:idx val="15"/>
            <c:bubble3D val="0"/>
            <c:spPr>
              <a:solidFill>
                <a:schemeClr val="accent4">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F-7DE9-47D9-97FB-D69927FD34B1}"/>
              </c:ext>
            </c:extLst>
          </c:dPt>
          <c:dPt>
            <c:idx val="16"/>
            <c:bubble3D val="0"/>
            <c:spPr>
              <a:solidFill>
                <a:schemeClr val="accent5">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1-7DE9-47D9-97FB-D69927FD34B1}"/>
              </c:ext>
            </c:extLst>
          </c:dPt>
          <c:dPt>
            <c:idx val="17"/>
            <c:bubble3D val="0"/>
            <c:spPr>
              <a:solidFill>
                <a:schemeClr val="accent6">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3-7DE9-47D9-97FB-D69927FD34B1}"/>
              </c:ext>
            </c:extLst>
          </c:dPt>
          <c:dPt>
            <c:idx val="18"/>
            <c:bubble3D val="0"/>
            <c:spPr>
              <a:solidFill>
                <a:schemeClr val="accent1">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5-7DE9-47D9-97FB-D69927FD34B1}"/>
              </c:ext>
            </c:extLst>
          </c:dPt>
          <c:dPt>
            <c:idx val="19"/>
            <c:bubble3D val="0"/>
            <c:spPr>
              <a:solidFill>
                <a:schemeClr val="accent2">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7-7DE9-47D9-97FB-D69927FD34B1}"/>
              </c:ext>
            </c:extLst>
          </c:dPt>
          <c:dPt>
            <c:idx val="20"/>
            <c:bubble3D val="0"/>
            <c:spPr>
              <a:solidFill>
                <a:schemeClr val="accent3">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9-7DE9-47D9-97FB-D69927FD34B1}"/>
              </c:ext>
            </c:extLst>
          </c:dPt>
          <c:dPt>
            <c:idx val="21"/>
            <c:bubble3D val="0"/>
            <c:spPr>
              <a:solidFill>
                <a:schemeClr val="accent4">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B-7DE9-47D9-97FB-D69927FD34B1}"/>
              </c:ext>
            </c:extLst>
          </c:dPt>
          <c:dPt>
            <c:idx val="22"/>
            <c:bubble3D val="0"/>
            <c:spPr>
              <a:solidFill>
                <a:schemeClr val="accent5">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D-7DE9-47D9-97FB-D69927FD34B1}"/>
              </c:ext>
            </c:extLst>
          </c:dPt>
          <c:dPt>
            <c:idx val="23"/>
            <c:bubble3D val="0"/>
            <c:spPr>
              <a:solidFill>
                <a:schemeClr val="accent6">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F-7DE9-47D9-97FB-D69927FD34B1}"/>
              </c:ext>
            </c:extLst>
          </c:dPt>
          <c:dPt>
            <c:idx val="24"/>
            <c:bubble3D val="0"/>
            <c:spPr>
              <a:solidFill>
                <a:schemeClr val="accent1">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1-7DE9-47D9-97FB-D69927FD34B1}"/>
              </c:ext>
            </c:extLst>
          </c:dPt>
          <c:dPt>
            <c:idx val="25"/>
            <c:bubble3D val="0"/>
            <c:spPr>
              <a:solidFill>
                <a:schemeClr val="accent2">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3-7DE9-47D9-97FB-D69927FD34B1}"/>
              </c:ext>
            </c:extLst>
          </c:dPt>
          <c:dPt>
            <c:idx val="26"/>
            <c:bubble3D val="0"/>
            <c:spPr>
              <a:solidFill>
                <a:schemeClr val="accent3">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5-7DE9-47D9-97FB-D69927FD34B1}"/>
              </c:ext>
            </c:extLst>
          </c:dPt>
          <c:dPt>
            <c:idx val="27"/>
            <c:bubble3D val="0"/>
            <c:spPr>
              <a:solidFill>
                <a:schemeClr val="accent4">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7-7DE9-47D9-97FB-D69927FD34B1}"/>
              </c:ext>
            </c:extLst>
          </c:dPt>
          <c:dPt>
            <c:idx val="28"/>
            <c:bubble3D val="0"/>
            <c:spPr>
              <a:solidFill>
                <a:schemeClr val="accent5">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9-7DE9-47D9-97FB-D69927FD34B1}"/>
              </c:ext>
            </c:extLst>
          </c:dPt>
          <c:dPt>
            <c:idx val="29"/>
            <c:bubble3D val="0"/>
            <c:spPr>
              <a:solidFill>
                <a:schemeClr val="accent6">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B-7DE9-47D9-97FB-D69927FD34B1}"/>
              </c:ext>
            </c:extLst>
          </c:dPt>
          <c:dPt>
            <c:idx val="30"/>
            <c:bubble3D val="0"/>
            <c:spPr>
              <a:solidFill>
                <a:schemeClr val="accent1">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D-7DE9-47D9-97FB-D69927FD34B1}"/>
              </c:ext>
            </c:extLst>
          </c:dPt>
          <c:dPt>
            <c:idx val="31"/>
            <c:bubble3D val="0"/>
            <c:spPr>
              <a:solidFill>
                <a:schemeClr val="accent2">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F-7DE9-47D9-97FB-D69927FD34B1}"/>
              </c:ext>
            </c:extLst>
          </c:dPt>
          <c:dPt>
            <c:idx val="32"/>
            <c:bubble3D val="0"/>
            <c:spPr>
              <a:solidFill>
                <a:schemeClr val="accent3">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1-7DE9-47D9-97FB-D69927FD34B1}"/>
              </c:ext>
            </c:extLst>
          </c:dPt>
          <c:dPt>
            <c:idx val="33"/>
            <c:bubble3D val="0"/>
            <c:spPr>
              <a:solidFill>
                <a:schemeClr val="accent4">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3-7DE9-47D9-97FB-D69927FD34B1}"/>
              </c:ext>
            </c:extLst>
          </c:dPt>
          <c:dPt>
            <c:idx val="34"/>
            <c:bubble3D val="0"/>
            <c:spPr>
              <a:solidFill>
                <a:schemeClr val="accent5">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5-7DE9-47D9-97FB-D69927FD34B1}"/>
              </c:ext>
            </c:extLst>
          </c:dPt>
          <c:dPt>
            <c:idx val="35"/>
            <c:bubble3D val="0"/>
            <c:spPr>
              <a:solidFill>
                <a:schemeClr val="accent6">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7-7DE9-47D9-97FB-D69927FD34B1}"/>
              </c:ext>
            </c:extLst>
          </c:dPt>
          <c:dPt>
            <c:idx val="36"/>
            <c:bubble3D val="0"/>
            <c:spPr>
              <a:solidFill>
                <a:schemeClr val="accent1">
                  <a:lumMod val="70000"/>
                  <a:lumOff val="3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9-7DE9-47D9-97FB-D69927FD34B1}"/>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tables'!$A$28:$A$65</c:f>
              <c:strCache>
                <c:ptCount val="37"/>
                <c:pt idx="0">
                  <c:v>SubD (SubD A)</c:v>
                </c:pt>
                <c:pt idx="1">
                  <c:v>SubD (SubD B)</c:v>
                </c:pt>
                <c:pt idx="2">
                  <c:v>HFS (Large B Pharmacy)- D Type- Sectorized</c:v>
                </c:pt>
                <c:pt idx="3">
                  <c:v>HFS (Large A Pharmacy)- D type</c:v>
                </c:pt>
                <c:pt idx="4">
                  <c:v>Maximus Jun22 (New Traditional)</c:v>
                </c:pt>
                <c:pt idx="5">
                  <c:v>HFS Sectorized (Large B Traditional)</c:v>
                </c:pt>
                <c:pt idx="6">
                  <c:v>HFS (Large A Pharmacy)- D type- Sectorized</c:v>
                </c:pt>
                <c:pt idx="7">
                  <c:v>New WS Platinum (Semi WS Traditional)</c:v>
                </c:pt>
                <c:pt idx="8">
                  <c:v>New (Medium Pharmacy)- D Type</c:v>
                </c:pt>
                <c:pt idx="9">
                  <c:v>Other (Small A Pharmacy)</c:v>
                </c:pt>
                <c:pt idx="10">
                  <c:v>Other (Small B Traditional)</c:v>
                </c:pt>
                <c:pt idx="11">
                  <c:v>Maximus Jun22 (Small B Traditional)</c:v>
                </c:pt>
                <c:pt idx="12">
                  <c:v>Maximus Jun22 (New Pharmacy)</c:v>
                </c:pt>
                <c:pt idx="13">
                  <c:v>Other (Medium Traditional)</c:v>
                </c:pt>
                <c:pt idx="14">
                  <c:v>Other (New Pharmacy)</c:v>
                </c:pt>
                <c:pt idx="15">
                  <c:v>New Sectorized (Large A Pharmacy)</c:v>
                </c:pt>
                <c:pt idx="16">
                  <c:v>Maximus Jun22 (New Beauty)</c:v>
                </c:pt>
                <c:pt idx="17">
                  <c:v>Other (Small A Traditional)</c:v>
                </c:pt>
                <c:pt idx="18">
                  <c:v>HFS Sectorized (Large A Traditional)</c:v>
                </c:pt>
                <c:pt idx="19">
                  <c:v>New HFS (Hyper)</c:v>
                </c:pt>
                <c:pt idx="20">
                  <c:v>Maximus Jun22 (Small C Traditional)</c:v>
                </c:pt>
                <c:pt idx="21">
                  <c:v>HFS (Large A Pharmacy)- L type- Sectorized</c:v>
                </c:pt>
                <c:pt idx="22">
                  <c:v>Other (New Traditional)</c:v>
                </c:pt>
                <c:pt idx="23">
                  <c:v>Maximus 2.0 Replacement (New Traditional)</c:v>
                </c:pt>
                <c:pt idx="24">
                  <c:v>WS Platinum (Semi WS Traditional)</c:v>
                </c:pt>
                <c:pt idx="25">
                  <c:v>Other (Medium Pharmacy)</c:v>
                </c:pt>
                <c:pt idx="26">
                  <c:v>New (Large B Pharmacy)</c:v>
                </c:pt>
                <c:pt idx="27">
                  <c:v>Maximus Phase1 (New Traditional)</c:v>
                </c:pt>
                <c:pt idx="28">
                  <c:v>WS Silver (WS Non-Feeder Traditional)</c:v>
                </c:pt>
                <c:pt idx="29">
                  <c:v>Maximus Phase1 (Small C Traditional)</c:v>
                </c:pt>
                <c:pt idx="30">
                  <c:v>Speciality Others (Speciality)</c:v>
                </c:pt>
                <c:pt idx="31">
                  <c:v>WS Silver (Semi WS Traditional)</c:v>
                </c:pt>
                <c:pt idx="32">
                  <c:v>HFS Sectorized (Large B Pharmacy)</c:v>
                </c:pt>
                <c:pt idx="33">
                  <c:v>New (Large B Traditional)</c:v>
                </c:pt>
                <c:pt idx="34">
                  <c:v>HFS (Super)</c:v>
                </c:pt>
                <c:pt idx="35">
                  <c:v>Other (Small C Traditional)</c:v>
                </c:pt>
                <c:pt idx="36">
                  <c:v>WS Platinum (Semi WS Beauty)</c:v>
                </c:pt>
              </c:strCache>
            </c:strRef>
          </c:cat>
          <c:val>
            <c:numRef>
              <c:f>'Pivot tables'!$B$28:$B$65</c:f>
              <c:numCache>
                <c:formatCode>General</c:formatCode>
                <c:ptCount val="37"/>
                <c:pt idx="0">
                  <c:v>48948</c:v>
                </c:pt>
                <c:pt idx="1">
                  <c:v>22051</c:v>
                </c:pt>
                <c:pt idx="2">
                  <c:v>12596</c:v>
                </c:pt>
                <c:pt idx="3">
                  <c:v>9370</c:v>
                </c:pt>
                <c:pt idx="4">
                  <c:v>7538</c:v>
                </c:pt>
                <c:pt idx="5">
                  <c:v>5467</c:v>
                </c:pt>
                <c:pt idx="6">
                  <c:v>3988</c:v>
                </c:pt>
                <c:pt idx="7">
                  <c:v>3544</c:v>
                </c:pt>
                <c:pt idx="8">
                  <c:v>3314</c:v>
                </c:pt>
                <c:pt idx="9">
                  <c:v>3154</c:v>
                </c:pt>
                <c:pt idx="10">
                  <c:v>2685</c:v>
                </c:pt>
                <c:pt idx="11">
                  <c:v>1380</c:v>
                </c:pt>
                <c:pt idx="12">
                  <c:v>900</c:v>
                </c:pt>
                <c:pt idx="13">
                  <c:v>860</c:v>
                </c:pt>
                <c:pt idx="14">
                  <c:v>856</c:v>
                </c:pt>
                <c:pt idx="15">
                  <c:v>664</c:v>
                </c:pt>
                <c:pt idx="16">
                  <c:v>612</c:v>
                </c:pt>
                <c:pt idx="17">
                  <c:v>560</c:v>
                </c:pt>
                <c:pt idx="18">
                  <c:v>492</c:v>
                </c:pt>
                <c:pt idx="19">
                  <c:v>452</c:v>
                </c:pt>
                <c:pt idx="20">
                  <c:v>312</c:v>
                </c:pt>
                <c:pt idx="21">
                  <c:v>253</c:v>
                </c:pt>
                <c:pt idx="22">
                  <c:v>217</c:v>
                </c:pt>
                <c:pt idx="23">
                  <c:v>192</c:v>
                </c:pt>
                <c:pt idx="24">
                  <c:v>192</c:v>
                </c:pt>
                <c:pt idx="25">
                  <c:v>192</c:v>
                </c:pt>
                <c:pt idx="26">
                  <c:v>148</c:v>
                </c:pt>
                <c:pt idx="27">
                  <c:v>96</c:v>
                </c:pt>
                <c:pt idx="28">
                  <c:v>72</c:v>
                </c:pt>
                <c:pt idx="29">
                  <c:v>60</c:v>
                </c:pt>
                <c:pt idx="30">
                  <c:v>52</c:v>
                </c:pt>
                <c:pt idx="31">
                  <c:v>48</c:v>
                </c:pt>
                <c:pt idx="32">
                  <c:v>40</c:v>
                </c:pt>
                <c:pt idx="33">
                  <c:v>36</c:v>
                </c:pt>
                <c:pt idx="34">
                  <c:v>29</c:v>
                </c:pt>
                <c:pt idx="35">
                  <c:v>24</c:v>
                </c:pt>
                <c:pt idx="36">
                  <c:v>18</c:v>
                </c:pt>
              </c:numCache>
            </c:numRef>
          </c:val>
          <c:extLst>
            <c:ext xmlns:c16="http://schemas.microsoft.com/office/drawing/2014/chart" uri="{C3380CC4-5D6E-409C-BE32-E72D297353CC}">
              <c16:uniqueId val="{0000004A-7DE9-47D9-97FB-D69927FD34B1}"/>
            </c:ext>
          </c:extLst>
        </c:ser>
        <c:dLbls>
          <c:dLblPos val="inEnd"/>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63708086785009865"/>
          <c:y val="9.9270749838904868E-2"/>
          <c:w val="0.34319526627218933"/>
          <c:h val="0.87577915036069598"/>
        </c:manualLayout>
      </c:layout>
      <c:overlay val="0"/>
      <c:spPr>
        <a:solidFill>
          <a:schemeClr val="bg1">
            <a:lumMod val="95000"/>
          </a:schemeClr>
        </a:solidFill>
        <a:ln>
          <a:noFill/>
        </a:ln>
        <a:effectLst/>
      </c:spPr>
      <c:txPr>
        <a:bodyPr rot="0" spcFirstLastPara="1" vertOverflow="ellipsis" vert="horz" wrap="square" anchor="ctr" anchorCtr="1"/>
        <a:lstStyle/>
        <a:p>
          <a:pPr>
            <a:defRPr sz="7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tables!PivotTable10</c:name>
    <c:fmtId val="1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Revenue</a:t>
            </a:r>
            <a:r>
              <a:rPr lang="en-US" sz="1050" baseline="0"/>
              <a:t> by City</a:t>
            </a:r>
            <a:endParaRPr lang="en-US" sz="105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95325584301964"/>
          <c:y val="0.25801886792452833"/>
          <c:w val="0.67854876586946156"/>
          <c:h val="0.5602337443668598"/>
        </c:manualLayout>
      </c:layout>
      <c:barChart>
        <c:barDir val="col"/>
        <c:grouping val="clustered"/>
        <c:varyColors val="0"/>
        <c:ser>
          <c:idx val="0"/>
          <c:order val="0"/>
          <c:tx>
            <c:strRef>
              <c:f>'Pivot tables'!$B$68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tables'!$A$69:$A$74</c:f>
              <c:strCache>
                <c:ptCount val="5"/>
                <c:pt idx="0">
                  <c:v>Indore</c:v>
                </c:pt>
                <c:pt idx="1">
                  <c:v>Vadodara</c:v>
                </c:pt>
                <c:pt idx="2">
                  <c:v>Pune</c:v>
                </c:pt>
                <c:pt idx="3">
                  <c:v>Ahmedabad</c:v>
                </c:pt>
                <c:pt idx="4">
                  <c:v>Surat</c:v>
                </c:pt>
              </c:strCache>
            </c:strRef>
          </c:cat>
          <c:val>
            <c:numRef>
              <c:f>'Pivot tables'!$B$69:$B$74</c:f>
              <c:numCache>
                <c:formatCode>[&gt;=1000]#,##0,"K";0</c:formatCode>
                <c:ptCount val="5"/>
                <c:pt idx="0">
                  <c:v>14692194084.189999</c:v>
                </c:pt>
                <c:pt idx="1">
                  <c:v>7509460029.1400003</c:v>
                </c:pt>
                <c:pt idx="2">
                  <c:v>197965657.81999999</c:v>
                </c:pt>
                <c:pt idx="3">
                  <c:v>299507.34000000008</c:v>
                </c:pt>
                <c:pt idx="4">
                  <c:v>0</c:v>
                </c:pt>
              </c:numCache>
            </c:numRef>
          </c:val>
          <c:extLst>
            <c:ext xmlns:c16="http://schemas.microsoft.com/office/drawing/2014/chart" uri="{C3380CC4-5D6E-409C-BE32-E72D297353CC}">
              <c16:uniqueId val="{00000000-F028-4C54-A1EC-AD9CF311F69F}"/>
            </c:ext>
          </c:extLst>
        </c:ser>
        <c:dLbls>
          <c:showLegendKey val="0"/>
          <c:showVal val="0"/>
          <c:showCatName val="0"/>
          <c:showSerName val="0"/>
          <c:showPercent val="0"/>
          <c:showBubbleSize val="0"/>
        </c:dLbls>
        <c:gapWidth val="219"/>
        <c:overlap val="-27"/>
        <c:axId val="1781625920"/>
        <c:axId val="1781628800"/>
      </c:barChart>
      <c:catAx>
        <c:axId val="17816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781628800"/>
        <c:crosses val="autoZero"/>
        <c:auto val="1"/>
        <c:lblAlgn val="ctr"/>
        <c:lblOffset val="100"/>
        <c:noMultiLvlLbl val="0"/>
      </c:catAx>
      <c:valAx>
        <c:axId val="1781628800"/>
        <c:scaling>
          <c:orientation val="minMax"/>
        </c:scaling>
        <c:delete val="0"/>
        <c:axPos val="l"/>
        <c:numFmt formatCode="[&gt;=1000]#,##0,&quot;K&quot;;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78162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tables!PivotTable11</c:name>
    <c:fmtId val="1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Number of Transactions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84647604890096"/>
          <c:y val="0.24364341085271318"/>
          <c:w val="0.63517253927329875"/>
          <c:h val="0.42440151376426782"/>
        </c:manualLayout>
      </c:layout>
      <c:barChart>
        <c:barDir val="col"/>
        <c:grouping val="clustered"/>
        <c:varyColors val="0"/>
        <c:ser>
          <c:idx val="0"/>
          <c:order val="0"/>
          <c:tx>
            <c:strRef>
              <c:f>'Pivot tables'!$E$68</c:f>
              <c:strCache>
                <c:ptCount val="1"/>
                <c:pt idx="0">
                  <c:v>Total</c:v>
                </c:pt>
              </c:strCache>
            </c:strRef>
          </c:tx>
          <c:spPr>
            <a:solidFill>
              <a:schemeClr val="accent1"/>
            </a:solidFill>
            <a:ln>
              <a:noFill/>
            </a:ln>
            <a:effectLst/>
          </c:spPr>
          <c:invertIfNegative val="0"/>
          <c:cat>
            <c:strRef>
              <c:f>'Pivot tables'!$D$69:$D$74</c:f>
              <c:strCache>
                <c:ptCount val="5"/>
                <c:pt idx="0">
                  <c:v>Ahmedabad</c:v>
                </c:pt>
                <c:pt idx="1">
                  <c:v>Indore</c:v>
                </c:pt>
                <c:pt idx="2">
                  <c:v>Pune</c:v>
                </c:pt>
                <c:pt idx="3">
                  <c:v>Surat</c:v>
                </c:pt>
                <c:pt idx="4">
                  <c:v>Vadodara</c:v>
                </c:pt>
              </c:strCache>
            </c:strRef>
          </c:cat>
          <c:val>
            <c:numRef>
              <c:f>'Pivot tables'!$E$69:$E$74</c:f>
              <c:numCache>
                <c:formatCode>General</c:formatCode>
                <c:ptCount val="5"/>
                <c:pt idx="0">
                  <c:v>428</c:v>
                </c:pt>
                <c:pt idx="1">
                  <c:v>501</c:v>
                </c:pt>
                <c:pt idx="2">
                  <c:v>87</c:v>
                </c:pt>
                <c:pt idx="3">
                  <c:v>67</c:v>
                </c:pt>
                <c:pt idx="4">
                  <c:v>418</c:v>
                </c:pt>
              </c:numCache>
            </c:numRef>
          </c:val>
          <c:extLst>
            <c:ext xmlns:c16="http://schemas.microsoft.com/office/drawing/2014/chart" uri="{C3380CC4-5D6E-409C-BE32-E72D297353CC}">
              <c16:uniqueId val="{00000000-E80F-4A46-A1BC-52ACB7C26BDB}"/>
            </c:ext>
          </c:extLst>
        </c:ser>
        <c:dLbls>
          <c:showLegendKey val="0"/>
          <c:showVal val="0"/>
          <c:showCatName val="0"/>
          <c:showSerName val="0"/>
          <c:showPercent val="0"/>
          <c:showBubbleSize val="0"/>
        </c:dLbls>
        <c:gapWidth val="219"/>
        <c:overlap val="-27"/>
        <c:axId val="1929866656"/>
        <c:axId val="1929877696"/>
      </c:barChart>
      <c:catAx>
        <c:axId val="192986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929877696"/>
        <c:crosses val="autoZero"/>
        <c:auto val="1"/>
        <c:lblAlgn val="ctr"/>
        <c:lblOffset val="100"/>
        <c:noMultiLvlLbl val="0"/>
      </c:catAx>
      <c:valAx>
        <c:axId val="19298776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92986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tables!PivotTable12</c:name>
    <c:fmtId val="1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accent6">
                    <a:lumMod val="75000"/>
                  </a:schemeClr>
                </a:solidFill>
              </a:rPr>
              <a:t>Average quantity sold</a:t>
            </a:r>
            <a:r>
              <a:rPr lang="en-US" sz="1100" baseline="0">
                <a:solidFill>
                  <a:schemeClr val="accent6">
                    <a:lumMod val="75000"/>
                  </a:schemeClr>
                </a:solidFill>
              </a:rPr>
              <a:t> for each channel Desctiption</a:t>
            </a:r>
            <a:endParaRPr lang="en-US" sz="1100">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tables'!$B$79</c:f>
              <c:strCache>
                <c:ptCount val="1"/>
                <c:pt idx="0">
                  <c:v>Total</c:v>
                </c:pt>
              </c:strCache>
            </c:strRef>
          </c:tx>
          <c:spPr>
            <a:ln w="28575" cap="rnd">
              <a:solidFill>
                <a:schemeClr val="accent1"/>
              </a:solidFill>
              <a:round/>
            </a:ln>
            <a:effectLst/>
          </c:spPr>
          <c:marker>
            <c:symbol val="none"/>
          </c:marker>
          <c:cat>
            <c:strRef>
              <c:f>'Pivot tables'!$A$80:$A$94</c:f>
              <c:strCache>
                <c:ptCount val="14"/>
                <c:pt idx="0">
                  <c:v>Semi WS Traditional</c:v>
                </c:pt>
                <c:pt idx="1">
                  <c:v>SubD A</c:v>
                </c:pt>
                <c:pt idx="2">
                  <c:v>SubD B</c:v>
                </c:pt>
                <c:pt idx="3">
                  <c:v>Large A Pharmacy</c:v>
                </c:pt>
                <c:pt idx="4">
                  <c:v>Hyper</c:v>
                </c:pt>
                <c:pt idx="5">
                  <c:v>Medium Traditional</c:v>
                </c:pt>
                <c:pt idx="6">
                  <c:v>Medium Pharmacy</c:v>
                </c:pt>
                <c:pt idx="7">
                  <c:v>Large B Traditional</c:v>
                </c:pt>
                <c:pt idx="8">
                  <c:v>New Beauty</c:v>
                </c:pt>
                <c:pt idx="9">
                  <c:v>New Pharmacy</c:v>
                </c:pt>
                <c:pt idx="10">
                  <c:v>Small A Traditional</c:v>
                </c:pt>
                <c:pt idx="11">
                  <c:v>Large B Pharmacy</c:v>
                </c:pt>
                <c:pt idx="12">
                  <c:v>Small A Pharmacy</c:v>
                </c:pt>
                <c:pt idx="13">
                  <c:v>Large A Traditional</c:v>
                </c:pt>
              </c:strCache>
            </c:strRef>
          </c:cat>
          <c:val>
            <c:numRef>
              <c:f>'Pivot tables'!$B$80:$B$94</c:f>
              <c:numCache>
                <c:formatCode>General</c:formatCode>
                <c:ptCount val="14"/>
                <c:pt idx="0">
                  <c:v>1534.1739130434783</c:v>
                </c:pt>
                <c:pt idx="1">
                  <c:v>69.115248226950357</c:v>
                </c:pt>
                <c:pt idx="2">
                  <c:v>57.774074074074072</c:v>
                </c:pt>
                <c:pt idx="3">
                  <c:v>15.647482014388489</c:v>
                </c:pt>
                <c:pt idx="4">
                  <c:v>13.2</c:v>
                </c:pt>
                <c:pt idx="5">
                  <c:v>12</c:v>
                </c:pt>
                <c:pt idx="6">
                  <c:v>10</c:v>
                </c:pt>
                <c:pt idx="7">
                  <c:v>4.333333333333333</c:v>
                </c:pt>
                <c:pt idx="8">
                  <c:v>4</c:v>
                </c:pt>
                <c:pt idx="9">
                  <c:v>3.25</c:v>
                </c:pt>
                <c:pt idx="10">
                  <c:v>3</c:v>
                </c:pt>
                <c:pt idx="11">
                  <c:v>1.6666666666666667</c:v>
                </c:pt>
                <c:pt idx="12">
                  <c:v>1.5</c:v>
                </c:pt>
                <c:pt idx="13">
                  <c:v>1</c:v>
                </c:pt>
              </c:numCache>
            </c:numRef>
          </c:val>
          <c:smooth val="0"/>
          <c:extLst>
            <c:ext xmlns:c16="http://schemas.microsoft.com/office/drawing/2014/chart" uri="{C3380CC4-5D6E-409C-BE32-E72D297353CC}">
              <c16:uniqueId val="{00000000-ADA3-4A58-B4D5-85194C7617EA}"/>
            </c:ext>
          </c:extLst>
        </c:ser>
        <c:dLbls>
          <c:showLegendKey val="0"/>
          <c:showVal val="0"/>
          <c:showCatName val="0"/>
          <c:showSerName val="0"/>
          <c:showPercent val="0"/>
          <c:showBubbleSize val="0"/>
        </c:dLbls>
        <c:smooth val="0"/>
        <c:axId val="2101242016"/>
        <c:axId val="2101242496"/>
      </c:lineChart>
      <c:catAx>
        <c:axId val="210124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242496"/>
        <c:crosses val="autoZero"/>
        <c:auto val="1"/>
        <c:lblAlgn val="ctr"/>
        <c:lblOffset val="100"/>
        <c:noMultiLvlLbl val="0"/>
      </c:catAx>
      <c:valAx>
        <c:axId val="2101242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24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solidFill>
                  <a:schemeClr val="accent6">
                    <a:lumMod val="75000"/>
                  </a:schemeClr>
                </a:solidFill>
              </a:rPr>
              <a:t>City wise transaction trends</a:t>
            </a:r>
          </a:p>
        </c:rich>
      </c:tx>
      <c:layout>
        <c:manualLayout>
          <c:xMode val="edge"/>
          <c:yMode val="edge"/>
          <c:x val="0.32279155730533682"/>
          <c:y val="3.44270772123633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tables'!$B$122:$B$123</c:f>
              <c:strCache>
                <c:ptCount val="1"/>
                <c:pt idx="0">
                  <c:v>Ahmedabad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showLegendKey val="0"/>
              <c:showVal val="0"/>
              <c:showCatName val="1"/>
              <c:showSerName val="0"/>
              <c:showPercent val="1"/>
              <c:showBubbleSize val="0"/>
              <c:extLst>
                <c:ext xmlns:c15="http://schemas.microsoft.com/office/drawing/2012/chart" uri="{CE6537A1-D6FC-4f65-9D91-7224C49458BB}"/>
              </c:extLst>
            </c:dLbl>
            <c:dLbl>
              <c:idx val="1"/>
              <c:dLblPos val="ctr"/>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'Pivot tables'!$A$124:$A$126</c:f>
              <c:strCache>
                <c:ptCount val="2"/>
                <c:pt idx="0">
                  <c:v>Saleable RETURN</c:v>
                </c:pt>
                <c:pt idx="1">
                  <c:v>Sales Invoice</c:v>
                </c:pt>
              </c:strCache>
            </c:strRef>
          </c:cat>
          <c:val>
            <c:numRef>
              <c:f>'Pivot tables'!$B$124:$B$126</c:f>
              <c:numCache>
                <c:formatCode>General</c:formatCode>
                <c:ptCount val="2"/>
                <c:pt idx="0">
                  <c:v>399</c:v>
                </c:pt>
                <c:pt idx="1">
                  <c:v>29</c:v>
                </c:pt>
              </c:numCache>
            </c:numRef>
          </c:val>
          <c:extLst>
            <c:ext xmlns:c16="http://schemas.microsoft.com/office/drawing/2014/chart" uri="{C3380CC4-5D6E-409C-BE32-E72D297353CC}">
              <c16:uniqueId val="{0000002E-229D-4499-9FC6-E5A65205EE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Top</a:t>
            </a:r>
            <a:r>
              <a:rPr lang="en-US" sz="1100" baseline="0"/>
              <a:t> reasons for transactions</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tables'!$F$105</c:f>
              <c:strCache>
                <c:ptCount val="1"/>
                <c:pt idx="0">
                  <c:v>Total</c:v>
                </c:pt>
              </c:strCache>
            </c:strRef>
          </c:tx>
          <c:spPr>
            <a:solidFill>
              <a:schemeClr val="accent1"/>
            </a:solidFill>
            <a:ln>
              <a:noFill/>
            </a:ln>
            <a:effectLst/>
          </c:spPr>
          <c:invertIfNegative val="0"/>
          <c:cat>
            <c:strRef>
              <c:f>'Pivot tables'!$E$106:$E$116</c:f>
              <c:strCache>
                <c:ptCount val="10"/>
                <c:pt idx="0">
                  <c:v>Wrong Order</c:v>
                </c:pt>
                <c:pt idx="1">
                  <c:v>Short Supplied</c:v>
                </c:pt>
                <c:pt idx="2">
                  <c:v>Shop had No Cash</c:v>
                </c:pt>
                <c:pt idx="3">
                  <c:v>Godown Short</c:v>
                </c:pt>
                <c:pt idx="4">
                  <c:v>Salable</c:v>
                </c:pt>
                <c:pt idx="5">
                  <c:v>DAMAGED</c:v>
                </c:pt>
                <c:pt idx="6">
                  <c:v>Shop Closed</c:v>
                </c:pt>
                <c:pt idx="7">
                  <c:v>Po Expired So Customer Rejected</c:v>
                </c:pt>
                <c:pt idx="8">
                  <c:v>Expired Pack</c:v>
                </c:pt>
                <c:pt idx="9">
                  <c:v>(blank)</c:v>
                </c:pt>
              </c:strCache>
            </c:strRef>
          </c:cat>
          <c:val>
            <c:numRef>
              <c:f>'Pivot tables'!$F$106:$F$116</c:f>
              <c:numCache>
                <c:formatCode>General</c:formatCode>
                <c:ptCount val="10"/>
                <c:pt idx="0">
                  <c:v>2306011.4800000023</c:v>
                </c:pt>
                <c:pt idx="1">
                  <c:v>354104.07999999996</c:v>
                </c:pt>
                <c:pt idx="2">
                  <c:v>278452.78999999986</c:v>
                </c:pt>
                <c:pt idx="3">
                  <c:v>222025.21</c:v>
                </c:pt>
                <c:pt idx="4">
                  <c:v>55272</c:v>
                </c:pt>
                <c:pt idx="5">
                  <c:v>24273.58</c:v>
                </c:pt>
                <c:pt idx="6">
                  <c:v>16289.679999999998</c:v>
                </c:pt>
                <c:pt idx="7">
                  <c:v>16074.589999999998</c:v>
                </c:pt>
                <c:pt idx="8">
                  <c:v>8470.369999999999</c:v>
                </c:pt>
                <c:pt idx="9">
                  <c:v>0</c:v>
                </c:pt>
              </c:numCache>
            </c:numRef>
          </c:val>
          <c:extLst>
            <c:ext xmlns:c16="http://schemas.microsoft.com/office/drawing/2014/chart" uri="{C3380CC4-5D6E-409C-BE32-E72D297353CC}">
              <c16:uniqueId val="{00000000-8AF4-4061-9766-49F36E59275A}"/>
            </c:ext>
          </c:extLst>
        </c:ser>
        <c:dLbls>
          <c:showLegendKey val="0"/>
          <c:showVal val="0"/>
          <c:showCatName val="0"/>
          <c:showSerName val="0"/>
          <c:showPercent val="0"/>
          <c:showBubbleSize val="0"/>
        </c:dLbls>
        <c:gapWidth val="219"/>
        <c:overlap val="-27"/>
        <c:axId val="430461664"/>
        <c:axId val="430439584"/>
      </c:barChart>
      <c:catAx>
        <c:axId val="43046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39584"/>
        <c:crosses val="autoZero"/>
        <c:auto val="1"/>
        <c:lblAlgn val="ctr"/>
        <c:lblOffset val="100"/>
        <c:noMultiLvlLbl val="0"/>
      </c:catAx>
      <c:valAx>
        <c:axId val="430439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6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[Business Data Sample.xlsx]Pivot tables!PivotTable6</c:name>
    <c:fmtId val="9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r>
              <a:rPr lang="en-US" baseline="0"/>
              <a:t> based on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tables'!$B$12</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tables'!$A$13:$A$18</c:f>
              <c:strCache>
                <c:ptCount val="5"/>
                <c:pt idx="0">
                  <c:v>JCK Enterprise</c:v>
                </c:pt>
                <c:pt idx="1">
                  <c:v>Kyra Enterprises</c:v>
                </c:pt>
                <c:pt idx="2">
                  <c:v>Star Exports(GST)</c:v>
                </c:pt>
                <c:pt idx="3">
                  <c:v>Vinayak Marketing</c:v>
                </c:pt>
                <c:pt idx="4">
                  <c:v>Vinod Pharma</c:v>
                </c:pt>
              </c:strCache>
            </c:strRef>
          </c:cat>
          <c:val>
            <c:numRef>
              <c:f>'Pivot tables'!$B$13:$B$18</c:f>
              <c:numCache>
                <c:formatCode>[&gt;=1000]#,##0,"K";0</c:formatCode>
                <c:ptCount val="5"/>
                <c:pt idx="0">
                  <c:v>13919763002.979998</c:v>
                </c:pt>
                <c:pt idx="1">
                  <c:v>7272322703.0600004</c:v>
                </c:pt>
                <c:pt idx="2">
                  <c:v>365299200</c:v>
                </c:pt>
                <c:pt idx="3">
                  <c:v>158046112.60000002</c:v>
                </c:pt>
                <c:pt idx="4">
                  <c:v>128224082.36000001</c:v>
                </c:pt>
              </c:numCache>
            </c:numRef>
          </c:val>
          <c:extLst>
            <c:ext xmlns:c16="http://schemas.microsoft.com/office/drawing/2014/chart" uri="{C3380CC4-5D6E-409C-BE32-E72D297353CC}">
              <c16:uniqueId val="{00000000-CB7C-4438-8EC8-23A6C4A5CB3F}"/>
            </c:ext>
          </c:extLst>
        </c:ser>
        <c:dLbls>
          <c:dLblPos val="outEnd"/>
          <c:showLegendKey val="0"/>
          <c:showVal val="1"/>
          <c:showCatName val="0"/>
          <c:showSerName val="0"/>
          <c:showPercent val="0"/>
          <c:showBubbleSize val="0"/>
        </c:dLbls>
        <c:gapWidth val="219"/>
        <c:overlap val="-27"/>
        <c:axId val="1929887776"/>
        <c:axId val="1929890656"/>
      </c:barChart>
      <c:catAx>
        <c:axId val="192988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890656"/>
        <c:crosses val="autoZero"/>
        <c:auto val="1"/>
        <c:lblAlgn val="ctr"/>
        <c:lblOffset val="100"/>
        <c:noMultiLvlLbl val="0"/>
      </c:catAx>
      <c:valAx>
        <c:axId val="1929890656"/>
        <c:scaling>
          <c:orientation val="minMax"/>
        </c:scaling>
        <c:delete val="0"/>
        <c:axPos val="l"/>
        <c:numFmt formatCode="[&gt;=1000]#,##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887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tables!PivotTable9</c:name>
    <c:fmtId val="11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tables'!$B$27</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732D-421B-A020-421EDE2DDBC2}"/>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732D-421B-A020-421EDE2DDBC2}"/>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732D-421B-A020-421EDE2DDBC2}"/>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732D-421B-A020-421EDE2DDBC2}"/>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732D-421B-A020-421EDE2DDBC2}"/>
              </c:ext>
            </c:extLst>
          </c:dPt>
          <c:dPt>
            <c:idx val="5"/>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732D-421B-A020-421EDE2DDBC2}"/>
              </c:ext>
            </c:extLst>
          </c:dPt>
          <c:dPt>
            <c:idx val="6"/>
            <c:bubble3D val="0"/>
            <c:spPr>
              <a:solidFill>
                <a:schemeClr val="accent1">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D-732D-421B-A020-421EDE2DDBC2}"/>
              </c:ext>
            </c:extLst>
          </c:dPt>
          <c:dPt>
            <c:idx val="7"/>
            <c:bubble3D val="0"/>
            <c:spPr>
              <a:solidFill>
                <a:schemeClr val="accent2">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F-732D-421B-A020-421EDE2DDBC2}"/>
              </c:ext>
            </c:extLst>
          </c:dPt>
          <c:dPt>
            <c:idx val="8"/>
            <c:bubble3D val="0"/>
            <c:spPr>
              <a:solidFill>
                <a:schemeClr val="accent3">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1-732D-421B-A020-421EDE2DDBC2}"/>
              </c:ext>
            </c:extLst>
          </c:dPt>
          <c:dPt>
            <c:idx val="9"/>
            <c:bubble3D val="0"/>
            <c:spPr>
              <a:solidFill>
                <a:schemeClr val="accent4">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3-732D-421B-A020-421EDE2DDBC2}"/>
              </c:ext>
            </c:extLst>
          </c:dPt>
          <c:dPt>
            <c:idx val="10"/>
            <c:bubble3D val="0"/>
            <c:spPr>
              <a:solidFill>
                <a:schemeClr val="accent5">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5-732D-421B-A020-421EDE2DDBC2}"/>
              </c:ext>
            </c:extLst>
          </c:dPt>
          <c:dPt>
            <c:idx val="11"/>
            <c:bubble3D val="0"/>
            <c:spPr>
              <a:solidFill>
                <a:schemeClr val="accent6">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7-732D-421B-A020-421EDE2DDBC2}"/>
              </c:ext>
            </c:extLst>
          </c:dPt>
          <c:dPt>
            <c:idx val="12"/>
            <c:bubble3D val="0"/>
            <c:spPr>
              <a:solidFill>
                <a:schemeClr val="accent1">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9-732D-421B-A020-421EDE2DDBC2}"/>
              </c:ext>
            </c:extLst>
          </c:dPt>
          <c:dPt>
            <c:idx val="13"/>
            <c:bubble3D val="0"/>
            <c:spPr>
              <a:solidFill>
                <a:schemeClr val="accent2">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B-732D-421B-A020-421EDE2DDBC2}"/>
              </c:ext>
            </c:extLst>
          </c:dPt>
          <c:dPt>
            <c:idx val="14"/>
            <c:bubble3D val="0"/>
            <c:spPr>
              <a:solidFill>
                <a:schemeClr val="accent3">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D-732D-421B-A020-421EDE2DDBC2}"/>
              </c:ext>
            </c:extLst>
          </c:dPt>
          <c:dPt>
            <c:idx val="15"/>
            <c:bubble3D val="0"/>
            <c:spPr>
              <a:solidFill>
                <a:schemeClr val="accent4">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1F-732D-421B-A020-421EDE2DDBC2}"/>
              </c:ext>
            </c:extLst>
          </c:dPt>
          <c:dPt>
            <c:idx val="16"/>
            <c:bubble3D val="0"/>
            <c:spPr>
              <a:solidFill>
                <a:schemeClr val="accent5">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1-732D-421B-A020-421EDE2DDBC2}"/>
              </c:ext>
            </c:extLst>
          </c:dPt>
          <c:dPt>
            <c:idx val="17"/>
            <c:bubble3D val="0"/>
            <c:spPr>
              <a:solidFill>
                <a:schemeClr val="accent6">
                  <a:lumMod val="80000"/>
                  <a:lumOff val="2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3-732D-421B-A020-421EDE2DDBC2}"/>
              </c:ext>
            </c:extLst>
          </c:dPt>
          <c:dPt>
            <c:idx val="18"/>
            <c:bubble3D val="0"/>
            <c:spPr>
              <a:solidFill>
                <a:schemeClr val="accent1">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5-732D-421B-A020-421EDE2DDBC2}"/>
              </c:ext>
            </c:extLst>
          </c:dPt>
          <c:dPt>
            <c:idx val="19"/>
            <c:bubble3D val="0"/>
            <c:spPr>
              <a:solidFill>
                <a:schemeClr val="accent2">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7-732D-421B-A020-421EDE2DDBC2}"/>
              </c:ext>
            </c:extLst>
          </c:dPt>
          <c:dPt>
            <c:idx val="20"/>
            <c:bubble3D val="0"/>
            <c:spPr>
              <a:solidFill>
                <a:schemeClr val="accent3">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9-732D-421B-A020-421EDE2DDBC2}"/>
              </c:ext>
            </c:extLst>
          </c:dPt>
          <c:dPt>
            <c:idx val="21"/>
            <c:bubble3D val="0"/>
            <c:spPr>
              <a:solidFill>
                <a:schemeClr val="accent4">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B-732D-421B-A020-421EDE2DDBC2}"/>
              </c:ext>
            </c:extLst>
          </c:dPt>
          <c:dPt>
            <c:idx val="22"/>
            <c:bubble3D val="0"/>
            <c:spPr>
              <a:solidFill>
                <a:schemeClr val="accent5">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D-732D-421B-A020-421EDE2DDBC2}"/>
              </c:ext>
            </c:extLst>
          </c:dPt>
          <c:dPt>
            <c:idx val="23"/>
            <c:bubble3D val="0"/>
            <c:spPr>
              <a:solidFill>
                <a:schemeClr val="accent6">
                  <a:lumMod val="8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2F-732D-421B-A020-421EDE2DDBC2}"/>
              </c:ext>
            </c:extLst>
          </c:dPt>
          <c:dPt>
            <c:idx val="24"/>
            <c:bubble3D val="0"/>
            <c:spPr>
              <a:solidFill>
                <a:schemeClr val="accent1">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1-732D-421B-A020-421EDE2DDBC2}"/>
              </c:ext>
            </c:extLst>
          </c:dPt>
          <c:dPt>
            <c:idx val="25"/>
            <c:bubble3D val="0"/>
            <c:spPr>
              <a:solidFill>
                <a:schemeClr val="accent2">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3-732D-421B-A020-421EDE2DDBC2}"/>
              </c:ext>
            </c:extLst>
          </c:dPt>
          <c:dPt>
            <c:idx val="26"/>
            <c:bubble3D val="0"/>
            <c:spPr>
              <a:solidFill>
                <a:schemeClr val="accent3">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5-732D-421B-A020-421EDE2DDBC2}"/>
              </c:ext>
            </c:extLst>
          </c:dPt>
          <c:dPt>
            <c:idx val="27"/>
            <c:bubble3D val="0"/>
            <c:spPr>
              <a:solidFill>
                <a:schemeClr val="accent4">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7-732D-421B-A020-421EDE2DDBC2}"/>
              </c:ext>
            </c:extLst>
          </c:dPt>
          <c:dPt>
            <c:idx val="28"/>
            <c:bubble3D val="0"/>
            <c:spPr>
              <a:solidFill>
                <a:schemeClr val="accent5">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9-732D-421B-A020-421EDE2DDBC2}"/>
              </c:ext>
            </c:extLst>
          </c:dPt>
          <c:dPt>
            <c:idx val="29"/>
            <c:bubble3D val="0"/>
            <c:spPr>
              <a:solidFill>
                <a:schemeClr val="accent6">
                  <a:lumMod val="60000"/>
                  <a:lumOff val="4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B-732D-421B-A020-421EDE2DDBC2}"/>
              </c:ext>
            </c:extLst>
          </c:dPt>
          <c:dPt>
            <c:idx val="30"/>
            <c:bubble3D val="0"/>
            <c:spPr>
              <a:solidFill>
                <a:schemeClr val="accent1">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D-732D-421B-A020-421EDE2DDBC2}"/>
              </c:ext>
            </c:extLst>
          </c:dPt>
          <c:dPt>
            <c:idx val="31"/>
            <c:bubble3D val="0"/>
            <c:spPr>
              <a:solidFill>
                <a:schemeClr val="accent2">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3F-732D-421B-A020-421EDE2DDBC2}"/>
              </c:ext>
            </c:extLst>
          </c:dPt>
          <c:dPt>
            <c:idx val="32"/>
            <c:bubble3D val="0"/>
            <c:spPr>
              <a:solidFill>
                <a:schemeClr val="accent3">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1-732D-421B-A020-421EDE2DDBC2}"/>
              </c:ext>
            </c:extLst>
          </c:dPt>
          <c:dPt>
            <c:idx val="33"/>
            <c:bubble3D val="0"/>
            <c:spPr>
              <a:solidFill>
                <a:schemeClr val="accent4">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3-732D-421B-A020-421EDE2DDBC2}"/>
              </c:ext>
            </c:extLst>
          </c:dPt>
          <c:dPt>
            <c:idx val="34"/>
            <c:bubble3D val="0"/>
            <c:spPr>
              <a:solidFill>
                <a:schemeClr val="accent5">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5-732D-421B-A020-421EDE2DDBC2}"/>
              </c:ext>
            </c:extLst>
          </c:dPt>
          <c:dPt>
            <c:idx val="35"/>
            <c:bubble3D val="0"/>
            <c:spPr>
              <a:solidFill>
                <a:schemeClr val="accent6">
                  <a:lumMod val="5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7-732D-421B-A020-421EDE2DDBC2}"/>
              </c:ext>
            </c:extLst>
          </c:dPt>
          <c:dPt>
            <c:idx val="36"/>
            <c:bubble3D val="0"/>
            <c:spPr>
              <a:solidFill>
                <a:schemeClr val="accent1">
                  <a:lumMod val="70000"/>
                  <a:lumOff val="3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49-732D-421B-A020-421EDE2DDBC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tables'!$A$28:$A$65</c:f>
              <c:strCache>
                <c:ptCount val="37"/>
                <c:pt idx="0">
                  <c:v>SubD (SubD A)</c:v>
                </c:pt>
                <c:pt idx="1">
                  <c:v>SubD (SubD B)</c:v>
                </c:pt>
                <c:pt idx="2">
                  <c:v>HFS (Large B Pharmacy)- D Type- Sectorized</c:v>
                </c:pt>
                <c:pt idx="3">
                  <c:v>HFS (Large A Pharmacy)- D type</c:v>
                </c:pt>
                <c:pt idx="4">
                  <c:v>Maximus Jun22 (New Traditional)</c:v>
                </c:pt>
                <c:pt idx="5">
                  <c:v>HFS Sectorized (Large B Traditional)</c:v>
                </c:pt>
                <c:pt idx="6">
                  <c:v>HFS (Large A Pharmacy)- D type- Sectorized</c:v>
                </c:pt>
                <c:pt idx="7">
                  <c:v>New WS Platinum (Semi WS Traditional)</c:v>
                </c:pt>
                <c:pt idx="8">
                  <c:v>New (Medium Pharmacy)- D Type</c:v>
                </c:pt>
                <c:pt idx="9">
                  <c:v>Other (Small A Pharmacy)</c:v>
                </c:pt>
                <c:pt idx="10">
                  <c:v>Other (Small B Traditional)</c:v>
                </c:pt>
                <c:pt idx="11">
                  <c:v>Maximus Jun22 (Small B Traditional)</c:v>
                </c:pt>
                <c:pt idx="12">
                  <c:v>Maximus Jun22 (New Pharmacy)</c:v>
                </c:pt>
                <c:pt idx="13">
                  <c:v>Other (Medium Traditional)</c:v>
                </c:pt>
                <c:pt idx="14">
                  <c:v>Other (New Pharmacy)</c:v>
                </c:pt>
                <c:pt idx="15">
                  <c:v>New Sectorized (Large A Pharmacy)</c:v>
                </c:pt>
                <c:pt idx="16">
                  <c:v>Maximus Jun22 (New Beauty)</c:v>
                </c:pt>
                <c:pt idx="17">
                  <c:v>Other (Small A Traditional)</c:v>
                </c:pt>
                <c:pt idx="18">
                  <c:v>HFS Sectorized (Large A Traditional)</c:v>
                </c:pt>
                <c:pt idx="19">
                  <c:v>New HFS (Hyper)</c:v>
                </c:pt>
                <c:pt idx="20">
                  <c:v>Maximus Jun22 (Small C Traditional)</c:v>
                </c:pt>
                <c:pt idx="21">
                  <c:v>HFS (Large A Pharmacy)- L type- Sectorized</c:v>
                </c:pt>
                <c:pt idx="22">
                  <c:v>Other (New Traditional)</c:v>
                </c:pt>
                <c:pt idx="23">
                  <c:v>Maximus 2.0 Replacement (New Traditional)</c:v>
                </c:pt>
                <c:pt idx="24">
                  <c:v>WS Platinum (Semi WS Traditional)</c:v>
                </c:pt>
                <c:pt idx="25">
                  <c:v>Other (Medium Pharmacy)</c:v>
                </c:pt>
                <c:pt idx="26">
                  <c:v>New (Large B Pharmacy)</c:v>
                </c:pt>
                <c:pt idx="27">
                  <c:v>Maximus Phase1 (New Traditional)</c:v>
                </c:pt>
                <c:pt idx="28">
                  <c:v>WS Silver (WS Non-Feeder Traditional)</c:v>
                </c:pt>
                <c:pt idx="29">
                  <c:v>Maximus Phase1 (Small C Traditional)</c:v>
                </c:pt>
                <c:pt idx="30">
                  <c:v>Speciality Others (Speciality)</c:v>
                </c:pt>
                <c:pt idx="31">
                  <c:v>WS Silver (Semi WS Traditional)</c:v>
                </c:pt>
                <c:pt idx="32">
                  <c:v>HFS Sectorized (Large B Pharmacy)</c:v>
                </c:pt>
                <c:pt idx="33">
                  <c:v>New (Large B Traditional)</c:v>
                </c:pt>
                <c:pt idx="34">
                  <c:v>HFS (Super)</c:v>
                </c:pt>
                <c:pt idx="35">
                  <c:v>Other (Small C Traditional)</c:v>
                </c:pt>
                <c:pt idx="36">
                  <c:v>WS Platinum (Semi WS Beauty)</c:v>
                </c:pt>
              </c:strCache>
            </c:strRef>
          </c:cat>
          <c:val>
            <c:numRef>
              <c:f>'Pivot tables'!$B$28:$B$65</c:f>
              <c:numCache>
                <c:formatCode>General</c:formatCode>
                <c:ptCount val="37"/>
                <c:pt idx="0">
                  <c:v>48948</c:v>
                </c:pt>
                <c:pt idx="1">
                  <c:v>22051</c:v>
                </c:pt>
                <c:pt idx="2">
                  <c:v>12596</c:v>
                </c:pt>
                <c:pt idx="3">
                  <c:v>9370</c:v>
                </c:pt>
                <c:pt idx="4">
                  <c:v>7538</c:v>
                </c:pt>
                <c:pt idx="5">
                  <c:v>5467</c:v>
                </c:pt>
                <c:pt idx="6">
                  <c:v>3988</c:v>
                </c:pt>
                <c:pt idx="7">
                  <c:v>3544</c:v>
                </c:pt>
                <c:pt idx="8">
                  <c:v>3314</c:v>
                </c:pt>
                <c:pt idx="9">
                  <c:v>3154</c:v>
                </c:pt>
                <c:pt idx="10">
                  <c:v>2685</c:v>
                </c:pt>
                <c:pt idx="11">
                  <c:v>1380</c:v>
                </c:pt>
                <c:pt idx="12">
                  <c:v>900</c:v>
                </c:pt>
                <c:pt idx="13">
                  <c:v>860</c:v>
                </c:pt>
                <c:pt idx="14">
                  <c:v>856</c:v>
                </c:pt>
                <c:pt idx="15">
                  <c:v>664</c:v>
                </c:pt>
                <c:pt idx="16">
                  <c:v>612</c:v>
                </c:pt>
                <c:pt idx="17">
                  <c:v>560</c:v>
                </c:pt>
                <c:pt idx="18">
                  <c:v>492</c:v>
                </c:pt>
                <c:pt idx="19">
                  <c:v>452</c:v>
                </c:pt>
                <c:pt idx="20">
                  <c:v>312</c:v>
                </c:pt>
                <c:pt idx="21">
                  <c:v>253</c:v>
                </c:pt>
                <c:pt idx="22">
                  <c:v>217</c:v>
                </c:pt>
                <c:pt idx="23">
                  <c:v>192</c:v>
                </c:pt>
                <c:pt idx="24">
                  <c:v>192</c:v>
                </c:pt>
                <c:pt idx="25">
                  <c:v>192</c:v>
                </c:pt>
                <c:pt idx="26">
                  <c:v>148</c:v>
                </c:pt>
                <c:pt idx="27">
                  <c:v>96</c:v>
                </c:pt>
                <c:pt idx="28">
                  <c:v>72</c:v>
                </c:pt>
                <c:pt idx="29">
                  <c:v>60</c:v>
                </c:pt>
                <c:pt idx="30">
                  <c:v>52</c:v>
                </c:pt>
                <c:pt idx="31">
                  <c:v>48</c:v>
                </c:pt>
                <c:pt idx="32">
                  <c:v>40</c:v>
                </c:pt>
                <c:pt idx="33">
                  <c:v>36</c:v>
                </c:pt>
                <c:pt idx="34">
                  <c:v>29</c:v>
                </c:pt>
                <c:pt idx="35">
                  <c:v>24</c:v>
                </c:pt>
                <c:pt idx="36">
                  <c:v>18</c:v>
                </c:pt>
              </c:numCache>
            </c:numRef>
          </c:val>
          <c:extLst>
            <c:ext xmlns:c16="http://schemas.microsoft.com/office/drawing/2014/chart" uri="{C3380CC4-5D6E-409C-BE32-E72D297353CC}">
              <c16:uniqueId val="{00000000-80A3-42BB-B63B-CBF8BD0CDFB2}"/>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tables!PivotTable10</c:name>
    <c:fmtId val="1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tables'!$B$68</c:f>
              <c:strCache>
                <c:ptCount val="1"/>
                <c:pt idx="0">
                  <c:v>Total</c:v>
                </c:pt>
              </c:strCache>
            </c:strRef>
          </c:tx>
          <c:spPr>
            <a:solidFill>
              <a:schemeClr val="accent1"/>
            </a:solidFill>
            <a:ln>
              <a:noFill/>
            </a:ln>
            <a:effectLst/>
          </c:spPr>
          <c:invertIfNegative val="0"/>
          <c:cat>
            <c:strRef>
              <c:f>'Pivot tables'!$A$69:$A$74</c:f>
              <c:strCache>
                <c:ptCount val="5"/>
                <c:pt idx="0">
                  <c:v>Indore</c:v>
                </c:pt>
                <c:pt idx="1">
                  <c:v>Vadodara</c:v>
                </c:pt>
                <c:pt idx="2">
                  <c:v>Pune</c:v>
                </c:pt>
                <c:pt idx="3">
                  <c:v>Ahmedabad</c:v>
                </c:pt>
                <c:pt idx="4">
                  <c:v>Surat</c:v>
                </c:pt>
              </c:strCache>
            </c:strRef>
          </c:cat>
          <c:val>
            <c:numRef>
              <c:f>'Pivot tables'!$B$69:$B$74</c:f>
              <c:numCache>
                <c:formatCode>[&gt;=1000]#,##0,"K";0</c:formatCode>
                <c:ptCount val="5"/>
                <c:pt idx="0">
                  <c:v>14692194084.189999</c:v>
                </c:pt>
                <c:pt idx="1">
                  <c:v>7509460029.1400003</c:v>
                </c:pt>
                <c:pt idx="2">
                  <c:v>197965657.81999999</c:v>
                </c:pt>
                <c:pt idx="3">
                  <c:v>299507.34000000008</c:v>
                </c:pt>
                <c:pt idx="4">
                  <c:v>0</c:v>
                </c:pt>
              </c:numCache>
            </c:numRef>
          </c:val>
          <c:extLst>
            <c:ext xmlns:c16="http://schemas.microsoft.com/office/drawing/2014/chart" uri="{C3380CC4-5D6E-409C-BE32-E72D297353CC}">
              <c16:uniqueId val="{00000000-C413-4438-AA3D-E67BCBDFF5D3}"/>
            </c:ext>
          </c:extLst>
        </c:ser>
        <c:dLbls>
          <c:showLegendKey val="0"/>
          <c:showVal val="0"/>
          <c:showCatName val="0"/>
          <c:showSerName val="0"/>
          <c:showPercent val="0"/>
          <c:showBubbleSize val="0"/>
        </c:dLbls>
        <c:gapWidth val="219"/>
        <c:overlap val="-27"/>
        <c:axId val="1781625920"/>
        <c:axId val="1781628800"/>
      </c:barChart>
      <c:catAx>
        <c:axId val="17816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628800"/>
        <c:crosses val="autoZero"/>
        <c:auto val="1"/>
        <c:lblAlgn val="ctr"/>
        <c:lblOffset val="100"/>
        <c:noMultiLvlLbl val="0"/>
      </c:catAx>
      <c:valAx>
        <c:axId val="1781628800"/>
        <c:scaling>
          <c:orientation val="minMax"/>
        </c:scaling>
        <c:delete val="0"/>
        <c:axPos val="l"/>
        <c:numFmt formatCode="[&gt;=1000]#,##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62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tables!PivotTable11</c:name>
    <c:fmtId val="13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tables'!$E$68</c:f>
              <c:strCache>
                <c:ptCount val="1"/>
                <c:pt idx="0">
                  <c:v>Total</c:v>
                </c:pt>
              </c:strCache>
            </c:strRef>
          </c:tx>
          <c:spPr>
            <a:solidFill>
              <a:schemeClr val="accent1"/>
            </a:solidFill>
            <a:ln>
              <a:noFill/>
            </a:ln>
            <a:effectLst/>
          </c:spPr>
          <c:invertIfNegative val="0"/>
          <c:cat>
            <c:strRef>
              <c:f>'Pivot tables'!$D$69:$D$74</c:f>
              <c:strCache>
                <c:ptCount val="5"/>
                <c:pt idx="0">
                  <c:v>Ahmedabad</c:v>
                </c:pt>
                <c:pt idx="1">
                  <c:v>Indore</c:v>
                </c:pt>
                <c:pt idx="2">
                  <c:v>Pune</c:v>
                </c:pt>
                <c:pt idx="3">
                  <c:v>Surat</c:v>
                </c:pt>
                <c:pt idx="4">
                  <c:v>Vadodara</c:v>
                </c:pt>
              </c:strCache>
            </c:strRef>
          </c:cat>
          <c:val>
            <c:numRef>
              <c:f>'Pivot tables'!$E$69:$E$74</c:f>
              <c:numCache>
                <c:formatCode>General</c:formatCode>
                <c:ptCount val="5"/>
                <c:pt idx="0">
                  <c:v>428</c:v>
                </c:pt>
                <c:pt idx="1">
                  <c:v>501</c:v>
                </c:pt>
                <c:pt idx="2">
                  <c:v>87</c:v>
                </c:pt>
                <c:pt idx="3">
                  <c:v>67</c:v>
                </c:pt>
                <c:pt idx="4">
                  <c:v>418</c:v>
                </c:pt>
              </c:numCache>
            </c:numRef>
          </c:val>
          <c:extLst>
            <c:ext xmlns:c16="http://schemas.microsoft.com/office/drawing/2014/chart" uri="{C3380CC4-5D6E-409C-BE32-E72D297353CC}">
              <c16:uniqueId val="{00000000-57D7-4BFB-AD98-26BCA65D46A0}"/>
            </c:ext>
          </c:extLst>
        </c:ser>
        <c:dLbls>
          <c:showLegendKey val="0"/>
          <c:showVal val="0"/>
          <c:showCatName val="0"/>
          <c:showSerName val="0"/>
          <c:showPercent val="0"/>
          <c:showBubbleSize val="0"/>
        </c:dLbls>
        <c:gapWidth val="219"/>
        <c:overlap val="-27"/>
        <c:axId val="1929866656"/>
        <c:axId val="1929877696"/>
      </c:barChart>
      <c:catAx>
        <c:axId val="192986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877696"/>
        <c:crosses val="autoZero"/>
        <c:auto val="1"/>
        <c:lblAlgn val="ctr"/>
        <c:lblOffset val="100"/>
        <c:noMultiLvlLbl val="0"/>
      </c:catAx>
      <c:valAx>
        <c:axId val="19298776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86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tables!PivotTable12</c:name>
    <c:fmtId val="13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tables'!$B$79</c:f>
              <c:strCache>
                <c:ptCount val="1"/>
                <c:pt idx="0">
                  <c:v>Total</c:v>
                </c:pt>
              </c:strCache>
            </c:strRef>
          </c:tx>
          <c:spPr>
            <a:ln w="28575" cap="rnd">
              <a:solidFill>
                <a:schemeClr val="accent1"/>
              </a:solidFill>
              <a:round/>
            </a:ln>
            <a:effectLst/>
          </c:spPr>
          <c:marker>
            <c:symbol val="none"/>
          </c:marker>
          <c:cat>
            <c:strRef>
              <c:f>'Pivot tables'!$A$80:$A$94</c:f>
              <c:strCache>
                <c:ptCount val="14"/>
                <c:pt idx="0">
                  <c:v>Semi WS Traditional</c:v>
                </c:pt>
                <c:pt idx="1">
                  <c:v>SubD A</c:v>
                </c:pt>
                <c:pt idx="2">
                  <c:v>SubD B</c:v>
                </c:pt>
                <c:pt idx="3">
                  <c:v>Large A Pharmacy</c:v>
                </c:pt>
                <c:pt idx="4">
                  <c:v>Hyper</c:v>
                </c:pt>
                <c:pt idx="5">
                  <c:v>Medium Traditional</c:v>
                </c:pt>
                <c:pt idx="6">
                  <c:v>Medium Pharmacy</c:v>
                </c:pt>
                <c:pt idx="7">
                  <c:v>Large B Traditional</c:v>
                </c:pt>
                <c:pt idx="8">
                  <c:v>New Beauty</c:v>
                </c:pt>
                <c:pt idx="9">
                  <c:v>New Pharmacy</c:v>
                </c:pt>
                <c:pt idx="10">
                  <c:v>Small A Traditional</c:v>
                </c:pt>
                <c:pt idx="11">
                  <c:v>Large B Pharmacy</c:v>
                </c:pt>
                <c:pt idx="12">
                  <c:v>Small A Pharmacy</c:v>
                </c:pt>
                <c:pt idx="13">
                  <c:v>Large A Traditional</c:v>
                </c:pt>
              </c:strCache>
            </c:strRef>
          </c:cat>
          <c:val>
            <c:numRef>
              <c:f>'Pivot tables'!$B$80:$B$94</c:f>
              <c:numCache>
                <c:formatCode>General</c:formatCode>
                <c:ptCount val="14"/>
                <c:pt idx="0">
                  <c:v>1534.1739130434783</c:v>
                </c:pt>
                <c:pt idx="1">
                  <c:v>69.115248226950357</c:v>
                </c:pt>
                <c:pt idx="2">
                  <c:v>57.774074074074072</c:v>
                </c:pt>
                <c:pt idx="3">
                  <c:v>15.647482014388489</c:v>
                </c:pt>
                <c:pt idx="4">
                  <c:v>13.2</c:v>
                </c:pt>
                <c:pt idx="5">
                  <c:v>12</c:v>
                </c:pt>
                <c:pt idx="6">
                  <c:v>10</c:v>
                </c:pt>
                <c:pt idx="7">
                  <c:v>4.333333333333333</c:v>
                </c:pt>
                <c:pt idx="8">
                  <c:v>4</c:v>
                </c:pt>
                <c:pt idx="9">
                  <c:v>3.25</c:v>
                </c:pt>
                <c:pt idx="10">
                  <c:v>3</c:v>
                </c:pt>
                <c:pt idx="11">
                  <c:v>1.6666666666666667</c:v>
                </c:pt>
                <c:pt idx="12">
                  <c:v>1.5</c:v>
                </c:pt>
                <c:pt idx="13">
                  <c:v>1</c:v>
                </c:pt>
              </c:numCache>
            </c:numRef>
          </c:val>
          <c:smooth val="0"/>
          <c:extLst>
            <c:ext xmlns:c16="http://schemas.microsoft.com/office/drawing/2014/chart" uri="{C3380CC4-5D6E-409C-BE32-E72D297353CC}">
              <c16:uniqueId val="{00000000-6CD4-4372-95E7-E56D9646A8B4}"/>
            </c:ext>
          </c:extLst>
        </c:ser>
        <c:dLbls>
          <c:showLegendKey val="0"/>
          <c:showVal val="0"/>
          <c:showCatName val="0"/>
          <c:showSerName val="0"/>
          <c:showPercent val="0"/>
          <c:showBubbleSize val="0"/>
        </c:dLbls>
        <c:smooth val="0"/>
        <c:axId val="2101242016"/>
        <c:axId val="2101242496"/>
      </c:lineChart>
      <c:catAx>
        <c:axId val="210124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242496"/>
        <c:crosses val="autoZero"/>
        <c:auto val="1"/>
        <c:lblAlgn val="ctr"/>
        <c:lblOffset val="100"/>
        <c:noMultiLvlLbl val="0"/>
      </c:catAx>
      <c:valAx>
        <c:axId val="210124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24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tables'!$F$105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tables'!$E$106:$E$116</c:f>
              <c:strCache>
                <c:ptCount val="10"/>
                <c:pt idx="0">
                  <c:v>Wrong Order</c:v>
                </c:pt>
                <c:pt idx="1">
                  <c:v>Short Supplied</c:v>
                </c:pt>
                <c:pt idx="2">
                  <c:v>Shop had No Cash</c:v>
                </c:pt>
                <c:pt idx="3">
                  <c:v>Godown Short</c:v>
                </c:pt>
                <c:pt idx="4">
                  <c:v>Salable</c:v>
                </c:pt>
                <c:pt idx="5">
                  <c:v>DAMAGED</c:v>
                </c:pt>
                <c:pt idx="6">
                  <c:v>Shop Closed</c:v>
                </c:pt>
                <c:pt idx="7">
                  <c:v>Po Expired So Customer Rejected</c:v>
                </c:pt>
                <c:pt idx="8">
                  <c:v>Expired Pack</c:v>
                </c:pt>
                <c:pt idx="9">
                  <c:v>(blank)</c:v>
                </c:pt>
              </c:strCache>
            </c:strRef>
          </c:cat>
          <c:val>
            <c:numRef>
              <c:f>'Pivot tables'!$F$106:$F$116</c:f>
              <c:numCache>
                <c:formatCode>General</c:formatCode>
                <c:ptCount val="10"/>
                <c:pt idx="0">
                  <c:v>2306011.4800000023</c:v>
                </c:pt>
                <c:pt idx="1">
                  <c:v>354104.07999999996</c:v>
                </c:pt>
                <c:pt idx="2">
                  <c:v>278452.78999999986</c:v>
                </c:pt>
                <c:pt idx="3">
                  <c:v>222025.21</c:v>
                </c:pt>
                <c:pt idx="4">
                  <c:v>55272</c:v>
                </c:pt>
                <c:pt idx="5">
                  <c:v>24273.58</c:v>
                </c:pt>
                <c:pt idx="6">
                  <c:v>16289.679999999998</c:v>
                </c:pt>
                <c:pt idx="7">
                  <c:v>16074.589999999998</c:v>
                </c:pt>
                <c:pt idx="8">
                  <c:v>8470.369999999999</c:v>
                </c:pt>
                <c:pt idx="9">
                  <c:v>0</c:v>
                </c:pt>
              </c:numCache>
            </c:numRef>
          </c:val>
          <c:extLst>
            <c:ext xmlns:c16="http://schemas.microsoft.com/office/drawing/2014/chart" uri="{C3380CC4-5D6E-409C-BE32-E72D297353CC}">
              <c16:uniqueId val="{00000000-D8D0-4068-B9F9-8C0E6CA08432}"/>
            </c:ext>
          </c:extLst>
        </c:ser>
        <c:dLbls>
          <c:showLegendKey val="0"/>
          <c:showVal val="0"/>
          <c:showCatName val="0"/>
          <c:showSerName val="0"/>
          <c:showPercent val="0"/>
          <c:showBubbleSize val="0"/>
        </c:dLbls>
        <c:gapWidth val="219"/>
        <c:overlap val="-27"/>
        <c:axId val="430461664"/>
        <c:axId val="430439584"/>
      </c:barChart>
      <c:catAx>
        <c:axId val="43046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39584"/>
        <c:crosses val="autoZero"/>
        <c:auto val="1"/>
        <c:lblAlgn val="ctr"/>
        <c:lblOffset val="100"/>
        <c:noMultiLvlLbl val="0"/>
      </c:catAx>
      <c:valAx>
        <c:axId val="430439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6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Data Sample.xlsx]Pivot tables!PivotTable15</c:name>
    <c:fmtId val="5"/>
  </c:pivotSource>
  <c:chart>
    <c:title>
      <c:layout>
        <c:manualLayout>
          <c:xMode val="edge"/>
          <c:yMode val="edge"/>
          <c:x val="0.39223600174978129"/>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tables'!$B$122:$B$123</c:f>
              <c:strCache>
                <c:ptCount val="1"/>
                <c:pt idx="0">
                  <c:v>Ahmedabad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tables'!$A$124:$A$126</c:f>
              <c:strCache>
                <c:ptCount val="2"/>
                <c:pt idx="0">
                  <c:v>Saleable RETURN</c:v>
                </c:pt>
                <c:pt idx="1">
                  <c:v>Sales Invoice</c:v>
                </c:pt>
              </c:strCache>
            </c:strRef>
          </c:cat>
          <c:val>
            <c:numRef>
              <c:f>'Pivot tables'!$B$124:$B$126</c:f>
              <c:numCache>
                <c:formatCode>General</c:formatCode>
                <c:ptCount val="2"/>
                <c:pt idx="0">
                  <c:v>399</c:v>
                </c:pt>
                <c:pt idx="1">
                  <c:v>29</c:v>
                </c:pt>
              </c:numCache>
            </c:numRef>
          </c:val>
          <c:extLst>
            <c:ext xmlns:c16="http://schemas.microsoft.com/office/drawing/2014/chart" uri="{C3380CC4-5D6E-409C-BE32-E72D297353CC}">
              <c16:uniqueId val="{00000006-5FCB-4E52-9A57-48A79848733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129540</xdr:colOff>
      <xdr:row>0</xdr:row>
      <xdr:rowOff>0</xdr:rowOff>
    </xdr:from>
    <xdr:to>
      <xdr:col>13</xdr:col>
      <xdr:colOff>411480</xdr:colOff>
      <xdr:row>4</xdr:row>
      <xdr:rowOff>30480</xdr:rowOff>
    </xdr:to>
    <xdr:sp macro="" textlink="">
      <xdr:nvSpPr>
        <xdr:cNvPr id="2" name="Rectangle 1">
          <a:extLst>
            <a:ext uri="{FF2B5EF4-FFF2-40B4-BE49-F238E27FC236}">
              <a16:creationId xmlns:a16="http://schemas.microsoft.com/office/drawing/2014/main" id="{30083BE4-C124-30E2-5C4F-A1DC99C19F9D}"/>
            </a:ext>
          </a:extLst>
        </xdr:cNvPr>
        <xdr:cNvSpPr/>
      </xdr:nvSpPr>
      <xdr:spPr>
        <a:xfrm>
          <a:off x="129540" y="0"/>
          <a:ext cx="8206740" cy="762000"/>
        </a:xfrm>
        <a:prstGeom prst="rect">
          <a:avLst/>
        </a:prstGeom>
        <a:solidFill>
          <a:schemeClr val="accent6">
            <a:lumMod val="20000"/>
            <a:lumOff val="80000"/>
          </a:schemeClr>
        </a:solidFill>
        <a:ln>
          <a:solidFill>
            <a:schemeClr val="accent3">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kern="1200">
              <a:solidFill>
                <a:srgbClr val="388600"/>
              </a:solidFill>
            </a:rPr>
            <a:t>Buisness</a:t>
          </a:r>
          <a:r>
            <a:rPr lang="en-IN" sz="3200" kern="1200" baseline="0">
              <a:solidFill>
                <a:srgbClr val="388600"/>
              </a:solidFill>
            </a:rPr>
            <a:t> Insights</a:t>
          </a:r>
          <a:endParaRPr lang="en-IN" sz="3200" kern="1200">
            <a:solidFill>
              <a:srgbClr val="388600"/>
            </a:solidFill>
          </a:endParaRPr>
        </a:p>
      </xdr:txBody>
    </xdr:sp>
    <xdr:clientData/>
  </xdr:twoCellAnchor>
  <xdr:twoCellAnchor>
    <xdr:from>
      <xdr:col>17</xdr:col>
      <xdr:colOff>396240</xdr:colOff>
      <xdr:row>2</xdr:row>
      <xdr:rowOff>15240</xdr:rowOff>
    </xdr:from>
    <xdr:to>
      <xdr:col>21</xdr:col>
      <xdr:colOff>68580</xdr:colOff>
      <xdr:row>4</xdr:row>
      <xdr:rowOff>30480</xdr:rowOff>
    </xdr:to>
    <xdr:sp macro="" textlink="'Pivot tables'!G7">
      <xdr:nvSpPr>
        <xdr:cNvPr id="3" name="TextBox 2">
          <a:extLst>
            <a:ext uri="{FF2B5EF4-FFF2-40B4-BE49-F238E27FC236}">
              <a16:creationId xmlns:a16="http://schemas.microsoft.com/office/drawing/2014/main" id="{F7C1D837-75F7-4E9A-982D-D9B20A801326}"/>
            </a:ext>
          </a:extLst>
        </xdr:cNvPr>
        <xdr:cNvSpPr txBox="1"/>
      </xdr:nvSpPr>
      <xdr:spPr>
        <a:xfrm>
          <a:off x="10759440" y="381000"/>
          <a:ext cx="2110740" cy="381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138EC9A-B3AC-4760-A624-C8345E1D508F}" type="TxLink">
            <a:rPr lang="en-US" sz="1800" b="0" i="0" u="none" strike="noStrike" kern="1200">
              <a:solidFill>
                <a:schemeClr val="accent6">
                  <a:lumMod val="75000"/>
                </a:schemeClr>
              </a:solidFill>
              <a:latin typeface="Aptos Narrow"/>
            </a:rPr>
            <a:t>22,39,99,19,278K</a:t>
          </a:fld>
          <a:endParaRPr lang="en-US" sz="1800" b="0" i="0" u="none" strike="noStrike" kern="1200">
            <a:solidFill>
              <a:schemeClr val="accent6">
                <a:lumMod val="75000"/>
              </a:schemeClr>
            </a:solidFill>
            <a:latin typeface="Aptos Narrow"/>
          </a:endParaRPr>
        </a:p>
      </xdr:txBody>
    </xdr:sp>
    <xdr:clientData/>
  </xdr:twoCellAnchor>
  <xdr:twoCellAnchor>
    <xdr:from>
      <xdr:col>17</xdr:col>
      <xdr:colOff>388620</xdr:colOff>
      <xdr:row>0</xdr:row>
      <xdr:rowOff>7620</xdr:rowOff>
    </xdr:from>
    <xdr:to>
      <xdr:col>21</xdr:col>
      <xdr:colOff>60960</xdr:colOff>
      <xdr:row>2</xdr:row>
      <xdr:rowOff>7620</xdr:rowOff>
    </xdr:to>
    <xdr:sp macro="" textlink="">
      <xdr:nvSpPr>
        <xdr:cNvPr id="5" name="TextBox 4">
          <a:extLst>
            <a:ext uri="{FF2B5EF4-FFF2-40B4-BE49-F238E27FC236}">
              <a16:creationId xmlns:a16="http://schemas.microsoft.com/office/drawing/2014/main" id="{8AFD679E-24B1-11D6-78E2-0E249CB08BC5}"/>
            </a:ext>
          </a:extLst>
        </xdr:cNvPr>
        <xdr:cNvSpPr txBox="1"/>
      </xdr:nvSpPr>
      <xdr:spPr>
        <a:xfrm>
          <a:off x="10751820" y="7620"/>
          <a:ext cx="2110740" cy="36576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kern="1200">
              <a:solidFill>
                <a:schemeClr val="accent6">
                  <a:lumMod val="75000"/>
                </a:schemeClr>
              </a:solidFill>
            </a:rPr>
            <a:t>Total</a:t>
          </a:r>
          <a:r>
            <a:rPr lang="en-IN" sz="1400" kern="1200" baseline="0">
              <a:solidFill>
                <a:schemeClr val="accent6">
                  <a:lumMod val="75000"/>
                </a:schemeClr>
              </a:solidFill>
            </a:rPr>
            <a:t> Revenue</a:t>
          </a:r>
          <a:endParaRPr lang="en-IN" sz="1400" kern="1200">
            <a:solidFill>
              <a:schemeClr val="accent6">
                <a:lumMod val="75000"/>
              </a:schemeClr>
            </a:solidFill>
          </a:endParaRPr>
        </a:p>
      </xdr:txBody>
    </xdr:sp>
    <xdr:clientData/>
  </xdr:twoCellAnchor>
  <xdr:twoCellAnchor>
    <xdr:from>
      <xdr:col>13</xdr:col>
      <xdr:colOff>411480</xdr:colOff>
      <xdr:row>0</xdr:row>
      <xdr:rowOff>15240</xdr:rowOff>
    </xdr:from>
    <xdr:to>
      <xdr:col>17</xdr:col>
      <xdr:colOff>388620</xdr:colOff>
      <xdr:row>2</xdr:row>
      <xdr:rowOff>0</xdr:rowOff>
    </xdr:to>
    <xdr:sp macro="" textlink="">
      <xdr:nvSpPr>
        <xdr:cNvPr id="6" name="TextBox 5">
          <a:extLst>
            <a:ext uri="{FF2B5EF4-FFF2-40B4-BE49-F238E27FC236}">
              <a16:creationId xmlns:a16="http://schemas.microsoft.com/office/drawing/2014/main" id="{21CED739-60CA-44F2-92D4-5C1F92FA16F2}"/>
            </a:ext>
          </a:extLst>
        </xdr:cNvPr>
        <xdr:cNvSpPr txBox="1"/>
      </xdr:nvSpPr>
      <xdr:spPr>
        <a:xfrm>
          <a:off x="8336280" y="15240"/>
          <a:ext cx="2415540" cy="35052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i="0" u="none" strike="noStrike" kern="1200">
              <a:solidFill>
                <a:srgbClr val="388600"/>
              </a:solidFill>
              <a:latin typeface="Aptos Narrow"/>
            </a:rPr>
            <a:t>Total Quantity</a:t>
          </a:r>
          <a:r>
            <a:rPr lang="en-US" sz="1400" b="0" i="0" u="none" strike="noStrike" kern="1200" baseline="0">
              <a:solidFill>
                <a:srgbClr val="388600"/>
              </a:solidFill>
              <a:latin typeface="Aptos Narrow"/>
            </a:rPr>
            <a:t> Sold</a:t>
          </a:r>
          <a:endParaRPr lang="en-US" sz="1400" b="0" i="0" u="none" strike="noStrike" kern="1200">
            <a:solidFill>
              <a:srgbClr val="388600"/>
            </a:solidFill>
            <a:latin typeface="Aptos Narrow"/>
          </a:endParaRPr>
        </a:p>
      </xdr:txBody>
    </xdr:sp>
    <xdr:clientData/>
  </xdr:twoCellAnchor>
  <xdr:twoCellAnchor>
    <xdr:from>
      <xdr:col>13</xdr:col>
      <xdr:colOff>411480</xdr:colOff>
      <xdr:row>2</xdr:row>
      <xdr:rowOff>15240</xdr:rowOff>
    </xdr:from>
    <xdr:to>
      <xdr:col>17</xdr:col>
      <xdr:colOff>388620</xdr:colOff>
      <xdr:row>4</xdr:row>
      <xdr:rowOff>30480</xdr:rowOff>
    </xdr:to>
    <xdr:sp macro="" textlink="'Pivot tables'!G3">
      <xdr:nvSpPr>
        <xdr:cNvPr id="7" name="TextBox 6">
          <a:extLst>
            <a:ext uri="{FF2B5EF4-FFF2-40B4-BE49-F238E27FC236}">
              <a16:creationId xmlns:a16="http://schemas.microsoft.com/office/drawing/2014/main" id="{3D3C784C-E0DD-3CB1-3814-F52EC25D5BD7}"/>
            </a:ext>
          </a:extLst>
        </xdr:cNvPr>
        <xdr:cNvSpPr txBox="1"/>
      </xdr:nvSpPr>
      <xdr:spPr>
        <a:xfrm>
          <a:off x="8336280" y="381000"/>
          <a:ext cx="2415540" cy="3810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62A1413-6BFB-43C1-AE66-9D6295289F5D}" type="TxLink">
            <a:rPr lang="en-US" sz="1600" b="0" i="0" u="none" strike="noStrike" kern="1200">
              <a:solidFill>
                <a:schemeClr val="accent6">
                  <a:lumMod val="75000"/>
                </a:schemeClr>
              </a:solidFill>
              <a:latin typeface="Aptos Narrow"/>
            </a:rPr>
            <a:pPr algn="ctr"/>
            <a:t>92182</a:t>
          </a:fld>
          <a:endParaRPr lang="en-IN" sz="1600" kern="1200">
            <a:solidFill>
              <a:schemeClr val="accent6">
                <a:lumMod val="75000"/>
              </a:schemeClr>
            </a:solidFill>
          </a:endParaRPr>
        </a:p>
      </xdr:txBody>
    </xdr:sp>
    <xdr:clientData/>
  </xdr:twoCellAnchor>
  <xdr:twoCellAnchor>
    <xdr:from>
      <xdr:col>0</xdr:col>
      <xdr:colOff>129540</xdr:colOff>
      <xdr:row>4</xdr:row>
      <xdr:rowOff>76200</xdr:rowOff>
    </xdr:from>
    <xdr:to>
      <xdr:col>6</xdr:col>
      <xdr:colOff>83820</xdr:colOff>
      <xdr:row>13</xdr:row>
      <xdr:rowOff>53340</xdr:rowOff>
    </xdr:to>
    <xdr:graphicFrame macro="">
      <xdr:nvGraphicFramePr>
        <xdr:cNvPr id="8" name="Chart 7">
          <a:extLst>
            <a:ext uri="{FF2B5EF4-FFF2-40B4-BE49-F238E27FC236}">
              <a16:creationId xmlns:a16="http://schemas.microsoft.com/office/drawing/2014/main" id="{A55A23FC-A290-4CFA-AF57-E3D77BB02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13</xdr:row>
      <xdr:rowOff>106680</xdr:rowOff>
    </xdr:from>
    <xdr:to>
      <xdr:col>6</xdr:col>
      <xdr:colOff>320040</xdr:colOff>
      <xdr:row>27</xdr:row>
      <xdr:rowOff>7620</xdr:rowOff>
    </xdr:to>
    <xdr:graphicFrame macro="">
      <xdr:nvGraphicFramePr>
        <xdr:cNvPr id="9" name="Chart 8">
          <a:extLst>
            <a:ext uri="{FF2B5EF4-FFF2-40B4-BE49-F238E27FC236}">
              <a16:creationId xmlns:a16="http://schemas.microsoft.com/office/drawing/2014/main" id="{E4EC1B0E-5F02-46E9-9E03-B18B8D6F6B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137160</xdr:colOff>
      <xdr:row>4</xdr:row>
      <xdr:rowOff>83820</xdr:rowOff>
    </xdr:from>
    <xdr:to>
      <xdr:col>11</xdr:col>
      <xdr:colOff>7620</xdr:colOff>
      <xdr:row>13</xdr:row>
      <xdr:rowOff>53340</xdr:rowOff>
    </xdr:to>
    <xdr:graphicFrame macro="">
      <xdr:nvGraphicFramePr>
        <xdr:cNvPr id="10" name="Chart 9">
          <a:extLst>
            <a:ext uri="{FF2B5EF4-FFF2-40B4-BE49-F238E27FC236}">
              <a16:creationId xmlns:a16="http://schemas.microsoft.com/office/drawing/2014/main" id="{81CD7697-701B-435A-B314-D765FB787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76200</xdr:colOff>
      <xdr:row>4</xdr:row>
      <xdr:rowOff>76200</xdr:rowOff>
    </xdr:from>
    <xdr:to>
      <xdr:col>15</xdr:col>
      <xdr:colOff>220980</xdr:colOff>
      <xdr:row>13</xdr:row>
      <xdr:rowOff>38100</xdr:rowOff>
    </xdr:to>
    <xdr:graphicFrame macro="">
      <xdr:nvGraphicFramePr>
        <xdr:cNvPr id="11" name="Chart 10">
          <a:extLst>
            <a:ext uri="{FF2B5EF4-FFF2-40B4-BE49-F238E27FC236}">
              <a16:creationId xmlns:a16="http://schemas.microsoft.com/office/drawing/2014/main" id="{C671C4D5-02F7-45F7-A977-1DC179A56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137160</xdr:colOff>
      <xdr:row>13</xdr:row>
      <xdr:rowOff>121920</xdr:rowOff>
    </xdr:from>
    <xdr:to>
      <xdr:col>21</xdr:col>
      <xdr:colOff>30480</xdr:colOff>
      <xdr:row>27</xdr:row>
      <xdr:rowOff>0</xdr:rowOff>
    </xdr:to>
    <xdr:graphicFrame macro="">
      <xdr:nvGraphicFramePr>
        <xdr:cNvPr id="4" name="Chart 3">
          <a:extLst>
            <a:ext uri="{FF2B5EF4-FFF2-40B4-BE49-F238E27FC236}">
              <a16:creationId xmlns:a16="http://schemas.microsoft.com/office/drawing/2014/main" id="{7E879E9C-F2AC-4A5B-9609-9F9C226A1A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365760</xdr:colOff>
      <xdr:row>13</xdr:row>
      <xdr:rowOff>99060</xdr:rowOff>
    </xdr:from>
    <xdr:to>
      <xdr:col>11</xdr:col>
      <xdr:colOff>548640</xdr:colOff>
      <xdr:row>27</xdr:row>
      <xdr:rowOff>0</xdr:rowOff>
    </xdr:to>
    <xdr:graphicFrame macro="">
      <xdr:nvGraphicFramePr>
        <xdr:cNvPr id="18" name="Chart 17">
          <a:extLst>
            <a:ext uri="{FF2B5EF4-FFF2-40B4-BE49-F238E27FC236}">
              <a16:creationId xmlns:a16="http://schemas.microsoft.com/office/drawing/2014/main" id="{6639DBB7-28C9-4291-90A8-00E8559B6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259080</xdr:colOff>
      <xdr:row>4</xdr:row>
      <xdr:rowOff>68580</xdr:rowOff>
    </xdr:from>
    <xdr:to>
      <xdr:col>21</xdr:col>
      <xdr:colOff>60960</xdr:colOff>
      <xdr:row>13</xdr:row>
      <xdr:rowOff>60960</xdr:rowOff>
    </xdr:to>
    <xdr:graphicFrame macro="">
      <xdr:nvGraphicFramePr>
        <xdr:cNvPr id="20" name="Chart 19">
          <a:extLst>
            <a:ext uri="{FF2B5EF4-FFF2-40B4-BE49-F238E27FC236}">
              <a16:creationId xmlns:a16="http://schemas.microsoft.com/office/drawing/2014/main" id="{3BDFF16D-A84E-445D-8E56-99EB24361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579120</xdr:colOff>
      <xdr:row>13</xdr:row>
      <xdr:rowOff>129540</xdr:rowOff>
    </xdr:from>
    <xdr:to>
      <xdr:col>14</xdr:col>
      <xdr:colOff>175260</xdr:colOff>
      <xdr:row>27</xdr:row>
      <xdr:rowOff>7620</xdr:rowOff>
    </xdr:to>
    <mc:AlternateContent xmlns:mc="http://schemas.openxmlformats.org/markup-compatibility/2006">
      <mc:Choice xmlns:a14="http://schemas.microsoft.com/office/drawing/2010/main" Requires="a14">
        <xdr:graphicFrame macro="">
          <xdr:nvGraphicFramePr>
            <xdr:cNvPr id="21" name="City 1">
              <a:extLst>
                <a:ext uri="{FF2B5EF4-FFF2-40B4-BE49-F238E27FC236}">
                  <a16:creationId xmlns:a16="http://schemas.microsoft.com/office/drawing/2014/main" id="{B07D94AD-07FF-47D6-B03D-EB7B00300D80}"/>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7284720" y="2535283"/>
              <a:ext cx="1424940" cy="2468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53340</xdr:colOff>
      <xdr:row>13</xdr:row>
      <xdr:rowOff>144780</xdr:rowOff>
    </xdr:from>
    <xdr:to>
      <xdr:col>24</xdr:col>
      <xdr:colOff>53340</xdr:colOff>
      <xdr:row>27</xdr:row>
      <xdr:rowOff>165735</xdr:rowOff>
    </xdr:to>
    <mc:AlternateContent xmlns:mc="http://schemas.openxmlformats.org/markup-compatibility/2006">
      <mc:Choice xmlns:a14="http://schemas.microsoft.com/office/drawing/2010/main" Requires="a14">
        <xdr:graphicFrame macro="">
          <xdr:nvGraphicFramePr>
            <xdr:cNvPr id="22" name="brand 1">
              <a:extLst>
                <a:ext uri="{FF2B5EF4-FFF2-40B4-BE49-F238E27FC236}">
                  <a16:creationId xmlns:a16="http://schemas.microsoft.com/office/drawing/2014/main" id="{69B72D85-0272-460F-8277-67867FF6415F}"/>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dr:sp macro="" textlink="">
          <xdr:nvSpPr>
            <xdr:cNvPr id="0" name=""/>
            <xdr:cNvSpPr>
              <a:spLocks noTextEdit="1"/>
            </xdr:cNvSpPr>
          </xdr:nvSpPr>
          <xdr:spPr>
            <a:xfrm>
              <a:off x="12854940" y="2550523"/>
              <a:ext cx="1828800" cy="26117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60960</xdr:colOff>
      <xdr:row>0</xdr:row>
      <xdr:rowOff>15241</xdr:rowOff>
    </xdr:from>
    <xdr:to>
      <xdr:col>24</xdr:col>
      <xdr:colOff>60960</xdr:colOff>
      <xdr:row>13</xdr:row>
      <xdr:rowOff>137161</xdr:rowOff>
    </xdr:to>
    <mc:AlternateContent xmlns:mc="http://schemas.openxmlformats.org/markup-compatibility/2006">
      <mc:Choice xmlns:a14="http://schemas.microsoft.com/office/drawing/2010/main" Requires="a14">
        <xdr:graphicFrame macro="">
          <xdr:nvGraphicFramePr>
            <xdr:cNvPr id="23" name="Category 1">
              <a:extLst>
                <a:ext uri="{FF2B5EF4-FFF2-40B4-BE49-F238E27FC236}">
                  <a16:creationId xmlns:a16="http://schemas.microsoft.com/office/drawing/2014/main" id="{E2AACC56-D35A-43C3-BEC4-0974F721773B}"/>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2862560" y="15241"/>
              <a:ext cx="1828800" cy="25276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10</xdr:row>
      <xdr:rowOff>171450</xdr:rowOff>
    </xdr:from>
    <xdr:to>
      <xdr:col>8</xdr:col>
      <xdr:colOff>449580</xdr:colOff>
      <xdr:row>18</xdr:row>
      <xdr:rowOff>76200</xdr:rowOff>
    </xdr:to>
    <xdr:graphicFrame macro="">
      <xdr:nvGraphicFramePr>
        <xdr:cNvPr id="8" name="Chart 7">
          <a:extLst>
            <a:ext uri="{FF2B5EF4-FFF2-40B4-BE49-F238E27FC236}">
              <a16:creationId xmlns:a16="http://schemas.microsoft.com/office/drawing/2014/main" id="{1F99F393-D821-BAD1-9990-F4ACF0241A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53340</xdr:colOff>
      <xdr:row>26</xdr:row>
      <xdr:rowOff>34290</xdr:rowOff>
    </xdr:from>
    <xdr:to>
      <xdr:col>8</xdr:col>
      <xdr:colOff>312420</xdr:colOff>
      <xdr:row>41</xdr:row>
      <xdr:rowOff>34290</xdr:rowOff>
    </xdr:to>
    <xdr:graphicFrame macro="">
      <xdr:nvGraphicFramePr>
        <xdr:cNvPr id="13" name="Chart 12">
          <a:extLst>
            <a:ext uri="{FF2B5EF4-FFF2-40B4-BE49-F238E27FC236}">
              <a16:creationId xmlns:a16="http://schemas.microsoft.com/office/drawing/2014/main" id="{3896C25B-ACAC-9677-EE48-32B7D119A3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99060</xdr:colOff>
      <xdr:row>66</xdr:row>
      <xdr:rowOff>175260</xdr:rowOff>
    </xdr:from>
    <xdr:to>
      <xdr:col>10</xdr:col>
      <xdr:colOff>541020</xdr:colOff>
      <xdr:row>74</xdr:row>
      <xdr:rowOff>76200</xdr:rowOff>
    </xdr:to>
    <xdr:graphicFrame macro="">
      <xdr:nvGraphicFramePr>
        <xdr:cNvPr id="14" name="Chart 13">
          <a:extLst>
            <a:ext uri="{FF2B5EF4-FFF2-40B4-BE49-F238E27FC236}">
              <a16:creationId xmlns:a16="http://schemas.microsoft.com/office/drawing/2014/main" id="{E54488FD-8C8B-5370-0F88-5BE1AA623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15240</xdr:colOff>
      <xdr:row>66</xdr:row>
      <xdr:rowOff>129540</xdr:rowOff>
    </xdr:from>
    <xdr:to>
      <xdr:col>17</xdr:col>
      <xdr:colOff>693420</xdr:colOff>
      <xdr:row>74</xdr:row>
      <xdr:rowOff>106680</xdr:rowOff>
    </xdr:to>
    <xdr:graphicFrame macro="">
      <xdr:nvGraphicFramePr>
        <xdr:cNvPr id="16" name="Chart 15">
          <a:extLst>
            <a:ext uri="{FF2B5EF4-FFF2-40B4-BE49-F238E27FC236}">
              <a16:creationId xmlns:a16="http://schemas.microsoft.com/office/drawing/2014/main" id="{54C37A1D-72F1-C014-9B4D-486638375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167640</xdr:colOff>
      <xdr:row>80</xdr:row>
      <xdr:rowOff>129540</xdr:rowOff>
    </xdr:from>
    <xdr:to>
      <xdr:col>7</xdr:col>
      <xdr:colOff>624840</xdr:colOff>
      <xdr:row>91</xdr:row>
      <xdr:rowOff>76200</xdr:rowOff>
    </xdr:to>
    <xdr:graphicFrame macro="">
      <xdr:nvGraphicFramePr>
        <xdr:cNvPr id="17" name="Chart 16">
          <a:extLst>
            <a:ext uri="{FF2B5EF4-FFF2-40B4-BE49-F238E27FC236}">
              <a16:creationId xmlns:a16="http://schemas.microsoft.com/office/drawing/2014/main" id="{06002E28-AEA5-5258-4385-76AC33D2C0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167640</xdr:colOff>
      <xdr:row>0</xdr:row>
      <xdr:rowOff>0</xdr:rowOff>
    </xdr:from>
    <xdr:to>
      <xdr:col>16</xdr:col>
      <xdr:colOff>281940</xdr:colOff>
      <xdr:row>14</xdr:row>
      <xdr:rowOff>20955</xdr:rowOff>
    </xdr:to>
    <mc:AlternateContent xmlns:mc="http://schemas.openxmlformats.org/markup-compatibility/2006">
      <mc:Choice xmlns:a14="http://schemas.microsoft.com/office/drawing/2010/main" Requires="a14">
        <xdr:graphicFrame macro="">
          <xdr:nvGraphicFramePr>
            <xdr:cNvPr id="2" name="Category">
              <a:extLst>
                <a:ext uri="{FF2B5EF4-FFF2-40B4-BE49-F238E27FC236}">
                  <a16:creationId xmlns:a16="http://schemas.microsoft.com/office/drawing/2014/main" id="{707D9E21-8C3A-7A43-A6BB-CF734A98F1E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0325100" y="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106680</xdr:colOff>
      <xdr:row>0</xdr:row>
      <xdr:rowOff>0</xdr:rowOff>
    </xdr:from>
    <xdr:to>
      <xdr:col>13</xdr:col>
      <xdr:colOff>160020</xdr:colOff>
      <xdr:row>14</xdr:row>
      <xdr:rowOff>20955</xdr:rowOff>
    </xdr:to>
    <mc:AlternateContent xmlns:mc="http://schemas.openxmlformats.org/markup-compatibility/2006">
      <mc:Choice xmlns:a14="http://schemas.microsoft.com/office/drawing/2010/main" Requires="a14">
        <xdr:graphicFrame macro="">
          <xdr:nvGraphicFramePr>
            <xdr:cNvPr id="3" name="brand">
              <a:extLst>
                <a:ext uri="{FF2B5EF4-FFF2-40B4-BE49-F238E27FC236}">
                  <a16:creationId xmlns:a16="http://schemas.microsoft.com/office/drawing/2014/main" id="{B7CE2EAF-D67D-9F2C-4C8A-4E13CB01D72B}"/>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8488680" y="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104</xdr:row>
      <xdr:rowOff>11430</xdr:rowOff>
    </xdr:from>
    <xdr:to>
      <xdr:col>3</xdr:col>
      <xdr:colOff>739140</xdr:colOff>
      <xdr:row>119</xdr:row>
      <xdr:rowOff>11430</xdr:rowOff>
    </xdr:to>
    <xdr:graphicFrame macro="">
      <xdr:nvGraphicFramePr>
        <xdr:cNvPr id="4" name="Chart 3">
          <a:extLst>
            <a:ext uri="{FF2B5EF4-FFF2-40B4-BE49-F238E27FC236}">
              <a16:creationId xmlns:a16="http://schemas.microsoft.com/office/drawing/2014/main" id="{84FE48FA-5E15-8987-79DF-3B294F0518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289560</xdr:colOff>
      <xdr:row>120</xdr:row>
      <xdr:rowOff>125730</xdr:rowOff>
    </xdr:from>
    <xdr:to>
      <xdr:col>13</xdr:col>
      <xdr:colOff>182880</xdr:colOff>
      <xdr:row>135</xdr:row>
      <xdr:rowOff>125730</xdr:rowOff>
    </xdr:to>
    <xdr:graphicFrame macro="">
      <xdr:nvGraphicFramePr>
        <xdr:cNvPr id="6" name="Chart 5">
          <a:extLst>
            <a:ext uri="{FF2B5EF4-FFF2-40B4-BE49-F238E27FC236}">
              <a16:creationId xmlns:a16="http://schemas.microsoft.com/office/drawing/2014/main" id="{C745AA74-40FA-0D28-93D4-CBA0DCD15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327660</xdr:colOff>
      <xdr:row>120</xdr:row>
      <xdr:rowOff>137161</xdr:rowOff>
    </xdr:from>
    <xdr:to>
      <xdr:col>16</xdr:col>
      <xdr:colOff>441960</xdr:colOff>
      <xdr:row>130</xdr:row>
      <xdr:rowOff>167641</xdr:rowOff>
    </xdr:to>
    <mc:AlternateContent xmlns:mc="http://schemas.openxmlformats.org/markup-compatibility/2006">
      <mc:Choice xmlns:a14="http://schemas.microsoft.com/office/drawing/2010/main" Requires="a14">
        <xdr:graphicFrame macro="">
          <xdr:nvGraphicFramePr>
            <xdr:cNvPr id="9" name="City">
              <a:extLst>
                <a:ext uri="{FF2B5EF4-FFF2-40B4-BE49-F238E27FC236}">
                  <a16:creationId xmlns:a16="http://schemas.microsoft.com/office/drawing/2014/main" id="{E57E0773-4E36-5EDB-C582-2038A18C9B95}"/>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485120" y="22219921"/>
              <a:ext cx="1828800" cy="1859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KSHITHA POOJARY" refreshedDate="45651.675893402775" createdVersion="8" refreshedVersion="8" minRefreshableVersion="3" recordCount="1501" xr:uid="{479D159B-5571-4FE1-8E11-E587991AB599}">
  <cacheSource type="worksheet">
    <worksheetSource ref="A1:N1502" sheet="Main"/>
  </cacheSource>
  <cacheFields count="14">
    <cacheField name="date" numFmtId="164">
      <sharedItems containsSemiMixedTypes="0" containsNonDate="0" containsDate="1" containsString="0" minDate="2024-12-02T00:00:00" maxDate="2024-12-21T00:00:00" count="8">
        <d v="2024-12-14T00:00:00"/>
        <d v="2024-12-18T00:00:00"/>
        <d v="2024-12-17T00:00:00"/>
        <d v="2024-12-19T00:00:00"/>
        <d v="2024-12-16T00:00:00"/>
        <d v="2024-12-13T00:00:00"/>
        <d v="2024-12-20T00:00:00"/>
        <d v="2024-12-02T00:00:00"/>
      </sharedItems>
    </cacheField>
    <cacheField name="transaction_type" numFmtId="0">
      <sharedItems count="4">
        <s v="Sales Invoice"/>
        <s v="Saleable RETURN"/>
        <s v="DAMAGED RETURN"/>
        <s v="Scheme Free Product"/>
      </sharedItems>
    </cacheField>
    <cacheField name="customer_name" numFmtId="0">
      <sharedItems count="309">
        <s v="JCK Enterprise"/>
        <s v="Kyra Enterprises"/>
        <s v="Star Exports(GST)"/>
        <s v="Vinod Pharma"/>
        <s v="Vinayak Marketing"/>
        <s v="V M Enterprise"/>
        <s v="Jay Ambe Enterprise"/>
        <s v="Jiyansh Sales"/>
        <s v="Verai General Stores"/>
        <s v="Jalaram Enterprise"/>
        <s v="DEV ENTERPRISE"/>
        <s v="Mashru General Store"/>
        <s v="GPSAR Healthcare Ltd"/>
        <s v="SHREE MOMAI TRADERS"/>
        <s v="Bipinkumar Manshukhlal Shah"/>
        <s v="Punit Sales Agency"/>
        <s v="A TO Z TRADERS"/>
        <s v="Akshar Agency"/>
        <s v="Thakkar Nandkumar Sitaram"/>
        <s v="Tirupati Sales Corporation"/>
        <s v="Jay Agency"/>
        <s v="Osia Hyper Retail Ltd(GST)"/>
        <s v="Rajesh Traders(GST)"/>
        <s v="Shree Aai Mata super market"/>
        <s v="Anshi Lifestyle pharmacy &amp; Supermarket"/>
        <s v="Laxmi Medical Store(GST)"/>
        <s v="C.patel &amp; Sons"/>
        <s v="Salomi Boutique"/>
        <s v="Rational Handloom Co.Pvt.Ltd(GST)"/>
        <s v="Bholenath Supermarket(GST)"/>
        <s v="Mahavir Medical Stores"/>
        <s v="Sunny medical store"/>
        <s v="Hello Medecine(GST)"/>
        <s v="RAINBOW SUPER MARKET"/>
        <s v="Heena Store"/>
        <s v="sanjivni medical"/>
        <s v="Mahesh Medicla &amp; Prov.(GST)"/>
        <s v="Rajesh Provision Stores(GST)"/>
        <s v="New Rajasthan Medicalts(GST)"/>
        <s v="Patava Medical(GST)"/>
        <s v="Roshan Sales"/>
        <s v="Anand Prov. Store"/>
        <s v="Trikamlal Mohanlal &amp; Co."/>
        <s v="Rajkamal General Store"/>
        <s v="Mahavir Genral Stores"/>
        <s v="Shreeji Chemist(GST)"/>
        <s v="sagar parlour"/>
        <s v="Namh Meditech Private Limited"/>
        <s v="Shree Laxmi Super Market"/>
        <s v="Remedy Medicines"/>
        <s v="Shanker Kirana Store"/>
        <s v="kamod medical"/>
        <s v="Arvind Chemical Produc(GST)"/>
        <s v="Bharat Novelty"/>
        <s v="balaji medical and general Store"/>
        <s v="10 PLUS"/>
        <s v="Vijay Stores"/>
        <s v="Ashriwad Medical(GST)"/>
        <s v="Satnam Parlour"/>
        <s v="Maruti Medical &amp; Provision Store"/>
        <s v="Raj Chemist(GST)"/>
        <s v="Raj Tarders"/>
        <s v="Janak Medical Store"/>
        <s v="NewSafe Medical"/>
        <s v="Karanchi Store"/>
        <s v="Shivam Medical Stores"/>
        <s v="chamunda kirana store"/>
        <s v="Shreenathji Pharmacy"/>
        <s v="Kundan Parlour"/>
        <s v="laxmi provision store"/>
        <s v="Gandhi &amp; Sons"/>
        <s v="Anand Kirana"/>
        <s v="J.P.Tea Depo"/>
        <s v="Just Born(GST)"/>
        <s v="Vaibhav Laxmi Medicine(GST)"/>
        <s v="Arpit Medical(GST)"/>
        <s v="Amiraj Pro Center(GST)"/>
        <s v="Akshar Medicine(GST)"/>
        <s v="Aroma Medical"/>
        <s v="Raj Medical &amp; General Store"/>
        <s v="New Umiya Medical"/>
        <s v="Highness Med"/>
        <s v="Natraj Chemist"/>
        <s v="Ganesh Medicine(GST)"/>
        <s v="Parishram Medical(GST)"/>
        <s v="Radhe Trading(GST)"/>
        <s v="Jay Shankar Pro store"/>
        <s v="Mahavir Medical Stores(GST)"/>
        <s v="Moon Light Traders(GST)"/>
        <s v="parvati provision store"/>
        <s v="Doveshwer General Store"/>
        <s v="Mewad Pharmacy"/>
        <s v="Ashok Medical &amp; Gen. St."/>
        <s v="Rajdeep Pro Store"/>
        <s v="BEST pharmacy"/>
        <s v="M M Cosmatic"/>
        <s v="Sangam Pharmacy"/>
        <s v="A-1 Medical"/>
        <s v="Wel Come Medical-(Cash Only)"/>
        <s v="Natraj Medical Stores"/>
        <s v="Murlidhar Prov. Store"/>
        <s v="Ganpathi super market"/>
        <s v="Manan Medical Stores(GST)"/>
        <s v="Shree Shanti Chemist"/>
        <s v="Shreyas Medicince"/>
        <s v="Shalimar Oil Depo"/>
        <s v="Safi store"/>
        <s v="Kashtabhanjan Medical"/>
        <s v="Jay jalaram kirana store"/>
        <s v="babusingh rajpurohit kirana store"/>
        <s v="Medicare Pharmacy(GST)"/>
        <s v="simandhar pharmacy"/>
        <s v="Vidya Medical &amp; Sergical Store(GST)-(Cash Only)"/>
        <s v="Al Sifat General Store"/>
        <s v="Shivam medical"/>
        <s v="lucky tea stall"/>
        <s v="Shreeji anaj bhandar"/>
        <s v="Paras Traders(GST)"/>
        <s v="jay shri hingavaj kirana store"/>
        <s v="bhavani medical &amp; general store"/>
        <s v="bandana medical store"/>
        <s v="Navjeevan Chemist(GST)"/>
        <s v="King Store"/>
        <s v="Ravi Chemist(GST)"/>
        <s v="Ilaj Medical"/>
        <s v="Giriraj Medical Stores(GST)"/>
        <s v="new alif medical stores"/>
        <s v="Shree Sureshwar Grain Centre(GST)"/>
        <s v="Shubham Medical Store"/>
        <s v="Rameshwar Kirana Store"/>
        <s v="Hari Om General &amp; Provision Store(GST)"/>
        <s v="Viraj Kirana"/>
        <s v="KOUSHAR KIRANA STORE"/>
        <s v="RAJ KIRANA STORE"/>
        <s v="Anjali Kirana"/>
        <s v="Krishna kirana store"/>
        <s v="shiv shakti kirana store"/>
        <s v="Muskan Kirana store"/>
        <s v="hoshiyar kirana stor"/>
        <s v="moon corner store"/>
        <s v="Khodiyar Parlour"/>
        <s v="Shakti cutlery store"/>
        <s v="shree ram rajeshwar provision store"/>
        <s v="Shakti Kirana Store"/>
        <s v="RAMDEV TEA STALL"/>
        <s v="Shree aashapura novelty and gift center"/>
        <s v="Raj Madir pan parlour"/>
        <s v="Jalaram dairy parlour"/>
        <s v="Guru Pan Parlor"/>
        <s v="shre khimaj mataji kirana store"/>
        <s v="JAGDAMBA KIRANA STORE"/>
        <s v="Khvaja dairy and store"/>
        <s v="Shivam parlor"/>
        <s v="momin pan parlor"/>
        <s v="Afiyat medical&amp; Hurble Sales"/>
        <s v="Jay bhole Mart kirana &amp; Provision stores"/>
        <s v="Maa ashapura katlary and general store"/>
        <s v="novelty pan parlor"/>
        <s v="Smit pan parlour"/>
        <s v="Taybah Medical"/>
        <s v="bhagya Laxmi provision store"/>
        <s v="Sagar pan parlour"/>
        <s v="chamunda kirana"/>
        <s v="Mukesh Provision Store"/>
        <s v="jay jagdamba provision store"/>
        <s v="Jalak pan dham"/>
        <s v="K G N parlour and general store"/>
        <s v="Royal Parlour"/>
        <s v="Vraj Medicine(GST)"/>
        <s v="gurukrupa general store"/>
        <s v="firoj stor"/>
        <s v="Kuresha parlor"/>
        <s v="Rozi Provision store"/>
        <s v="Jay meldi kirana store"/>
        <s v="Mansi general store"/>
        <s v="manoj kirana store"/>
        <s v="Husen kiran"/>
        <s v="Rai Kirana store"/>
        <s v="NIZAM KIRANA STORE"/>
        <s v="shabnam dairy"/>
        <s v="Jay ambe kirana stores"/>
        <s v="Mangalmurty general store"/>
        <s v="bherunath kirana store"/>
        <s v="Zeel Cold drinks and Provision Store"/>
        <s v="Zam zam Traders"/>
        <s v="Saiyad Kirana Store"/>
        <s v="new sizan kirana store"/>
        <s v="Bajrang Parlour"/>
        <s v="N N PARLOUR"/>
        <s v="shree ashapuri general stores"/>
        <s v="Jay ashapura Kirana store"/>
        <s v="Sahara parlor"/>
        <s v="gokuls kirana store"/>
        <s v="Jay shree ram provision store"/>
        <s v="faruq store"/>
        <s v="khodhiyar mata"/>
        <s v="Alif Pan Parlour"/>
        <s v="Kalindi Store"/>
        <s v="mahavir kirana store"/>
        <s v="Shree Chamunda Kirana store"/>
        <s v="arsh medical &amp; janaral stor"/>
        <s v="Aavesh Kirana store"/>
        <s v="Sherba medical Stores"/>
        <s v="khodiyar general store"/>
        <s v="alif kirana store"/>
        <s v="Haj Traders"/>
        <s v="Adnan kirana and bakery parlour"/>
        <s v="Garib navaz parlour"/>
        <s v="Supreme Sales ( CASH ONLY )"/>
        <s v="madina kariyana"/>
        <s v="bimillah kirana store"/>
        <s v="Mavtar Kirana Store"/>
        <s v="New charbhuja"/>
        <s v="Shree Ramdav Kirana Store"/>
        <s v="komal kirana store"/>
        <s v="Matoshree medicose"/>
        <s v="Classic kirana store"/>
        <s v="aafrin parlor"/>
        <s v="Shreeji Dairy Parlour"/>
        <s v="Shree Padmavati pan parlour"/>
        <s v="dev kirana store(M00924)"/>
        <s v="M S Enterprise"/>
        <s v="Naushad store"/>
        <s v="shiv shakti pan parlor"/>
        <s v="Alif kirana"/>
        <s v="Husain pan parlor"/>
        <s v="Shri Rohini Medical Store"/>
        <s v="rehmad kirana"/>
        <s v="senter point parlour"/>
        <s v="dhanlaxmi anaj bhandar"/>
        <s v="ramdev provision store"/>
        <s v="Jay Mataji Kirana Store"/>
        <s v="Bahuchar Kirana Store"/>
        <s v="Khodiyar Kirana store"/>
        <s v="Hareem medical and provision store"/>
        <s v="Savera Pan Parlour"/>
        <s v="shri chamunda kirana store"/>
        <s v="bilal bekarye"/>
        <s v="jaimomai nasta store"/>
        <s v="saumya fashion"/>
        <s v="new  madina kirana stor"/>
        <s v="Maheshwari Pan parlor"/>
        <s v="J K parlour"/>
        <s v="Maa Khodak Kirana Store"/>
        <s v="Malik pan parlor"/>
        <s v="New Faiz medical store"/>
        <s v="Shree Ganesh stores"/>
        <s v="Aayan parlor"/>
        <s v="TAWAKKAL TEA STALL"/>
        <s v="Khvaja general store"/>
        <s v="Satyanam tea stall"/>
        <s v="Shree dev house keeping"/>
        <s v="Adhiya ice cream parlar"/>
        <s v="Chamunda Parlour"/>
        <s v="sundha medical"/>
        <s v="ambica medical and general stor"/>
        <s v="urva medical store"/>
        <s v="Aaradhya kirana store"/>
        <s v="PARIKH GANREL STORE"/>
        <s v="saan stor"/>
        <s v="sai Krupa kirana store"/>
        <s v="K &amp; S pharmacy ( CASH ONLY )"/>
        <s v="Jai Borwadi Pan parlor"/>
        <s v="asha pan parlar"/>
        <s v="FAST CARE MEDICAL STORE"/>
        <s v="sabina kirana stor"/>
        <s v="sarfraj general store"/>
        <s v="shree harsiddh medical and general store"/>
        <s v="Nizm Store"/>
        <s v="firoz store"/>
        <s v="sajan bakery store"/>
        <s v="khawaza kirana"/>
        <s v="Taj parlor"/>
        <s v="Rathiji Medical store"/>
        <s v="mumtaz parlour"/>
        <s v="natvar kirana store"/>
        <s v="Aravali Medical Stores"/>
        <s v="Nandkishor Medical Stores"/>
        <s v="Sitaram"/>
        <s v="Madhur Super Market(GST)"/>
        <s v="Star Health Medical(GST)"/>
        <s v="Bisora Medical Store"/>
        <s v="Arhiant Medical Stores"/>
        <s v="Gujrat Medicines"/>
        <s v="Vijay Medical &amp; Provision Store(GST)"/>
        <s v="Arkaan Medicines"/>
        <s v="Jalaram Medical(GST)"/>
        <s v="Dharmi Super Market"/>
        <s v="Apex Medical Store"/>
        <s v="Upendra Pharmacy(GST)"/>
        <s v="bhanbrayan kirana store"/>
        <s v="Bharavnath Anaj Bhandar"/>
        <s v="Alif medical store"/>
        <s v="Galaxi Medical &amp; Provision Store"/>
        <s v="Charbhuja trading Co."/>
        <s v="Bhagvan Kirana &amp; Prov.(GST)"/>
        <s v="Madina Medical"/>
        <s v="Siddhnath Medical &amp; Pro store"/>
        <s v="Shree Vardhaman Medical(GST)"/>
        <s v="Beena Medical Stores Private Limited"/>
        <s v="New Mahalaxmi Medical store"/>
        <s v="Mahalaxmi Novelty"/>
        <s v="jai Shree kirana store"/>
        <s v="Hare Krishna grain cener"/>
        <s v="Health Plus"/>
        <s v="Life Care Pharmacy"/>
        <s v="Manisha Medical(GST)"/>
        <s v="Tana Ri Ri Medi. &amp; Provi. Store(GST)"/>
        <s v="Ganesh Kirana"/>
      </sharedItems>
    </cacheField>
    <cacheField name="customer_code" numFmtId="0">
      <sharedItems/>
    </cacheField>
    <cacheField name="channel_description" numFmtId="0">
      <sharedItems count="21">
        <s v="Semi WS Traditional"/>
        <s v="SubD A"/>
        <s v="SubD B"/>
        <s v="Large A Pharmacy"/>
        <s v="Hyper"/>
        <s v="Semi WS Beauty"/>
        <s v="Small B Traditional"/>
        <s v="Large B Pharmacy"/>
        <s v="WS Non-Feeder Traditional"/>
        <s v="Large B Traditional"/>
        <s v="Super"/>
        <s v="Medium Traditional"/>
        <s v="Medium Pharmacy"/>
        <s v="Large A Traditional"/>
        <s v="Small A Pharmacy"/>
        <s v="New Traditional"/>
        <s v="Speciality"/>
        <s v="New Pharmacy"/>
        <s v="Small A Traditional"/>
        <s v="New Beauty"/>
        <s v="Small C Traditional"/>
      </sharedItems>
    </cacheField>
    <cacheField name="customer_type" numFmtId="0">
      <sharedItems count="37">
        <s v="New WS Platinum (Semi WS Traditional)"/>
        <s v="WS Platinum (Semi WS Traditional)"/>
        <s v="SubD (SubD A)"/>
        <s v="SubD (SubD B)"/>
        <s v="HFS (Large A Pharmacy)- D type"/>
        <s v="New HFS (Hyper)"/>
        <s v="WS Platinum (Semi WS Beauty)"/>
        <s v="Maximus Jun22 (Small B Traditional)"/>
        <s v="HFS (Large A Pharmacy)- L type- Sectorized"/>
        <s v="HFS (Large B Pharmacy)- D Type- Sectorized"/>
        <s v="WS Silver (WS Non-Feeder Traditional)"/>
        <s v="HFS Sectorized (Large B Traditional)"/>
        <s v="New (Large B Pharmacy)"/>
        <s v="HFS (Large A Pharmacy)- D type- Sectorized"/>
        <s v="HFS (Super)"/>
        <s v="Other (Medium Traditional)"/>
        <s v="Other (Medium Pharmacy)"/>
        <s v="HFS Sectorized (Large A Traditional)"/>
        <s v="Other (Small A Pharmacy)"/>
        <s v="WS Silver (Semi WS Traditional)"/>
        <s v="Maximus Jun22 (New Traditional)"/>
        <s v="New Sectorized (Large A Pharmacy)"/>
        <s v="New (Medium Pharmacy)- D Type"/>
        <s v="Other (Small B Traditional)"/>
        <s v="Speciality Others (Speciality)"/>
        <s v="Other (New Pharmacy)"/>
        <s v="Maximus 2.0 Replacement (New Traditional)"/>
        <s v="Other (New Traditional)"/>
        <s v="Other (Small A Traditional)"/>
        <s v="Maximus Jun22 (New Beauty)"/>
        <s v="New (Large B Traditional)"/>
        <s v="Other (Small C Traditional)"/>
        <s v="Maximus Jun22 (New Pharmacy)"/>
        <s v="Maximus Phase1 (New Traditional)"/>
        <s v="Maximus Jun22 (Small C Traditional)"/>
        <s v="HFS Sectorized (Large B Pharmacy)"/>
        <s v="Maximus Phase1 (Small C Traditional)"/>
      </sharedItems>
    </cacheField>
    <cacheField name="Category" numFmtId="0">
      <sharedItems count="12">
        <s v="Health Care"/>
        <s v="Fabric &amp; Home Care"/>
        <s v="Grooming"/>
        <s v="Baby Care"/>
        <s v="Fem Care"/>
        <s v="Hair Care"/>
        <s v="Personal Care (GIL)"/>
        <s v="Female Hair Removal"/>
        <s v="Oral care"/>
        <s v="Skin Care"/>
        <s v="Personal Care (OS)"/>
        <s v="Aircare"/>
      </sharedItems>
    </cacheField>
    <cacheField name="brand" numFmtId="0">
      <sharedItems count="37">
        <s v="Action 500"/>
        <s v="Vaporub"/>
        <s v="VCD"/>
        <s v="Tide"/>
        <s v="Inhaler"/>
        <s v="Ariel"/>
        <s v="Wilkinson Sword"/>
        <s v="Pampers"/>
        <s v="Ariel Liquid"/>
        <s v="Guard"/>
        <s v="Whisper Choice"/>
        <s v="Whisper Maxi"/>
        <s v="H&amp;S"/>
        <s v="Whisper Ultra"/>
        <s v="Gillette"/>
        <s v="BabyRub"/>
        <s v="Satin Care"/>
        <s v="Gillette Series"/>
        <s v="Gillette Presto Intl"/>
        <s v="ORAL B"/>
        <s v="Gillette Vector Plus"/>
        <s v="Fusion"/>
        <s v="Pantene"/>
        <s v="Gillette Mach3"/>
        <s v="Vaporub Xtra Strong"/>
        <s v="Venus"/>
        <s v="Vector3"/>
        <s v="7 O Clock"/>
        <s v="Olay"/>
        <s v="7 O Clock PII"/>
        <s v="Fusion PC"/>
        <s v="Mach-3 Turbo"/>
        <s v="Old Spice"/>
        <s v="AmbiPur"/>
        <s v="Vicks"/>
        <s v="Liners"/>
        <s v="Pampers Baby Wipes"/>
      </sharedItems>
    </cacheField>
    <cacheField name="upc (Unit per Case)" numFmtId="0">
      <sharedItems containsSemiMixedTypes="0" containsString="0" containsNumber="1" containsInteger="1" minValue="1" maxValue="1200"/>
    </cacheField>
    <cacheField name="quantity" numFmtId="0">
      <sharedItems containsSemiMixedTypes="0" containsString="0" containsNumber="1" containsInteger="1" minValue="-36" maxValue="16307"/>
    </cacheField>
    <cacheField name="amount" numFmtId="0">
      <sharedItems containsSemiMixedTypes="0" containsString="0" containsNumber="1" minValue="-39719.4" maxValue="2231769.6"/>
    </cacheField>
    <cacheField name="reason for transaction" numFmtId="0">
      <sharedItems containsBlank="1" count="10">
        <m/>
        <s v="Wrong Order"/>
        <s v="Short Supplied"/>
        <s v="Godown Short"/>
        <s v="Shop had No Cash"/>
        <s v="DAMAGED"/>
        <s v="Shop Closed"/>
        <s v="Expired Pack"/>
        <s v="Po Expired So Customer Rejected"/>
        <s v="Salable"/>
      </sharedItems>
    </cacheField>
    <cacheField name="City" numFmtId="0">
      <sharedItems count="5">
        <s v="Indore"/>
        <s v="Vadodara"/>
        <s v="Pune"/>
        <s v="Ahmedabad"/>
        <s v="Surat"/>
      </sharedItems>
    </cacheField>
    <cacheField name="Revenue" numFmtId="0">
      <sharedItems containsSemiMixedTypes="0" containsString="0" containsNumber="1" minValue="0" maxValue="12415723045.809999"/>
    </cacheField>
  </cacheFields>
  <extLst>
    <ext xmlns:x14="http://schemas.microsoft.com/office/spreadsheetml/2009/9/main" uri="{725AE2AE-9491-48be-B2B4-4EB974FC3084}">
      <x14:pivotCacheDefinition pivotCacheId="3202512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KSHITHA POOJARY" refreshedDate="45651.690224768521" createdVersion="8" refreshedVersion="8" minRefreshableVersion="3" recordCount="1503" xr:uid="{ECBD879D-DA72-4406-999A-AFEE9F5F6B9C}">
  <cacheSource type="worksheet">
    <worksheetSource ref="A1:U1048576" sheet="Main"/>
  </cacheSource>
  <cacheFields count="21">
    <cacheField name="date" numFmtId="0">
      <sharedItems containsNonDate="0" containsDate="1" containsString="0" containsBlank="1" minDate="2024-12-02T00:00:00" maxDate="2024-12-21T00:00:00"/>
    </cacheField>
    <cacheField name="transaction_type" numFmtId="0">
      <sharedItems containsBlank="1" count="5">
        <s v="Sales Invoice"/>
        <s v="Saleable RETURN"/>
        <s v="DAMAGED RETURN"/>
        <s v="Scheme Free Product"/>
        <m/>
      </sharedItems>
    </cacheField>
    <cacheField name="customer_name" numFmtId="0">
      <sharedItems containsBlank="1"/>
    </cacheField>
    <cacheField name="customer_code" numFmtId="0">
      <sharedItems containsBlank="1"/>
    </cacheField>
    <cacheField name="channel_description" numFmtId="0">
      <sharedItems containsBlank="1"/>
    </cacheField>
    <cacheField name="customer_type" numFmtId="0">
      <sharedItems containsBlank="1"/>
    </cacheField>
    <cacheField name="Category" numFmtId="0">
      <sharedItems containsBlank="1"/>
    </cacheField>
    <cacheField name="brand" numFmtId="0">
      <sharedItems containsBlank="1"/>
    </cacheField>
    <cacheField name="upc (Unit per Case)" numFmtId="0">
      <sharedItems containsString="0" containsBlank="1" containsNumber="1" containsInteger="1" minValue="1" maxValue="1200"/>
    </cacheField>
    <cacheField name="quantity" numFmtId="0">
      <sharedItems containsString="0" containsBlank="1" containsNumber="1" containsInteger="1" minValue="-36" maxValue="16307"/>
    </cacheField>
    <cacheField name="amount" numFmtId="0">
      <sharedItems containsString="0" containsBlank="1" containsNumber="1" minValue="-39719.4" maxValue="2231769.6"/>
    </cacheField>
    <cacheField name="reason for transaction" numFmtId="0">
      <sharedItems containsBlank="1" count="10">
        <m/>
        <s v="Wrong Order"/>
        <s v="Short Supplied"/>
        <s v="Godown Short"/>
        <s v="Shop had No Cash"/>
        <s v="DAMAGED"/>
        <s v="Shop Closed"/>
        <s v="Expired Pack"/>
        <s v="Po Expired So Customer Rejected"/>
        <s v="Salable"/>
      </sharedItems>
    </cacheField>
    <cacheField name="City" numFmtId="0">
      <sharedItems containsBlank="1" count="6">
        <s v="Indore"/>
        <s v="Vadodara"/>
        <s v="Pune"/>
        <s v="Ahmedabad"/>
        <s v="Surat"/>
        <m/>
      </sharedItems>
    </cacheField>
    <cacheField name="Revenue" numFmtId="0">
      <sharedItems containsString="0" containsBlank="1" containsNumber="1" minValue="0" maxValue="12415723045.809999"/>
    </cacheField>
    <cacheField name="Top Customers" numFmtId="0">
      <sharedItems containsString="0" containsBlank="1" containsNumber="1" minValue="0" maxValue="13919763002.979998"/>
    </cacheField>
    <cacheField name="Total Revenue Per city" numFmtId="0">
      <sharedItems containsString="0" containsBlank="1" containsNumber="1" minValue="0" maxValue="14692194084.189999"/>
    </cacheField>
    <cacheField name="Total Quantity sold per city" numFmtId="0">
      <sharedItems containsString="0" containsBlank="1" containsNumber="1" containsInteger="1" minValue="-1362" maxValue="56496"/>
    </cacheField>
    <cacheField name="Number of trransactions per city" numFmtId="0">
      <sharedItems containsString="0" containsBlank="1" containsNumber="1" containsInteger="1" minValue="1" maxValue="501"/>
    </cacheField>
    <cacheField name="Quantity Sold" numFmtId="0">
      <sharedItems containsString="0" containsBlank="1" containsNumber="1" containsInteger="1" minValue="0" maxValue="16307"/>
    </cacheField>
    <cacheField name="Revenue Loss" numFmtId="0">
      <sharedItems containsString="0" containsBlank="1" containsNumber="1" minValue="0" maxValue="1112143.2"/>
    </cacheField>
    <cacheField name="Quantity lost" numFmtId="0">
      <sharedItems containsString="0" containsBlank="1" containsNumber="1" containsInteger="1" minValue="-36" maxValue="0"/>
    </cacheField>
  </cacheFields>
  <extLst>
    <ext xmlns:x14="http://schemas.microsoft.com/office/spreadsheetml/2009/9/main" uri="{725AE2AE-9491-48be-B2B4-4EB974FC3084}">
      <x14:pivotCacheDefinition pivotCacheId="111712157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EKSHITHA POOJARY" refreshedDate="45651.73905196759" backgroundQuery="1" createdVersion="8" refreshedVersion="8" minRefreshableVersion="3" recordCount="0" supportSubquery="1" supportAdvancedDrill="1" xr:uid="{1C4EFD51-1949-4F33-8531-591B39AF6A67}">
  <cacheSource type="external" connectionId="1"/>
  <cacheFields count="4">
    <cacheField name="[Measures].[Sum of Quantity Sold]" caption="Sum of Quantity Sold" numFmtId="0" hierarchy="24" level="32767"/>
    <cacheField name="[Range].[Category].[Category]" caption="Category" numFmtId="0" hierarchy="6" level="1">
      <sharedItems containsSemiMixedTypes="0" containsNonDate="0" containsString="0"/>
    </cacheField>
    <cacheField name="[Range].[brand].[brand]" caption="brand" numFmtId="0" hierarchy="7" level="1">
      <sharedItems containsSemiMixedTypes="0" containsNonDate="0" containsString="0"/>
    </cacheField>
    <cacheField name="[Measures].[Sum of Revenue]" caption="Sum of Revenue" numFmtId="0" hierarchy="25" level="32767"/>
  </cacheFields>
  <cacheHierarchies count="26">
    <cacheHierarchy uniqueName="[Range].[date]" caption="date" attribute="1" time="1" defaultMemberUniqueName="[Range].[date].[All]" allUniqueName="[Range].[date].[All]" dimensionUniqueName="[Range]" displayFolder="" count="2" memberValueDatatype="7" unbalanced="0"/>
    <cacheHierarchy uniqueName="[Range].[transaction_type]" caption="transaction_type" attribute="1" defaultMemberUniqueName="[Range].[transaction_type].[All]" allUniqueName="[Range].[transaction_type].[All]" dimensionUniqueName="[Range]" displayFolder="" count="2" memberValueDatatype="130" unbalanced="0"/>
    <cacheHierarchy uniqueName="[Range].[customer_name]" caption="customer_name" attribute="1" defaultMemberUniqueName="[Range].[customer_name].[All]" allUniqueName="[Range].[customer_name].[All]" dimensionUniqueName="[Range]" displayFolder="" count="2" memberValueDatatype="130" unbalanced="0"/>
    <cacheHierarchy uniqueName="[Range].[customer_code]" caption="customer_code" attribute="1" defaultMemberUniqueName="[Range].[customer_code].[All]" allUniqueName="[Range].[customer_code].[All]" dimensionUniqueName="[Range]" displayFolder="" count="2" memberValueDatatype="130" unbalanced="0"/>
    <cacheHierarchy uniqueName="[Range].[channel_description]" caption="channel_description" attribute="1" defaultMemberUniqueName="[Range].[channel_description].[All]" allUniqueName="[Range].[channel_description].[All]" dimensionUniqueName="[Range]" displayFolder="" count="2" memberValueDatatype="130" unbalanced="0"/>
    <cacheHierarchy uniqueName="[Range].[customer_type]" caption="customer_type" attribute="1" defaultMemberUniqueName="[Range].[customer_type].[All]" allUniqueName="[Range].[customer_type].[All]" dimensionUniqueName="[Range]" displayFolder="" count="2"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1"/>
      </fieldsUsage>
    </cacheHierarchy>
    <cacheHierarchy uniqueName="[Range].[brand]" caption="brand" attribute="1" defaultMemberUniqueName="[Range].[brand].[All]" allUniqueName="[Range].[brand].[All]" dimensionUniqueName="[Range]" displayFolder="" count="2" memberValueDatatype="130" unbalanced="0">
      <fieldsUsage count="2">
        <fieldUsage x="-1"/>
        <fieldUsage x="2"/>
      </fieldsUsage>
    </cacheHierarchy>
    <cacheHierarchy uniqueName="[Range].[upc (Unit per Case)]" caption="upc (Unit per Case)" attribute="1" defaultMemberUniqueName="[Range].[upc (Unit per Case)].[All]" allUniqueName="[Range].[upc (Unit per Case)].[All]" dimensionUniqueName="[Range]" displayFolder="" count="2" memberValueDatatype="20" unbalanced="0"/>
    <cacheHierarchy uniqueName="[Range].[quantity]" caption="quantity" attribute="1" defaultMemberUniqueName="[Range].[quantity].[All]" allUniqueName="[Range].[quantity].[All]" dimensionUniqueName="[Range]" displayFolder="" count="2" memberValueDatatype="20" unbalanced="0"/>
    <cacheHierarchy uniqueName="[Range].[amount]" caption="amount" attribute="1" defaultMemberUniqueName="[Range].[amount].[All]" allUniqueName="[Range].[amount].[All]" dimensionUniqueName="[Range]" displayFolder="" count="2" memberValueDatatype="5" unbalanced="0"/>
    <cacheHierarchy uniqueName="[Range].[reason for transaction]" caption="reason for transaction" attribute="1" defaultMemberUniqueName="[Range].[reason for transaction].[All]" allUniqueName="[Range].[reason for transaction].[All]" dimensionUniqueName="[Range]" displayFolder="" count="2" memberValueDatatype="130" unbalanced="0"/>
    <cacheHierarchy uniqueName="[Range].[City]" caption="City" attribute="1" defaultMemberUniqueName="[Range].[City].[All]" allUniqueName="[Range].[City].[All]" dimensionUniqueName="[Range]" displayFolder="" count="2" memberValueDatatype="130" unbalanced="0"/>
    <cacheHierarchy uniqueName="[Range].[Revenue]" caption="Revenue" attribute="1" defaultMemberUniqueName="[Range].[Revenue].[All]" allUniqueName="[Range].[Revenue].[All]" dimensionUniqueName="[Range]" displayFolder="" count="2" memberValueDatatype="5" unbalanced="0"/>
    <cacheHierarchy uniqueName="[Range].[Top Customers]" caption="Top Customers" attribute="1" defaultMemberUniqueName="[Range].[Top Customers].[All]" allUniqueName="[Range].[Top Customers].[All]" dimensionUniqueName="[Range]" displayFolder="" count="2" memberValueDatatype="5" unbalanced="0"/>
    <cacheHierarchy uniqueName="[Range].[Total Revenue Per city]" caption="Total Revenue Per city" attribute="1" defaultMemberUniqueName="[Range].[Total Revenue Per city].[All]" allUniqueName="[Range].[Total Revenue Per city].[All]" dimensionUniqueName="[Range]" displayFolder="" count="2" memberValueDatatype="5" unbalanced="0"/>
    <cacheHierarchy uniqueName="[Range].[Total Quantity sold per city]" caption="Total Quantity sold per city" attribute="1" defaultMemberUniqueName="[Range].[Total Quantity sold per city].[All]" allUniqueName="[Range].[Total Quantity sold per city].[All]" dimensionUniqueName="[Range]" displayFolder="" count="2" memberValueDatatype="20" unbalanced="0"/>
    <cacheHierarchy uniqueName="[Range].[Number of trransactions per city]" caption="Number of trransactions per city" attribute="1" defaultMemberUniqueName="[Range].[Number of trransactions per city].[All]" allUniqueName="[Range].[Number of trransactions per city].[All]" dimensionUniqueName="[Range]" displayFolder="" count="2" memberValueDatatype="20" unbalanced="0"/>
    <cacheHierarchy uniqueName="[Range].[Quantity Sold]" caption="Quantity Sold" attribute="1" defaultMemberUniqueName="[Range].[Quantity Sold].[All]" allUniqueName="[Range].[Quantity Sold].[All]" dimensionUniqueName="[Range]" displayFolder="" count="2" memberValueDatatype="20" unbalanced="0"/>
    <cacheHierarchy uniqueName="[Range].[Revenue Loss]" caption="Revenue Loss" attribute="1" defaultMemberUniqueName="[Range].[Revenue Loss].[All]" allUniqueName="[Range].[Revenue Loss].[All]" dimensionUniqueName="[Range]" displayFolder="" count="2" memberValueDatatype="5" unbalanced="0"/>
    <cacheHierarchy uniqueName="[Range].[Quantity lost]" caption="Quantity lost" attribute="1" defaultMemberUniqueName="[Range].[Quantity lost].[All]" allUniqueName="[Range].[Quantity lost].[All]" dimensionUniqueName="[Range]" displayFolder="" count="2"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Quantity lost]" caption="Sum of Quantity lost" measure="1" displayFolder="" measureGroup="Range" count="0" hidden="1">
      <extLst>
        <ext xmlns:x15="http://schemas.microsoft.com/office/spreadsheetml/2010/11/main" uri="{B97F6D7D-B522-45F9-BDA1-12C45D357490}">
          <x15:cacheHierarchy aggregatedColumn="20"/>
        </ext>
      </extLst>
    </cacheHierarchy>
    <cacheHierarchy uniqueName="[Measures].[Sum of Quantity Sold]" caption="Sum of Quantity Sold" measure="1" displayFolder="" measureGroup="Range"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Revenue]" caption="Sum of Revenue" measure="1" displayFolder="" measureGroup="Range" count="0" oneField="1" hidden="1">
      <fieldsUsage count="1">
        <fieldUsage x="3"/>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EKSHITHA POOJARY" refreshedDate="45651.680865509261" backgroundQuery="1" createdVersion="3" refreshedVersion="8" minRefreshableVersion="3" recordCount="0" supportSubquery="1" supportAdvancedDrill="1" xr:uid="{FAA2FE4F-819A-41A5-8352-BB33C057F40F}">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Range].[date]" caption="date" attribute="1" time="1" defaultMemberUniqueName="[Range].[date].[All]" allUniqueName="[Range].[date].[All]" dimensionUniqueName="[Range]" displayFolder="" count="0" memberValueDatatype="7" unbalanced="0"/>
    <cacheHierarchy uniqueName="[Range].[transaction_type]" caption="transaction_type" attribute="1" defaultMemberUniqueName="[Range].[transaction_type].[All]" allUniqueName="[Range].[transaction_type].[All]" dimensionUniqueName="[Range]" displayFolder="" count="0" memberValueDatatype="130" unbalanced="0"/>
    <cacheHierarchy uniqueName="[Range].[customer_name]" caption="customer_name" attribute="1" defaultMemberUniqueName="[Range].[customer_name].[All]" allUniqueName="[Range].[customer_name].[All]" dimensionUniqueName="[Range]" displayFolder="" count="0" memberValueDatatype="130" unbalanced="0"/>
    <cacheHierarchy uniqueName="[Range].[customer_code]" caption="customer_code" attribute="1" defaultMemberUniqueName="[Range].[customer_code].[All]" allUniqueName="[Range].[customer_code].[All]" dimensionUniqueName="[Range]" displayFolder="" count="0" memberValueDatatype="130" unbalanced="0"/>
    <cacheHierarchy uniqueName="[Range].[channel_description]" caption="channel_description" attribute="1" defaultMemberUniqueName="[Range].[channel_description].[All]" allUniqueName="[Range].[channel_description].[All]" dimensionUniqueName="[Range]" displayFolder="" count="0" memberValueDatatype="130" unbalanced="0"/>
    <cacheHierarchy uniqueName="[Range].[customer_type]" caption="customer_type" attribute="1" defaultMemberUniqueName="[Range].[customer_type].[All]" allUniqueName="[Range].[customer_type].[All]" dimensionUniqueName="[Range]" displayFolder="" count="0" memberValueDatatype="130" unbalanced="0"/>
    <cacheHierarchy uniqueName="[Range].[Category]" caption="Category" attribute="1" defaultMemberUniqueName="[Range].[Category].[All]" allUniqueName="[Range].[Category].[All]" dimensionUniqueName="[Range]" displayFolder="" count="2" memberValueDatatype="130" unbalanced="0"/>
    <cacheHierarchy uniqueName="[Range].[brand]" caption="brand" attribute="1" defaultMemberUniqueName="[Range].[brand].[All]" allUniqueName="[Range].[brand].[All]" dimensionUniqueName="[Range]" displayFolder="" count="2" memberValueDatatype="130" unbalanced="0"/>
    <cacheHierarchy uniqueName="[Range].[upc (Unit per Case)]" caption="upc (Unit per Case)" attribute="1" defaultMemberUniqueName="[Range].[upc (Unit per Case)].[All]" allUniqueName="[Range].[upc (Unit per Case)].[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amount]" caption="amount" attribute="1" defaultMemberUniqueName="[Range].[amount].[All]" allUniqueName="[Range].[amount].[All]" dimensionUniqueName="[Range]" displayFolder="" count="0" memberValueDatatype="5" unbalanced="0"/>
    <cacheHierarchy uniqueName="[Range].[reason for transaction]" caption="reason for transaction" attribute="1" defaultMemberUniqueName="[Range].[reason for transaction].[All]" allUniqueName="[Range].[reason for transaction].[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Revenue]" caption="Revenue" attribute="1" defaultMemberUniqueName="[Range].[Revenue].[All]" allUniqueName="[Range].[Revenue].[All]" dimensionUniqueName="[Range]" displayFolder="" count="0" memberValueDatatype="5" unbalanced="0"/>
    <cacheHierarchy uniqueName="[Range].[Top Customers]" caption="Top Customers" attribute="1" defaultMemberUniqueName="[Range].[Top Customers].[All]" allUniqueName="[Range].[Top Customers].[All]" dimensionUniqueName="[Range]" displayFolder="" count="0" memberValueDatatype="5" unbalanced="0"/>
    <cacheHierarchy uniqueName="[Range].[Total Revenue Per city]" caption="Total Revenue Per city" attribute="1" defaultMemberUniqueName="[Range].[Total Revenue Per city].[All]" allUniqueName="[Range].[Total Revenue Per city].[All]" dimensionUniqueName="[Range]" displayFolder="" count="0" memberValueDatatype="5" unbalanced="0"/>
    <cacheHierarchy uniqueName="[Range].[Total Quantity sold per city]" caption="Total Quantity sold per city" attribute="1" defaultMemberUniqueName="[Range].[Total Quantity sold per city].[All]" allUniqueName="[Range].[Total Quantity sold per city].[All]" dimensionUniqueName="[Range]" displayFolder="" count="0" memberValueDatatype="20" unbalanced="0"/>
    <cacheHierarchy uniqueName="[Range].[Number of trransactions per city]" caption="Number of trransactions per city" attribute="1" defaultMemberUniqueName="[Range].[Number of trransactions per city].[All]" allUniqueName="[Range].[Number of trransactions per city].[All]" dimensionUniqueName="[Range]" displayFolder="" count="0" memberValueDatatype="20" unbalanced="0"/>
    <cacheHierarchy uniqueName="[Range].[Quantity Sold]" caption="Quantity Sold" attribute="1" defaultMemberUniqueName="[Range].[Quantity Sold].[All]" allUniqueName="[Range].[Quantity Sold].[All]" dimensionUniqueName="[Range]" displayFolder="" count="0" memberValueDatatype="20" unbalanced="0"/>
    <cacheHierarchy uniqueName="[Range].[Revenue Loss]" caption="Revenue Loss" attribute="1" defaultMemberUniqueName="[Range].[Revenue Loss].[All]" allUniqueName="[Range].[Revenue Loss].[All]" dimensionUniqueName="[Range]" displayFolder="" count="0" memberValueDatatype="5" unbalanced="0"/>
    <cacheHierarchy uniqueName="[Range].[Quantity lost]" caption="Quantity lost" attribute="1" defaultMemberUniqueName="[Range].[Quantity lost].[All]" allUniqueName="[Range].[Quantity lost].[All]" dimensionUniqueName="[Range]" displayFolder="" count="0" memberValueDatatype="2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Quantity lost]" caption="Sum of Quantity lost" measure="1" displayFolder="" measureGroup="Range" count="0" hidden="1">
      <extLst>
        <ext xmlns:x15="http://schemas.microsoft.com/office/spreadsheetml/2010/11/main" uri="{B97F6D7D-B522-45F9-BDA1-12C45D357490}">
          <x15:cacheHierarchy aggregatedColumn="20"/>
        </ext>
      </extLst>
    </cacheHierarchy>
    <cacheHierarchy uniqueName="[Measures].[Sum of Quantity Sold]" caption="Sum of Quantity Sold" measure="1" displayFolder="" measureGroup="Range" count="0" hidden="1">
      <extLst>
        <ext xmlns:x15="http://schemas.microsoft.com/office/spreadsheetml/2010/11/main" uri="{B97F6D7D-B522-45F9-BDA1-12C45D357490}">
          <x15:cacheHierarchy aggregatedColumn="18"/>
        </ext>
      </extLst>
    </cacheHierarchy>
    <cacheHierarchy uniqueName="[Measures].[Sum of Revenue]" caption="Sum of Revenu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07436919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1">
  <r>
    <x v="0"/>
    <x v="0"/>
    <x v="0"/>
    <s v="KRHUB_96991"/>
    <x v="0"/>
    <x v="0"/>
    <x v="0"/>
    <x v="0"/>
    <n v="960"/>
    <n v="16307"/>
    <n v="761373.83"/>
    <x v="0"/>
    <x v="0"/>
    <n v="12415723045.809999"/>
  </r>
  <r>
    <x v="1"/>
    <x v="0"/>
    <x v="1"/>
    <s v="KRHUB_95398"/>
    <x v="0"/>
    <x v="0"/>
    <x v="0"/>
    <x v="1"/>
    <n v="12"/>
    <n v="960"/>
    <n v="2231769.6"/>
    <x v="0"/>
    <x v="1"/>
    <n v="2142498816"/>
  </r>
  <r>
    <x v="2"/>
    <x v="0"/>
    <x v="1"/>
    <s v="KRHUB_95398"/>
    <x v="0"/>
    <x v="0"/>
    <x v="0"/>
    <x v="1"/>
    <n v="12"/>
    <n v="711"/>
    <n v="1652904.36"/>
    <x v="0"/>
    <x v="1"/>
    <n v="1175214999.96"/>
  </r>
  <r>
    <x v="2"/>
    <x v="0"/>
    <x v="1"/>
    <s v="KRHUB_95398"/>
    <x v="0"/>
    <x v="0"/>
    <x v="0"/>
    <x v="1"/>
    <n v="16"/>
    <n v="800"/>
    <n v="1382480"/>
    <x v="0"/>
    <x v="1"/>
    <n v="1105984000"/>
  </r>
  <r>
    <x v="3"/>
    <x v="0"/>
    <x v="1"/>
    <s v="KRHUB_95398"/>
    <x v="0"/>
    <x v="0"/>
    <x v="0"/>
    <x v="1"/>
    <n v="16"/>
    <n v="800"/>
    <n v="1382480"/>
    <x v="0"/>
    <x v="1"/>
    <n v="1105984000"/>
  </r>
  <r>
    <x v="2"/>
    <x v="0"/>
    <x v="1"/>
    <s v="KRHUB_95398"/>
    <x v="0"/>
    <x v="0"/>
    <x v="0"/>
    <x v="1"/>
    <n v="72"/>
    <n v="1440"/>
    <n v="663292.80000000005"/>
    <x v="0"/>
    <x v="1"/>
    <n v="955141632.00000012"/>
  </r>
  <r>
    <x v="4"/>
    <x v="0"/>
    <x v="0"/>
    <s v="KRHUB_96991"/>
    <x v="0"/>
    <x v="0"/>
    <x v="0"/>
    <x v="2"/>
    <n v="32"/>
    <n v="1848"/>
    <n v="323806.56"/>
    <x v="0"/>
    <x v="0"/>
    <n v="598394522.88"/>
  </r>
  <r>
    <x v="0"/>
    <x v="0"/>
    <x v="2"/>
    <s v="KRHUB_68657"/>
    <x v="0"/>
    <x v="1"/>
    <x v="1"/>
    <x v="3"/>
    <n v="48"/>
    <n v="3600"/>
    <n v="100008"/>
    <x v="0"/>
    <x v="0"/>
    <n v="360028800"/>
  </r>
  <r>
    <x v="3"/>
    <x v="0"/>
    <x v="1"/>
    <s v="KRHUB_95398"/>
    <x v="0"/>
    <x v="0"/>
    <x v="0"/>
    <x v="1"/>
    <n v="72"/>
    <n v="865"/>
    <n v="398436.3"/>
    <x v="0"/>
    <x v="1"/>
    <n v="344647399.5"/>
  </r>
  <r>
    <x v="4"/>
    <x v="0"/>
    <x v="0"/>
    <s v="KRHUB_96991"/>
    <x v="0"/>
    <x v="0"/>
    <x v="0"/>
    <x v="2"/>
    <n v="32"/>
    <n v="1352"/>
    <n v="236897.44"/>
    <x v="0"/>
    <x v="0"/>
    <n v="320285338.88"/>
  </r>
  <r>
    <x v="4"/>
    <x v="0"/>
    <x v="0"/>
    <s v="KRHUB_96991"/>
    <x v="0"/>
    <x v="0"/>
    <x v="0"/>
    <x v="1"/>
    <n v="72"/>
    <n v="720"/>
    <n v="331646.40000000002"/>
    <x v="0"/>
    <x v="0"/>
    <n v="238785408.00000003"/>
  </r>
  <r>
    <x v="0"/>
    <x v="0"/>
    <x v="0"/>
    <s v="KRHUB_96991"/>
    <x v="0"/>
    <x v="0"/>
    <x v="0"/>
    <x v="0"/>
    <n v="960"/>
    <n v="1933"/>
    <n v="90251.77"/>
    <x v="0"/>
    <x v="0"/>
    <n v="174456671.41"/>
  </r>
  <r>
    <x v="2"/>
    <x v="0"/>
    <x v="1"/>
    <s v="KRHUB_95398"/>
    <x v="0"/>
    <x v="0"/>
    <x v="0"/>
    <x v="4"/>
    <n v="25"/>
    <n v="369"/>
    <n v="467386.47"/>
    <x v="0"/>
    <x v="1"/>
    <n v="172465607.42999998"/>
  </r>
  <r>
    <x v="0"/>
    <x v="0"/>
    <x v="0"/>
    <s v="KRHUB_96991"/>
    <x v="0"/>
    <x v="0"/>
    <x v="0"/>
    <x v="0"/>
    <n v="960"/>
    <n v="1920"/>
    <n v="89644.800000000003"/>
    <x v="0"/>
    <x v="0"/>
    <n v="172118016"/>
  </r>
  <r>
    <x v="1"/>
    <x v="0"/>
    <x v="1"/>
    <s v="KRHUB_95398"/>
    <x v="0"/>
    <x v="0"/>
    <x v="0"/>
    <x v="1"/>
    <n v="72"/>
    <n v="563"/>
    <n v="259329.06"/>
    <x v="0"/>
    <x v="1"/>
    <n v="146002260.78"/>
  </r>
  <r>
    <x v="5"/>
    <x v="0"/>
    <x v="3"/>
    <s v="KRHUB_93329"/>
    <x v="1"/>
    <x v="2"/>
    <x v="1"/>
    <x v="5"/>
    <n v="5"/>
    <n v="996"/>
    <n v="101631.84"/>
    <x v="0"/>
    <x v="2"/>
    <n v="101225312.64"/>
  </r>
  <r>
    <x v="3"/>
    <x v="0"/>
    <x v="1"/>
    <s v="KRHUB_95398"/>
    <x v="0"/>
    <x v="0"/>
    <x v="0"/>
    <x v="4"/>
    <n v="25"/>
    <n v="190"/>
    <n v="240659.7"/>
    <x v="0"/>
    <x v="1"/>
    <n v="45725343"/>
  </r>
  <r>
    <x v="2"/>
    <x v="0"/>
    <x v="1"/>
    <s v="KRHUB_95398"/>
    <x v="0"/>
    <x v="0"/>
    <x v="0"/>
    <x v="1"/>
    <n v="12"/>
    <n v="129"/>
    <n v="299894.03999999998"/>
    <x v="0"/>
    <x v="1"/>
    <n v="38686331.159999996"/>
  </r>
  <r>
    <x v="0"/>
    <x v="0"/>
    <x v="4"/>
    <s v="KRHUB_91961"/>
    <x v="1"/>
    <x v="2"/>
    <x v="0"/>
    <x v="2"/>
    <n v="32"/>
    <n v="384"/>
    <n v="67284.479999999996"/>
    <x v="0"/>
    <x v="0"/>
    <n v="25837240.32"/>
  </r>
  <r>
    <x v="0"/>
    <x v="0"/>
    <x v="5"/>
    <s v="KRHUB_91962"/>
    <x v="1"/>
    <x v="2"/>
    <x v="1"/>
    <x v="5"/>
    <n v="5"/>
    <n v="500"/>
    <n v="51020"/>
    <x v="0"/>
    <x v="0"/>
    <n v="25510000"/>
  </r>
  <r>
    <x v="1"/>
    <x v="0"/>
    <x v="6"/>
    <s v="KRHUB_92863"/>
    <x v="1"/>
    <x v="2"/>
    <x v="1"/>
    <x v="5"/>
    <n v="5"/>
    <n v="496"/>
    <n v="50611.839999999997"/>
    <x v="0"/>
    <x v="1"/>
    <n v="25103472.639999997"/>
  </r>
  <r>
    <x v="0"/>
    <x v="0"/>
    <x v="4"/>
    <s v="KRHUB_91961"/>
    <x v="1"/>
    <x v="2"/>
    <x v="2"/>
    <x v="6"/>
    <n v="160"/>
    <n v="480"/>
    <n v="49440"/>
    <x v="0"/>
    <x v="0"/>
    <n v="23731200"/>
  </r>
  <r>
    <x v="0"/>
    <x v="0"/>
    <x v="4"/>
    <s v="KRHUB_91961"/>
    <x v="1"/>
    <x v="2"/>
    <x v="3"/>
    <x v="7"/>
    <n v="288"/>
    <n v="1620"/>
    <n v="13494.6"/>
    <x v="0"/>
    <x v="0"/>
    <n v="21861252"/>
  </r>
  <r>
    <x v="0"/>
    <x v="0"/>
    <x v="7"/>
    <s v="KRHUB_94585"/>
    <x v="2"/>
    <x v="3"/>
    <x v="3"/>
    <x v="7"/>
    <n v="288"/>
    <n v="1620"/>
    <n v="13494.6"/>
    <x v="0"/>
    <x v="0"/>
    <n v="21861252"/>
  </r>
  <r>
    <x v="2"/>
    <x v="0"/>
    <x v="1"/>
    <s v="KRHUB_95398"/>
    <x v="0"/>
    <x v="0"/>
    <x v="0"/>
    <x v="4"/>
    <n v="25"/>
    <n v="131"/>
    <n v="165928.53"/>
    <x v="0"/>
    <x v="1"/>
    <n v="21736637.43"/>
  </r>
  <r>
    <x v="0"/>
    <x v="0"/>
    <x v="5"/>
    <s v="KRHUB_91962"/>
    <x v="1"/>
    <x v="2"/>
    <x v="1"/>
    <x v="8"/>
    <n v="12"/>
    <n v="360"/>
    <n v="57664.800000000003"/>
    <x v="0"/>
    <x v="0"/>
    <n v="20759328"/>
  </r>
  <r>
    <x v="4"/>
    <x v="0"/>
    <x v="8"/>
    <s v="KRHUB_90915"/>
    <x v="2"/>
    <x v="3"/>
    <x v="2"/>
    <x v="9"/>
    <n v="480"/>
    <n v="480"/>
    <n v="33600"/>
    <x v="0"/>
    <x v="0"/>
    <n v="16128000"/>
  </r>
  <r>
    <x v="4"/>
    <x v="0"/>
    <x v="9"/>
    <s v="KRHUB_86219"/>
    <x v="2"/>
    <x v="3"/>
    <x v="2"/>
    <x v="9"/>
    <n v="480"/>
    <n v="480"/>
    <n v="33600"/>
    <x v="0"/>
    <x v="0"/>
    <n v="16128000"/>
  </r>
  <r>
    <x v="0"/>
    <x v="0"/>
    <x v="4"/>
    <s v="KRHUB_91961"/>
    <x v="1"/>
    <x v="2"/>
    <x v="2"/>
    <x v="9"/>
    <n v="480"/>
    <n v="480"/>
    <n v="33600"/>
    <x v="0"/>
    <x v="2"/>
    <n v="16128000"/>
  </r>
  <r>
    <x v="0"/>
    <x v="0"/>
    <x v="4"/>
    <s v="KRHUB_91961"/>
    <x v="1"/>
    <x v="2"/>
    <x v="2"/>
    <x v="6"/>
    <n v="1200"/>
    <n v="1200"/>
    <n v="12132"/>
    <x v="0"/>
    <x v="0"/>
    <n v="14558400"/>
  </r>
  <r>
    <x v="0"/>
    <x v="0"/>
    <x v="7"/>
    <s v="KRHUB_94585"/>
    <x v="2"/>
    <x v="3"/>
    <x v="4"/>
    <x v="10"/>
    <n v="112"/>
    <n v="560"/>
    <n v="25222.400000000001"/>
    <x v="0"/>
    <x v="0"/>
    <n v="14124544"/>
  </r>
  <r>
    <x v="1"/>
    <x v="0"/>
    <x v="1"/>
    <s v="KRHUB_95398"/>
    <x v="0"/>
    <x v="0"/>
    <x v="0"/>
    <x v="1"/>
    <n v="72"/>
    <n v="157"/>
    <n v="72317.34"/>
    <x v="0"/>
    <x v="1"/>
    <n v="11353822.379999999"/>
  </r>
  <r>
    <x v="0"/>
    <x v="0"/>
    <x v="10"/>
    <s v="KRHUB_90736"/>
    <x v="1"/>
    <x v="2"/>
    <x v="0"/>
    <x v="1"/>
    <n v="16"/>
    <n v="80"/>
    <n v="138248"/>
    <x v="0"/>
    <x v="0"/>
    <n v="11059840"/>
  </r>
  <r>
    <x v="5"/>
    <x v="0"/>
    <x v="5"/>
    <s v="KRHUB_91962"/>
    <x v="1"/>
    <x v="2"/>
    <x v="1"/>
    <x v="3"/>
    <n v="72"/>
    <n v="1080"/>
    <n v="10000.799999999999"/>
    <x v="0"/>
    <x v="2"/>
    <n v="10800864"/>
  </r>
  <r>
    <x v="6"/>
    <x v="0"/>
    <x v="11"/>
    <s v="KRHUB_92137"/>
    <x v="2"/>
    <x v="3"/>
    <x v="2"/>
    <x v="6"/>
    <n v="160"/>
    <n v="320"/>
    <n v="32960"/>
    <x v="0"/>
    <x v="1"/>
    <n v="10547200"/>
  </r>
  <r>
    <x v="4"/>
    <x v="0"/>
    <x v="8"/>
    <s v="KRHUB_90915"/>
    <x v="2"/>
    <x v="3"/>
    <x v="1"/>
    <x v="5"/>
    <n v="5"/>
    <n v="320"/>
    <n v="32652.799999999999"/>
    <x v="0"/>
    <x v="1"/>
    <n v="10448896"/>
  </r>
  <r>
    <x v="4"/>
    <x v="0"/>
    <x v="12"/>
    <s v="KRHUB_78371"/>
    <x v="3"/>
    <x v="4"/>
    <x v="4"/>
    <x v="11"/>
    <n v="30"/>
    <n v="224"/>
    <n v="43229.760000000002"/>
    <x v="0"/>
    <x v="0"/>
    <n v="9683466.2400000002"/>
  </r>
  <r>
    <x v="6"/>
    <x v="0"/>
    <x v="4"/>
    <s v="KRHUB_91961"/>
    <x v="1"/>
    <x v="2"/>
    <x v="2"/>
    <x v="9"/>
    <n v="480"/>
    <n v="480"/>
    <n v="19200"/>
    <x v="0"/>
    <x v="1"/>
    <n v="9216000"/>
  </r>
  <r>
    <x v="1"/>
    <x v="0"/>
    <x v="6"/>
    <s v="KRHUB_92863"/>
    <x v="1"/>
    <x v="2"/>
    <x v="2"/>
    <x v="9"/>
    <n v="480"/>
    <n v="480"/>
    <n v="19200"/>
    <x v="0"/>
    <x v="1"/>
    <n v="9216000"/>
  </r>
  <r>
    <x v="2"/>
    <x v="0"/>
    <x v="13"/>
    <s v="KRHUB_89269"/>
    <x v="1"/>
    <x v="2"/>
    <x v="2"/>
    <x v="9"/>
    <n v="480"/>
    <n v="480"/>
    <n v="19200"/>
    <x v="0"/>
    <x v="1"/>
    <n v="9216000"/>
  </r>
  <r>
    <x v="4"/>
    <x v="0"/>
    <x v="9"/>
    <s v="KRHUB_86219"/>
    <x v="2"/>
    <x v="3"/>
    <x v="2"/>
    <x v="9"/>
    <n v="480"/>
    <n v="480"/>
    <n v="19200"/>
    <x v="0"/>
    <x v="0"/>
    <n v="9216000"/>
  </r>
  <r>
    <x v="6"/>
    <x v="0"/>
    <x v="11"/>
    <s v="KRHUB_92137"/>
    <x v="2"/>
    <x v="3"/>
    <x v="2"/>
    <x v="9"/>
    <n v="480"/>
    <n v="480"/>
    <n v="19200"/>
    <x v="0"/>
    <x v="1"/>
    <n v="9216000"/>
  </r>
  <r>
    <x v="0"/>
    <x v="0"/>
    <x v="4"/>
    <s v="KRHUB_91961"/>
    <x v="1"/>
    <x v="2"/>
    <x v="2"/>
    <x v="9"/>
    <n v="480"/>
    <n v="480"/>
    <n v="19200"/>
    <x v="0"/>
    <x v="2"/>
    <n v="9216000"/>
  </r>
  <r>
    <x v="2"/>
    <x v="0"/>
    <x v="13"/>
    <s v="KRHUB_89269"/>
    <x v="1"/>
    <x v="2"/>
    <x v="1"/>
    <x v="5"/>
    <n v="5"/>
    <n v="296"/>
    <n v="30203.84"/>
    <x v="0"/>
    <x v="1"/>
    <n v="8940336.6400000006"/>
  </r>
  <r>
    <x v="5"/>
    <x v="0"/>
    <x v="5"/>
    <s v="KRHUB_91962"/>
    <x v="1"/>
    <x v="2"/>
    <x v="5"/>
    <x v="12"/>
    <n v="60"/>
    <n v="600"/>
    <n v="14700"/>
    <x v="0"/>
    <x v="2"/>
    <n v="8820000"/>
  </r>
  <r>
    <x v="0"/>
    <x v="0"/>
    <x v="14"/>
    <s v="KRHUB_78366"/>
    <x v="1"/>
    <x v="2"/>
    <x v="0"/>
    <x v="2"/>
    <n v="32"/>
    <n v="224"/>
    <n v="39249.279999999999"/>
    <x v="0"/>
    <x v="0"/>
    <n v="8791838.7199999988"/>
  </r>
  <r>
    <x v="3"/>
    <x v="0"/>
    <x v="15"/>
    <s v="KRHUB_78572"/>
    <x v="1"/>
    <x v="2"/>
    <x v="1"/>
    <x v="5"/>
    <n v="2"/>
    <n v="80"/>
    <n v="103629.6"/>
    <x v="0"/>
    <x v="1"/>
    <n v="8290368"/>
  </r>
  <r>
    <x v="0"/>
    <x v="0"/>
    <x v="10"/>
    <s v="KRHUB_90736"/>
    <x v="1"/>
    <x v="2"/>
    <x v="1"/>
    <x v="3"/>
    <n v="24"/>
    <n v="240"/>
    <n v="32443.200000000001"/>
    <x v="0"/>
    <x v="0"/>
    <n v="7786368"/>
  </r>
  <r>
    <x v="2"/>
    <x v="0"/>
    <x v="13"/>
    <s v="KRHUB_89269"/>
    <x v="1"/>
    <x v="2"/>
    <x v="1"/>
    <x v="3"/>
    <n v="24"/>
    <n v="240"/>
    <n v="32443.200000000001"/>
    <x v="0"/>
    <x v="1"/>
    <n v="7786368"/>
  </r>
  <r>
    <x v="0"/>
    <x v="0"/>
    <x v="10"/>
    <s v="KRHUB_90736"/>
    <x v="1"/>
    <x v="2"/>
    <x v="4"/>
    <x v="13"/>
    <n v="60"/>
    <n v="360"/>
    <n v="21078"/>
    <x v="0"/>
    <x v="0"/>
    <n v="7588080"/>
  </r>
  <r>
    <x v="0"/>
    <x v="0"/>
    <x v="10"/>
    <s v="KRHUB_90736"/>
    <x v="1"/>
    <x v="2"/>
    <x v="0"/>
    <x v="1"/>
    <n v="1200"/>
    <n v="600"/>
    <n v="12522"/>
    <x v="0"/>
    <x v="0"/>
    <n v="7513200"/>
  </r>
  <r>
    <x v="5"/>
    <x v="0"/>
    <x v="14"/>
    <s v="KRHUB_78366"/>
    <x v="1"/>
    <x v="2"/>
    <x v="1"/>
    <x v="5"/>
    <n v="48"/>
    <n v="288"/>
    <n v="24001.919999999998"/>
    <x v="0"/>
    <x v="2"/>
    <n v="6912552.959999999"/>
  </r>
  <r>
    <x v="4"/>
    <x v="0"/>
    <x v="8"/>
    <s v="KRHUB_90915"/>
    <x v="2"/>
    <x v="3"/>
    <x v="0"/>
    <x v="2"/>
    <n v="32"/>
    <n v="192"/>
    <n v="33642.239999999998"/>
    <x v="0"/>
    <x v="0"/>
    <n v="6459310.0800000001"/>
  </r>
  <r>
    <x v="4"/>
    <x v="0"/>
    <x v="9"/>
    <s v="KRHUB_86219"/>
    <x v="2"/>
    <x v="3"/>
    <x v="2"/>
    <x v="9"/>
    <n v="240"/>
    <n v="240"/>
    <n v="26880"/>
    <x v="0"/>
    <x v="0"/>
    <n v="6451200"/>
  </r>
  <r>
    <x v="5"/>
    <x v="0"/>
    <x v="5"/>
    <s v="KRHUB_91962"/>
    <x v="1"/>
    <x v="2"/>
    <x v="1"/>
    <x v="5"/>
    <n v="5"/>
    <n v="250"/>
    <n v="25510"/>
    <x v="0"/>
    <x v="2"/>
    <n v="6377500"/>
  </r>
  <r>
    <x v="0"/>
    <x v="0"/>
    <x v="2"/>
    <s v="KRHUB_68657"/>
    <x v="0"/>
    <x v="1"/>
    <x v="6"/>
    <x v="14"/>
    <n v="72"/>
    <n v="330"/>
    <n v="15840"/>
    <x v="0"/>
    <x v="0"/>
    <n v="5227200"/>
  </r>
  <r>
    <x v="4"/>
    <x v="0"/>
    <x v="8"/>
    <s v="KRHUB_90915"/>
    <x v="2"/>
    <x v="3"/>
    <x v="0"/>
    <x v="1"/>
    <n v="1080"/>
    <n v="360"/>
    <n v="14418"/>
    <x v="0"/>
    <x v="0"/>
    <n v="5190480"/>
  </r>
  <r>
    <x v="0"/>
    <x v="0"/>
    <x v="4"/>
    <s v="KRHUB_91961"/>
    <x v="1"/>
    <x v="2"/>
    <x v="1"/>
    <x v="8"/>
    <n v="12"/>
    <n v="180"/>
    <n v="28832.400000000001"/>
    <x v="0"/>
    <x v="0"/>
    <n v="5189832"/>
  </r>
  <r>
    <x v="5"/>
    <x v="0"/>
    <x v="5"/>
    <s v="KRHUB_91962"/>
    <x v="1"/>
    <x v="2"/>
    <x v="5"/>
    <x v="12"/>
    <n v="36"/>
    <n v="360"/>
    <n v="14400"/>
    <x v="0"/>
    <x v="2"/>
    <n v="5184000"/>
  </r>
  <r>
    <x v="2"/>
    <x v="0"/>
    <x v="15"/>
    <s v="KRHUB_78572"/>
    <x v="1"/>
    <x v="2"/>
    <x v="1"/>
    <x v="5"/>
    <n v="2"/>
    <n v="60"/>
    <n v="77722.2"/>
    <x v="0"/>
    <x v="1"/>
    <n v="4663332"/>
  </r>
  <r>
    <x v="5"/>
    <x v="0"/>
    <x v="6"/>
    <s v="KRHUB_92863"/>
    <x v="1"/>
    <x v="2"/>
    <x v="5"/>
    <x v="12"/>
    <n v="12"/>
    <n v="72"/>
    <n v="63578.879999999997"/>
    <x v="0"/>
    <x v="2"/>
    <n v="4577679.3599999994"/>
  </r>
  <r>
    <x v="3"/>
    <x v="0"/>
    <x v="1"/>
    <s v="KRHUB_95398"/>
    <x v="0"/>
    <x v="0"/>
    <x v="0"/>
    <x v="4"/>
    <n v="25"/>
    <n v="60"/>
    <n v="75997.8"/>
    <x v="0"/>
    <x v="1"/>
    <n v="4559868"/>
  </r>
  <r>
    <x v="4"/>
    <x v="0"/>
    <x v="12"/>
    <s v="KRHUB_78371"/>
    <x v="3"/>
    <x v="4"/>
    <x v="4"/>
    <x v="13"/>
    <n v="12"/>
    <n v="120"/>
    <n v="36842.400000000001"/>
    <x v="0"/>
    <x v="0"/>
    <n v="4421088"/>
  </r>
  <r>
    <x v="0"/>
    <x v="0"/>
    <x v="4"/>
    <s v="KRHUB_91961"/>
    <x v="1"/>
    <x v="2"/>
    <x v="1"/>
    <x v="5"/>
    <n v="5"/>
    <n v="200"/>
    <n v="20408"/>
    <x v="0"/>
    <x v="0"/>
    <n v="4081600"/>
  </r>
  <r>
    <x v="0"/>
    <x v="0"/>
    <x v="7"/>
    <s v="KRHUB_94585"/>
    <x v="2"/>
    <x v="3"/>
    <x v="4"/>
    <x v="10"/>
    <n v="60"/>
    <n v="300"/>
    <n v="13512"/>
    <x v="0"/>
    <x v="0"/>
    <n v="4053600"/>
  </r>
  <r>
    <x v="2"/>
    <x v="0"/>
    <x v="10"/>
    <s v="KRHUB_90736"/>
    <x v="1"/>
    <x v="2"/>
    <x v="0"/>
    <x v="15"/>
    <n v="144"/>
    <n v="144"/>
    <n v="24994.080000000002"/>
    <x v="0"/>
    <x v="1"/>
    <n v="3599147.5200000005"/>
  </r>
  <r>
    <x v="2"/>
    <x v="0"/>
    <x v="10"/>
    <s v="KRHUB_90736"/>
    <x v="1"/>
    <x v="2"/>
    <x v="3"/>
    <x v="7"/>
    <n v="288"/>
    <n v="648"/>
    <n v="5533.92"/>
    <x v="0"/>
    <x v="1"/>
    <n v="3585980.16"/>
  </r>
  <r>
    <x v="5"/>
    <x v="0"/>
    <x v="6"/>
    <s v="KRHUB_92863"/>
    <x v="1"/>
    <x v="2"/>
    <x v="1"/>
    <x v="3"/>
    <n v="5"/>
    <n v="75"/>
    <n v="45069.75"/>
    <x v="0"/>
    <x v="2"/>
    <n v="3380231.25"/>
  </r>
  <r>
    <x v="5"/>
    <x v="0"/>
    <x v="3"/>
    <s v="KRHUB_93329"/>
    <x v="1"/>
    <x v="2"/>
    <x v="1"/>
    <x v="5"/>
    <n v="48"/>
    <n v="192"/>
    <n v="16001.28"/>
    <x v="0"/>
    <x v="2"/>
    <n v="3072245.7600000002"/>
  </r>
  <r>
    <x v="4"/>
    <x v="0"/>
    <x v="8"/>
    <s v="KRHUB_90915"/>
    <x v="2"/>
    <x v="3"/>
    <x v="1"/>
    <x v="5"/>
    <n v="48"/>
    <n v="192"/>
    <n v="16001.28"/>
    <x v="0"/>
    <x v="1"/>
    <n v="3072245.7600000002"/>
  </r>
  <r>
    <x v="3"/>
    <x v="0"/>
    <x v="10"/>
    <s v="KRHUB_90736"/>
    <x v="1"/>
    <x v="2"/>
    <x v="0"/>
    <x v="1"/>
    <n v="320"/>
    <n v="180"/>
    <n v="16371"/>
    <x v="0"/>
    <x v="1"/>
    <n v="2946780"/>
  </r>
  <r>
    <x v="2"/>
    <x v="0"/>
    <x v="13"/>
    <s v="KRHUB_89269"/>
    <x v="1"/>
    <x v="2"/>
    <x v="7"/>
    <x v="16"/>
    <n v="192"/>
    <n v="192"/>
    <n v="14987.52"/>
    <x v="0"/>
    <x v="1"/>
    <n v="2877603.8399999999"/>
  </r>
  <r>
    <x v="3"/>
    <x v="0"/>
    <x v="10"/>
    <s v="KRHUB_90736"/>
    <x v="1"/>
    <x v="2"/>
    <x v="7"/>
    <x v="16"/>
    <n v="192"/>
    <n v="192"/>
    <n v="14987.52"/>
    <x v="0"/>
    <x v="1"/>
    <n v="2877603.8399999999"/>
  </r>
  <r>
    <x v="2"/>
    <x v="0"/>
    <x v="13"/>
    <s v="KRHUB_89269"/>
    <x v="1"/>
    <x v="2"/>
    <x v="1"/>
    <x v="3"/>
    <n v="5"/>
    <n v="167"/>
    <n v="17040.68"/>
    <x v="0"/>
    <x v="1"/>
    <n v="2845793.56"/>
  </r>
  <r>
    <x v="5"/>
    <x v="0"/>
    <x v="5"/>
    <s v="KRHUB_91962"/>
    <x v="1"/>
    <x v="2"/>
    <x v="5"/>
    <x v="12"/>
    <n v="48"/>
    <n v="192"/>
    <n v="14663.04"/>
    <x v="0"/>
    <x v="2"/>
    <n v="2815303.6800000002"/>
  </r>
  <r>
    <x v="4"/>
    <x v="0"/>
    <x v="8"/>
    <s v="KRHUB_90915"/>
    <x v="2"/>
    <x v="3"/>
    <x v="0"/>
    <x v="1"/>
    <n v="1200"/>
    <n v="360"/>
    <n v="7513.2"/>
    <x v="0"/>
    <x v="0"/>
    <n v="2704752"/>
  </r>
  <r>
    <x v="4"/>
    <x v="0"/>
    <x v="8"/>
    <s v="KRHUB_90915"/>
    <x v="2"/>
    <x v="3"/>
    <x v="0"/>
    <x v="15"/>
    <n v="1080"/>
    <n v="240"/>
    <n v="11016"/>
    <x v="0"/>
    <x v="0"/>
    <n v="2643840"/>
  </r>
  <r>
    <x v="6"/>
    <x v="0"/>
    <x v="4"/>
    <s v="KRHUB_91961"/>
    <x v="1"/>
    <x v="2"/>
    <x v="2"/>
    <x v="6"/>
    <n v="160"/>
    <n v="160"/>
    <n v="16480"/>
    <x v="0"/>
    <x v="1"/>
    <n v="2636800"/>
  </r>
  <r>
    <x v="4"/>
    <x v="0"/>
    <x v="9"/>
    <s v="KRHUB_86219"/>
    <x v="2"/>
    <x v="3"/>
    <x v="2"/>
    <x v="6"/>
    <n v="160"/>
    <n v="160"/>
    <n v="16480"/>
    <x v="0"/>
    <x v="0"/>
    <n v="2636800"/>
  </r>
  <r>
    <x v="2"/>
    <x v="0"/>
    <x v="13"/>
    <s v="KRHUB_89269"/>
    <x v="1"/>
    <x v="2"/>
    <x v="6"/>
    <x v="17"/>
    <n v="144"/>
    <n v="241"/>
    <n v="10543.75"/>
    <x v="0"/>
    <x v="1"/>
    <n v="2541043.75"/>
  </r>
  <r>
    <x v="3"/>
    <x v="0"/>
    <x v="1"/>
    <s v="KRHUB_95398"/>
    <x v="0"/>
    <x v="0"/>
    <x v="0"/>
    <x v="1"/>
    <n v="72"/>
    <n v="71"/>
    <n v="32704.02"/>
    <x v="0"/>
    <x v="1"/>
    <n v="2321985.42"/>
  </r>
  <r>
    <x v="1"/>
    <x v="0"/>
    <x v="3"/>
    <s v="KRHUB_93329"/>
    <x v="1"/>
    <x v="2"/>
    <x v="1"/>
    <x v="3"/>
    <n v="5"/>
    <n v="150"/>
    <n v="15306"/>
    <x v="0"/>
    <x v="1"/>
    <n v="2295900"/>
  </r>
  <r>
    <x v="5"/>
    <x v="0"/>
    <x v="14"/>
    <s v="KRHUB_78366"/>
    <x v="1"/>
    <x v="2"/>
    <x v="1"/>
    <x v="3"/>
    <n v="5"/>
    <n v="150"/>
    <n v="15306"/>
    <x v="0"/>
    <x v="2"/>
    <n v="2295900"/>
  </r>
  <r>
    <x v="6"/>
    <x v="0"/>
    <x v="11"/>
    <s v="KRHUB_92137"/>
    <x v="2"/>
    <x v="3"/>
    <x v="1"/>
    <x v="5"/>
    <n v="5"/>
    <n v="150"/>
    <n v="15306"/>
    <x v="0"/>
    <x v="1"/>
    <n v="2295900"/>
  </r>
  <r>
    <x v="0"/>
    <x v="0"/>
    <x v="3"/>
    <s v="KRHUB_93329"/>
    <x v="1"/>
    <x v="2"/>
    <x v="5"/>
    <x v="12"/>
    <n v="60"/>
    <n v="300"/>
    <n v="7350"/>
    <x v="0"/>
    <x v="0"/>
    <n v="2205000"/>
  </r>
  <r>
    <x v="0"/>
    <x v="0"/>
    <x v="9"/>
    <s v="KRHUB_86219"/>
    <x v="2"/>
    <x v="3"/>
    <x v="5"/>
    <x v="12"/>
    <n v="60"/>
    <n v="300"/>
    <n v="7350"/>
    <x v="0"/>
    <x v="0"/>
    <n v="2205000"/>
  </r>
  <r>
    <x v="0"/>
    <x v="0"/>
    <x v="4"/>
    <s v="KRHUB_91961"/>
    <x v="1"/>
    <x v="2"/>
    <x v="5"/>
    <x v="12"/>
    <n v="60"/>
    <n v="300"/>
    <n v="7350"/>
    <x v="0"/>
    <x v="0"/>
    <n v="2205000"/>
  </r>
  <r>
    <x v="4"/>
    <x v="0"/>
    <x v="9"/>
    <s v="KRHUB_86219"/>
    <x v="2"/>
    <x v="3"/>
    <x v="5"/>
    <x v="12"/>
    <n v="60"/>
    <n v="300"/>
    <n v="7350"/>
    <x v="0"/>
    <x v="1"/>
    <n v="2205000"/>
  </r>
  <r>
    <x v="0"/>
    <x v="0"/>
    <x v="16"/>
    <s v="KRHUB_93275"/>
    <x v="2"/>
    <x v="3"/>
    <x v="5"/>
    <x v="12"/>
    <n v="60"/>
    <n v="300"/>
    <n v="7350"/>
    <x v="0"/>
    <x v="0"/>
    <n v="2205000"/>
  </r>
  <r>
    <x v="3"/>
    <x v="0"/>
    <x v="10"/>
    <s v="KRHUB_90736"/>
    <x v="1"/>
    <x v="2"/>
    <x v="5"/>
    <x v="12"/>
    <n v="60"/>
    <n v="300"/>
    <n v="7350"/>
    <x v="0"/>
    <x v="1"/>
    <n v="2205000"/>
  </r>
  <r>
    <x v="1"/>
    <x v="0"/>
    <x v="3"/>
    <s v="KRHUB_93329"/>
    <x v="1"/>
    <x v="2"/>
    <x v="4"/>
    <x v="10"/>
    <n v="120"/>
    <n v="240"/>
    <n v="9079.2000000000007"/>
    <x v="0"/>
    <x v="1"/>
    <n v="2179008"/>
  </r>
  <r>
    <x v="6"/>
    <x v="0"/>
    <x v="4"/>
    <s v="KRHUB_91961"/>
    <x v="1"/>
    <x v="2"/>
    <x v="1"/>
    <x v="5"/>
    <n v="5"/>
    <n v="146"/>
    <n v="14897.84"/>
    <x v="0"/>
    <x v="1"/>
    <n v="2175084.64"/>
  </r>
  <r>
    <x v="0"/>
    <x v="0"/>
    <x v="11"/>
    <s v="KRHUB_92137"/>
    <x v="2"/>
    <x v="3"/>
    <x v="1"/>
    <x v="5"/>
    <n v="5"/>
    <n v="146"/>
    <n v="14897.84"/>
    <x v="0"/>
    <x v="0"/>
    <n v="2175084.64"/>
  </r>
  <r>
    <x v="0"/>
    <x v="0"/>
    <x v="16"/>
    <s v="KRHUB_93275"/>
    <x v="2"/>
    <x v="3"/>
    <x v="1"/>
    <x v="3"/>
    <n v="5"/>
    <n v="60"/>
    <n v="36055.800000000003"/>
    <x v="0"/>
    <x v="0"/>
    <n v="2163348"/>
  </r>
  <r>
    <x v="0"/>
    <x v="0"/>
    <x v="15"/>
    <s v="KRHUB_78572"/>
    <x v="1"/>
    <x v="2"/>
    <x v="0"/>
    <x v="15"/>
    <n v="1080"/>
    <n v="216"/>
    <n v="9914.4"/>
    <x v="0"/>
    <x v="0"/>
    <n v="2141510.4"/>
  </r>
  <r>
    <x v="4"/>
    <x v="0"/>
    <x v="8"/>
    <s v="KRHUB_90915"/>
    <x v="2"/>
    <x v="3"/>
    <x v="1"/>
    <x v="5"/>
    <n v="16"/>
    <n v="80"/>
    <n v="26296.799999999999"/>
    <x v="0"/>
    <x v="1"/>
    <n v="2103744"/>
  </r>
  <r>
    <x v="4"/>
    <x v="0"/>
    <x v="8"/>
    <s v="KRHUB_90915"/>
    <x v="2"/>
    <x v="3"/>
    <x v="1"/>
    <x v="5"/>
    <n v="5"/>
    <n v="141"/>
    <n v="14387.64"/>
    <x v="0"/>
    <x v="1"/>
    <n v="2028657.24"/>
  </r>
  <r>
    <x v="5"/>
    <x v="0"/>
    <x v="5"/>
    <s v="KRHUB_91962"/>
    <x v="1"/>
    <x v="2"/>
    <x v="1"/>
    <x v="3"/>
    <n v="3"/>
    <n v="45"/>
    <n v="43124.85"/>
    <x v="0"/>
    <x v="2"/>
    <n v="1940618.25"/>
  </r>
  <r>
    <x v="0"/>
    <x v="0"/>
    <x v="10"/>
    <s v="KRHUB_90736"/>
    <x v="1"/>
    <x v="2"/>
    <x v="1"/>
    <x v="3"/>
    <n v="5"/>
    <n v="55"/>
    <n v="33051.15"/>
    <x v="0"/>
    <x v="0"/>
    <n v="1817813.25"/>
  </r>
  <r>
    <x v="2"/>
    <x v="0"/>
    <x v="13"/>
    <s v="KRHUB_89269"/>
    <x v="1"/>
    <x v="2"/>
    <x v="4"/>
    <x v="10"/>
    <n v="120"/>
    <n v="240"/>
    <n v="7567.2"/>
    <x v="0"/>
    <x v="1"/>
    <n v="1816128"/>
  </r>
  <r>
    <x v="0"/>
    <x v="0"/>
    <x v="16"/>
    <s v="KRHUB_93275"/>
    <x v="2"/>
    <x v="3"/>
    <x v="3"/>
    <x v="7"/>
    <n v="18"/>
    <n v="72"/>
    <n v="24981.119999999999"/>
    <x v="0"/>
    <x v="0"/>
    <n v="1798640.6399999999"/>
  </r>
  <r>
    <x v="0"/>
    <x v="0"/>
    <x v="4"/>
    <s v="KRHUB_91961"/>
    <x v="1"/>
    <x v="2"/>
    <x v="0"/>
    <x v="1"/>
    <n v="16"/>
    <n v="32"/>
    <n v="55299.199999999997"/>
    <x v="0"/>
    <x v="0"/>
    <n v="1769574.3999999999"/>
  </r>
  <r>
    <x v="6"/>
    <x v="0"/>
    <x v="4"/>
    <s v="KRHUB_91961"/>
    <x v="1"/>
    <x v="2"/>
    <x v="0"/>
    <x v="1"/>
    <n v="16"/>
    <n v="32"/>
    <n v="55299.199999999997"/>
    <x v="0"/>
    <x v="1"/>
    <n v="1769574.3999999999"/>
  </r>
  <r>
    <x v="3"/>
    <x v="0"/>
    <x v="10"/>
    <s v="KRHUB_90736"/>
    <x v="1"/>
    <x v="2"/>
    <x v="1"/>
    <x v="3"/>
    <n v="72"/>
    <n v="432"/>
    <n v="4000.32"/>
    <x v="0"/>
    <x v="1"/>
    <n v="1728138.24"/>
  </r>
  <r>
    <x v="4"/>
    <x v="0"/>
    <x v="9"/>
    <s v="KRHUB_86219"/>
    <x v="2"/>
    <x v="3"/>
    <x v="1"/>
    <x v="5"/>
    <n v="48"/>
    <n v="144"/>
    <n v="12000.96"/>
    <x v="0"/>
    <x v="1"/>
    <n v="1728138.2399999998"/>
  </r>
  <r>
    <x v="6"/>
    <x v="0"/>
    <x v="17"/>
    <s v="KRHUB_85606"/>
    <x v="1"/>
    <x v="2"/>
    <x v="1"/>
    <x v="3"/>
    <n v="24"/>
    <n v="112"/>
    <n v="15140.16"/>
    <x v="0"/>
    <x v="1"/>
    <n v="1695697.9199999999"/>
  </r>
  <r>
    <x v="5"/>
    <x v="0"/>
    <x v="5"/>
    <s v="KRHUB_91962"/>
    <x v="1"/>
    <x v="2"/>
    <x v="1"/>
    <x v="5"/>
    <n v="48"/>
    <n v="140"/>
    <n v="11667.6"/>
    <x v="0"/>
    <x v="2"/>
    <n v="1633464"/>
  </r>
  <r>
    <x v="0"/>
    <x v="0"/>
    <x v="10"/>
    <s v="KRHUB_90736"/>
    <x v="1"/>
    <x v="2"/>
    <x v="1"/>
    <x v="8"/>
    <n v="6"/>
    <n v="60"/>
    <n v="27166.2"/>
    <x v="0"/>
    <x v="0"/>
    <n v="1629972"/>
  </r>
  <r>
    <x v="2"/>
    <x v="0"/>
    <x v="13"/>
    <s v="KRHUB_89269"/>
    <x v="1"/>
    <x v="2"/>
    <x v="2"/>
    <x v="6"/>
    <n v="1200"/>
    <n v="400"/>
    <n v="4044"/>
    <x v="0"/>
    <x v="1"/>
    <n v="1617600"/>
  </r>
  <r>
    <x v="1"/>
    <x v="0"/>
    <x v="3"/>
    <s v="KRHUB_93329"/>
    <x v="1"/>
    <x v="2"/>
    <x v="0"/>
    <x v="2"/>
    <n v="32"/>
    <n v="96"/>
    <n v="16821.12"/>
    <x v="0"/>
    <x v="1"/>
    <n v="1614827.52"/>
  </r>
  <r>
    <x v="6"/>
    <x v="0"/>
    <x v="4"/>
    <s v="KRHUB_91961"/>
    <x v="1"/>
    <x v="2"/>
    <x v="0"/>
    <x v="2"/>
    <n v="32"/>
    <n v="96"/>
    <n v="16821.12"/>
    <x v="0"/>
    <x v="1"/>
    <n v="1614827.52"/>
  </r>
  <r>
    <x v="1"/>
    <x v="0"/>
    <x v="3"/>
    <s v="KRHUB_93329"/>
    <x v="1"/>
    <x v="2"/>
    <x v="2"/>
    <x v="9"/>
    <n v="240"/>
    <n v="120"/>
    <n v="13440"/>
    <x v="0"/>
    <x v="1"/>
    <n v="1612800"/>
  </r>
  <r>
    <x v="5"/>
    <x v="0"/>
    <x v="5"/>
    <s v="KRHUB_91962"/>
    <x v="1"/>
    <x v="2"/>
    <x v="5"/>
    <x v="12"/>
    <n v="48"/>
    <n v="144"/>
    <n v="10997.28"/>
    <x v="0"/>
    <x v="2"/>
    <n v="1583608.32"/>
  </r>
  <r>
    <x v="0"/>
    <x v="0"/>
    <x v="9"/>
    <s v="KRHUB_86219"/>
    <x v="2"/>
    <x v="3"/>
    <x v="4"/>
    <x v="13"/>
    <n v="48"/>
    <n v="96"/>
    <n v="16432.32"/>
    <x v="0"/>
    <x v="0"/>
    <n v="1577502.72"/>
  </r>
  <r>
    <x v="1"/>
    <x v="0"/>
    <x v="6"/>
    <s v="KRHUB_92863"/>
    <x v="1"/>
    <x v="2"/>
    <x v="2"/>
    <x v="9"/>
    <n v="480"/>
    <n v="150"/>
    <n v="10500"/>
    <x v="0"/>
    <x v="1"/>
    <n v="1575000"/>
  </r>
  <r>
    <x v="0"/>
    <x v="0"/>
    <x v="15"/>
    <s v="KRHUB_78572"/>
    <x v="1"/>
    <x v="2"/>
    <x v="4"/>
    <x v="10"/>
    <n v="40"/>
    <n v="120"/>
    <n v="12973.2"/>
    <x v="0"/>
    <x v="0"/>
    <n v="1556784"/>
  </r>
  <r>
    <x v="0"/>
    <x v="0"/>
    <x v="4"/>
    <s v="KRHUB_91961"/>
    <x v="1"/>
    <x v="2"/>
    <x v="2"/>
    <x v="9"/>
    <n v="108"/>
    <n v="124"/>
    <n v="12269.8"/>
    <x v="0"/>
    <x v="2"/>
    <n v="1521455.2"/>
  </r>
  <r>
    <x v="0"/>
    <x v="0"/>
    <x v="5"/>
    <s v="KRHUB_91962"/>
    <x v="1"/>
    <x v="2"/>
    <x v="1"/>
    <x v="3"/>
    <n v="8"/>
    <n v="64"/>
    <n v="23644.799999999999"/>
    <x v="0"/>
    <x v="0"/>
    <n v="1513267.2"/>
  </r>
  <r>
    <x v="2"/>
    <x v="0"/>
    <x v="13"/>
    <s v="KRHUB_89269"/>
    <x v="1"/>
    <x v="2"/>
    <x v="1"/>
    <x v="3"/>
    <n v="5"/>
    <n v="50"/>
    <n v="30046.5"/>
    <x v="0"/>
    <x v="1"/>
    <n v="1502325"/>
  </r>
  <r>
    <x v="1"/>
    <x v="0"/>
    <x v="6"/>
    <s v="KRHUB_92863"/>
    <x v="1"/>
    <x v="2"/>
    <x v="1"/>
    <x v="3"/>
    <n v="5"/>
    <n v="50"/>
    <n v="30046.5"/>
    <x v="0"/>
    <x v="1"/>
    <n v="1502325"/>
  </r>
  <r>
    <x v="0"/>
    <x v="0"/>
    <x v="10"/>
    <s v="KRHUB_90736"/>
    <x v="1"/>
    <x v="2"/>
    <x v="1"/>
    <x v="8"/>
    <n v="6"/>
    <n v="60"/>
    <n v="23833.200000000001"/>
    <x v="0"/>
    <x v="0"/>
    <n v="1429992"/>
  </r>
  <r>
    <x v="2"/>
    <x v="0"/>
    <x v="13"/>
    <s v="KRHUB_89269"/>
    <x v="1"/>
    <x v="2"/>
    <x v="5"/>
    <x v="12"/>
    <n v="60"/>
    <n v="240"/>
    <n v="5880"/>
    <x v="0"/>
    <x v="1"/>
    <n v="1411200"/>
  </r>
  <r>
    <x v="2"/>
    <x v="0"/>
    <x v="13"/>
    <s v="KRHUB_89269"/>
    <x v="1"/>
    <x v="2"/>
    <x v="5"/>
    <x v="12"/>
    <n v="60"/>
    <n v="240"/>
    <n v="5880"/>
    <x v="0"/>
    <x v="1"/>
    <n v="1411200"/>
  </r>
  <r>
    <x v="1"/>
    <x v="0"/>
    <x v="3"/>
    <s v="KRHUB_93329"/>
    <x v="1"/>
    <x v="2"/>
    <x v="1"/>
    <x v="3"/>
    <n v="48"/>
    <n v="144"/>
    <n v="9734.4"/>
    <x v="0"/>
    <x v="1"/>
    <n v="1401753.5999999999"/>
  </r>
  <r>
    <x v="0"/>
    <x v="0"/>
    <x v="15"/>
    <s v="KRHUB_78572"/>
    <x v="1"/>
    <x v="2"/>
    <x v="5"/>
    <x v="12"/>
    <n v="60"/>
    <n v="239"/>
    <n v="5855.5"/>
    <x v="0"/>
    <x v="0"/>
    <n v="1399464.5"/>
  </r>
  <r>
    <x v="0"/>
    <x v="0"/>
    <x v="9"/>
    <s v="KRHUB_86219"/>
    <x v="2"/>
    <x v="3"/>
    <x v="3"/>
    <x v="7"/>
    <n v="324"/>
    <n v="324"/>
    <n v="4050"/>
    <x v="0"/>
    <x v="0"/>
    <n v="1312200"/>
  </r>
  <r>
    <x v="0"/>
    <x v="0"/>
    <x v="7"/>
    <s v="KRHUB_94585"/>
    <x v="2"/>
    <x v="3"/>
    <x v="3"/>
    <x v="7"/>
    <n v="324"/>
    <n v="324"/>
    <n v="4050"/>
    <x v="0"/>
    <x v="0"/>
    <n v="1312200"/>
  </r>
  <r>
    <x v="0"/>
    <x v="0"/>
    <x v="11"/>
    <s v="KRHUB_92137"/>
    <x v="2"/>
    <x v="3"/>
    <x v="0"/>
    <x v="2"/>
    <n v="16"/>
    <n v="64"/>
    <n v="19759.36"/>
    <x v="0"/>
    <x v="0"/>
    <n v="1264599.04"/>
  </r>
  <r>
    <x v="0"/>
    <x v="0"/>
    <x v="7"/>
    <s v="KRHUB_94585"/>
    <x v="2"/>
    <x v="3"/>
    <x v="0"/>
    <x v="1"/>
    <n v="72"/>
    <n v="72"/>
    <n v="17303.759999999998"/>
    <x v="0"/>
    <x v="0"/>
    <n v="1245870.72"/>
  </r>
  <r>
    <x v="1"/>
    <x v="0"/>
    <x v="6"/>
    <s v="KRHUB_92863"/>
    <x v="1"/>
    <x v="2"/>
    <x v="1"/>
    <x v="3"/>
    <n v="24"/>
    <n v="96"/>
    <n v="12977.28"/>
    <x v="0"/>
    <x v="1"/>
    <n v="1245818.8800000001"/>
  </r>
  <r>
    <x v="2"/>
    <x v="0"/>
    <x v="13"/>
    <s v="KRHUB_89269"/>
    <x v="1"/>
    <x v="2"/>
    <x v="1"/>
    <x v="5"/>
    <n v="6"/>
    <n v="42"/>
    <n v="29217.3"/>
    <x v="0"/>
    <x v="1"/>
    <n v="1227126.5999999999"/>
  </r>
  <r>
    <x v="2"/>
    <x v="0"/>
    <x v="13"/>
    <s v="KRHUB_89269"/>
    <x v="1"/>
    <x v="2"/>
    <x v="1"/>
    <x v="3"/>
    <n v="72"/>
    <n v="360"/>
    <n v="3333.6"/>
    <x v="0"/>
    <x v="1"/>
    <n v="1200096"/>
  </r>
  <r>
    <x v="0"/>
    <x v="0"/>
    <x v="15"/>
    <s v="KRHUB_78572"/>
    <x v="1"/>
    <x v="2"/>
    <x v="0"/>
    <x v="4"/>
    <n v="720"/>
    <n v="144"/>
    <n v="8290.08"/>
    <x v="0"/>
    <x v="0"/>
    <n v="1193771.52"/>
  </r>
  <r>
    <x v="0"/>
    <x v="0"/>
    <x v="15"/>
    <s v="KRHUB_78572"/>
    <x v="1"/>
    <x v="2"/>
    <x v="4"/>
    <x v="13"/>
    <n v="60"/>
    <n v="120"/>
    <n v="9730.7999999999993"/>
    <x v="0"/>
    <x v="0"/>
    <n v="1167696"/>
  </r>
  <r>
    <x v="1"/>
    <x v="0"/>
    <x v="3"/>
    <s v="KRHUB_93329"/>
    <x v="1"/>
    <x v="2"/>
    <x v="1"/>
    <x v="5"/>
    <n v="2"/>
    <n v="30"/>
    <n v="38861.1"/>
    <x v="0"/>
    <x v="1"/>
    <n v="1165833"/>
  </r>
  <r>
    <x v="0"/>
    <x v="0"/>
    <x v="9"/>
    <s v="KRHUB_86219"/>
    <x v="2"/>
    <x v="3"/>
    <x v="3"/>
    <x v="7"/>
    <n v="324"/>
    <n v="324"/>
    <n v="3508.92"/>
    <x v="0"/>
    <x v="0"/>
    <n v="1136890.08"/>
  </r>
  <r>
    <x v="0"/>
    <x v="0"/>
    <x v="7"/>
    <s v="KRHUB_94585"/>
    <x v="2"/>
    <x v="3"/>
    <x v="3"/>
    <x v="7"/>
    <n v="324"/>
    <n v="324"/>
    <n v="3508.92"/>
    <x v="0"/>
    <x v="0"/>
    <n v="1136890.08"/>
  </r>
  <r>
    <x v="6"/>
    <x v="0"/>
    <x v="17"/>
    <s v="KRHUB_85606"/>
    <x v="1"/>
    <x v="2"/>
    <x v="3"/>
    <x v="7"/>
    <n v="288"/>
    <n v="324"/>
    <n v="3508.92"/>
    <x v="0"/>
    <x v="1"/>
    <n v="1136890.08"/>
  </r>
  <r>
    <x v="0"/>
    <x v="1"/>
    <x v="14"/>
    <s v="KRHUB_78366"/>
    <x v="1"/>
    <x v="2"/>
    <x v="0"/>
    <x v="2"/>
    <n v="4"/>
    <n v="-28"/>
    <n v="-39719.4"/>
    <x v="1"/>
    <x v="2"/>
    <n v="0"/>
  </r>
  <r>
    <x v="0"/>
    <x v="0"/>
    <x v="4"/>
    <s v="KRHUB_91961"/>
    <x v="1"/>
    <x v="2"/>
    <x v="1"/>
    <x v="8"/>
    <n v="24"/>
    <n v="144"/>
    <n v="7632"/>
    <x v="0"/>
    <x v="0"/>
    <n v="1099008"/>
  </r>
  <r>
    <x v="4"/>
    <x v="0"/>
    <x v="12"/>
    <s v="KRHUB_78371"/>
    <x v="3"/>
    <x v="4"/>
    <x v="4"/>
    <x v="13"/>
    <n v="24"/>
    <n v="72"/>
    <n v="14210.64"/>
    <x v="0"/>
    <x v="0"/>
    <n v="1023166.08"/>
  </r>
  <r>
    <x v="4"/>
    <x v="0"/>
    <x v="12"/>
    <s v="KRHUB_78371"/>
    <x v="3"/>
    <x v="4"/>
    <x v="4"/>
    <x v="13"/>
    <n v="12"/>
    <n v="56"/>
    <n v="17361.12"/>
    <x v="0"/>
    <x v="0"/>
    <n v="972222.72"/>
  </r>
  <r>
    <x v="0"/>
    <x v="0"/>
    <x v="4"/>
    <s v="KRHUB_91961"/>
    <x v="1"/>
    <x v="2"/>
    <x v="0"/>
    <x v="15"/>
    <n v="1080"/>
    <n v="144"/>
    <n v="6609.6"/>
    <x v="0"/>
    <x v="0"/>
    <n v="951782.40000000002"/>
  </r>
  <r>
    <x v="6"/>
    <x v="0"/>
    <x v="4"/>
    <s v="KRHUB_91961"/>
    <x v="1"/>
    <x v="2"/>
    <x v="0"/>
    <x v="15"/>
    <n v="1080"/>
    <n v="144"/>
    <n v="6609.6"/>
    <x v="0"/>
    <x v="1"/>
    <n v="951782.40000000002"/>
  </r>
  <r>
    <x v="0"/>
    <x v="0"/>
    <x v="11"/>
    <s v="KRHUB_92137"/>
    <x v="2"/>
    <x v="3"/>
    <x v="0"/>
    <x v="15"/>
    <n v="1080"/>
    <n v="144"/>
    <n v="6609.6"/>
    <x v="0"/>
    <x v="0"/>
    <n v="951782.40000000002"/>
  </r>
  <r>
    <x v="0"/>
    <x v="0"/>
    <x v="16"/>
    <s v="KRHUB_93275"/>
    <x v="2"/>
    <x v="3"/>
    <x v="3"/>
    <x v="7"/>
    <n v="12"/>
    <n v="60"/>
    <n v="15600"/>
    <x v="0"/>
    <x v="0"/>
    <n v="936000"/>
  </r>
  <r>
    <x v="0"/>
    <x v="0"/>
    <x v="7"/>
    <s v="KRHUB_94585"/>
    <x v="2"/>
    <x v="3"/>
    <x v="0"/>
    <x v="2"/>
    <n v="32"/>
    <n v="96"/>
    <n v="9612.48"/>
    <x v="0"/>
    <x v="0"/>
    <n v="922798.07999999996"/>
  </r>
  <r>
    <x v="5"/>
    <x v="0"/>
    <x v="6"/>
    <s v="KRHUB_92863"/>
    <x v="1"/>
    <x v="2"/>
    <x v="1"/>
    <x v="3"/>
    <n v="3"/>
    <n v="30"/>
    <n v="28749.9"/>
    <x v="0"/>
    <x v="2"/>
    <n v="862497"/>
  </r>
  <r>
    <x v="2"/>
    <x v="0"/>
    <x v="13"/>
    <s v="KRHUB_89269"/>
    <x v="1"/>
    <x v="2"/>
    <x v="1"/>
    <x v="3"/>
    <n v="8"/>
    <n v="48"/>
    <n v="17733.599999999999"/>
    <x v="0"/>
    <x v="1"/>
    <n v="851212.79999999993"/>
  </r>
  <r>
    <x v="0"/>
    <x v="0"/>
    <x v="4"/>
    <s v="KRHUB_91961"/>
    <x v="1"/>
    <x v="2"/>
    <x v="2"/>
    <x v="9"/>
    <n v="108"/>
    <n v="92"/>
    <n v="9103.4"/>
    <x v="0"/>
    <x v="2"/>
    <n v="837512.79999999993"/>
  </r>
  <r>
    <x v="0"/>
    <x v="0"/>
    <x v="4"/>
    <s v="KRHUB_91961"/>
    <x v="1"/>
    <x v="2"/>
    <x v="1"/>
    <x v="5"/>
    <n v="48"/>
    <n v="100"/>
    <n v="8334"/>
    <x v="0"/>
    <x v="0"/>
    <n v="833400"/>
  </r>
  <r>
    <x v="0"/>
    <x v="0"/>
    <x v="4"/>
    <s v="KRHUB_91961"/>
    <x v="1"/>
    <x v="2"/>
    <x v="2"/>
    <x v="6"/>
    <n v="800"/>
    <n v="200"/>
    <n v="4162"/>
    <x v="0"/>
    <x v="0"/>
    <n v="832400"/>
  </r>
  <r>
    <x v="5"/>
    <x v="0"/>
    <x v="5"/>
    <s v="KRHUB_91962"/>
    <x v="1"/>
    <x v="2"/>
    <x v="1"/>
    <x v="3"/>
    <n v="5"/>
    <n v="90"/>
    <n v="9183.6"/>
    <x v="0"/>
    <x v="2"/>
    <n v="826524"/>
  </r>
  <r>
    <x v="0"/>
    <x v="0"/>
    <x v="4"/>
    <s v="KRHUB_91961"/>
    <x v="1"/>
    <x v="2"/>
    <x v="5"/>
    <x v="12"/>
    <n v="60"/>
    <n v="180"/>
    <n v="4410"/>
    <x v="0"/>
    <x v="0"/>
    <n v="793800"/>
  </r>
  <r>
    <x v="0"/>
    <x v="0"/>
    <x v="15"/>
    <s v="KRHUB_78572"/>
    <x v="1"/>
    <x v="2"/>
    <x v="5"/>
    <x v="12"/>
    <n v="60"/>
    <n v="180"/>
    <n v="4410"/>
    <x v="0"/>
    <x v="0"/>
    <n v="793800"/>
  </r>
  <r>
    <x v="4"/>
    <x v="0"/>
    <x v="8"/>
    <s v="KRHUB_90915"/>
    <x v="2"/>
    <x v="3"/>
    <x v="5"/>
    <x v="12"/>
    <n v="60"/>
    <n v="180"/>
    <n v="4410"/>
    <x v="0"/>
    <x v="1"/>
    <n v="793800"/>
  </r>
  <r>
    <x v="0"/>
    <x v="0"/>
    <x v="10"/>
    <s v="KRHUB_90736"/>
    <x v="1"/>
    <x v="2"/>
    <x v="0"/>
    <x v="4"/>
    <n v="25"/>
    <n v="25"/>
    <n v="31665.75"/>
    <x v="0"/>
    <x v="0"/>
    <n v="791643.75"/>
  </r>
  <r>
    <x v="0"/>
    <x v="0"/>
    <x v="7"/>
    <s v="KRHUB_94585"/>
    <x v="2"/>
    <x v="3"/>
    <x v="0"/>
    <x v="4"/>
    <n v="25"/>
    <n v="25"/>
    <n v="31665.75"/>
    <x v="0"/>
    <x v="0"/>
    <n v="791643.75"/>
  </r>
  <r>
    <x v="1"/>
    <x v="0"/>
    <x v="3"/>
    <s v="KRHUB_93329"/>
    <x v="1"/>
    <x v="2"/>
    <x v="1"/>
    <x v="8"/>
    <n v="24"/>
    <n v="120"/>
    <n v="6360"/>
    <x v="0"/>
    <x v="1"/>
    <n v="763200"/>
  </r>
  <r>
    <x v="0"/>
    <x v="0"/>
    <x v="15"/>
    <s v="KRHUB_78572"/>
    <x v="1"/>
    <x v="2"/>
    <x v="1"/>
    <x v="8"/>
    <n v="24"/>
    <n v="120"/>
    <n v="6360"/>
    <x v="0"/>
    <x v="0"/>
    <n v="763200"/>
  </r>
  <r>
    <x v="0"/>
    <x v="0"/>
    <x v="15"/>
    <s v="KRHUB_78572"/>
    <x v="1"/>
    <x v="2"/>
    <x v="1"/>
    <x v="8"/>
    <n v="24"/>
    <n v="120"/>
    <n v="6360"/>
    <x v="0"/>
    <x v="0"/>
    <n v="763200"/>
  </r>
  <r>
    <x v="2"/>
    <x v="0"/>
    <x v="13"/>
    <s v="KRHUB_89269"/>
    <x v="1"/>
    <x v="2"/>
    <x v="3"/>
    <x v="7"/>
    <n v="288"/>
    <n v="299"/>
    <n v="2490.67"/>
    <x v="0"/>
    <x v="1"/>
    <n v="744710.33000000007"/>
  </r>
  <r>
    <x v="4"/>
    <x v="0"/>
    <x v="12"/>
    <s v="KRHUB_78371"/>
    <x v="3"/>
    <x v="4"/>
    <x v="3"/>
    <x v="7"/>
    <n v="4"/>
    <n v="24"/>
    <n v="29979.84"/>
    <x v="0"/>
    <x v="0"/>
    <n v="719516.16000000003"/>
  </r>
  <r>
    <x v="0"/>
    <x v="0"/>
    <x v="7"/>
    <s v="KRHUB_94585"/>
    <x v="2"/>
    <x v="3"/>
    <x v="7"/>
    <x v="16"/>
    <n v="192"/>
    <n v="96"/>
    <n v="7493.76"/>
    <x v="0"/>
    <x v="2"/>
    <n v="719400.95999999996"/>
  </r>
  <r>
    <x v="0"/>
    <x v="0"/>
    <x v="7"/>
    <s v="KRHUB_94585"/>
    <x v="2"/>
    <x v="3"/>
    <x v="0"/>
    <x v="2"/>
    <n v="32"/>
    <n v="64"/>
    <n v="11214.08"/>
    <x v="0"/>
    <x v="0"/>
    <n v="717701.12"/>
  </r>
  <r>
    <x v="0"/>
    <x v="0"/>
    <x v="15"/>
    <s v="KRHUB_78572"/>
    <x v="1"/>
    <x v="2"/>
    <x v="0"/>
    <x v="2"/>
    <n v="16"/>
    <n v="48"/>
    <n v="14819.52"/>
    <x v="0"/>
    <x v="0"/>
    <n v="711336.95999999996"/>
  </r>
  <r>
    <x v="4"/>
    <x v="0"/>
    <x v="8"/>
    <s v="KRHUB_90915"/>
    <x v="2"/>
    <x v="3"/>
    <x v="1"/>
    <x v="5"/>
    <n v="34"/>
    <n v="68"/>
    <n v="10451.6"/>
    <x v="0"/>
    <x v="1"/>
    <n v="710708.8"/>
  </r>
  <r>
    <x v="0"/>
    <x v="0"/>
    <x v="3"/>
    <s v="KRHUB_93329"/>
    <x v="1"/>
    <x v="2"/>
    <x v="3"/>
    <x v="7"/>
    <n v="168"/>
    <n v="168"/>
    <n v="4200"/>
    <x v="0"/>
    <x v="0"/>
    <n v="705600"/>
  </r>
  <r>
    <x v="0"/>
    <x v="0"/>
    <x v="15"/>
    <s v="KRHUB_78572"/>
    <x v="1"/>
    <x v="2"/>
    <x v="3"/>
    <x v="7"/>
    <n v="168"/>
    <n v="168"/>
    <n v="4200"/>
    <x v="0"/>
    <x v="0"/>
    <n v="705600"/>
  </r>
  <r>
    <x v="0"/>
    <x v="0"/>
    <x v="15"/>
    <s v="KRHUB_78572"/>
    <x v="1"/>
    <x v="2"/>
    <x v="5"/>
    <x v="12"/>
    <n v="48"/>
    <n v="96"/>
    <n v="7331.52"/>
    <x v="0"/>
    <x v="0"/>
    <n v="703825.92000000004"/>
  </r>
  <r>
    <x v="0"/>
    <x v="0"/>
    <x v="5"/>
    <s v="KRHUB_91962"/>
    <x v="1"/>
    <x v="2"/>
    <x v="1"/>
    <x v="3"/>
    <n v="24"/>
    <n v="72"/>
    <n v="9732.9599999999991"/>
    <x v="0"/>
    <x v="0"/>
    <n v="700773.11999999988"/>
  </r>
  <r>
    <x v="5"/>
    <x v="0"/>
    <x v="3"/>
    <s v="KRHUB_93329"/>
    <x v="1"/>
    <x v="2"/>
    <x v="1"/>
    <x v="3"/>
    <n v="24"/>
    <n v="72"/>
    <n v="9732.9599999999991"/>
    <x v="0"/>
    <x v="2"/>
    <n v="700773.11999999988"/>
  </r>
  <r>
    <x v="3"/>
    <x v="0"/>
    <x v="10"/>
    <s v="KRHUB_90736"/>
    <x v="1"/>
    <x v="2"/>
    <x v="2"/>
    <x v="9"/>
    <n v="480"/>
    <n v="100"/>
    <n v="7000"/>
    <x v="0"/>
    <x v="1"/>
    <n v="700000"/>
  </r>
  <r>
    <x v="4"/>
    <x v="0"/>
    <x v="12"/>
    <s v="KRHUB_78371"/>
    <x v="3"/>
    <x v="4"/>
    <x v="0"/>
    <x v="0"/>
    <n v="960"/>
    <n v="120"/>
    <n v="5602.8"/>
    <x v="0"/>
    <x v="0"/>
    <n v="672336"/>
  </r>
  <r>
    <x v="0"/>
    <x v="0"/>
    <x v="4"/>
    <s v="KRHUB_91961"/>
    <x v="1"/>
    <x v="2"/>
    <x v="1"/>
    <x v="8"/>
    <n v="12"/>
    <n v="60"/>
    <n v="11055.6"/>
    <x v="0"/>
    <x v="0"/>
    <n v="663336"/>
  </r>
  <r>
    <x v="3"/>
    <x v="0"/>
    <x v="10"/>
    <s v="KRHUB_90736"/>
    <x v="1"/>
    <x v="2"/>
    <x v="2"/>
    <x v="6"/>
    <n v="160"/>
    <n v="80"/>
    <n v="8240"/>
    <x v="0"/>
    <x v="1"/>
    <n v="659200"/>
  </r>
  <r>
    <x v="0"/>
    <x v="0"/>
    <x v="16"/>
    <s v="KRHUB_93275"/>
    <x v="2"/>
    <x v="3"/>
    <x v="1"/>
    <x v="8"/>
    <n v="4"/>
    <n v="32"/>
    <n v="20444.48"/>
    <x v="0"/>
    <x v="0"/>
    <n v="654223.35999999999"/>
  </r>
  <r>
    <x v="6"/>
    <x v="0"/>
    <x v="17"/>
    <s v="KRHUB_85606"/>
    <x v="1"/>
    <x v="2"/>
    <x v="1"/>
    <x v="8"/>
    <n v="4"/>
    <n v="32"/>
    <n v="20444.48"/>
    <x v="0"/>
    <x v="1"/>
    <n v="654223.35999999999"/>
  </r>
  <r>
    <x v="0"/>
    <x v="0"/>
    <x v="3"/>
    <s v="KRHUB_93329"/>
    <x v="1"/>
    <x v="2"/>
    <x v="4"/>
    <x v="10"/>
    <n v="60"/>
    <n v="120"/>
    <n v="5404.8"/>
    <x v="0"/>
    <x v="0"/>
    <n v="648576"/>
  </r>
  <r>
    <x v="4"/>
    <x v="0"/>
    <x v="8"/>
    <s v="KRHUB_90915"/>
    <x v="2"/>
    <x v="3"/>
    <x v="4"/>
    <x v="10"/>
    <n v="60"/>
    <n v="120"/>
    <n v="5404.8"/>
    <x v="0"/>
    <x v="0"/>
    <n v="648576"/>
  </r>
  <r>
    <x v="4"/>
    <x v="0"/>
    <x v="8"/>
    <s v="KRHUB_90915"/>
    <x v="2"/>
    <x v="3"/>
    <x v="4"/>
    <x v="10"/>
    <n v="60"/>
    <n v="120"/>
    <n v="5404.8"/>
    <x v="0"/>
    <x v="0"/>
    <n v="648576"/>
  </r>
  <r>
    <x v="6"/>
    <x v="0"/>
    <x v="17"/>
    <s v="KRHUB_85606"/>
    <x v="1"/>
    <x v="2"/>
    <x v="4"/>
    <x v="10"/>
    <n v="60"/>
    <n v="120"/>
    <n v="5404.8"/>
    <x v="0"/>
    <x v="1"/>
    <n v="648576"/>
  </r>
  <r>
    <x v="0"/>
    <x v="0"/>
    <x v="3"/>
    <s v="KRHUB_93329"/>
    <x v="1"/>
    <x v="2"/>
    <x v="1"/>
    <x v="3"/>
    <n v="24"/>
    <n v="68"/>
    <n v="9192.24"/>
    <x v="0"/>
    <x v="0"/>
    <n v="625072.31999999995"/>
  </r>
  <r>
    <x v="3"/>
    <x v="0"/>
    <x v="10"/>
    <s v="KRHUB_90736"/>
    <x v="1"/>
    <x v="2"/>
    <x v="1"/>
    <x v="3"/>
    <n v="48"/>
    <n v="96"/>
    <n v="6489.6"/>
    <x v="0"/>
    <x v="1"/>
    <n v="623001.60000000009"/>
  </r>
  <r>
    <x v="1"/>
    <x v="0"/>
    <x v="3"/>
    <s v="KRHUB_93329"/>
    <x v="1"/>
    <x v="2"/>
    <x v="2"/>
    <x v="18"/>
    <n v="192"/>
    <n v="96"/>
    <n v="6314.88"/>
    <x v="0"/>
    <x v="1"/>
    <n v="606228.47999999998"/>
  </r>
  <r>
    <x v="0"/>
    <x v="0"/>
    <x v="15"/>
    <s v="KRHUB_78572"/>
    <x v="1"/>
    <x v="2"/>
    <x v="2"/>
    <x v="18"/>
    <n v="192"/>
    <n v="96"/>
    <n v="6314.88"/>
    <x v="0"/>
    <x v="2"/>
    <n v="606228.47999999998"/>
  </r>
  <r>
    <x v="0"/>
    <x v="0"/>
    <x v="11"/>
    <s v="KRHUB_92137"/>
    <x v="2"/>
    <x v="3"/>
    <x v="8"/>
    <x v="19"/>
    <n v="24"/>
    <n v="69"/>
    <n v="8625"/>
    <x v="0"/>
    <x v="0"/>
    <n v="595125"/>
  </r>
  <r>
    <x v="0"/>
    <x v="0"/>
    <x v="3"/>
    <s v="KRHUB_93329"/>
    <x v="1"/>
    <x v="2"/>
    <x v="1"/>
    <x v="3"/>
    <n v="8"/>
    <n v="40"/>
    <n v="14778"/>
    <x v="0"/>
    <x v="0"/>
    <n v="591120"/>
  </r>
  <r>
    <x v="2"/>
    <x v="0"/>
    <x v="15"/>
    <s v="KRHUB_78572"/>
    <x v="1"/>
    <x v="2"/>
    <x v="1"/>
    <x v="3"/>
    <n v="8"/>
    <n v="40"/>
    <n v="14778"/>
    <x v="0"/>
    <x v="1"/>
    <n v="591120"/>
  </r>
  <r>
    <x v="1"/>
    <x v="0"/>
    <x v="6"/>
    <s v="KRHUB_92863"/>
    <x v="1"/>
    <x v="2"/>
    <x v="1"/>
    <x v="3"/>
    <n v="8"/>
    <n v="40"/>
    <n v="14778"/>
    <x v="0"/>
    <x v="1"/>
    <n v="591120"/>
  </r>
  <r>
    <x v="0"/>
    <x v="0"/>
    <x v="3"/>
    <s v="KRHUB_93329"/>
    <x v="1"/>
    <x v="2"/>
    <x v="3"/>
    <x v="7"/>
    <n v="168"/>
    <n v="168"/>
    <n v="3499.44"/>
    <x v="0"/>
    <x v="0"/>
    <n v="587905.92000000004"/>
  </r>
  <r>
    <x v="4"/>
    <x v="0"/>
    <x v="9"/>
    <s v="KRHUB_86219"/>
    <x v="2"/>
    <x v="3"/>
    <x v="8"/>
    <x v="19"/>
    <n v="36"/>
    <n v="72"/>
    <n v="8100"/>
    <x v="0"/>
    <x v="0"/>
    <n v="583200"/>
  </r>
  <r>
    <x v="0"/>
    <x v="0"/>
    <x v="16"/>
    <s v="KRHUB_93275"/>
    <x v="2"/>
    <x v="3"/>
    <x v="1"/>
    <x v="8"/>
    <n v="4"/>
    <n v="32"/>
    <n v="18074.240000000002"/>
    <x v="0"/>
    <x v="0"/>
    <n v="578375.68000000005"/>
  </r>
  <r>
    <x v="6"/>
    <x v="0"/>
    <x v="17"/>
    <s v="KRHUB_85606"/>
    <x v="1"/>
    <x v="2"/>
    <x v="1"/>
    <x v="8"/>
    <n v="4"/>
    <n v="32"/>
    <n v="18073.919999999998"/>
    <x v="0"/>
    <x v="1"/>
    <n v="578365.43999999994"/>
  </r>
  <r>
    <x v="1"/>
    <x v="0"/>
    <x v="6"/>
    <s v="KRHUB_92863"/>
    <x v="1"/>
    <x v="2"/>
    <x v="1"/>
    <x v="8"/>
    <n v="12"/>
    <n v="60"/>
    <n v="9610.7999999999993"/>
    <x v="0"/>
    <x v="1"/>
    <n v="576648"/>
  </r>
  <r>
    <x v="4"/>
    <x v="0"/>
    <x v="8"/>
    <s v="KRHUB_90915"/>
    <x v="2"/>
    <x v="3"/>
    <x v="1"/>
    <x v="8"/>
    <n v="12"/>
    <n v="60"/>
    <n v="9610.7999999999993"/>
    <x v="0"/>
    <x v="1"/>
    <n v="576648"/>
  </r>
  <r>
    <x v="6"/>
    <x v="0"/>
    <x v="17"/>
    <s v="KRHUB_85606"/>
    <x v="1"/>
    <x v="2"/>
    <x v="1"/>
    <x v="8"/>
    <n v="12"/>
    <n v="60"/>
    <n v="9610.7999999999993"/>
    <x v="0"/>
    <x v="1"/>
    <n v="576648"/>
  </r>
  <r>
    <x v="3"/>
    <x v="0"/>
    <x v="10"/>
    <s v="KRHUB_90736"/>
    <x v="1"/>
    <x v="2"/>
    <x v="2"/>
    <x v="9"/>
    <n v="480"/>
    <n v="120"/>
    <n v="4800"/>
    <x v="0"/>
    <x v="1"/>
    <n v="576000"/>
  </r>
  <r>
    <x v="0"/>
    <x v="0"/>
    <x v="4"/>
    <s v="KRHUB_91961"/>
    <x v="1"/>
    <x v="2"/>
    <x v="0"/>
    <x v="2"/>
    <n v="4"/>
    <n v="20"/>
    <n v="28371"/>
    <x v="0"/>
    <x v="0"/>
    <n v="567420"/>
  </r>
  <r>
    <x v="1"/>
    <x v="0"/>
    <x v="6"/>
    <s v="KRHUB_92863"/>
    <x v="1"/>
    <x v="2"/>
    <x v="2"/>
    <x v="9"/>
    <n v="480"/>
    <n v="90"/>
    <n v="6300"/>
    <x v="0"/>
    <x v="1"/>
    <n v="567000"/>
  </r>
  <r>
    <x v="2"/>
    <x v="0"/>
    <x v="13"/>
    <s v="KRHUB_89269"/>
    <x v="1"/>
    <x v="2"/>
    <x v="4"/>
    <x v="10"/>
    <n v="112"/>
    <n v="112"/>
    <n v="5044.4799999999996"/>
    <x v="0"/>
    <x v="1"/>
    <n v="564981.76000000001"/>
  </r>
  <r>
    <x v="3"/>
    <x v="0"/>
    <x v="10"/>
    <s v="KRHUB_90736"/>
    <x v="1"/>
    <x v="2"/>
    <x v="4"/>
    <x v="10"/>
    <n v="112"/>
    <n v="112"/>
    <n v="5044.4799999999996"/>
    <x v="0"/>
    <x v="1"/>
    <n v="564981.76000000001"/>
  </r>
  <r>
    <x v="1"/>
    <x v="0"/>
    <x v="6"/>
    <s v="KRHUB_92863"/>
    <x v="1"/>
    <x v="2"/>
    <x v="1"/>
    <x v="5"/>
    <n v="2"/>
    <n v="20"/>
    <n v="28240.6"/>
    <x v="0"/>
    <x v="1"/>
    <n v="564812"/>
  </r>
  <r>
    <x v="0"/>
    <x v="0"/>
    <x v="3"/>
    <s v="KRHUB_93329"/>
    <x v="1"/>
    <x v="2"/>
    <x v="4"/>
    <x v="10"/>
    <n v="120"/>
    <n v="120"/>
    <n v="4539.6000000000004"/>
    <x v="0"/>
    <x v="0"/>
    <n v="544752"/>
  </r>
  <r>
    <x v="0"/>
    <x v="0"/>
    <x v="14"/>
    <s v="KRHUB_78366"/>
    <x v="1"/>
    <x v="2"/>
    <x v="5"/>
    <x v="12"/>
    <n v="24"/>
    <n v="54"/>
    <n v="10063.44"/>
    <x v="0"/>
    <x v="0"/>
    <n v="543425.76"/>
  </r>
  <r>
    <x v="2"/>
    <x v="0"/>
    <x v="13"/>
    <s v="KRHUB_89269"/>
    <x v="1"/>
    <x v="2"/>
    <x v="3"/>
    <x v="7"/>
    <n v="40"/>
    <n v="80"/>
    <n v="6600"/>
    <x v="0"/>
    <x v="1"/>
    <n v="528000"/>
  </r>
  <r>
    <x v="0"/>
    <x v="0"/>
    <x v="4"/>
    <s v="KRHUB_91961"/>
    <x v="1"/>
    <x v="2"/>
    <x v="4"/>
    <x v="10"/>
    <n v="30"/>
    <n v="60"/>
    <n v="8648.4"/>
    <x v="0"/>
    <x v="0"/>
    <n v="518904"/>
  </r>
  <r>
    <x v="4"/>
    <x v="0"/>
    <x v="8"/>
    <s v="KRHUB_90915"/>
    <x v="2"/>
    <x v="3"/>
    <x v="1"/>
    <x v="5"/>
    <n v="2"/>
    <n v="20"/>
    <n v="25907.4"/>
    <x v="0"/>
    <x v="1"/>
    <n v="518148"/>
  </r>
  <r>
    <x v="1"/>
    <x v="0"/>
    <x v="16"/>
    <s v="KRHUB_93275"/>
    <x v="2"/>
    <x v="3"/>
    <x v="1"/>
    <x v="5"/>
    <n v="2"/>
    <n v="20"/>
    <n v="25907.4"/>
    <x v="0"/>
    <x v="1"/>
    <n v="518148"/>
  </r>
  <r>
    <x v="1"/>
    <x v="0"/>
    <x v="18"/>
    <s v="KRHUB_85835"/>
    <x v="2"/>
    <x v="3"/>
    <x v="1"/>
    <x v="5"/>
    <n v="2"/>
    <n v="20"/>
    <n v="25907.4"/>
    <x v="0"/>
    <x v="1"/>
    <n v="518148"/>
  </r>
  <r>
    <x v="1"/>
    <x v="0"/>
    <x v="19"/>
    <s v="KRHUB_82079"/>
    <x v="1"/>
    <x v="2"/>
    <x v="1"/>
    <x v="5"/>
    <n v="2"/>
    <n v="20"/>
    <n v="25907.4"/>
    <x v="0"/>
    <x v="1"/>
    <n v="518148"/>
  </r>
  <r>
    <x v="1"/>
    <x v="0"/>
    <x v="8"/>
    <s v="KRHUB_90915"/>
    <x v="2"/>
    <x v="3"/>
    <x v="1"/>
    <x v="5"/>
    <n v="2"/>
    <n v="20"/>
    <n v="25907.4"/>
    <x v="0"/>
    <x v="1"/>
    <n v="518148"/>
  </r>
  <r>
    <x v="1"/>
    <x v="0"/>
    <x v="20"/>
    <s v="KRHUB_88631"/>
    <x v="2"/>
    <x v="3"/>
    <x v="1"/>
    <x v="5"/>
    <n v="2"/>
    <n v="20"/>
    <n v="25907.4"/>
    <x v="0"/>
    <x v="1"/>
    <n v="518148"/>
  </r>
  <r>
    <x v="6"/>
    <x v="0"/>
    <x v="4"/>
    <s v="KRHUB_91961"/>
    <x v="1"/>
    <x v="2"/>
    <x v="2"/>
    <x v="20"/>
    <n v="600"/>
    <n v="50"/>
    <n v="10272.5"/>
    <x v="0"/>
    <x v="1"/>
    <n v="513625"/>
  </r>
  <r>
    <x v="0"/>
    <x v="0"/>
    <x v="3"/>
    <s v="KRHUB_93329"/>
    <x v="1"/>
    <x v="2"/>
    <x v="1"/>
    <x v="8"/>
    <n v="4"/>
    <n v="28"/>
    <n v="17888.919999999998"/>
    <x v="0"/>
    <x v="0"/>
    <n v="500889.75999999995"/>
  </r>
  <r>
    <x v="1"/>
    <x v="0"/>
    <x v="3"/>
    <s v="KRHUB_93329"/>
    <x v="1"/>
    <x v="2"/>
    <x v="8"/>
    <x v="19"/>
    <n v="24"/>
    <n v="48"/>
    <n v="9919.68"/>
    <x v="0"/>
    <x v="1"/>
    <n v="476144.64000000001"/>
  </r>
  <r>
    <x v="0"/>
    <x v="0"/>
    <x v="10"/>
    <s v="KRHUB_90736"/>
    <x v="1"/>
    <x v="2"/>
    <x v="8"/>
    <x v="19"/>
    <n v="24"/>
    <n v="48"/>
    <n v="9919.68"/>
    <x v="0"/>
    <x v="0"/>
    <n v="476144.64000000001"/>
  </r>
  <r>
    <x v="0"/>
    <x v="0"/>
    <x v="4"/>
    <s v="KRHUB_91961"/>
    <x v="1"/>
    <x v="2"/>
    <x v="5"/>
    <x v="12"/>
    <n v="36"/>
    <n v="108"/>
    <n v="4320"/>
    <x v="0"/>
    <x v="0"/>
    <n v="466560"/>
  </r>
  <r>
    <x v="2"/>
    <x v="0"/>
    <x v="13"/>
    <s v="KRHUB_89269"/>
    <x v="1"/>
    <x v="2"/>
    <x v="5"/>
    <x v="12"/>
    <n v="56"/>
    <n v="50"/>
    <n v="9318"/>
    <x v="0"/>
    <x v="1"/>
    <n v="465900"/>
  </r>
  <r>
    <x v="3"/>
    <x v="0"/>
    <x v="10"/>
    <s v="KRHUB_90736"/>
    <x v="1"/>
    <x v="2"/>
    <x v="4"/>
    <x v="13"/>
    <n v="24"/>
    <n v="48"/>
    <n v="9473.76"/>
    <x v="0"/>
    <x v="1"/>
    <n v="454740.47999999998"/>
  </r>
  <r>
    <x v="1"/>
    <x v="0"/>
    <x v="3"/>
    <s v="KRHUB_93329"/>
    <x v="1"/>
    <x v="2"/>
    <x v="4"/>
    <x v="10"/>
    <n v="120"/>
    <n v="120"/>
    <n v="3783.6"/>
    <x v="0"/>
    <x v="1"/>
    <n v="454032"/>
  </r>
  <r>
    <x v="3"/>
    <x v="0"/>
    <x v="10"/>
    <s v="KRHUB_90736"/>
    <x v="1"/>
    <x v="2"/>
    <x v="4"/>
    <x v="10"/>
    <n v="120"/>
    <n v="120"/>
    <n v="3783.6"/>
    <x v="0"/>
    <x v="1"/>
    <n v="454032"/>
  </r>
  <r>
    <x v="0"/>
    <x v="0"/>
    <x v="16"/>
    <s v="KRHUB_93275"/>
    <x v="2"/>
    <x v="3"/>
    <x v="3"/>
    <x v="7"/>
    <n v="18"/>
    <n v="36"/>
    <n v="12490.56"/>
    <x v="0"/>
    <x v="0"/>
    <n v="449660.15999999997"/>
  </r>
  <r>
    <x v="0"/>
    <x v="0"/>
    <x v="5"/>
    <s v="KRHUB_91962"/>
    <x v="1"/>
    <x v="2"/>
    <x v="0"/>
    <x v="1"/>
    <n v="16"/>
    <n v="16"/>
    <n v="27649.599999999999"/>
    <x v="0"/>
    <x v="0"/>
    <n v="442393.59999999998"/>
  </r>
  <r>
    <x v="0"/>
    <x v="0"/>
    <x v="9"/>
    <s v="KRHUB_86219"/>
    <x v="2"/>
    <x v="3"/>
    <x v="0"/>
    <x v="1"/>
    <n v="16"/>
    <n v="16"/>
    <n v="27649.599999999999"/>
    <x v="0"/>
    <x v="0"/>
    <n v="442393.59999999998"/>
  </r>
  <r>
    <x v="0"/>
    <x v="0"/>
    <x v="16"/>
    <s v="KRHUB_93275"/>
    <x v="2"/>
    <x v="3"/>
    <x v="0"/>
    <x v="1"/>
    <n v="16"/>
    <n v="16"/>
    <n v="27649.599999999999"/>
    <x v="0"/>
    <x v="0"/>
    <n v="442393.59999999998"/>
  </r>
  <r>
    <x v="0"/>
    <x v="0"/>
    <x v="15"/>
    <s v="KRHUB_78572"/>
    <x v="1"/>
    <x v="2"/>
    <x v="5"/>
    <x v="12"/>
    <n v="60"/>
    <n v="133"/>
    <n v="3258.5"/>
    <x v="0"/>
    <x v="0"/>
    <n v="433380.5"/>
  </r>
  <r>
    <x v="5"/>
    <x v="0"/>
    <x v="5"/>
    <s v="KRHUB_91962"/>
    <x v="1"/>
    <x v="2"/>
    <x v="1"/>
    <x v="3"/>
    <n v="72"/>
    <n v="216"/>
    <n v="2000.16"/>
    <x v="0"/>
    <x v="2"/>
    <n v="432034.56"/>
  </r>
  <r>
    <x v="0"/>
    <x v="0"/>
    <x v="15"/>
    <s v="KRHUB_78572"/>
    <x v="1"/>
    <x v="2"/>
    <x v="1"/>
    <x v="3"/>
    <n v="72"/>
    <n v="216"/>
    <n v="2000.16"/>
    <x v="0"/>
    <x v="0"/>
    <n v="432034.56"/>
  </r>
  <r>
    <x v="0"/>
    <x v="0"/>
    <x v="15"/>
    <s v="KRHUB_78572"/>
    <x v="1"/>
    <x v="2"/>
    <x v="1"/>
    <x v="3"/>
    <n v="72"/>
    <n v="216"/>
    <n v="2000.16"/>
    <x v="0"/>
    <x v="0"/>
    <n v="432034.56"/>
  </r>
  <r>
    <x v="5"/>
    <x v="0"/>
    <x v="14"/>
    <s v="KRHUB_78366"/>
    <x v="1"/>
    <x v="2"/>
    <x v="5"/>
    <x v="12"/>
    <n v="24"/>
    <n v="48"/>
    <n v="8945.2800000000007"/>
    <x v="0"/>
    <x v="2"/>
    <n v="429373.44000000006"/>
  </r>
  <r>
    <x v="0"/>
    <x v="0"/>
    <x v="16"/>
    <s v="KRHUB_93275"/>
    <x v="2"/>
    <x v="3"/>
    <x v="1"/>
    <x v="3"/>
    <n v="3"/>
    <n v="21"/>
    <n v="20124.93"/>
    <x v="0"/>
    <x v="0"/>
    <n v="422623.53"/>
  </r>
  <r>
    <x v="0"/>
    <x v="0"/>
    <x v="4"/>
    <s v="KRHUB_91961"/>
    <x v="1"/>
    <x v="2"/>
    <x v="6"/>
    <x v="14"/>
    <n v="144"/>
    <n v="144"/>
    <n v="2880"/>
    <x v="0"/>
    <x v="0"/>
    <n v="414720"/>
  </r>
  <r>
    <x v="2"/>
    <x v="0"/>
    <x v="13"/>
    <s v="KRHUB_89269"/>
    <x v="1"/>
    <x v="2"/>
    <x v="6"/>
    <x v="14"/>
    <n v="144"/>
    <n v="144"/>
    <n v="2880"/>
    <x v="0"/>
    <x v="1"/>
    <n v="414720"/>
  </r>
  <r>
    <x v="2"/>
    <x v="0"/>
    <x v="14"/>
    <s v="KRHUB_78366"/>
    <x v="1"/>
    <x v="2"/>
    <x v="2"/>
    <x v="21"/>
    <n v="40"/>
    <n v="20"/>
    <n v="20518"/>
    <x v="0"/>
    <x v="1"/>
    <n v="410360"/>
  </r>
  <r>
    <x v="0"/>
    <x v="0"/>
    <x v="14"/>
    <s v="KRHUB_78366"/>
    <x v="1"/>
    <x v="2"/>
    <x v="2"/>
    <x v="21"/>
    <n v="40"/>
    <n v="20"/>
    <n v="20518"/>
    <x v="0"/>
    <x v="2"/>
    <n v="410360"/>
  </r>
  <r>
    <x v="3"/>
    <x v="0"/>
    <x v="10"/>
    <s v="KRHUB_90736"/>
    <x v="1"/>
    <x v="2"/>
    <x v="1"/>
    <x v="3"/>
    <n v="24"/>
    <n v="72"/>
    <n v="5666.4"/>
    <x v="0"/>
    <x v="1"/>
    <n v="407980.79999999999"/>
  </r>
  <r>
    <x v="6"/>
    <x v="0"/>
    <x v="17"/>
    <s v="KRHUB_85606"/>
    <x v="1"/>
    <x v="2"/>
    <x v="1"/>
    <x v="8"/>
    <n v="6"/>
    <n v="30"/>
    <n v="13583.1"/>
    <x v="0"/>
    <x v="1"/>
    <n v="407493"/>
  </r>
  <r>
    <x v="2"/>
    <x v="0"/>
    <x v="13"/>
    <s v="KRHUB_89269"/>
    <x v="1"/>
    <x v="2"/>
    <x v="1"/>
    <x v="3"/>
    <n v="5"/>
    <n v="25"/>
    <n v="16088"/>
    <x v="0"/>
    <x v="1"/>
    <n v="402200"/>
  </r>
  <r>
    <x v="1"/>
    <x v="0"/>
    <x v="6"/>
    <s v="KRHUB_92863"/>
    <x v="1"/>
    <x v="2"/>
    <x v="1"/>
    <x v="5"/>
    <n v="6"/>
    <n v="24"/>
    <n v="16695.599999999999"/>
    <x v="0"/>
    <x v="1"/>
    <n v="400694.39999999997"/>
  </r>
  <r>
    <x v="6"/>
    <x v="0"/>
    <x v="17"/>
    <s v="KRHUB_85606"/>
    <x v="1"/>
    <x v="2"/>
    <x v="3"/>
    <x v="7"/>
    <n v="288"/>
    <n v="216"/>
    <n v="1844.64"/>
    <x v="0"/>
    <x v="1"/>
    <n v="398442.24000000005"/>
  </r>
  <r>
    <x v="5"/>
    <x v="0"/>
    <x v="14"/>
    <s v="KRHUB_78366"/>
    <x v="1"/>
    <x v="2"/>
    <x v="5"/>
    <x v="22"/>
    <n v="24"/>
    <n v="48"/>
    <n v="8247.36"/>
    <x v="0"/>
    <x v="2"/>
    <n v="395873.28000000003"/>
  </r>
  <r>
    <x v="0"/>
    <x v="0"/>
    <x v="7"/>
    <s v="KRHUB_94585"/>
    <x v="2"/>
    <x v="3"/>
    <x v="4"/>
    <x v="13"/>
    <n v="48"/>
    <n v="48"/>
    <n v="8216.16"/>
    <x v="0"/>
    <x v="0"/>
    <n v="394375.67999999999"/>
  </r>
  <r>
    <x v="0"/>
    <x v="0"/>
    <x v="14"/>
    <s v="KRHUB_78366"/>
    <x v="1"/>
    <x v="2"/>
    <x v="4"/>
    <x v="13"/>
    <n v="48"/>
    <n v="48"/>
    <n v="8216.16"/>
    <x v="0"/>
    <x v="0"/>
    <n v="394375.67999999999"/>
  </r>
  <r>
    <x v="2"/>
    <x v="0"/>
    <x v="14"/>
    <s v="KRHUB_78366"/>
    <x v="1"/>
    <x v="2"/>
    <x v="4"/>
    <x v="13"/>
    <n v="48"/>
    <n v="48"/>
    <n v="8216.16"/>
    <x v="0"/>
    <x v="1"/>
    <n v="394375.67999999999"/>
  </r>
  <r>
    <x v="6"/>
    <x v="0"/>
    <x v="17"/>
    <s v="KRHUB_85606"/>
    <x v="1"/>
    <x v="2"/>
    <x v="4"/>
    <x v="13"/>
    <n v="48"/>
    <n v="48"/>
    <n v="8216.16"/>
    <x v="0"/>
    <x v="1"/>
    <n v="394375.67999999999"/>
  </r>
  <r>
    <x v="3"/>
    <x v="0"/>
    <x v="10"/>
    <s v="KRHUB_90736"/>
    <x v="1"/>
    <x v="2"/>
    <x v="4"/>
    <x v="13"/>
    <n v="48"/>
    <n v="48"/>
    <n v="8216.16"/>
    <x v="0"/>
    <x v="1"/>
    <n v="394375.67999999999"/>
  </r>
  <r>
    <x v="0"/>
    <x v="0"/>
    <x v="7"/>
    <s v="KRHUB_94585"/>
    <x v="2"/>
    <x v="3"/>
    <x v="4"/>
    <x v="10"/>
    <n v="30"/>
    <n v="60"/>
    <n v="6487.2"/>
    <x v="0"/>
    <x v="0"/>
    <n v="389232"/>
  </r>
  <r>
    <x v="2"/>
    <x v="0"/>
    <x v="13"/>
    <s v="KRHUB_89269"/>
    <x v="1"/>
    <x v="2"/>
    <x v="4"/>
    <x v="10"/>
    <n v="30"/>
    <n v="60"/>
    <n v="6487.2"/>
    <x v="0"/>
    <x v="1"/>
    <n v="389232"/>
  </r>
  <r>
    <x v="5"/>
    <x v="0"/>
    <x v="17"/>
    <s v="KRHUB_85606"/>
    <x v="1"/>
    <x v="2"/>
    <x v="1"/>
    <x v="3"/>
    <n v="5"/>
    <n v="25"/>
    <n v="15023.25"/>
    <x v="0"/>
    <x v="2"/>
    <n v="375581.25"/>
  </r>
  <r>
    <x v="0"/>
    <x v="0"/>
    <x v="15"/>
    <s v="KRHUB_78572"/>
    <x v="1"/>
    <x v="2"/>
    <x v="1"/>
    <x v="3"/>
    <n v="24"/>
    <n v="69"/>
    <n v="5430.3"/>
    <x v="0"/>
    <x v="0"/>
    <n v="374690.7"/>
  </r>
  <r>
    <x v="6"/>
    <x v="0"/>
    <x v="4"/>
    <s v="KRHUB_91961"/>
    <x v="1"/>
    <x v="2"/>
    <x v="0"/>
    <x v="2"/>
    <n v="4"/>
    <n v="16"/>
    <n v="22696.799999999999"/>
    <x v="0"/>
    <x v="1"/>
    <n v="363148.79999999999"/>
  </r>
  <r>
    <x v="6"/>
    <x v="0"/>
    <x v="17"/>
    <s v="KRHUB_85606"/>
    <x v="1"/>
    <x v="2"/>
    <x v="4"/>
    <x v="13"/>
    <n v="54"/>
    <n v="54"/>
    <n v="6631.74"/>
    <x v="0"/>
    <x v="1"/>
    <n v="358113.95999999996"/>
  </r>
  <r>
    <x v="6"/>
    <x v="0"/>
    <x v="17"/>
    <s v="KRHUB_85606"/>
    <x v="1"/>
    <x v="2"/>
    <x v="1"/>
    <x v="8"/>
    <n v="6"/>
    <n v="30"/>
    <n v="11916.6"/>
    <x v="0"/>
    <x v="1"/>
    <n v="357498"/>
  </r>
  <r>
    <x v="0"/>
    <x v="0"/>
    <x v="15"/>
    <s v="KRHUB_78572"/>
    <x v="1"/>
    <x v="2"/>
    <x v="5"/>
    <x v="12"/>
    <n v="60"/>
    <n v="120"/>
    <n v="2940"/>
    <x v="0"/>
    <x v="0"/>
    <n v="352800"/>
  </r>
  <r>
    <x v="5"/>
    <x v="0"/>
    <x v="5"/>
    <s v="KRHUB_91962"/>
    <x v="1"/>
    <x v="2"/>
    <x v="5"/>
    <x v="12"/>
    <n v="60"/>
    <n v="120"/>
    <n v="2940"/>
    <x v="0"/>
    <x v="2"/>
    <n v="352800"/>
  </r>
  <r>
    <x v="4"/>
    <x v="0"/>
    <x v="8"/>
    <s v="KRHUB_90915"/>
    <x v="2"/>
    <x v="3"/>
    <x v="5"/>
    <x v="12"/>
    <n v="60"/>
    <n v="120"/>
    <n v="2940"/>
    <x v="0"/>
    <x v="1"/>
    <n v="352800"/>
  </r>
  <r>
    <x v="2"/>
    <x v="0"/>
    <x v="14"/>
    <s v="KRHUB_78366"/>
    <x v="1"/>
    <x v="2"/>
    <x v="2"/>
    <x v="23"/>
    <n v="72"/>
    <n v="36"/>
    <n v="9610.92"/>
    <x v="0"/>
    <x v="1"/>
    <n v="345993.12"/>
  </r>
  <r>
    <x v="3"/>
    <x v="0"/>
    <x v="10"/>
    <s v="KRHUB_90736"/>
    <x v="1"/>
    <x v="2"/>
    <x v="2"/>
    <x v="23"/>
    <n v="72"/>
    <n v="36"/>
    <n v="9610.92"/>
    <x v="0"/>
    <x v="1"/>
    <n v="345993.12"/>
  </r>
  <r>
    <x v="4"/>
    <x v="0"/>
    <x v="8"/>
    <s v="KRHUB_90915"/>
    <x v="2"/>
    <x v="3"/>
    <x v="3"/>
    <x v="7"/>
    <n v="40"/>
    <n v="64"/>
    <n v="5280"/>
    <x v="0"/>
    <x v="0"/>
    <n v="337920"/>
  </r>
  <r>
    <x v="4"/>
    <x v="0"/>
    <x v="8"/>
    <s v="KRHUB_90915"/>
    <x v="2"/>
    <x v="3"/>
    <x v="3"/>
    <x v="7"/>
    <n v="40"/>
    <n v="64"/>
    <n v="5280"/>
    <x v="0"/>
    <x v="0"/>
    <n v="337920"/>
  </r>
  <r>
    <x v="4"/>
    <x v="0"/>
    <x v="8"/>
    <s v="KRHUB_90915"/>
    <x v="2"/>
    <x v="3"/>
    <x v="4"/>
    <x v="13"/>
    <n v="72"/>
    <n v="72"/>
    <n v="4540.32"/>
    <x v="0"/>
    <x v="0"/>
    <n v="326903.03999999998"/>
  </r>
  <r>
    <x v="1"/>
    <x v="0"/>
    <x v="3"/>
    <s v="KRHUB_93329"/>
    <x v="1"/>
    <x v="2"/>
    <x v="0"/>
    <x v="0"/>
    <n v="90"/>
    <n v="24"/>
    <n v="13445.04"/>
    <x v="0"/>
    <x v="1"/>
    <n v="322680.96000000002"/>
  </r>
  <r>
    <x v="2"/>
    <x v="0"/>
    <x v="15"/>
    <s v="KRHUB_78572"/>
    <x v="1"/>
    <x v="2"/>
    <x v="2"/>
    <x v="23"/>
    <n v="36"/>
    <n v="36"/>
    <n v="8839.44"/>
    <x v="0"/>
    <x v="1"/>
    <n v="318219.84000000003"/>
  </r>
  <r>
    <x v="3"/>
    <x v="0"/>
    <x v="10"/>
    <s v="KRHUB_90736"/>
    <x v="1"/>
    <x v="2"/>
    <x v="2"/>
    <x v="23"/>
    <n v="36"/>
    <n v="36"/>
    <n v="8839.44"/>
    <x v="0"/>
    <x v="1"/>
    <n v="318219.84000000003"/>
  </r>
  <r>
    <x v="0"/>
    <x v="1"/>
    <x v="15"/>
    <s v="KRHUB_78572"/>
    <x v="1"/>
    <x v="2"/>
    <x v="2"/>
    <x v="23"/>
    <n v="36"/>
    <n v="-36"/>
    <n v="-8839.44"/>
    <x v="1"/>
    <x v="2"/>
    <n v="0"/>
  </r>
  <r>
    <x v="6"/>
    <x v="0"/>
    <x v="11"/>
    <s v="KRHUB_92137"/>
    <x v="2"/>
    <x v="3"/>
    <x v="0"/>
    <x v="2"/>
    <n v="16"/>
    <n v="32"/>
    <n v="9879.68"/>
    <x v="0"/>
    <x v="1"/>
    <n v="316149.76000000001"/>
  </r>
  <r>
    <x v="4"/>
    <x v="0"/>
    <x v="9"/>
    <s v="KRHUB_86219"/>
    <x v="2"/>
    <x v="3"/>
    <x v="1"/>
    <x v="3"/>
    <n v="24"/>
    <n v="48"/>
    <n v="6488.64"/>
    <x v="0"/>
    <x v="1"/>
    <n v="311454.72000000003"/>
  </r>
  <r>
    <x v="4"/>
    <x v="0"/>
    <x v="8"/>
    <s v="KRHUB_90915"/>
    <x v="2"/>
    <x v="3"/>
    <x v="1"/>
    <x v="3"/>
    <n v="24"/>
    <n v="48"/>
    <n v="6488.64"/>
    <x v="0"/>
    <x v="1"/>
    <n v="311454.72000000003"/>
  </r>
  <r>
    <x v="6"/>
    <x v="0"/>
    <x v="17"/>
    <s v="KRHUB_85606"/>
    <x v="1"/>
    <x v="2"/>
    <x v="1"/>
    <x v="3"/>
    <n v="3"/>
    <n v="18"/>
    <n v="17249.939999999999"/>
    <x v="0"/>
    <x v="1"/>
    <n v="310498.92"/>
  </r>
  <r>
    <x v="0"/>
    <x v="0"/>
    <x v="14"/>
    <s v="KRHUB_78366"/>
    <x v="1"/>
    <x v="2"/>
    <x v="2"/>
    <x v="23"/>
    <n v="72"/>
    <n v="34"/>
    <n v="9076.98"/>
    <x v="0"/>
    <x v="0"/>
    <n v="308617.32"/>
  </r>
  <r>
    <x v="4"/>
    <x v="0"/>
    <x v="9"/>
    <s v="KRHUB_86219"/>
    <x v="2"/>
    <x v="3"/>
    <x v="4"/>
    <x v="13"/>
    <n v="48"/>
    <n v="48"/>
    <n v="6315.84"/>
    <x v="0"/>
    <x v="0"/>
    <n v="303160.32000000001"/>
  </r>
  <r>
    <x v="0"/>
    <x v="0"/>
    <x v="15"/>
    <s v="KRHUB_78572"/>
    <x v="1"/>
    <x v="2"/>
    <x v="1"/>
    <x v="3"/>
    <n v="24"/>
    <n v="47"/>
    <n v="6353.46"/>
    <x v="0"/>
    <x v="0"/>
    <n v="298612.62"/>
  </r>
  <r>
    <x v="0"/>
    <x v="0"/>
    <x v="4"/>
    <s v="KRHUB_91961"/>
    <x v="1"/>
    <x v="2"/>
    <x v="8"/>
    <x v="19"/>
    <n v="24"/>
    <n v="48"/>
    <n v="6000"/>
    <x v="0"/>
    <x v="0"/>
    <n v="288000"/>
  </r>
  <r>
    <x v="4"/>
    <x v="0"/>
    <x v="8"/>
    <s v="KRHUB_90915"/>
    <x v="2"/>
    <x v="3"/>
    <x v="8"/>
    <x v="19"/>
    <n v="24"/>
    <n v="48"/>
    <n v="6000"/>
    <x v="0"/>
    <x v="0"/>
    <n v="288000"/>
  </r>
  <r>
    <x v="6"/>
    <x v="0"/>
    <x v="4"/>
    <s v="KRHUB_91961"/>
    <x v="1"/>
    <x v="2"/>
    <x v="8"/>
    <x v="19"/>
    <n v="24"/>
    <n v="48"/>
    <n v="6000"/>
    <x v="0"/>
    <x v="1"/>
    <n v="288000"/>
  </r>
  <r>
    <x v="0"/>
    <x v="0"/>
    <x v="5"/>
    <s v="KRHUB_91962"/>
    <x v="1"/>
    <x v="2"/>
    <x v="7"/>
    <x v="16"/>
    <n v="192"/>
    <n v="60"/>
    <n v="4683.6000000000004"/>
    <x v="0"/>
    <x v="2"/>
    <n v="281016"/>
  </r>
  <r>
    <x v="0"/>
    <x v="0"/>
    <x v="4"/>
    <s v="KRHUB_91961"/>
    <x v="1"/>
    <x v="2"/>
    <x v="8"/>
    <x v="19"/>
    <n v="20"/>
    <n v="40"/>
    <n v="7000"/>
    <x v="0"/>
    <x v="0"/>
    <n v="280000"/>
  </r>
  <r>
    <x v="2"/>
    <x v="0"/>
    <x v="14"/>
    <s v="KRHUB_78366"/>
    <x v="1"/>
    <x v="2"/>
    <x v="3"/>
    <x v="7"/>
    <n v="40"/>
    <n v="40"/>
    <n v="6922"/>
    <x v="0"/>
    <x v="1"/>
    <n v="276880"/>
  </r>
  <r>
    <x v="0"/>
    <x v="0"/>
    <x v="10"/>
    <s v="KRHUB_90736"/>
    <x v="1"/>
    <x v="2"/>
    <x v="1"/>
    <x v="8"/>
    <n v="12"/>
    <n v="36"/>
    <n v="7499.88"/>
    <x v="0"/>
    <x v="0"/>
    <n v="269995.68"/>
  </r>
  <r>
    <x v="2"/>
    <x v="0"/>
    <x v="13"/>
    <s v="KRHUB_89269"/>
    <x v="1"/>
    <x v="2"/>
    <x v="1"/>
    <x v="8"/>
    <n v="12"/>
    <n v="36"/>
    <n v="7499.88"/>
    <x v="0"/>
    <x v="1"/>
    <n v="269995.68"/>
  </r>
  <r>
    <x v="0"/>
    <x v="0"/>
    <x v="16"/>
    <s v="KRHUB_93275"/>
    <x v="2"/>
    <x v="3"/>
    <x v="4"/>
    <x v="13"/>
    <n v="24"/>
    <n v="24"/>
    <n v="11170.08"/>
    <x v="0"/>
    <x v="0"/>
    <n v="268081.91999999998"/>
  </r>
  <r>
    <x v="0"/>
    <x v="1"/>
    <x v="16"/>
    <s v="KRHUB_93275"/>
    <x v="2"/>
    <x v="3"/>
    <x v="4"/>
    <x v="13"/>
    <n v="24"/>
    <n v="-24"/>
    <n v="-11170.08"/>
    <x v="2"/>
    <x v="2"/>
    <n v="0"/>
  </r>
  <r>
    <x v="4"/>
    <x v="0"/>
    <x v="12"/>
    <s v="KRHUB_78371"/>
    <x v="3"/>
    <x v="4"/>
    <x v="4"/>
    <x v="13"/>
    <n v="20"/>
    <n v="24"/>
    <n v="11163.12"/>
    <x v="0"/>
    <x v="0"/>
    <n v="267914.88"/>
  </r>
  <r>
    <x v="4"/>
    <x v="0"/>
    <x v="12"/>
    <s v="KRHUB_78371"/>
    <x v="3"/>
    <x v="4"/>
    <x v="2"/>
    <x v="21"/>
    <n v="40"/>
    <n v="12"/>
    <n v="22232.04"/>
    <x v="0"/>
    <x v="0"/>
    <n v="266784.48"/>
  </r>
  <r>
    <x v="1"/>
    <x v="0"/>
    <x v="6"/>
    <s v="KRHUB_92863"/>
    <x v="1"/>
    <x v="2"/>
    <x v="3"/>
    <x v="7"/>
    <n v="72"/>
    <n v="72"/>
    <n v="3600"/>
    <x v="0"/>
    <x v="1"/>
    <n v="259200"/>
  </r>
  <r>
    <x v="0"/>
    <x v="0"/>
    <x v="10"/>
    <s v="KRHUB_90736"/>
    <x v="1"/>
    <x v="2"/>
    <x v="1"/>
    <x v="8"/>
    <n v="4"/>
    <n v="20"/>
    <n v="12777.8"/>
    <x v="0"/>
    <x v="0"/>
    <n v="255556"/>
  </r>
  <r>
    <x v="2"/>
    <x v="0"/>
    <x v="15"/>
    <s v="KRHUB_78572"/>
    <x v="1"/>
    <x v="2"/>
    <x v="1"/>
    <x v="8"/>
    <n v="4"/>
    <n v="20"/>
    <n v="12777.8"/>
    <x v="0"/>
    <x v="1"/>
    <n v="255556"/>
  </r>
  <r>
    <x v="0"/>
    <x v="0"/>
    <x v="4"/>
    <s v="KRHUB_91961"/>
    <x v="1"/>
    <x v="2"/>
    <x v="1"/>
    <x v="3"/>
    <n v="5"/>
    <n v="50"/>
    <n v="5102"/>
    <x v="0"/>
    <x v="0"/>
    <n v="255100"/>
  </r>
  <r>
    <x v="4"/>
    <x v="0"/>
    <x v="9"/>
    <s v="KRHUB_86219"/>
    <x v="2"/>
    <x v="3"/>
    <x v="1"/>
    <x v="5"/>
    <n v="5"/>
    <n v="50"/>
    <n v="5102"/>
    <x v="0"/>
    <x v="1"/>
    <n v="255100"/>
  </r>
  <r>
    <x v="0"/>
    <x v="0"/>
    <x v="7"/>
    <s v="KRHUB_94585"/>
    <x v="2"/>
    <x v="3"/>
    <x v="1"/>
    <x v="3"/>
    <n v="5"/>
    <n v="50"/>
    <n v="5102"/>
    <x v="0"/>
    <x v="0"/>
    <n v="255100"/>
  </r>
  <r>
    <x v="1"/>
    <x v="0"/>
    <x v="6"/>
    <s v="KRHUB_92863"/>
    <x v="1"/>
    <x v="2"/>
    <x v="6"/>
    <x v="14"/>
    <n v="24"/>
    <n v="24"/>
    <n v="10500"/>
    <x v="0"/>
    <x v="1"/>
    <n v="252000"/>
  </r>
  <r>
    <x v="4"/>
    <x v="0"/>
    <x v="8"/>
    <s v="KRHUB_90915"/>
    <x v="2"/>
    <x v="3"/>
    <x v="1"/>
    <x v="5"/>
    <n v="48"/>
    <n v="48"/>
    <n v="5244.48"/>
    <x v="0"/>
    <x v="1"/>
    <n v="251735.03999999998"/>
  </r>
  <r>
    <x v="0"/>
    <x v="0"/>
    <x v="4"/>
    <s v="KRHUB_91961"/>
    <x v="1"/>
    <x v="2"/>
    <x v="6"/>
    <x v="14"/>
    <n v="72"/>
    <n v="72"/>
    <n v="3456"/>
    <x v="0"/>
    <x v="0"/>
    <n v="248832"/>
  </r>
  <r>
    <x v="0"/>
    <x v="0"/>
    <x v="14"/>
    <s v="KRHUB_78366"/>
    <x v="1"/>
    <x v="2"/>
    <x v="6"/>
    <x v="14"/>
    <n v="72"/>
    <n v="72"/>
    <n v="3456"/>
    <x v="0"/>
    <x v="0"/>
    <n v="248832"/>
  </r>
  <r>
    <x v="2"/>
    <x v="0"/>
    <x v="14"/>
    <s v="KRHUB_78366"/>
    <x v="1"/>
    <x v="2"/>
    <x v="6"/>
    <x v="14"/>
    <n v="72"/>
    <n v="72"/>
    <n v="3456"/>
    <x v="0"/>
    <x v="1"/>
    <n v="248832"/>
  </r>
  <r>
    <x v="3"/>
    <x v="0"/>
    <x v="10"/>
    <s v="KRHUB_90736"/>
    <x v="1"/>
    <x v="2"/>
    <x v="6"/>
    <x v="14"/>
    <n v="72"/>
    <n v="72"/>
    <n v="3456"/>
    <x v="0"/>
    <x v="1"/>
    <n v="248832"/>
  </r>
  <r>
    <x v="0"/>
    <x v="0"/>
    <x v="3"/>
    <s v="KRHUB_93329"/>
    <x v="1"/>
    <x v="2"/>
    <x v="1"/>
    <x v="8"/>
    <n v="12"/>
    <n v="36"/>
    <n v="6633.36"/>
    <x v="0"/>
    <x v="0"/>
    <n v="238800.96"/>
  </r>
  <r>
    <x v="0"/>
    <x v="0"/>
    <x v="5"/>
    <s v="KRHUB_91962"/>
    <x v="1"/>
    <x v="2"/>
    <x v="4"/>
    <x v="13"/>
    <n v="48"/>
    <n v="48"/>
    <n v="4756.8"/>
    <x v="0"/>
    <x v="0"/>
    <n v="228326.40000000002"/>
  </r>
  <r>
    <x v="0"/>
    <x v="0"/>
    <x v="14"/>
    <s v="KRHUB_78366"/>
    <x v="1"/>
    <x v="2"/>
    <x v="4"/>
    <x v="13"/>
    <n v="48"/>
    <n v="48"/>
    <n v="4756.8"/>
    <x v="0"/>
    <x v="0"/>
    <n v="228326.40000000002"/>
  </r>
  <r>
    <x v="2"/>
    <x v="0"/>
    <x v="14"/>
    <s v="KRHUB_78366"/>
    <x v="1"/>
    <x v="2"/>
    <x v="4"/>
    <x v="13"/>
    <n v="48"/>
    <n v="48"/>
    <n v="4756.8"/>
    <x v="0"/>
    <x v="1"/>
    <n v="228326.40000000002"/>
  </r>
  <r>
    <x v="1"/>
    <x v="0"/>
    <x v="3"/>
    <s v="KRHUB_93329"/>
    <x v="1"/>
    <x v="2"/>
    <x v="1"/>
    <x v="8"/>
    <n v="4"/>
    <n v="20"/>
    <n v="11296.4"/>
    <x v="0"/>
    <x v="1"/>
    <n v="225928"/>
  </r>
  <r>
    <x v="0"/>
    <x v="0"/>
    <x v="3"/>
    <s v="KRHUB_93329"/>
    <x v="1"/>
    <x v="2"/>
    <x v="1"/>
    <x v="8"/>
    <n v="4"/>
    <n v="20"/>
    <n v="11296.4"/>
    <x v="0"/>
    <x v="0"/>
    <n v="225928"/>
  </r>
  <r>
    <x v="1"/>
    <x v="0"/>
    <x v="6"/>
    <s v="KRHUB_92863"/>
    <x v="1"/>
    <x v="2"/>
    <x v="1"/>
    <x v="8"/>
    <n v="4"/>
    <n v="20"/>
    <n v="11296.4"/>
    <x v="0"/>
    <x v="1"/>
    <n v="225928"/>
  </r>
  <r>
    <x v="2"/>
    <x v="0"/>
    <x v="15"/>
    <s v="KRHUB_78572"/>
    <x v="1"/>
    <x v="2"/>
    <x v="1"/>
    <x v="8"/>
    <n v="4"/>
    <n v="20"/>
    <n v="11296.4"/>
    <x v="0"/>
    <x v="1"/>
    <n v="225928"/>
  </r>
  <r>
    <x v="5"/>
    <x v="0"/>
    <x v="5"/>
    <s v="KRHUB_91962"/>
    <x v="1"/>
    <x v="2"/>
    <x v="1"/>
    <x v="5"/>
    <n v="48"/>
    <n v="52"/>
    <n v="4333.68"/>
    <x v="0"/>
    <x v="2"/>
    <n v="225351.36000000002"/>
  </r>
  <r>
    <x v="2"/>
    <x v="0"/>
    <x v="14"/>
    <s v="KRHUB_78366"/>
    <x v="1"/>
    <x v="2"/>
    <x v="2"/>
    <x v="21"/>
    <n v="200"/>
    <n v="20"/>
    <n v="11160.8"/>
    <x v="0"/>
    <x v="1"/>
    <n v="223216"/>
  </r>
  <r>
    <x v="0"/>
    <x v="0"/>
    <x v="14"/>
    <s v="KRHUB_78366"/>
    <x v="1"/>
    <x v="2"/>
    <x v="2"/>
    <x v="21"/>
    <n v="200"/>
    <n v="20"/>
    <n v="11160.8"/>
    <x v="0"/>
    <x v="2"/>
    <n v="223216"/>
  </r>
  <r>
    <x v="2"/>
    <x v="0"/>
    <x v="13"/>
    <s v="KRHUB_89269"/>
    <x v="1"/>
    <x v="2"/>
    <x v="8"/>
    <x v="19"/>
    <n v="20"/>
    <n v="38"/>
    <n v="5700"/>
    <x v="0"/>
    <x v="1"/>
    <n v="216600"/>
  </r>
  <r>
    <x v="2"/>
    <x v="0"/>
    <x v="13"/>
    <s v="KRHUB_89269"/>
    <x v="1"/>
    <x v="2"/>
    <x v="3"/>
    <x v="7"/>
    <n v="72"/>
    <n v="72"/>
    <n v="3000.24"/>
    <x v="0"/>
    <x v="1"/>
    <n v="216017.27999999997"/>
  </r>
  <r>
    <x v="0"/>
    <x v="0"/>
    <x v="11"/>
    <s v="KRHUB_92137"/>
    <x v="2"/>
    <x v="3"/>
    <x v="1"/>
    <x v="3"/>
    <n v="3"/>
    <n v="15"/>
    <n v="14374.95"/>
    <x v="0"/>
    <x v="0"/>
    <n v="215624.25"/>
  </r>
  <r>
    <x v="6"/>
    <x v="0"/>
    <x v="17"/>
    <s v="KRHUB_85606"/>
    <x v="1"/>
    <x v="2"/>
    <x v="0"/>
    <x v="24"/>
    <n v="216"/>
    <n v="45"/>
    <n v="4693.95"/>
    <x v="0"/>
    <x v="1"/>
    <n v="211227.75"/>
  </r>
  <r>
    <x v="0"/>
    <x v="0"/>
    <x v="16"/>
    <s v="KRHUB_93275"/>
    <x v="2"/>
    <x v="3"/>
    <x v="4"/>
    <x v="13"/>
    <n v="60"/>
    <n v="60"/>
    <n v="3513"/>
    <x v="0"/>
    <x v="0"/>
    <n v="210780"/>
  </r>
  <r>
    <x v="4"/>
    <x v="0"/>
    <x v="12"/>
    <s v="KRHUB_78371"/>
    <x v="3"/>
    <x v="4"/>
    <x v="4"/>
    <x v="11"/>
    <n v="45"/>
    <n v="36"/>
    <n v="5842.08"/>
    <x v="0"/>
    <x v="0"/>
    <n v="210314.88"/>
  </r>
  <r>
    <x v="6"/>
    <x v="0"/>
    <x v="4"/>
    <s v="KRHUB_91961"/>
    <x v="1"/>
    <x v="2"/>
    <x v="2"/>
    <x v="20"/>
    <n v="600"/>
    <n v="50"/>
    <n v="4152.5"/>
    <x v="0"/>
    <x v="1"/>
    <n v="207625"/>
  </r>
  <r>
    <x v="0"/>
    <x v="0"/>
    <x v="15"/>
    <s v="KRHUB_78572"/>
    <x v="1"/>
    <x v="2"/>
    <x v="0"/>
    <x v="1"/>
    <n v="1080"/>
    <n v="72"/>
    <n v="2883.6"/>
    <x v="0"/>
    <x v="0"/>
    <n v="207619.19999999998"/>
  </r>
  <r>
    <x v="5"/>
    <x v="0"/>
    <x v="17"/>
    <s v="KRHUB_85606"/>
    <x v="1"/>
    <x v="2"/>
    <x v="5"/>
    <x v="12"/>
    <n v="36"/>
    <n v="72"/>
    <n v="2880"/>
    <x v="0"/>
    <x v="2"/>
    <n v="207360"/>
  </r>
  <r>
    <x v="0"/>
    <x v="0"/>
    <x v="9"/>
    <s v="KRHUB_86219"/>
    <x v="2"/>
    <x v="3"/>
    <x v="0"/>
    <x v="15"/>
    <n v="1080"/>
    <n v="67"/>
    <n v="3075.3"/>
    <x v="0"/>
    <x v="0"/>
    <n v="206045.1"/>
  </r>
  <r>
    <x v="6"/>
    <x v="0"/>
    <x v="11"/>
    <s v="KRHUB_92137"/>
    <x v="2"/>
    <x v="3"/>
    <x v="0"/>
    <x v="2"/>
    <n v="4"/>
    <n v="12"/>
    <n v="17022.599999999999"/>
    <x v="0"/>
    <x v="1"/>
    <n v="204271.19999999998"/>
  </r>
  <r>
    <x v="4"/>
    <x v="0"/>
    <x v="12"/>
    <s v="KRHUB_78371"/>
    <x v="3"/>
    <x v="4"/>
    <x v="3"/>
    <x v="7"/>
    <n v="12"/>
    <n v="24"/>
    <n v="8327.0400000000009"/>
    <x v="0"/>
    <x v="0"/>
    <n v="199848.96000000002"/>
  </r>
  <r>
    <x v="4"/>
    <x v="0"/>
    <x v="12"/>
    <s v="KRHUB_78371"/>
    <x v="3"/>
    <x v="4"/>
    <x v="3"/>
    <x v="7"/>
    <n v="18"/>
    <n v="24"/>
    <n v="8327.0400000000009"/>
    <x v="0"/>
    <x v="0"/>
    <n v="199848.96000000002"/>
  </r>
  <r>
    <x v="2"/>
    <x v="0"/>
    <x v="14"/>
    <s v="KRHUB_78366"/>
    <x v="1"/>
    <x v="2"/>
    <x v="1"/>
    <x v="8"/>
    <n v="4"/>
    <n v="20"/>
    <n v="9907.4"/>
    <x v="0"/>
    <x v="1"/>
    <n v="198148"/>
  </r>
  <r>
    <x v="0"/>
    <x v="0"/>
    <x v="9"/>
    <s v="KRHUB_86219"/>
    <x v="2"/>
    <x v="3"/>
    <x v="1"/>
    <x v="5"/>
    <n v="48"/>
    <n v="48"/>
    <n v="4000.32"/>
    <x v="0"/>
    <x v="0"/>
    <n v="192015.36000000002"/>
  </r>
  <r>
    <x v="0"/>
    <x v="0"/>
    <x v="11"/>
    <s v="KRHUB_92137"/>
    <x v="2"/>
    <x v="3"/>
    <x v="1"/>
    <x v="5"/>
    <n v="48"/>
    <n v="48"/>
    <n v="4000.32"/>
    <x v="0"/>
    <x v="0"/>
    <n v="192015.36000000002"/>
  </r>
  <r>
    <x v="4"/>
    <x v="0"/>
    <x v="8"/>
    <s v="KRHUB_90915"/>
    <x v="2"/>
    <x v="3"/>
    <x v="1"/>
    <x v="3"/>
    <n v="72"/>
    <n v="144"/>
    <n v="1333.44"/>
    <x v="0"/>
    <x v="1"/>
    <n v="192015.36000000002"/>
  </r>
  <r>
    <x v="5"/>
    <x v="0"/>
    <x v="17"/>
    <s v="KRHUB_85606"/>
    <x v="1"/>
    <x v="2"/>
    <x v="1"/>
    <x v="5"/>
    <n v="48"/>
    <n v="48"/>
    <n v="4000.32"/>
    <x v="0"/>
    <x v="2"/>
    <n v="192015.36000000002"/>
  </r>
  <r>
    <x v="0"/>
    <x v="0"/>
    <x v="10"/>
    <s v="KRHUB_90736"/>
    <x v="1"/>
    <x v="2"/>
    <x v="3"/>
    <x v="7"/>
    <n v="12"/>
    <n v="24"/>
    <n v="7980"/>
    <x v="0"/>
    <x v="0"/>
    <n v="191520"/>
  </r>
  <r>
    <x v="0"/>
    <x v="0"/>
    <x v="10"/>
    <s v="KRHUB_90736"/>
    <x v="1"/>
    <x v="2"/>
    <x v="3"/>
    <x v="7"/>
    <n v="12"/>
    <n v="24"/>
    <n v="7980"/>
    <x v="0"/>
    <x v="0"/>
    <n v="191520"/>
  </r>
  <r>
    <x v="2"/>
    <x v="0"/>
    <x v="13"/>
    <s v="KRHUB_89269"/>
    <x v="1"/>
    <x v="2"/>
    <x v="3"/>
    <x v="7"/>
    <n v="12"/>
    <n v="24"/>
    <n v="7980"/>
    <x v="0"/>
    <x v="1"/>
    <n v="191520"/>
  </r>
  <r>
    <x v="7"/>
    <x v="0"/>
    <x v="21"/>
    <s v="KRAHD_70486"/>
    <x v="4"/>
    <x v="5"/>
    <x v="7"/>
    <x v="25"/>
    <n v="72"/>
    <n v="36"/>
    <n v="5210.28"/>
    <x v="0"/>
    <x v="3"/>
    <n v="187570.08"/>
  </r>
  <r>
    <x v="4"/>
    <x v="0"/>
    <x v="8"/>
    <s v="KRHUB_90915"/>
    <x v="2"/>
    <x v="3"/>
    <x v="6"/>
    <x v="14"/>
    <n v="48"/>
    <n v="48"/>
    <n v="3857.28"/>
    <x v="0"/>
    <x v="0"/>
    <n v="185149.44"/>
  </r>
  <r>
    <x v="0"/>
    <x v="0"/>
    <x v="15"/>
    <s v="KRHUB_78572"/>
    <x v="1"/>
    <x v="2"/>
    <x v="6"/>
    <x v="14"/>
    <n v="48"/>
    <n v="48"/>
    <n v="3857.28"/>
    <x v="0"/>
    <x v="0"/>
    <n v="185149.44"/>
  </r>
  <r>
    <x v="0"/>
    <x v="0"/>
    <x v="16"/>
    <s v="KRHUB_93275"/>
    <x v="2"/>
    <x v="3"/>
    <x v="0"/>
    <x v="4"/>
    <n v="25"/>
    <n v="12"/>
    <n v="15199.56"/>
    <x v="0"/>
    <x v="0"/>
    <n v="182394.72"/>
  </r>
  <r>
    <x v="6"/>
    <x v="0"/>
    <x v="17"/>
    <s v="KRHUB_85606"/>
    <x v="1"/>
    <x v="2"/>
    <x v="1"/>
    <x v="3"/>
    <n v="24"/>
    <n v="48"/>
    <n v="3777.6"/>
    <x v="0"/>
    <x v="1"/>
    <n v="181324.79999999999"/>
  </r>
  <r>
    <x v="0"/>
    <x v="0"/>
    <x v="11"/>
    <s v="KRHUB_92137"/>
    <x v="2"/>
    <x v="3"/>
    <x v="0"/>
    <x v="2"/>
    <n v="32"/>
    <n v="32"/>
    <n v="5607.04"/>
    <x v="0"/>
    <x v="0"/>
    <n v="179425.28"/>
  </r>
  <r>
    <x v="0"/>
    <x v="0"/>
    <x v="16"/>
    <s v="KRHUB_93275"/>
    <x v="2"/>
    <x v="3"/>
    <x v="0"/>
    <x v="2"/>
    <n v="32"/>
    <n v="32"/>
    <n v="5607.04"/>
    <x v="0"/>
    <x v="0"/>
    <n v="179425.28"/>
  </r>
  <r>
    <x v="6"/>
    <x v="0"/>
    <x v="11"/>
    <s v="KRHUB_92137"/>
    <x v="2"/>
    <x v="3"/>
    <x v="0"/>
    <x v="2"/>
    <n v="32"/>
    <n v="32"/>
    <n v="5607.04"/>
    <x v="0"/>
    <x v="1"/>
    <n v="179425.28"/>
  </r>
  <r>
    <x v="4"/>
    <x v="0"/>
    <x v="12"/>
    <s v="KRHUB_78371"/>
    <x v="3"/>
    <x v="4"/>
    <x v="2"/>
    <x v="23"/>
    <n v="60"/>
    <n v="12"/>
    <n v="14864.88"/>
    <x v="0"/>
    <x v="0"/>
    <n v="178378.56"/>
  </r>
  <r>
    <x v="4"/>
    <x v="0"/>
    <x v="8"/>
    <s v="KRHUB_90915"/>
    <x v="2"/>
    <x v="3"/>
    <x v="1"/>
    <x v="8"/>
    <n v="12"/>
    <n v="31"/>
    <n v="5712.06"/>
    <x v="0"/>
    <x v="1"/>
    <n v="177073.86000000002"/>
  </r>
  <r>
    <x v="1"/>
    <x v="0"/>
    <x v="3"/>
    <s v="KRHUB_93329"/>
    <x v="1"/>
    <x v="2"/>
    <x v="4"/>
    <x v="13"/>
    <n v="12"/>
    <n v="24"/>
    <n v="7368.48"/>
    <x v="0"/>
    <x v="1"/>
    <n v="176843.51999999999"/>
  </r>
  <r>
    <x v="0"/>
    <x v="0"/>
    <x v="3"/>
    <s v="KRHUB_93329"/>
    <x v="1"/>
    <x v="2"/>
    <x v="5"/>
    <x v="12"/>
    <n v="48"/>
    <n v="48"/>
    <n v="3665.76"/>
    <x v="0"/>
    <x v="0"/>
    <n v="175956.48000000001"/>
  </r>
  <r>
    <x v="0"/>
    <x v="0"/>
    <x v="14"/>
    <s v="KRHUB_78366"/>
    <x v="1"/>
    <x v="2"/>
    <x v="5"/>
    <x v="12"/>
    <n v="48"/>
    <n v="48"/>
    <n v="3665.76"/>
    <x v="0"/>
    <x v="0"/>
    <n v="175956.48000000001"/>
  </r>
  <r>
    <x v="0"/>
    <x v="0"/>
    <x v="15"/>
    <s v="KRHUB_78572"/>
    <x v="1"/>
    <x v="2"/>
    <x v="5"/>
    <x v="12"/>
    <n v="48"/>
    <n v="48"/>
    <n v="3665.76"/>
    <x v="0"/>
    <x v="0"/>
    <n v="175956.48000000001"/>
  </r>
  <r>
    <x v="2"/>
    <x v="0"/>
    <x v="14"/>
    <s v="KRHUB_78366"/>
    <x v="1"/>
    <x v="2"/>
    <x v="5"/>
    <x v="12"/>
    <n v="48"/>
    <n v="48"/>
    <n v="3665.76"/>
    <x v="0"/>
    <x v="1"/>
    <n v="175956.48000000001"/>
  </r>
  <r>
    <x v="2"/>
    <x v="0"/>
    <x v="13"/>
    <s v="KRHUB_89269"/>
    <x v="1"/>
    <x v="2"/>
    <x v="5"/>
    <x v="12"/>
    <n v="48"/>
    <n v="48"/>
    <n v="3665.76"/>
    <x v="0"/>
    <x v="1"/>
    <n v="175956.48000000001"/>
  </r>
  <r>
    <x v="2"/>
    <x v="0"/>
    <x v="13"/>
    <s v="KRHUB_89269"/>
    <x v="1"/>
    <x v="2"/>
    <x v="5"/>
    <x v="12"/>
    <n v="48"/>
    <n v="48"/>
    <n v="3665.76"/>
    <x v="0"/>
    <x v="1"/>
    <n v="175956.48000000001"/>
  </r>
  <r>
    <x v="4"/>
    <x v="0"/>
    <x v="8"/>
    <s v="KRHUB_90915"/>
    <x v="2"/>
    <x v="3"/>
    <x v="4"/>
    <x v="10"/>
    <n v="40"/>
    <n v="40"/>
    <n v="4324.3999999999996"/>
    <x v="0"/>
    <x v="0"/>
    <n v="172976"/>
  </r>
  <r>
    <x v="6"/>
    <x v="0"/>
    <x v="17"/>
    <s v="KRHUB_85606"/>
    <x v="1"/>
    <x v="2"/>
    <x v="4"/>
    <x v="10"/>
    <n v="40"/>
    <n v="40"/>
    <n v="4324.3999999999996"/>
    <x v="0"/>
    <x v="1"/>
    <n v="172976"/>
  </r>
  <r>
    <x v="3"/>
    <x v="0"/>
    <x v="10"/>
    <s v="KRHUB_90736"/>
    <x v="1"/>
    <x v="2"/>
    <x v="4"/>
    <x v="10"/>
    <n v="40"/>
    <n v="40"/>
    <n v="4324.3999999999996"/>
    <x v="0"/>
    <x v="1"/>
    <n v="172976"/>
  </r>
  <r>
    <x v="2"/>
    <x v="0"/>
    <x v="13"/>
    <s v="KRHUB_89269"/>
    <x v="1"/>
    <x v="2"/>
    <x v="3"/>
    <x v="7"/>
    <n v="72"/>
    <n v="72"/>
    <n v="2399.7600000000002"/>
    <x v="0"/>
    <x v="1"/>
    <n v="172782.72000000003"/>
  </r>
  <r>
    <x v="4"/>
    <x v="0"/>
    <x v="12"/>
    <s v="KRHUB_78371"/>
    <x v="3"/>
    <x v="4"/>
    <x v="6"/>
    <x v="17"/>
    <n v="6"/>
    <n v="24"/>
    <n v="6964.32"/>
    <x v="0"/>
    <x v="0"/>
    <n v="167143.67999999999"/>
  </r>
  <r>
    <x v="2"/>
    <x v="1"/>
    <x v="12"/>
    <s v="KRHUB_78371"/>
    <x v="3"/>
    <x v="4"/>
    <x v="6"/>
    <x v="17"/>
    <n v="6"/>
    <n v="-24"/>
    <n v="-6964.32"/>
    <x v="1"/>
    <x v="1"/>
    <n v="0"/>
  </r>
  <r>
    <x v="4"/>
    <x v="0"/>
    <x v="12"/>
    <s v="KRHUB_78371"/>
    <x v="3"/>
    <x v="4"/>
    <x v="2"/>
    <x v="21"/>
    <n v="40"/>
    <n v="12"/>
    <n v="13917.84"/>
    <x v="0"/>
    <x v="0"/>
    <n v="167014.08000000002"/>
  </r>
  <r>
    <x v="4"/>
    <x v="0"/>
    <x v="12"/>
    <s v="KRHUB_78371"/>
    <x v="3"/>
    <x v="4"/>
    <x v="4"/>
    <x v="13"/>
    <n v="24"/>
    <n v="24"/>
    <n v="6947.52"/>
    <x v="0"/>
    <x v="0"/>
    <n v="166740.48000000001"/>
  </r>
  <r>
    <x v="2"/>
    <x v="0"/>
    <x v="13"/>
    <s v="KRHUB_89269"/>
    <x v="1"/>
    <x v="2"/>
    <x v="3"/>
    <x v="7"/>
    <n v="40"/>
    <n v="40"/>
    <n v="4166.8"/>
    <x v="0"/>
    <x v="1"/>
    <n v="166672"/>
  </r>
  <r>
    <x v="0"/>
    <x v="0"/>
    <x v="14"/>
    <s v="KRHUB_78366"/>
    <x v="1"/>
    <x v="2"/>
    <x v="3"/>
    <x v="7"/>
    <n v="40"/>
    <n v="40"/>
    <n v="4166.8"/>
    <x v="0"/>
    <x v="0"/>
    <n v="166672"/>
  </r>
  <r>
    <x v="2"/>
    <x v="0"/>
    <x v="14"/>
    <s v="KRHUB_78366"/>
    <x v="1"/>
    <x v="2"/>
    <x v="3"/>
    <x v="7"/>
    <n v="40"/>
    <n v="40"/>
    <n v="4166.8"/>
    <x v="0"/>
    <x v="1"/>
    <n v="166672"/>
  </r>
  <r>
    <x v="1"/>
    <x v="0"/>
    <x v="6"/>
    <s v="KRHUB_92863"/>
    <x v="1"/>
    <x v="2"/>
    <x v="0"/>
    <x v="24"/>
    <n v="540"/>
    <n v="60"/>
    <n v="2754"/>
    <x v="0"/>
    <x v="1"/>
    <n v="165240"/>
  </r>
  <r>
    <x v="1"/>
    <x v="0"/>
    <x v="3"/>
    <s v="KRHUB_93329"/>
    <x v="1"/>
    <x v="2"/>
    <x v="2"/>
    <x v="6"/>
    <n v="160"/>
    <n v="40"/>
    <n v="4120"/>
    <x v="0"/>
    <x v="1"/>
    <n v="164800"/>
  </r>
  <r>
    <x v="2"/>
    <x v="0"/>
    <x v="13"/>
    <s v="KRHUB_89269"/>
    <x v="1"/>
    <x v="2"/>
    <x v="4"/>
    <x v="13"/>
    <n v="32"/>
    <n v="32"/>
    <n v="5045.12"/>
    <x v="0"/>
    <x v="1"/>
    <n v="161443.84"/>
  </r>
  <r>
    <x v="0"/>
    <x v="0"/>
    <x v="4"/>
    <s v="KRHUB_91961"/>
    <x v="1"/>
    <x v="2"/>
    <x v="1"/>
    <x v="5"/>
    <n v="48"/>
    <n v="44"/>
    <n v="3666.96"/>
    <x v="0"/>
    <x v="0"/>
    <n v="161346.23999999999"/>
  </r>
  <r>
    <x v="4"/>
    <x v="0"/>
    <x v="8"/>
    <s v="KRHUB_90915"/>
    <x v="2"/>
    <x v="3"/>
    <x v="2"/>
    <x v="9"/>
    <n v="80"/>
    <n v="48"/>
    <n v="3327.84"/>
    <x v="0"/>
    <x v="0"/>
    <n v="159736.32000000001"/>
  </r>
  <r>
    <x v="0"/>
    <x v="0"/>
    <x v="3"/>
    <s v="KRHUB_93329"/>
    <x v="1"/>
    <x v="2"/>
    <x v="4"/>
    <x v="13"/>
    <n v="36"/>
    <n v="36"/>
    <n v="4421.16"/>
    <x v="0"/>
    <x v="0"/>
    <n v="159161.76"/>
  </r>
  <r>
    <x v="0"/>
    <x v="0"/>
    <x v="4"/>
    <s v="KRHUB_91961"/>
    <x v="1"/>
    <x v="2"/>
    <x v="4"/>
    <x v="13"/>
    <n v="36"/>
    <n v="36"/>
    <n v="4421.16"/>
    <x v="0"/>
    <x v="0"/>
    <n v="159161.76"/>
  </r>
  <r>
    <x v="6"/>
    <x v="0"/>
    <x v="17"/>
    <s v="KRHUB_85606"/>
    <x v="1"/>
    <x v="2"/>
    <x v="4"/>
    <x v="13"/>
    <n v="36"/>
    <n v="36"/>
    <n v="4421.16"/>
    <x v="0"/>
    <x v="1"/>
    <n v="159161.76"/>
  </r>
  <r>
    <x v="5"/>
    <x v="0"/>
    <x v="5"/>
    <s v="KRHUB_91962"/>
    <x v="1"/>
    <x v="2"/>
    <x v="5"/>
    <x v="22"/>
    <n v="48"/>
    <n v="48"/>
    <n v="3272.64"/>
    <x v="0"/>
    <x v="2"/>
    <n v="157086.72"/>
  </r>
  <r>
    <x v="0"/>
    <x v="0"/>
    <x v="15"/>
    <s v="KRHUB_78572"/>
    <x v="1"/>
    <x v="2"/>
    <x v="5"/>
    <x v="22"/>
    <n v="48"/>
    <n v="48"/>
    <n v="3272.64"/>
    <x v="0"/>
    <x v="0"/>
    <n v="157086.72"/>
  </r>
  <r>
    <x v="0"/>
    <x v="0"/>
    <x v="15"/>
    <s v="KRHUB_78572"/>
    <x v="1"/>
    <x v="2"/>
    <x v="5"/>
    <x v="22"/>
    <n v="48"/>
    <n v="48"/>
    <n v="3272.64"/>
    <x v="0"/>
    <x v="0"/>
    <n v="157086.72"/>
  </r>
  <r>
    <x v="6"/>
    <x v="0"/>
    <x v="17"/>
    <s v="KRHUB_85606"/>
    <x v="1"/>
    <x v="2"/>
    <x v="5"/>
    <x v="22"/>
    <n v="48"/>
    <n v="48"/>
    <n v="3272.64"/>
    <x v="0"/>
    <x v="1"/>
    <n v="157086.72"/>
  </r>
  <r>
    <x v="0"/>
    <x v="0"/>
    <x v="10"/>
    <s v="KRHUB_90736"/>
    <x v="1"/>
    <x v="2"/>
    <x v="0"/>
    <x v="15"/>
    <n v="144"/>
    <n v="30"/>
    <n v="5207.1000000000004"/>
    <x v="0"/>
    <x v="0"/>
    <n v="156213"/>
  </r>
  <r>
    <x v="0"/>
    <x v="0"/>
    <x v="7"/>
    <s v="KRHUB_94585"/>
    <x v="2"/>
    <x v="3"/>
    <x v="0"/>
    <x v="15"/>
    <n v="144"/>
    <n v="30"/>
    <n v="5207.1000000000004"/>
    <x v="0"/>
    <x v="0"/>
    <n v="156213"/>
  </r>
  <r>
    <x v="4"/>
    <x v="0"/>
    <x v="9"/>
    <s v="KRHUB_86219"/>
    <x v="2"/>
    <x v="3"/>
    <x v="1"/>
    <x v="3"/>
    <n v="48"/>
    <n v="48"/>
    <n v="3244.8"/>
    <x v="0"/>
    <x v="1"/>
    <n v="155750.40000000002"/>
  </r>
  <r>
    <x v="0"/>
    <x v="0"/>
    <x v="5"/>
    <s v="KRHUB_91962"/>
    <x v="1"/>
    <x v="2"/>
    <x v="1"/>
    <x v="3"/>
    <n v="48"/>
    <n v="48"/>
    <n v="3244.8"/>
    <x v="0"/>
    <x v="0"/>
    <n v="155750.40000000002"/>
  </r>
  <r>
    <x v="4"/>
    <x v="0"/>
    <x v="8"/>
    <s v="KRHUB_90915"/>
    <x v="2"/>
    <x v="3"/>
    <x v="1"/>
    <x v="5"/>
    <n v="5"/>
    <n v="39"/>
    <n v="3979.56"/>
    <x v="0"/>
    <x v="1"/>
    <n v="155202.84"/>
  </r>
  <r>
    <x v="4"/>
    <x v="0"/>
    <x v="8"/>
    <s v="KRHUB_90915"/>
    <x v="2"/>
    <x v="3"/>
    <x v="1"/>
    <x v="8"/>
    <n v="12"/>
    <n v="29"/>
    <n v="5343.54"/>
    <x v="0"/>
    <x v="1"/>
    <n v="154962.66"/>
  </r>
  <r>
    <x v="0"/>
    <x v="0"/>
    <x v="14"/>
    <s v="KRHUB_78366"/>
    <x v="1"/>
    <x v="2"/>
    <x v="5"/>
    <x v="22"/>
    <n v="24"/>
    <n v="30"/>
    <n v="5154.6000000000004"/>
    <x v="0"/>
    <x v="0"/>
    <n v="154638"/>
  </r>
  <r>
    <x v="6"/>
    <x v="0"/>
    <x v="4"/>
    <s v="KRHUB_91961"/>
    <x v="1"/>
    <x v="2"/>
    <x v="2"/>
    <x v="23"/>
    <n v="72"/>
    <n v="24"/>
    <n v="6407.28"/>
    <x v="0"/>
    <x v="1"/>
    <n v="153774.72"/>
  </r>
  <r>
    <x v="6"/>
    <x v="0"/>
    <x v="11"/>
    <s v="KRHUB_92137"/>
    <x v="2"/>
    <x v="3"/>
    <x v="2"/>
    <x v="18"/>
    <n v="192"/>
    <n v="48"/>
    <n v="3157.44"/>
    <x v="0"/>
    <x v="1"/>
    <n v="151557.12"/>
  </r>
  <r>
    <x v="0"/>
    <x v="0"/>
    <x v="7"/>
    <s v="KRHUB_94585"/>
    <x v="2"/>
    <x v="3"/>
    <x v="2"/>
    <x v="18"/>
    <n v="192"/>
    <n v="48"/>
    <n v="3157.44"/>
    <x v="0"/>
    <x v="2"/>
    <n v="151557.12"/>
  </r>
  <r>
    <x v="5"/>
    <x v="0"/>
    <x v="5"/>
    <s v="KRHUB_91962"/>
    <x v="1"/>
    <x v="2"/>
    <x v="1"/>
    <x v="3"/>
    <n v="12"/>
    <n v="36"/>
    <n v="4166.6400000000003"/>
    <x v="0"/>
    <x v="2"/>
    <n v="149999.04000000001"/>
  </r>
  <r>
    <x v="0"/>
    <x v="0"/>
    <x v="4"/>
    <s v="KRHUB_91961"/>
    <x v="1"/>
    <x v="2"/>
    <x v="0"/>
    <x v="4"/>
    <n v="720"/>
    <n v="51"/>
    <n v="2936.07"/>
    <x v="0"/>
    <x v="0"/>
    <n v="149739.57"/>
  </r>
  <r>
    <x v="0"/>
    <x v="0"/>
    <x v="15"/>
    <s v="KRHUB_78572"/>
    <x v="1"/>
    <x v="2"/>
    <x v="1"/>
    <x v="3"/>
    <n v="48"/>
    <n v="47"/>
    <n v="3177.2"/>
    <x v="0"/>
    <x v="0"/>
    <n v="149328.4"/>
  </r>
  <r>
    <x v="4"/>
    <x v="0"/>
    <x v="12"/>
    <s v="KRHUB_78371"/>
    <x v="3"/>
    <x v="4"/>
    <x v="2"/>
    <x v="21"/>
    <n v="40"/>
    <n v="12"/>
    <n v="12310.8"/>
    <x v="0"/>
    <x v="0"/>
    <n v="147729.59999999998"/>
  </r>
  <r>
    <x v="2"/>
    <x v="0"/>
    <x v="13"/>
    <s v="KRHUB_89269"/>
    <x v="1"/>
    <x v="2"/>
    <x v="5"/>
    <x v="12"/>
    <n v="56"/>
    <n v="28"/>
    <n v="5218.08"/>
    <x v="0"/>
    <x v="1"/>
    <n v="146106.23999999999"/>
  </r>
  <r>
    <x v="2"/>
    <x v="0"/>
    <x v="13"/>
    <s v="KRHUB_89269"/>
    <x v="1"/>
    <x v="2"/>
    <x v="5"/>
    <x v="12"/>
    <n v="56"/>
    <n v="28"/>
    <n v="5218.08"/>
    <x v="0"/>
    <x v="1"/>
    <n v="146106.23999999999"/>
  </r>
  <r>
    <x v="4"/>
    <x v="0"/>
    <x v="9"/>
    <s v="KRHUB_86219"/>
    <x v="2"/>
    <x v="3"/>
    <x v="8"/>
    <x v="19"/>
    <n v="36"/>
    <n v="36"/>
    <n v="4050"/>
    <x v="0"/>
    <x v="0"/>
    <n v="145800"/>
  </r>
  <r>
    <x v="6"/>
    <x v="0"/>
    <x v="17"/>
    <s v="KRHUB_85606"/>
    <x v="1"/>
    <x v="2"/>
    <x v="1"/>
    <x v="3"/>
    <n v="12"/>
    <n v="37"/>
    <n v="3939.76"/>
    <x v="0"/>
    <x v="1"/>
    <n v="145771.12"/>
  </r>
  <r>
    <x v="0"/>
    <x v="0"/>
    <x v="4"/>
    <s v="KRHUB_91961"/>
    <x v="1"/>
    <x v="2"/>
    <x v="1"/>
    <x v="5"/>
    <n v="2"/>
    <n v="10"/>
    <n v="14120.3"/>
    <x v="0"/>
    <x v="0"/>
    <n v="141203"/>
  </r>
  <r>
    <x v="0"/>
    <x v="0"/>
    <x v="4"/>
    <s v="KRHUB_91961"/>
    <x v="1"/>
    <x v="2"/>
    <x v="1"/>
    <x v="5"/>
    <n v="2"/>
    <n v="10"/>
    <n v="14120.3"/>
    <x v="0"/>
    <x v="0"/>
    <n v="141203"/>
  </r>
  <r>
    <x v="4"/>
    <x v="0"/>
    <x v="8"/>
    <s v="KRHUB_90915"/>
    <x v="2"/>
    <x v="3"/>
    <x v="1"/>
    <x v="5"/>
    <n v="2"/>
    <n v="10"/>
    <n v="14120.3"/>
    <x v="0"/>
    <x v="1"/>
    <n v="141203"/>
  </r>
  <r>
    <x v="6"/>
    <x v="0"/>
    <x v="4"/>
    <s v="KRHUB_91961"/>
    <x v="1"/>
    <x v="2"/>
    <x v="0"/>
    <x v="1"/>
    <n v="72"/>
    <n v="24"/>
    <n v="5767.92"/>
    <x v="0"/>
    <x v="1"/>
    <n v="138430.08000000002"/>
  </r>
  <r>
    <x v="5"/>
    <x v="0"/>
    <x v="5"/>
    <s v="KRHUB_91962"/>
    <x v="1"/>
    <x v="2"/>
    <x v="1"/>
    <x v="3"/>
    <n v="12"/>
    <n v="36"/>
    <n v="3833.28"/>
    <x v="0"/>
    <x v="2"/>
    <n v="137998.08000000002"/>
  </r>
  <r>
    <x v="0"/>
    <x v="0"/>
    <x v="10"/>
    <s v="KRHUB_90736"/>
    <x v="1"/>
    <x v="2"/>
    <x v="1"/>
    <x v="8"/>
    <n v="12"/>
    <n v="24"/>
    <n v="5666.64"/>
    <x v="0"/>
    <x v="0"/>
    <n v="135999.36000000002"/>
  </r>
  <r>
    <x v="4"/>
    <x v="0"/>
    <x v="12"/>
    <s v="KRHUB_78371"/>
    <x v="3"/>
    <x v="4"/>
    <x v="3"/>
    <x v="7"/>
    <n v="4"/>
    <n v="11"/>
    <n v="12311.2"/>
    <x v="0"/>
    <x v="0"/>
    <n v="135423.20000000001"/>
  </r>
  <r>
    <x v="0"/>
    <x v="0"/>
    <x v="3"/>
    <s v="KRHUB_93329"/>
    <x v="1"/>
    <x v="2"/>
    <x v="1"/>
    <x v="3"/>
    <n v="5"/>
    <n v="15"/>
    <n v="9013.9500000000007"/>
    <x v="0"/>
    <x v="0"/>
    <n v="135209.25"/>
  </r>
  <r>
    <x v="6"/>
    <x v="0"/>
    <x v="17"/>
    <s v="KRHUB_85606"/>
    <x v="1"/>
    <x v="2"/>
    <x v="1"/>
    <x v="3"/>
    <n v="5"/>
    <n v="15"/>
    <n v="9013.9500000000007"/>
    <x v="0"/>
    <x v="1"/>
    <n v="135209.25"/>
  </r>
  <r>
    <x v="4"/>
    <x v="0"/>
    <x v="8"/>
    <s v="KRHUB_90915"/>
    <x v="2"/>
    <x v="3"/>
    <x v="0"/>
    <x v="15"/>
    <n v="216"/>
    <n v="36"/>
    <n v="3755.16"/>
    <x v="0"/>
    <x v="0"/>
    <n v="135185.76"/>
  </r>
  <r>
    <x v="4"/>
    <x v="0"/>
    <x v="12"/>
    <s v="KRHUB_78371"/>
    <x v="3"/>
    <x v="4"/>
    <x v="0"/>
    <x v="24"/>
    <n v="216"/>
    <n v="36"/>
    <n v="3755.16"/>
    <x v="0"/>
    <x v="0"/>
    <n v="135185.76"/>
  </r>
  <r>
    <x v="1"/>
    <x v="0"/>
    <x v="3"/>
    <s v="KRHUB_93329"/>
    <x v="1"/>
    <x v="2"/>
    <x v="6"/>
    <x v="14"/>
    <n v="144"/>
    <n v="82"/>
    <n v="1640"/>
    <x v="0"/>
    <x v="1"/>
    <n v="134480"/>
  </r>
  <r>
    <x v="0"/>
    <x v="0"/>
    <x v="9"/>
    <s v="KRHUB_86219"/>
    <x v="2"/>
    <x v="3"/>
    <x v="0"/>
    <x v="4"/>
    <n v="12"/>
    <n v="12"/>
    <n v="11015.16"/>
    <x v="0"/>
    <x v="0"/>
    <n v="132181.91999999998"/>
  </r>
  <r>
    <x v="0"/>
    <x v="0"/>
    <x v="3"/>
    <s v="KRHUB_93329"/>
    <x v="1"/>
    <x v="2"/>
    <x v="3"/>
    <x v="7"/>
    <n v="40"/>
    <n v="40"/>
    <n v="3300"/>
    <x v="0"/>
    <x v="0"/>
    <n v="132000"/>
  </r>
  <r>
    <x v="0"/>
    <x v="0"/>
    <x v="4"/>
    <s v="KRHUB_91961"/>
    <x v="1"/>
    <x v="2"/>
    <x v="3"/>
    <x v="7"/>
    <n v="40"/>
    <n v="40"/>
    <n v="3300"/>
    <x v="0"/>
    <x v="0"/>
    <n v="132000"/>
  </r>
  <r>
    <x v="1"/>
    <x v="0"/>
    <x v="6"/>
    <s v="KRHUB_92863"/>
    <x v="1"/>
    <x v="2"/>
    <x v="3"/>
    <x v="7"/>
    <n v="40"/>
    <n v="40"/>
    <n v="3300"/>
    <x v="0"/>
    <x v="1"/>
    <n v="132000"/>
  </r>
  <r>
    <x v="0"/>
    <x v="0"/>
    <x v="10"/>
    <s v="KRHUB_90736"/>
    <x v="1"/>
    <x v="2"/>
    <x v="3"/>
    <x v="7"/>
    <n v="40"/>
    <n v="40"/>
    <n v="3300"/>
    <x v="0"/>
    <x v="0"/>
    <n v="132000"/>
  </r>
  <r>
    <x v="2"/>
    <x v="0"/>
    <x v="13"/>
    <s v="KRHUB_89269"/>
    <x v="1"/>
    <x v="2"/>
    <x v="3"/>
    <x v="7"/>
    <n v="40"/>
    <n v="40"/>
    <n v="3300"/>
    <x v="0"/>
    <x v="1"/>
    <n v="132000"/>
  </r>
  <r>
    <x v="2"/>
    <x v="0"/>
    <x v="13"/>
    <s v="KRHUB_89269"/>
    <x v="1"/>
    <x v="2"/>
    <x v="3"/>
    <x v="7"/>
    <n v="40"/>
    <n v="40"/>
    <n v="3300"/>
    <x v="0"/>
    <x v="1"/>
    <n v="132000"/>
  </r>
  <r>
    <x v="0"/>
    <x v="0"/>
    <x v="14"/>
    <s v="KRHUB_78366"/>
    <x v="1"/>
    <x v="2"/>
    <x v="3"/>
    <x v="7"/>
    <n v="40"/>
    <n v="40"/>
    <n v="3300"/>
    <x v="0"/>
    <x v="0"/>
    <n v="132000"/>
  </r>
  <r>
    <x v="0"/>
    <x v="0"/>
    <x v="14"/>
    <s v="KRHUB_78366"/>
    <x v="1"/>
    <x v="2"/>
    <x v="3"/>
    <x v="7"/>
    <n v="40"/>
    <n v="40"/>
    <n v="3300"/>
    <x v="0"/>
    <x v="0"/>
    <n v="132000"/>
  </r>
  <r>
    <x v="0"/>
    <x v="0"/>
    <x v="14"/>
    <s v="KRHUB_78366"/>
    <x v="1"/>
    <x v="2"/>
    <x v="3"/>
    <x v="7"/>
    <n v="40"/>
    <n v="40"/>
    <n v="3300"/>
    <x v="0"/>
    <x v="0"/>
    <n v="132000"/>
  </r>
  <r>
    <x v="2"/>
    <x v="0"/>
    <x v="14"/>
    <s v="KRHUB_78366"/>
    <x v="1"/>
    <x v="2"/>
    <x v="3"/>
    <x v="7"/>
    <n v="40"/>
    <n v="40"/>
    <n v="3300"/>
    <x v="0"/>
    <x v="1"/>
    <n v="132000"/>
  </r>
  <r>
    <x v="2"/>
    <x v="0"/>
    <x v="14"/>
    <s v="KRHUB_78366"/>
    <x v="1"/>
    <x v="2"/>
    <x v="3"/>
    <x v="7"/>
    <n v="40"/>
    <n v="40"/>
    <n v="3300"/>
    <x v="0"/>
    <x v="1"/>
    <n v="132000"/>
  </r>
  <r>
    <x v="2"/>
    <x v="0"/>
    <x v="14"/>
    <s v="KRHUB_78366"/>
    <x v="1"/>
    <x v="2"/>
    <x v="3"/>
    <x v="7"/>
    <n v="40"/>
    <n v="40"/>
    <n v="3300"/>
    <x v="0"/>
    <x v="1"/>
    <n v="132000"/>
  </r>
  <r>
    <x v="0"/>
    <x v="0"/>
    <x v="7"/>
    <s v="KRHUB_94585"/>
    <x v="2"/>
    <x v="3"/>
    <x v="3"/>
    <x v="7"/>
    <n v="40"/>
    <n v="40"/>
    <n v="3300"/>
    <x v="0"/>
    <x v="0"/>
    <n v="132000"/>
  </r>
  <r>
    <x v="0"/>
    <x v="0"/>
    <x v="7"/>
    <s v="KRHUB_94585"/>
    <x v="2"/>
    <x v="3"/>
    <x v="3"/>
    <x v="7"/>
    <n v="40"/>
    <n v="40"/>
    <n v="3300"/>
    <x v="0"/>
    <x v="0"/>
    <n v="132000"/>
  </r>
  <r>
    <x v="4"/>
    <x v="0"/>
    <x v="9"/>
    <s v="KRHUB_86219"/>
    <x v="2"/>
    <x v="3"/>
    <x v="3"/>
    <x v="7"/>
    <n v="40"/>
    <n v="40"/>
    <n v="3300"/>
    <x v="0"/>
    <x v="0"/>
    <n v="132000"/>
  </r>
  <r>
    <x v="1"/>
    <x v="0"/>
    <x v="3"/>
    <s v="KRHUB_93329"/>
    <x v="1"/>
    <x v="2"/>
    <x v="4"/>
    <x v="10"/>
    <n v="30"/>
    <n v="30"/>
    <n v="4324.2"/>
    <x v="0"/>
    <x v="1"/>
    <n v="129726"/>
  </r>
  <r>
    <x v="0"/>
    <x v="0"/>
    <x v="9"/>
    <s v="KRHUB_86219"/>
    <x v="2"/>
    <x v="3"/>
    <x v="4"/>
    <x v="10"/>
    <n v="30"/>
    <n v="30"/>
    <n v="4324.2"/>
    <x v="0"/>
    <x v="0"/>
    <n v="129726"/>
  </r>
  <r>
    <x v="2"/>
    <x v="0"/>
    <x v="13"/>
    <s v="KRHUB_89269"/>
    <x v="1"/>
    <x v="2"/>
    <x v="4"/>
    <x v="10"/>
    <n v="30"/>
    <n v="30"/>
    <n v="4324.2"/>
    <x v="0"/>
    <x v="1"/>
    <n v="129726"/>
  </r>
  <r>
    <x v="0"/>
    <x v="0"/>
    <x v="11"/>
    <s v="KRHUB_92137"/>
    <x v="2"/>
    <x v="3"/>
    <x v="4"/>
    <x v="10"/>
    <n v="30"/>
    <n v="30"/>
    <n v="4324.2"/>
    <x v="0"/>
    <x v="0"/>
    <n v="129726"/>
  </r>
  <r>
    <x v="6"/>
    <x v="0"/>
    <x v="17"/>
    <s v="KRHUB_85606"/>
    <x v="1"/>
    <x v="2"/>
    <x v="4"/>
    <x v="10"/>
    <n v="30"/>
    <n v="30"/>
    <n v="4324.2"/>
    <x v="0"/>
    <x v="1"/>
    <n v="129726"/>
  </r>
  <r>
    <x v="0"/>
    <x v="0"/>
    <x v="4"/>
    <s v="KRHUB_91961"/>
    <x v="1"/>
    <x v="2"/>
    <x v="1"/>
    <x v="5"/>
    <n v="2"/>
    <n v="10"/>
    <n v="12953.7"/>
    <x v="0"/>
    <x v="0"/>
    <n v="129537"/>
  </r>
  <r>
    <x v="6"/>
    <x v="0"/>
    <x v="4"/>
    <s v="KRHUB_91961"/>
    <x v="1"/>
    <x v="2"/>
    <x v="1"/>
    <x v="5"/>
    <n v="2"/>
    <n v="10"/>
    <n v="12953.7"/>
    <x v="0"/>
    <x v="1"/>
    <n v="129537"/>
  </r>
  <r>
    <x v="0"/>
    <x v="0"/>
    <x v="9"/>
    <s v="KRHUB_86219"/>
    <x v="2"/>
    <x v="3"/>
    <x v="0"/>
    <x v="15"/>
    <n v="1080"/>
    <n v="53"/>
    <n v="2432.6999999999998"/>
    <x v="0"/>
    <x v="0"/>
    <n v="128933.09999999999"/>
  </r>
  <r>
    <x v="0"/>
    <x v="0"/>
    <x v="5"/>
    <s v="KRHUB_91962"/>
    <x v="1"/>
    <x v="2"/>
    <x v="6"/>
    <x v="14"/>
    <n v="144"/>
    <n v="60"/>
    <n v="2142.6"/>
    <x v="0"/>
    <x v="0"/>
    <n v="128556"/>
  </r>
  <r>
    <x v="4"/>
    <x v="0"/>
    <x v="12"/>
    <s v="KRHUB_78371"/>
    <x v="3"/>
    <x v="4"/>
    <x v="4"/>
    <x v="13"/>
    <n v="48"/>
    <n v="36"/>
    <n v="3567.6"/>
    <x v="0"/>
    <x v="0"/>
    <n v="128433.59999999999"/>
  </r>
  <r>
    <x v="4"/>
    <x v="0"/>
    <x v="8"/>
    <s v="KRHUB_90915"/>
    <x v="2"/>
    <x v="3"/>
    <x v="2"/>
    <x v="26"/>
    <n v="72"/>
    <n v="24"/>
    <n v="5335.68"/>
    <x v="0"/>
    <x v="0"/>
    <n v="128056.32000000001"/>
  </r>
  <r>
    <x v="0"/>
    <x v="0"/>
    <x v="14"/>
    <s v="KRHUB_78366"/>
    <x v="1"/>
    <x v="2"/>
    <x v="6"/>
    <x v="14"/>
    <n v="12"/>
    <n v="24"/>
    <n v="5335.68"/>
    <x v="0"/>
    <x v="0"/>
    <n v="128056.32000000001"/>
  </r>
  <r>
    <x v="4"/>
    <x v="0"/>
    <x v="8"/>
    <s v="KRHUB_90915"/>
    <x v="2"/>
    <x v="3"/>
    <x v="4"/>
    <x v="13"/>
    <n v="18"/>
    <n v="18"/>
    <n v="7105.32"/>
    <x v="0"/>
    <x v="0"/>
    <n v="127895.76"/>
  </r>
  <r>
    <x v="4"/>
    <x v="0"/>
    <x v="12"/>
    <s v="KRHUB_78371"/>
    <x v="3"/>
    <x v="4"/>
    <x v="4"/>
    <x v="13"/>
    <n v="18"/>
    <n v="18"/>
    <n v="7105.32"/>
    <x v="0"/>
    <x v="0"/>
    <n v="127895.76"/>
  </r>
  <r>
    <x v="5"/>
    <x v="0"/>
    <x v="17"/>
    <s v="KRHUB_85606"/>
    <x v="1"/>
    <x v="2"/>
    <x v="5"/>
    <x v="12"/>
    <n v="12"/>
    <n v="12"/>
    <n v="10596.48"/>
    <x v="0"/>
    <x v="2"/>
    <n v="127157.75999999999"/>
  </r>
  <r>
    <x v="0"/>
    <x v="0"/>
    <x v="14"/>
    <s v="KRHUB_78366"/>
    <x v="1"/>
    <x v="2"/>
    <x v="1"/>
    <x v="8"/>
    <n v="4"/>
    <n v="16"/>
    <n v="7925.92"/>
    <x v="0"/>
    <x v="0"/>
    <n v="126814.72"/>
  </r>
  <r>
    <x v="4"/>
    <x v="0"/>
    <x v="12"/>
    <s v="KRHUB_78371"/>
    <x v="3"/>
    <x v="4"/>
    <x v="6"/>
    <x v="14"/>
    <n v="24"/>
    <n v="24"/>
    <n v="5222.6400000000003"/>
    <x v="0"/>
    <x v="0"/>
    <n v="125343.36000000002"/>
  </r>
  <r>
    <x v="4"/>
    <x v="0"/>
    <x v="8"/>
    <s v="KRHUB_90915"/>
    <x v="2"/>
    <x v="3"/>
    <x v="1"/>
    <x v="8"/>
    <n v="24"/>
    <n v="48"/>
    <n v="2544"/>
    <x v="0"/>
    <x v="1"/>
    <n v="122112"/>
  </r>
  <r>
    <x v="0"/>
    <x v="0"/>
    <x v="11"/>
    <s v="KRHUB_92137"/>
    <x v="2"/>
    <x v="3"/>
    <x v="8"/>
    <x v="19"/>
    <n v="24"/>
    <n v="24"/>
    <n v="4959.84"/>
    <x v="0"/>
    <x v="0"/>
    <n v="119036.16"/>
  </r>
  <r>
    <x v="6"/>
    <x v="0"/>
    <x v="4"/>
    <s v="KRHUB_91961"/>
    <x v="1"/>
    <x v="2"/>
    <x v="2"/>
    <x v="20"/>
    <n v="144"/>
    <n v="36"/>
    <n v="3182.04"/>
    <x v="0"/>
    <x v="1"/>
    <n v="114553.44"/>
  </r>
  <r>
    <x v="0"/>
    <x v="0"/>
    <x v="14"/>
    <s v="KRHUB_78366"/>
    <x v="1"/>
    <x v="2"/>
    <x v="4"/>
    <x v="13"/>
    <n v="24"/>
    <n v="24"/>
    <n v="4736.88"/>
    <x v="0"/>
    <x v="0"/>
    <n v="113685.12"/>
  </r>
  <r>
    <x v="2"/>
    <x v="0"/>
    <x v="14"/>
    <s v="KRHUB_78366"/>
    <x v="1"/>
    <x v="2"/>
    <x v="4"/>
    <x v="13"/>
    <n v="24"/>
    <n v="24"/>
    <n v="4736.88"/>
    <x v="0"/>
    <x v="1"/>
    <n v="113685.12"/>
  </r>
  <r>
    <x v="0"/>
    <x v="0"/>
    <x v="16"/>
    <s v="KRHUB_93275"/>
    <x v="2"/>
    <x v="3"/>
    <x v="3"/>
    <x v="7"/>
    <n v="18"/>
    <n v="18"/>
    <n v="6245.28"/>
    <x v="0"/>
    <x v="0"/>
    <n v="112415.03999999999"/>
  </r>
  <r>
    <x v="0"/>
    <x v="0"/>
    <x v="14"/>
    <s v="KRHUB_78366"/>
    <x v="1"/>
    <x v="2"/>
    <x v="0"/>
    <x v="24"/>
    <n v="140"/>
    <n v="25"/>
    <n v="4485"/>
    <x v="0"/>
    <x v="0"/>
    <n v="112125"/>
  </r>
  <r>
    <x v="2"/>
    <x v="0"/>
    <x v="14"/>
    <s v="KRHUB_78366"/>
    <x v="1"/>
    <x v="2"/>
    <x v="0"/>
    <x v="24"/>
    <n v="140"/>
    <n v="25"/>
    <n v="4485"/>
    <x v="0"/>
    <x v="1"/>
    <n v="112125"/>
  </r>
  <r>
    <x v="0"/>
    <x v="0"/>
    <x v="15"/>
    <s v="KRHUB_78572"/>
    <x v="1"/>
    <x v="2"/>
    <x v="2"/>
    <x v="9"/>
    <n v="480"/>
    <n v="40"/>
    <n v="2800"/>
    <x v="0"/>
    <x v="2"/>
    <n v="112000"/>
  </r>
  <r>
    <x v="2"/>
    <x v="0"/>
    <x v="13"/>
    <s v="KRHUB_89269"/>
    <x v="1"/>
    <x v="2"/>
    <x v="1"/>
    <x v="3"/>
    <n v="5"/>
    <n v="33"/>
    <n v="3367.32"/>
    <x v="0"/>
    <x v="1"/>
    <n v="111121.56000000001"/>
  </r>
  <r>
    <x v="1"/>
    <x v="0"/>
    <x v="6"/>
    <s v="KRHUB_92863"/>
    <x v="1"/>
    <x v="2"/>
    <x v="2"/>
    <x v="9"/>
    <n v="80"/>
    <n v="40"/>
    <n v="2773.2"/>
    <x v="0"/>
    <x v="1"/>
    <n v="110928"/>
  </r>
  <r>
    <x v="6"/>
    <x v="0"/>
    <x v="17"/>
    <s v="KRHUB_85606"/>
    <x v="1"/>
    <x v="2"/>
    <x v="2"/>
    <x v="9"/>
    <n v="80"/>
    <n v="40"/>
    <n v="2773.2"/>
    <x v="0"/>
    <x v="1"/>
    <n v="110928"/>
  </r>
  <r>
    <x v="0"/>
    <x v="0"/>
    <x v="4"/>
    <s v="KRHUB_91961"/>
    <x v="1"/>
    <x v="2"/>
    <x v="5"/>
    <x v="12"/>
    <n v="40"/>
    <n v="40"/>
    <n v="2750"/>
    <x v="0"/>
    <x v="0"/>
    <n v="110000"/>
  </r>
  <r>
    <x v="5"/>
    <x v="0"/>
    <x v="5"/>
    <s v="KRHUB_91962"/>
    <x v="1"/>
    <x v="2"/>
    <x v="5"/>
    <x v="12"/>
    <n v="40"/>
    <n v="40"/>
    <n v="2750"/>
    <x v="0"/>
    <x v="2"/>
    <n v="110000"/>
  </r>
  <r>
    <x v="5"/>
    <x v="0"/>
    <x v="3"/>
    <s v="KRHUB_93329"/>
    <x v="1"/>
    <x v="2"/>
    <x v="5"/>
    <x v="12"/>
    <n v="40"/>
    <n v="40"/>
    <n v="2750"/>
    <x v="0"/>
    <x v="2"/>
    <n v="110000"/>
  </r>
  <r>
    <x v="0"/>
    <x v="0"/>
    <x v="15"/>
    <s v="KRHUB_78572"/>
    <x v="1"/>
    <x v="2"/>
    <x v="0"/>
    <x v="1"/>
    <n v="1200"/>
    <n v="72"/>
    <n v="1502.64"/>
    <x v="0"/>
    <x v="0"/>
    <n v="108190.08"/>
  </r>
  <r>
    <x v="4"/>
    <x v="0"/>
    <x v="8"/>
    <s v="KRHUB_90915"/>
    <x v="2"/>
    <x v="3"/>
    <x v="4"/>
    <x v="13"/>
    <n v="18"/>
    <n v="18"/>
    <n v="5999.94"/>
    <x v="0"/>
    <x v="0"/>
    <n v="107998.92"/>
  </r>
  <r>
    <x v="0"/>
    <x v="0"/>
    <x v="14"/>
    <s v="KRHUB_78366"/>
    <x v="1"/>
    <x v="2"/>
    <x v="4"/>
    <x v="13"/>
    <n v="18"/>
    <n v="18"/>
    <n v="5999.94"/>
    <x v="0"/>
    <x v="0"/>
    <n v="107998.92"/>
  </r>
  <r>
    <x v="2"/>
    <x v="0"/>
    <x v="14"/>
    <s v="KRHUB_78366"/>
    <x v="1"/>
    <x v="2"/>
    <x v="4"/>
    <x v="13"/>
    <n v="18"/>
    <n v="18"/>
    <n v="5999.94"/>
    <x v="0"/>
    <x v="1"/>
    <n v="107998.92"/>
  </r>
  <r>
    <x v="0"/>
    <x v="0"/>
    <x v="9"/>
    <s v="KRHUB_86219"/>
    <x v="2"/>
    <x v="3"/>
    <x v="5"/>
    <x v="12"/>
    <n v="56"/>
    <n v="24"/>
    <n v="4472.6400000000003"/>
    <x v="0"/>
    <x v="0"/>
    <n v="107343.36000000002"/>
  </r>
  <r>
    <x v="0"/>
    <x v="0"/>
    <x v="16"/>
    <s v="KRHUB_93275"/>
    <x v="2"/>
    <x v="3"/>
    <x v="5"/>
    <x v="12"/>
    <n v="24"/>
    <n v="24"/>
    <n v="4472.6400000000003"/>
    <x v="0"/>
    <x v="0"/>
    <n v="107343.36000000002"/>
  </r>
  <r>
    <x v="1"/>
    <x v="0"/>
    <x v="3"/>
    <s v="KRHUB_93329"/>
    <x v="1"/>
    <x v="2"/>
    <x v="4"/>
    <x v="13"/>
    <n v="18"/>
    <n v="18"/>
    <n v="5921.1"/>
    <x v="0"/>
    <x v="1"/>
    <n v="106579.8"/>
  </r>
  <r>
    <x v="0"/>
    <x v="0"/>
    <x v="14"/>
    <s v="KRHUB_78366"/>
    <x v="1"/>
    <x v="2"/>
    <x v="4"/>
    <x v="13"/>
    <n v="18"/>
    <n v="18"/>
    <n v="5921.1"/>
    <x v="0"/>
    <x v="0"/>
    <n v="106579.8"/>
  </r>
  <r>
    <x v="2"/>
    <x v="0"/>
    <x v="14"/>
    <s v="KRHUB_78366"/>
    <x v="1"/>
    <x v="2"/>
    <x v="4"/>
    <x v="13"/>
    <n v="18"/>
    <n v="18"/>
    <n v="5921.1"/>
    <x v="0"/>
    <x v="1"/>
    <n v="106579.8"/>
  </r>
  <r>
    <x v="3"/>
    <x v="0"/>
    <x v="10"/>
    <s v="KRHUB_90736"/>
    <x v="1"/>
    <x v="2"/>
    <x v="7"/>
    <x v="25"/>
    <n v="18"/>
    <n v="18"/>
    <n v="5921.1"/>
    <x v="0"/>
    <x v="1"/>
    <n v="106579.8"/>
  </r>
  <r>
    <x v="6"/>
    <x v="0"/>
    <x v="17"/>
    <s v="KRHUB_85606"/>
    <x v="1"/>
    <x v="2"/>
    <x v="4"/>
    <x v="13"/>
    <n v="18"/>
    <n v="18"/>
    <n v="5921.1"/>
    <x v="0"/>
    <x v="1"/>
    <n v="106579.8"/>
  </r>
  <r>
    <x v="7"/>
    <x v="1"/>
    <x v="22"/>
    <s v="KRAHD_39538"/>
    <x v="5"/>
    <x v="6"/>
    <x v="7"/>
    <x v="25"/>
    <n v="18"/>
    <n v="-18"/>
    <n v="-5921.1"/>
    <x v="3"/>
    <x v="4"/>
    <n v="0"/>
  </r>
  <r>
    <x v="2"/>
    <x v="0"/>
    <x v="10"/>
    <s v="KRHUB_90736"/>
    <x v="1"/>
    <x v="2"/>
    <x v="1"/>
    <x v="8"/>
    <n v="12"/>
    <n v="24"/>
    <n v="4422.24"/>
    <x v="0"/>
    <x v="1"/>
    <n v="106133.75999999999"/>
  </r>
  <r>
    <x v="6"/>
    <x v="0"/>
    <x v="17"/>
    <s v="KRHUB_85606"/>
    <x v="1"/>
    <x v="2"/>
    <x v="1"/>
    <x v="8"/>
    <n v="12"/>
    <n v="24"/>
    <n v="4422.24"/>
    <x v="0"/>
    <x v="1"/>
    <n v="106133.75999999999"/>
  </r>
  <r>
    <x v="6"/>
    <x v="0"/>
    <x v="17"/>
    <s v="KRHUB_85606"/>
    <x v="1"/>
    <x v="2"/>
    <x v="6"/>
    <x v="14"/>
    <n v="144"/>
    <n v="72"/>
    <n v="1440"/>
    <x v="0"/>
    <x v="1"/>
    <n v="103680"/>
  </r>
  <r>
    <x v="4"/>
    <x v="0"/>
    <x v="12"/>
    <s v="KRHUB_78371"/>
    <x v="3"/>
    <x v="4"/>
    <x v="0"/>
    <x v="24"/>
    <n v="140"/>
    <n v="24"/>
    <n v="4305.6000000000004"/>
    <x v="0"/>
    <x v="0"/>
    <n v="103334.40000000001"/>
  </r>
  <r>
    <x v="0"/>
    <x v="0"/>
    <x v="4"/>
    <s v="KRHUB_91961"/>
    <x v="1"/>
    <x v="2"/>
    <x v="1"/>
    <x v="3"/>
    <n v="24"/>
    <n v="48"/>
    <n v="2088.96"/>
    <x v="0"/>
    <x v="0"/>
    <n v="100270.08"/>
  </r>
  <r>
    <x v="0"/>
    <x v="0"/>
    <x v="5"/>
    <s v="KRHUB_91962"/>
    <x v="1"/>
    <x v="2"/>
    <x v="1"/>
    <x v="3"/>
    <n v="24"/>
    <n v="48"/>
    <n v="2088.96"/>
    <x v="0"/>
    <x v="0"/>
    <n v="100270.08"/>
  </r>
  <r>
    <x v="0"/>
    <x v="0"/>
    <x v="4"/>
    <s v="KRHUB_91961"/>
    <x v="1"/>
    <x v="2"/>
    <x v="1"/>
    <x v="5"/>
    <n v="6"/>
    <n v="12"/>
    <n v="8347.7999999999993"/>
    <x v="0"/>
    <x v="0"/>
    <n v="100173.59999999999"/>
  </r>
  <r>
    <x v="4"/>
    <x v="0"/>
    <x v="8"/>
    <s v="KRHUB_90915"/>
    <x v="2"/>
    <x v="3"/>
    <x v="4"/>
    <x v="13"/>
    <n v="18"/>
    <n v="18"/>
    <n v="5526.36"/>
    <x v="0"/>
    <x v="0"/>
    <n v="99474.48"/>
  </r>
  <r>
    <x v="2"/>
    <x v="0"/>
    <x v="13"/>
    <s v="KRHUB_89269"/>
    <x v="1"/>
    <x v="2"/>
    <x v="4"/>
    <x v="13"/>
    <n v="18"/>
    <n v="18"/>
    <n v="5526.36"/>
    <x v="0"/>
    <x v="1"/>
    <n v="99474.48"/>
  </r>
  <r>
    <x v="0"/>
    <x v="0"/>
    <x v="4"/>
    <s v="KRHUB_91961"/>
    <x v="1"/>
    <x v="2"/>
    <x v="5"/>
    <x v="12"/>
    <n v="48"/>
    <n v="36"/>
    <n v="2749.32"/>
    <x v="0"/>
    <x v="0"/>
    <n v="98975.52"/>
  </r>
  <r>
    <x v="6"/>
    <x v="0"/>
    <x v="17"/>
    <s v="KRHUB_85606"/>
    <x v="1"/>
    <x v="2"/>
    <x v="5"/>
    <x v="22"/>
    <n v="56"/>
    <n v="24"/>
    <n v="4123.68"/>
    <x v="0"/>
    <x v="1"/>
    <n v="98968.320000000007"/>
  </r>
  <r>
    <x v="2"/>
    <x v="0"/>
    <x v="13"/>
    <s v="KRHUB_89269"/>
    <x v="1"/>
    <x v="2"/>
    <x v="5"/>
    <x v="22"/>
    <n v="56"/>
    <n v="24"/>
    <n v="4123.68"/>
    <x v="0"/>
    <x v="1"/>
    <n v="98968.320000000007"/>
  </r>
  <r>
    <x v="4"/>
    <x v="0"/>
    <x v="12"/>
    <s v="KRHUB_78371"/>
    <x v="3"/>
    <x v="4"/>
    <x v="4"/>
    <x v="13"/>
    <n v="48"/>
    <n v="24"/>
    <n v="4108.08"/>
    <x v="0"/>
    <x v="0"/>
    <n v="98593.919999999998"/>
  </r>
  <r>
    <x v="1"/>
    <x v="0"/>
    <x v="6"/>
    <s v="KRHUB_92863"/>
    <x v="1"/>
    <x v="2"/>
    <x v="4"/>
    <x v="10"/>
    <n v="30"/>
    <n v="30"/>
    <n v="3243.6"/>
    <x v="0"/>
    <x v="1"/>
    <n v="97308"/>
  </r>
  <r>
    <x v="5"/>
    <x v="0"/>
    <x v="17"/>
    <s v="KRHUB_85606"/>
    <x v="1"/>
    <x v="2"/>
    <x v="5"/>
    <x v="22"/>
    <n v="12"/>
    <n v="11"/>
    <n v="8829.48"/>
    <x v="0"/>
    <x v="2"/>
    <n v="97124.28"/>
  </r>
  <r>
    <x v="2"/>
    <x v="0"/>
    <x v="10"/>
    <s v="KRHUB_90736"/>
    <x v="1"/>
    <x v="2"/>
    <x v="2"/>
    <x v="27"/>
    <n v="144"/>
    <n v="48"/>
    <n v="2019.84"/>
    <x v="0"/>
    <x v="1"/>
    <n v="96952.319999999992"/>
  </r>
  <r>
    <x v="0"/>
    <x v="0"/>
    <x v="4"/>
    <s v="KRHUB_91961"/>
    <x v="1"/>
    <x v="2"/>
    <x v="2"/>
    <x v="27"/>
    <n v="144"/>
    <n v="48"/>
    <n v="2019.84"/>
    <x v="0"/>
    <x v="2"/>
    <n v="96952.319999999992"/>
  </r>
  <r>
    <x v="2"/>
    <x v="0"/>
    <x v="13"/>
    <s v="KRHUB_89269"/>
    <x v="1"/>
    <x v="2"/>
    <x v="6"/>
    <x v="17"/>
    <n v="144"/>
    <n v="47"/>
    <n v="2056.25"/>
    <x v="0"/>
    <x v="1"/>
    <n v="96643.75"/>
  </r>
  <r>
    <x v="4"/>
    <x v="0"/>
    <x v="8"/>
    <s v="KRHUB_90915"/>
    <x v="2"/>
    <x v="3"/>
    <x v="3"/>
    <x v="7"/>
    <n v="72"/>
    <n v="48"/>
    <n v="2000.16"/>
    <x v="0"/>
    <x v="0"/>
    <n v="96007.680000000008"/>
  </r>
  <r>
    <x v="3"/>
    <x v="0"/>
    <x v="10"/>
    <s v="KRHUB_90736"/>
    <x v="1"/>
    <x v="2"/>
    <x v="1"/>
    <x v="3"/>
    <n v="48"/>
    <n v="48"/>
    <n v="2000.16"/>
    <x v="0"/>
    <x v="1"/>
    <n v="96007.680000000008"/>
  </r>
  <r>
    <x v="3"/>
    <x v="0"/>
    <x v="10"/>
    <s v="KRHUB_90736"/>
    <x v="1"/>
    <x v="2"/>
    <x v="1"/>
    <x v="3"/>
    <n v="48"/>
    <n v="48"/>
    <n v="2000.16"/>
    <x v="0"/>
    <x v="1"/>
    <n v="96007.680000000008"/>
  </r>
  <r>
    <x v="1"/>
    <x v="0"/>
    <x v="3"/>
    <s v="KRHUB_93329"/>
    <x v="1"/>
    <x v="2"/>
    <x v="3"/>
    <x v="7"/>
    <n v="24"/>
    <n v="24"/>
    <n v="3979.92"/>
    <x v="0"/>
    <x v="1"/>
    <n v="95518.080000000002"/>
  </r>
  <r>
    <x v="1"/>
    <x v="0"/>
    <x v="3"/>
    <s v="KRHUB_93329"/>
    <x v="1"/>
    <x v="2"/>
    <x v="3"/>
    <x v="7"/>
    <n v="24"/>
    <n v="24"/>
    <n v="3979.92"/>
    <x v="0"/>
    <x v="1"/>
    <n v="95518.080000000002"/>
  </r>
  <r>
    <x v="1"/>
    <x v="0"/>
    <x v="3"/>
    <s v="KRHUB_93329"/>
    <x v="1"/>
    <x v="2"/>
    <x v="3"/>
    <x v="7"/>
    <n v="24"/>
    <n v="24"/>
    <n v="3979.92"/>
    <x v="0"/>
    <x v="1"/>
    <n v="95518.080000000002"/>
  </r>
  <r>
    <x v="2"/>
    <x v="0"/>
    <x v="10"/>
    <s v="KRHUB_90736"/>
    <x v="1"/>
    <x v="2"/>
    <x v="3"/>
    <x v="7"/>
    <n v="24"/>
    <n v="24"/>
    <n v="3979.92"/>
    <x v="0"/>
    <x v="1"/>
    <n v="95518.080000000002"/>
  </r>
  <r>
    <x v="3"/>
    <x v="0"/>
    <x v="10"/>
    <s v="KRHUB_90736"/>
    <x v="1"/>
    <x v="2"/>
    <x v="3"/>
    <x v="7"/>
    <n v="24"/>
    <n v="24"/>
    <n v="3979.92"/>
    <x v="0"/>
    <x v="1"/>
    <n v="95518.080000000002"/>
  </r>
  <r>
    <x v="3"/>
    <x v="0"/>
    <x v="10"/>
    <s v="KRHUB_90736"/>
    <x v="1"/>
    <x v="2"/>
    <x v="3"/>
    <x v="7"/>
    <n v="24"/>
    <n v="24"/>
    <n v="3979.92"/>
    <x v="0"/>
    <x v="1"/>
    <n v="95518.080000000002"/>
  </r>
  <r>
    <x v="4"/>
    <x v="0"/>
    <x v="8"/>
    <s v="KRHUB_90915"/>
    <x v="2"/>
    <x v="3"/>
    <x v="1"/>
    <x v="5"/>
    <n v="24"/>
    <n v="24"/>
    <n v="3977.76"/>
    <x v="0"/>
    <x v="1"/>
    <n v="95466.240000000005"/>
  </r>
  <r>
    <x v="5"/>
    <x v="0"/>
    <x v="14"/>
    <s v="KRHUB_78366"/>
    <x v="1"/>
    <x v="2"/>
    <x v="1"/>
    <x v="5"/>
    <n v="24"/>
    <n v="24"/>
    <n v="3977.76"/>
    <x v="0"/>
    <x v="2"/>
    <n v="95466.240000000005"/>
  </r>
  <r>
    <x v="7"/>
    <x v="1"/>
    <x v="23"/>
    <s v="KRAHD_M04982"/>
    <x v="6"/>
    <x v="7"/>
    <x v="1"/>
    <x v="5"/>
    <n v="24"/>
    <n v="-24"/>
    <n v="-3977.76"/>
    <x v="4"/>
    <x v="3"/>
    <n v="0"/>
  </r>
  <r>
    <x v="0"/>
    <x v="0"/>
    <x v="3"/>
    <s v="KRHUB_93329"/>
    <x v="1"/>
    <x v="2"/>
    <x v="4"/>
    <x v="13"/>
    <n v="18"/>
    <n v="17"/>
    <n v="5592.15"/>
    <x v="0"/>
    <x v="0"/>
    <n v="95066.549999999988"/>
  </r>
  <r>
    <x v="1"/>
    <x v="0"/>
    <x v="3"/>
    <s v="KRHUB_93329"/>
    <x v="1"/>
    <x v="2"/>
    <x v="4"/>
    <x v="13"/>
    <n v="15"/>
    <n v="15"/>
    <n v="6315.9"/>
    <x v="0"/>
    <x v="1"/>
    <n v="94738.5"/>
  </r>
  <r>
    <x v="0"/>
    <x v="0"/>
    <x v="14"/>
    <s v="KRHUB_78366"/>
    <x v="1"/>
    <x v="2"/>
    <x v="4"/>
    <x v="13"/>
    <n v="15"/>
    <n v="15"/>
    <n v="6315.9"/>
    <x v="0"/>
    <x v="0"/>
    <n v="94738.5"/>
  </r>
  <r>
    <x v="2"/>
    <x v="0"/>
    <x v="14"/>
    <s v="KRHUB_78366"/>
    <x v="1"/>
    <x v="2"/>
    <x v="4"/>
    <x v="13"/>
    <n v="15"/>
    <n v="15"/>
    <n v="6315.9"/>
    <x v="0"/>
    <x v="1"/>
    <n v="94738.5"/>
  </r>
  <r>
    <x v="0"/>
    <x v="0"/>
    <x v="14"/>
    <s v="KRHUB_78366"/>
    <x v="1"/>
    <x v="2"/>
    <x v="3"/>
    <x v="7"/>
    <n v="24"/>
    <n v="24"/>
    <n v="3944.4"/>
    <x v="0"/>
    <x v="0"/>
    <n v="94665.600000000006"/>
  </r>
  <r>
    <x v="4"/>
    <x v="0"/>
    <x v="12"/>
    <s v="KRHUB_78371"/>
    <x v="3"/>
    <x v="4"/>
    <x v="8"/>
    <x v="19"/>
    <n v="24"/>
    <n v="25"/>
    <n v="3750"/>
    <x v="0"/>
    <x v="0"/>
    <n v="93750"/>
  </r>
  <r>
    <x v="2"/>
    <x v="1"/>
    <x v="12"/>
    <s v="KRHUB_78371"/>
    <x v="3"/>
    <x v="4"/>
    <x v="8"/>
    <x v="19"/>
    <n v="24"/>
    <n v="-25"/>
    <n v="-3750"/>
    <x v="1"/>
    <x v="1"/>
    <n v="0"/>
  </r>
  <r>
    <x v="0"/>
    <x v="0"/>
    <x v="9"/>
    <s v="KRHUB_86219"/>
    <x v="2"/>
    <x v="3"/>
    <x v="4"/>
    <x v="10"/>
    <n v="1"/>
    <n v="6"/>
    <n v="15568.02"/>
    <x v="0"/>
    <x v="0"/>
    <n v="93408.12"/>
  </r>
  <r>
    <x v="0"/>
    <x v="0"/>
    <x v="4"/>
    <s v="KRHUB_91961"/>
    <x v="1"/>
    <x v="2"/>
    <x v="7"/>
    <x v="25"/>
    <n v="18"/>
    <n v="18"/>
    <n v="5131.62"/>
    <x v="0"/>
    <x v="2"/>
    <n v="92369.16"/>
  </r>
  <r>
    <x v="3"/>
    <x v="0"/>
    <x v="10"/>
    <s v="KRHUB_90736"/>
    <x v="1"/>
    <x v="2"/>
    <x v="7"/>
    <x v="25"/>
    <n v="18"/>
    <n v="18"/>
    <n v="5131.62"/>
    <x v="0"/>
    <x v="1"/>
    <n v="92369.16"/>
  </r>
  <r>
    <x v="4"/>
    <x v="0"/>
    <x v="9"/>
    <s v="KRHUB_86219"/>
    <x v="2"/>
    <x v="3"/>
    <x v="1"/>
    <x v="8"/>
    <n v="12"/>
    <n v="24"/>
    <n v="3844.32"/>
    <x v="0"/>
    <x v="1"/>
    <n v="92263.680000000008"/>
  </r>
  <r>
    <x v="1"/>
    <x v="0"/>
    <x v="3"/>
    <s v="KRHUB_93329"/>
    <x v="1"/>
    <x v="2"/>
    <x v="0"/>
    <x v="1"/>
    <n v="72"/>
    <n v="18"/>
    <n v="5106.78"/>
    <x v="0"/>
    <x v="1"/>
    <n v="91922.04"/>
  </r>
  <r>
    <x v="7"/>
    <x v="1"/>
    <x v="24"/>
    <s v="KRAHD_92058"/>
    <x v="3"/>
    <x v="8"/>
    <x v="1"/>
    <x v="3"/>
    <n v="5"/>
    <n v="-30"/>
    <n v="-3061.2"/>
    <x v="1"/>
    <x v="3"/>
    <n v="0"/>
  </r>
  <r>
    <x v="1"/>
    <x v="0"/>
    <x v="3"/>
    <s v="KRHUB_93329"/>
    <x v="1"/>
    <x v="2"/>
    <x v="0"/>
    <x v="2"/>
    <n v="4"/>
    <n v="8"/>
    <n v="11348.4"/>
    <x v="0"/>
    <x v="1"/>
    <n v="90787.199999999997"/>
  </r>
  <r>
    <x v="0"/>
    <x v="0"/>
    <x v="3"/>
    <s v="KRHUB_93329"/>
    <x v="1"/>
    <x v="2"/>
    <x v="0"/>
    <x v="2"/>
    <n v="4"/>
    <n v="8"/>
    <n v="11348.4"/>
    <x v="0"/>
    <x v="0"/>
    <n v="90787.199999999997"/>
  </r>
  <r>
    <x v="0"/>
    <x v="0"/>
    <x v="9"/>
    <s v="KRHUB_86219"/>
    <x v="2"/>
    <x v="3"/>
    <x v="0"/>
    <x v="2"/>
    <n v="4"/>
    <n v="8"/>
    <n v="11348.4"/>
    <x v="0"/>
    <x v="0"/>
    <n v="90787.199999999997"/>
  </r>
  <r>
    <x v="4"/>
    <x v="0"/>
    <x v="8"/>
    <s v="KRHUB_90915"/>
    <x v="2"/>
    <x v="3"/>
    <x v="0"/>
    <x v="2"/>
    <n v="4"/>
    <n v="8"/>
    <n v="11348.4"/>
    <x v="0"/>
    <x v="0"/>
    <n v="90787.199999999997"/>
  </r>
  <r>
    <x v="0"/>
    <x v="0"/>
    <x v="7"/>
    <s v="KRHUB_94585"/>
    <x v="2"/>
    <x v="3"/>
    <x v="0"/>
    <x v="2"/>
    <n v="4"/>
    <n v="8"/>
    <n v="11348.4"/>
    <x v="0"/>
    <x v="0"/>
    <n v="90787.199999999997"/>
  </r>
  <r>
    <x v="5"/>
    <x v="0"/>
    <x v="5"/>
    <s v="KRHUB_91962"/>
    <x v="1"/>
    <x v="2"/>
    <x v="5"/>
    <x v="12"/>
    <n v="60"/>
    <n v="60"/>
    <n v="1470"/>
    <x v="0"/>
    <x v="2"/>
    <n v="88200"/>
  </r>
  <r>
    <x v="5"/>
    <x v="0"/>
    <x v="5"/>
    <s v="KRHUB_91962"/>
    <x v="1"/>
    <x v="2"/>
    <x v="5"/>
    <x v="12"/>
    <n v="60"/>
    <n v="60"/>
    <n v="1470"/>
    <x v="0"/>
    <x v="2"/>
    <n v="88200"/>
  </r>
  <r>
    <x v="0"/>
    <x v="0"/>
    <x v="9"/>
    <s v="KRHUB_86219"/>
    <x v="2"/>
    <x v="3"/>
    <x v="3"/>
    <x v="7"/>
    <n v="12"/>
    <n v="16"/>
    <n v="5320"/>
    <x v="0"/>
    <x v="0"/>
    <n v="85120"/>
  </r>
  <r>
    <x v="2"/>
    <x v="0"/>
    <x v="13"/>
    <s v="KRHUB_89269"/>
    <x v="1"/>
    <x v="2"/>
    <x v="4"/>
    <x v="10"/>
    <n v="20"/>
    <n v="20"/>
    <n v="4234.3999999999996"/>
    <x v="0"/>
    <x v="1"/>
    <n v="84688"/>
  </r>
  <r>
    <x v="4"/>
    <x v="0"/>
    <x v="8"/>
    <s v="KRHUB_90915"/>
    <x v="2"/>
    <x v="3"/>
    <x v="3"/>
    <x v="7"/>
    <n v="40"/>
    <n v="32"/>
    <n v="2640"/>
    <x v="0"/>
    <x v="0"/>
    <n v="84480"/>
  </r>
  <r>
    <x v="0"/>
    <x v="0"/>
    <x v="16"/>
    <s v="KRHUB_93275"/>
    <x v="2"/>
    <x v="3"/>
    <x v="3"/>
    <x v="7"/>
    <n v="12"/>
    <n v="18"/>
    <n v="4680"/>
    <x v="0"/>
    <x v="0"/>
    <n v="84240"/>
  </r>
  <r>
    <x v="0"/>
    <x v="1"/>
    <x v="16"/>
    <s v="KRHUB_93275"/>
    <x v="2"/>
    <x v="3"/>
    <x v="3"/>
    <x v="7"/>
    <n v="12"/>
    <n v="-18"/>
    <n v="-4680"/>
    <x v="2"/>
    <x v="2"/>
    <n v="0"/>
  </r>
  <r>
    <x v="0"/>
    <x v="0"/>
    <x v="16"/>
    <s v="KRHUB_93275"/>
    <x v="2"/>
    <x v="3"/>
    <x v="0"/>
    <x v="1"/>
    <n v="12"/>
    <n v="6"/>
    <n v="13948.56"/>
    <x v="0"/>
    <x v="0"/>
    <n v="83691.360000000001"/>
  </r>
  <r>
    <x v="4"/>
    <x v="0"/>
    <x v="12"/>
    <s v="KRHUB_78371"/>
    <x v="3"/>
    <x v="4"/>
    <x v="2"/>
    <x v="21"/>
    <n v="40"/>
    <n v="12"/>
    <n v="6953.64"/>
    <x v="0"/>
    <x v="0"/>
    <n v="83443.680000000008"/>
  </r>
  <r>
    <x v="4"/>
    <x v="0"/>
    <x v="12"/>
    <s v="KRHUB_78371"/>
    <x v="3"/>
    <x v="4"/>
    <x v="7"/>
    <x v="25"/>
    <n v="18"/>
    <n v="12"/>
    <n v="6831.6"/>
    <x v="0"/>
    <x v="0"/>
    <n v="81979.200000000012"/>
  </r>
  <r>
    <x v="6"/>
    <x v="0"/>
    <x v="17"/>
    <s v="KRHUB_85606"/>
    <x v="1"/>
    <x v="2"/>
    <x v="8"/>
    <x v="19"/>
    <n v="48"/>
    <n v="24"/>
    <n v="3400.08"/>
    <x v="0"/>
    <x v="1"/>
    <n v="81601.919999999998"/>
  </r>
  <r>
    <x v="0"/>
    <x v="0"/>
    <x v="4"/>
    <s v="KRHUB_91961"/>
    <x v="1"/>
    <x v="2"/>
    <x v="0"/>
    <x v="2"/>
    <n v="16"/>
    <n v="16"/>
    <n v="4939.84"/>
    <x v="0"/>
    <x v="0"/>
    <n v="79037.440000000002"/>
  </r>
  <r>
    <x v="0"/>
    <x v="0"/>
    <x v="9"/>
    <s v="KRHUB_86219"/>
    <x v="2"/>
    <x v="3"/>
    <x v="0"/>
    <x v="2"/>
    <n v="16"/>
    <n v="16"/>
    <n v="4939.84"/>
    <x v="0"/>
    <x v="0"/>
    <n v="79037.440000000002"/>
  </r>
  <r>
    <x v="0"/>
    <x v="0"/>
    <x v="9"/>
    <s v="KRHUB_86219"/>
    <x v="2"/>
    <x v="3"/>
    <x v="0"/>
    <x v="2"/>
    <n v="16"/>
    <n v="16"/>
    <n v="4939.84"/>
    <x v="0"/>
    <x v="0"/>
    <n v="79037.440000000002"/>
  </r>
  <r>
    <x v="6"/>
    <x v="0"/>
    <x v="4"/>
    <s v="KRHUB_91961"/>
    <x v="1"/>
    <x v="2"/>
    <x v="0"/>
    <x v="2"/>
    <n v="16"/>
    <n v="16"/>
    <n v="4939.84"/>
    <x v="0"/>
    <x v="1"/>
    <n v="79037.440000000002"/>
  </r>
  <r>
    <x v="0"/>
    <x v="0"/>
    <x v="16"/>
    <s v="KRHUB_93275"/>
    <x v="2"/>
    <x v="3"/>
    <x v="0"/>
    <x v="2"/>
    <n v="16"/>
    <n v="16"/>
    <n v="4939.84"/>
    <x v="0"/>
    <x v="0"/>
    <n v="79037.440000000002"/>
  </r>
  <r>
    <x v="6"/>
    <x v="0"/>
    <x v="11"/>
    <s v="KRHUB_92137"/>
    <x v="2"/>
    <x v="3"/>
    <x v="0"/>
    <x v="2"/>
    <n v="16"/>
    <n v="16"/>
    <n v="4939.84"/>
    <x v="0"/>
    <x v="1"/>
    <n v="79037.440000000002"/>
  </r>
  <r>
    <x v="4"/>
    <x v="0"/>
    <x v="8"/>
    <s v="KRHUB_90915"/>
    <x v="2"/>
    <x v="3"/>
    <x v="5"/>
    <x v="12"/>
    <n v="56"/>
    <n v="18"/>
    <n v="4336.38"/>
    <x v="0"/>
    <x v="1"/>
    <n v="78054.84"/>
  </r>
  <r>
    <x v="0"/>
    <x v="0"/>
    <x v="4"/>
    <s v="KRHUB_91961"/>
    <x v="1"/>
    <x v="2"/>
    <x v="1"/>
    <x v="3"/>
    <n v="24"/>
    <n v="24"/>
    <n v="3244.32"/>
    <x v="0"/>
    <x v="0"/>
    <n v="77863.680000000008"/>
  </r>
  <r>
    <x v="4"/>
    <x v="0"/>
    <x v="8"/>
    <s v="KRHUB_90915"/>
    <x v="2"/>
    <x v="3"/>
    <x v="1"/>
    <x v="3"/>
    <n v="24"/>
    <n v="24"/>
    <n v="3244.32"/>
    <x v="0"/>
    <x v="1"/>
    <n v="77863.680000000008"/>
  </r>
  <r>
    <x v="4"/>
    <x v="0"/>
    <x v="8"/>
    <s v="KRHUB_90915"/>
    <x v="2"/>
    <x v="3"/>
    <x v="4"/>
    <x v="13"/>
    <n v="12"/>
    <n v="12"/>
    <n v="6483.48"/>
    <x v="0"/>
    <x v="0"/>
    <n v="77801.759999999995"/>
  </r>
  <r>
    <x v="1"/>
    <x v="0"/>
    <x v="3"/>
    <s v="KRHUB_93329"/>
    <x v="1"/>
    <x v="2"/>
    <x v="6"/>
    <x v="14"/>
    <n v="144"/>
    <n v="62"/>
    <n v="1240"/>
    <x v="0"/>
    <x v="1"/>
    <n v="76880"/>
  </r>
  <r>
    <x v="0"/>
    <x v="0"/>
    <x v="9"/>
    <s v="KRHUB_86219"/>
    <x v="2"/>
    <x v="3"/>
    <x v="0"/>
    <x v="15"/>
    <n v="216"/>
    <n v="27"/>
    <n v="2816.37"/>
    <x v="0"/>
    <x v="0"/>
    <n v="76041.989999999991"/>
  </r>
  <r>
    <x v="0"/>
    <x v="0"/>
    <x v="16"/>
    <s v="KRHUB_93275"/>
    <x v="2"/>
    <x v="3"/>
    <x v="0"/>
    <x v="15"/>
    <n v="216"/>
    <n v="27"/>
    <n v="2816.37"/>
    <x v="0"/>
    <x v="0"/>
    <n v="76041.989999999991"/>
  </r>
  <r>
    <x v="7"/>
    <x v="1"/>
    <x v="25"/>
    <s v="KRAHD_40281"/>
    <x v="7"/>
    <x v="9"/>
    <x v="2"/>
    <x v="18"/>
    <n v="192"/>
    <n v="-34"/>
    <n v="-2236.52"/>
    <x v="4"/>
    <x v="3"/>
    <n v="0"/>
  </r>
  <r>
    <x v="4"/>
    <x v="0"/>
    <x v="12"/>
    <s v="KRHUB_78371"/>
    <x v="3"/>
    <x v="4"/>
    <x v="4"/>
    <x v="13"/>
    <n v="48"/>
    <n v="24"/>
    <n v="3157.92"/>
    <x v="0"/>
    <x v="0"/>
    <n v="75790.080000000002"/>
  </r>
  <r>
    <x v="0"/>
    <x v="0"/>
    <x v="9"/>
    <s v="KRHUB_86219"/>
    <x v="2"/>
    <x v="3"/>
    <x v="8"/>
    <x v="19"/>
    <n v="96"/>
    <n v="36"/>
    <n v="2100.2399999999998"/>
    <x v="0"/>
    <x v="0"/>
    <n v="75608.639999999985"/>
  </r>
  <r>
    <x v="4"/>
    <x v="0"/>
    <x v="12"/>
    <s v="KRHUB_78371"/>
    <x v="3"/>
    <x v="4"/>
    <x v="2"/>
    <x v="23"/>
    <n v="48"/>
    <n v="12"/>
    <n v="6160.68"/>
    <x v="0"/>
    <x v="0"/>
    <n v="73928.160000000003"/>
  </r>
  <r>
    <x v="0"/>
    <x v="0"/>
    <x v="16"/>
    <s v="KRHUB_93275"/>
    <x v="2"/>
    <x v="3"/>
    <x v="2"/>
    <x v="23"/>
    <n v="48"/>
    <n v="12"/>
    <n v="6160.68"/>
    <x v="0"/>
    <x v="0"/>
    <n v="73928.160000000003"/>
  </r>
  <r>
    <x v="3"/>
    <x v="0"/>
    <x v="10"/>
    <s v="KRHUB_90736"/>
    <x v="1"/>
    <x v="2"/>
    <x v="2"/>
    <x v="23"/>
    <n v="48"/>
    <n v="12"/>
    <n v="6160.68"/>
    <x v="0"/>
    <x v="1"/>
    <n v="73928.160000000003"/>
  </r>
  <r>
    <x v="1"/>
    <x v="0"/>
    <x v="3"/>
    <s v="KRHUB_93329"/>
    <x v="1"/>
    <x v="2"/>
    <x v="8"/>
    <x v="19"/>
    <n v="24"/>
    <n v="24"/>
    <n v="3000"/>
    <x v="0"/>
    <x v="1"/>
    <n v="72000"/>
  </r>
  <r>
    <x v="1"/>
    <x v="0"/>
    <x v="3"/>
    <s v="KRHUB_93329"/>
    <x v="1"/>
    <x v="2"/>
    <x v="8"/>
    <x v="19"/>
    <n v="24"/>
    <n v="24"/>
    <n v="3000"/>
    <x v="0"/>
    <x v="1"/>
    <n v="72000"/>
  </r>
  <r>
    <x v="0"/>
    <x v="0"/>
    <x v="7"/>
    <s v="KRHUB_94585"/>
    <x v="2"/>
    <x v="3"/>
    <x v="8"/>
    <x v="19"/>
    <n v="24"/>
    <n v="24"/>
    <n v="3000"/>
    <x v="0"/>
    <x v="0"/>
    <n v="72000"/>
  </r>
  <r>
    <x v="2"/>
    <x v="0"/>
    <x v="10"/>
    <s v="KRHUB_90736"/>
    <x v="1"/>
    <x v="2"/>
    <x v="0"/>
    <x v="15"/>
    <n v="16"/>
    <n v="6"/>
    <n v="11890.62"/>
    <x v="0"/>
    <x v="1"/>
    <n v="71343.72"/>
  </r>
  <r>
    <x v="4"/>
    <x v="0"/>
    <x v="12"/>
    <s v="KRHUB_78371"/>
    <x v="3"/>
    <x v="4"/>
    <x v="2"/>
    <x v="21"/>
    <n v="36"/>
    <n v="12"/>
    <n v="5882.16"/>
    <x v="0"/>
    <x v="0"/>
    <n v="70585.919999999998"/>
  </r>
  <r>
    <x v="0"/>
    <x v="0"/>
    <x v="9"/>
    <s v="KRHUB_86219"/>
    <x v="2"/>
    <x v="3"/>
    <x v="8"/>
    <x v="19"/>
    <n v="96"/>
    <n v="36"/>
    <n v="1950.12"/>
    <x v="0"/>
    <x v="0"/>
    <n v="70204.319999999992"/>
  </r>
  <r>
    <x v="1"/>
    <x v="0"/>
    <x v="3"/>
    <s v="KRHUB_93329"/>
    <x v="1"/>
    <x v="2"/>
    <x v="8"/>
    <x v="19"/>
    <n v="20"/>
    <n v="20"/>
    <n v="3500"/>
    <x v="0"/>
    <x v="1"/>
    <n v="70000"/>
  </r>
  <r>
    <x v="0"/>
    <x v="0"/>
    <x v="9"/>
    <s v="KRHUB_86219"/>
    <x v="2"/>
    <x v="3"/>
    <x v="8"/>
    <x v="19"/>
    <n v="20"/>
    <n v="20"/>
    <n v="3500"/>
    <x v="0"/>
    <x v="0"/>
    <n v="70000"/>
  </r>
  <r>
    <x v="4"/>
    <x v="0"/>
    <x v="8"/>
    <s v="KRHUB_90915"/>
    <x v="2"/>
    <x v="3"/>
    <x v="4"/>
    <x v="10"/>
    <n v="30"/>
    <n v="22"/>
    <n v="3171.08"/>
    <x v="0"/>
    <x v="0"/>
    <n v="69763.759999999995"/>
  </r>
  <r>
    <x v="6"/>
    <x v="0"/>
    <x v="17"/>
    <s v="KRHUB_85606"/>
    <x v="1"/>
    <x v="2"/>
    <x v="1"/>
    <x v="3"/>
    <n v="12"/>
    <n v="24"/>
    <n v="2888.88"/>
    <x v="0"/>
    <x v="1"/>
    <n v="69333.119999999995"/>
  </r>
  <r>
    <x v="4"/>
    <x v="0"/>
    <x v="12"/>
    <s v="KRHUB_78371"/>
    <x v="3"/>
    <x v="4"/>
    <x v="9"/>
    <x v="28"/>
    <n v="6"/>
    <n v="9"/>
    <n v="7426.89"/>
    <x v="0"/>
    <x v="1"/>
    <n v="66842.010000000009"/>
  </r>
  <r>
    <x v="2"/>
    <x v="1"/>
    <x v="12"/>
    <s v="KRHUB_78371"/>
    <x v="3"/>
    <x v="4"/>
    <x v="9"/>
    <x v="28"/>
    <n v="6"/>
    <n v="-9"/>
    <n v="-7426.89"/>
    <x v="1"/>
    <x v="1"/>
    <n v="0"/>
  </r>
  <r>
    <x v="5"/>
    <x v="0"/>
    <x v="17"/>
    <s v="KRHUB_85606"/>
    <x v="1"/>
    <x v="2"/>
    <x v="1"/>
    <x v="3"/>
    <n v="12"/>
    <n v="24"/>
    <n v="2777.76"/>
    <x v="0"/>
    <x v="2"/>
    <n v="66666.240000000005"/>
  </r>
  <r>
    <x v="0"/>
    <x v="0"/>
    <x v="4"/>
    <s v="KRHUB_91961"/>
    <x v="1"/>
    <x v="2"/>
    <x v="0"/>
    <x v="1"/>
    <n v="72"/>
    <n v="12"/>
    <n v="5527.44"/>
    <x v="0"/>
    <x v="0"/>
    <n v="66329.279999999999"/>
  </r>
  <r>
    <x v="2"/>
    <x v="0"/>
    <x v="13"/>
    <s v="KRHUB_89269"/>
    <x v="1"/>
    <x v="2"/>
    <x v="2"/>
    <x v="29"/>
    <n v="600"/>
    <n v="18"/>
    <n v="3600"/>
    <x v="0"/>
    <x v="1"/>
    <n v="64800"/>
  </r>
  <r>
    <x v="3"/>
    <x v="0"/>
    <x v="10"/>
    <s v="KRHUB_90736"/>
    <x v="1"/>
    <x v="2"/>
    <x v="2"/>
    <x v="9"/>
    <n v="240"/>
    <n v="24"/>
    <n v="2688"/>
    <x v="0"/>
    <x v="1"/>
    <n v="64512"/>
  </r>
  <r>
    <x v="0"/>
    <x v="0"/>
    <x v="15"/>
    <s v="KRHUB_78572"/>
    <x v="1"/>
    <x v="2"/>
    <x v="2"/>
    <x v="9"/>
    <n v="240"/>
    <n v="24"/>
    <n v="2688"/>
    <x v="0"/>
    <x v="2"/>
    <n v="64512"/>
  </r>
  <r>
    <x v="4"/>
    <x v="0"/>
    <x v="12"/>
    <s v="KRHUB_78371"/>
    <x v="3"/>
    <x v="4"/>
    <x v="8"/>
    <x v="19"/>
    <n v="20"/>
    <n v="16"/>
    <n v="4000"/>
    <x v="0"/>
    <x v="0"/>
    <n v="64000"/>
  </r>
  <r>
    <x v="0"/>
    <x v="0"/>
    <x v="15"/>
    <s v="KRHUB_78572"/>
    <x v="1"/>
    <x v="2"/>
    <x v="2"/>
    <x v="9"/>
    <n v="480"/>
    <n v="40"/>
    <n v="1600"/>
    <x v="0"/>
    <x v="2"/>
    <n v="64000"/>
  </r>
  <r>
    <x v="4"/>
    <x v="0"/>
    <x v="12"/>
    <s v="KRHUB_78371"/>
    <x v="3"/>
    <x v="4"/>
    <x v="4"/>
    <x v="13"/>
    <n v="32"/>
    <n v="20"/>
    <n v="3153.2"/>
    <x v="0"/>
    <x v="0"/>
    <n v="63064"/>
  </r>
  <r>
    <x v="4"/>
    <x v="0"/>
    <x v="12"/>
    <s v="KRHUB_78371"/>
    <x v="3"/>
    <x v="4"/>
    <x v="0"/>
    <x v="1"/>
    <n v="16"/>
    <n v="6"/>
    <n v="10368.6"/>
    <x v="0"/>
    <x v="0"/>
    <n v="62211.600000000006"/>
  </r>
  <r>
    <x v="2"/>
    <x v="0"/>
    <x v="10"/>
    <s v="KRHUB_90736"/>
    <x v="1"/>
    <x v="2"/>
    <x v="5"/>
    <x v="12"/>
    <n v="56"/>
    <n v="16"/>
    <n v="3854.56"/>
    <x v="0"/>
    <x v="1"/>
    <n v="61672.959999999999"/>
  </r>
  <r>
    <x v="4"/>
    <x v="0"/>
    <x v="8"/>
    <s v="KRHUB_90915"/>
    <x v="2"/>
    <x v="3"/>
    <x v="5"/>
    <x v="12"/>
    <n v="56"/>
    <n v="18"/>
    <n v="3354.48"/>
    <x v="0"/>
    <x v="1"/>
    <n v="60380.639999999999"/>
  </r>
  <r>
    <x v="6"/>
    <x v="0"/>
    <x v="17"/>
    <s v="KRHUB_85606"/>
    <x v="1"/>
    <x v="2"/>
    <x v="1"/>
    <x v="3"/>
    <n v="5"/>
    <n v="10"/>
    <n v="6009.3"/>
    <x v="0"/>
    <x v="1"/>
    <n v="60093"/>
  </r>
  <r>
    <x v="4"/>
    <x v="0"/>
    <x v="8"/>
    <s v="KRHUB_90915"/>
    <x v="2"/>
    <x v="3"/>
    <x v="3"/>
    <x v="7"/>
    <n v="40"/>
    <n v="24"/>
    <n v="2500.08"/>
    <x v="0"/>
    <x v="0"/>
    <n v="60001.919999999998"/>
  </r>
  <r>
    <x v="1"/>
    <x v="0"/>
    <x v="3"/>
    <s v="KRHUB_93329"/>
    <x v="1"/>
    <x v="2"/>
    <x v="8"/>
    <x v="19"/>
    <n v="20"/>
    <n v="20"/>
    <n v="3000"/>
    <x v="0"/>
    <x v="1"/>
    <n v="60000"/>
  </r>
  <r>
    <x v="7"/>
    <x v="1"/>
    <x v="26"/>
    <s v="KRAHD_39096"/>
    <x v="8"/>
    <x v="10"/>
    <x v="1"/>
    <x v="3"/>
    <n v="24"/>
    <n v="-21"/>
    <n v="-2838.78"/>
    <x v="1"/>
    <x v="3"/>
    <n v="0"/>
  </r>
  <r>
    <x v="4"/>
    <x v="0"/>
    <x v="12"/>
    <s v="KRHUB_78371"/>
    <x v="3"/>
    <x v="4"/>
    <x v="3"/>
    <x v="7"/>
    <n v="4"/>
    <n v="6"/>
    <n v="9646.92"/>
    <x v="0"/>
    <x v="0"/>
    <n v="57881.520000000004"/>
  </r>
  <r>
    <x v="4"/>
    <x v="0"/>
    <x v="8"/>
    <s v="KRHUB_90915"/>
    <x v="2"/>
    <x v="3"/>
    <x v="1"/>
    <x v="8"/>
    <n v="6"/>
    <n v="12"/>
    <n v="4766.6400000000003"/>
    <x v="0"/>
    <x v="1"/>
    <n v="57199.680000000008"/>
  </r>
  <r>
    <x v="4"/>
    <x v="0"/>
    <x v="9"/>
    <s v="KRHUB_86219"/>
    <x v="2"/>
    <x v="3"/>
    <x v="1"/>
    <x v="8"/>
    <n v="6"/>
    <n v="12"/>
    <n v="4766.6400000000003"/>
    <x v="0"/>
    <x v="1"/>
    <n v="57199.680000000008"/>
  </r>
  <r>
    <x v="2"/>
    <x v="0"/>
    <x v="10"/>
    <s v="KRHUB_90736"/>
    <x v="1"/>
    <x v="2"/>
    <x v="2"/>
    <x v="21"/>
    <n v="200"/>
    <n v="10"/>
    <n v="5580.4"/>
    <x v="0"/>
    <x v="1"/>
    <n v="55804"/>
  </r>
  <r>
    <x v="4"/>
    <x v="0"/>
    <x v="12"/>
    <s v="KRHUB_78371"/>
    <x v="3"/>
    <x v="4"/>
    <x v="3"/>
    <x v="7"/>
    <n v="4"/>
    <n v="6"/>
    <n v="9125.2199999999993"/>
    <x v="0"/>
    <x v="0"/>
    <n v="54751.319999999992"/>
  </r>
  <r>
    <x v="4"/>
    <x v="0"/>
    <x v="12"/>
    <s v="KRHUB_78371"/>
    <x v="3"/>
    <x v="4"/>
    <x v="3"/>
    <x v="7"/>
    <n v="4"/>
    <n v="6"/>
    <n v="9125.2199999999993"/>
    <x v="0"/>
    <x v="0"/>
    <n v="54751.319999999992"/>
  </r>
  <r>
    <x v="4"/>
    <x v="0"/>
    <x v="12"/>
    <s v="KRHUB_78371"/>
    <x v="3"/>
    <x v="4"/>
    <x v="2"/>
    <x v="21"/>
    <n v="36"/>
    <n v="12"/>
    <n v="4553.5200000000004"/>
    <x v="0"/>
    <x v="0"/>
    <n v="54642.240000000005"/>
  </r>
  <r>
    <x v="4"/>
    <x v="0"/>
    <x v="12"/>
    <s v="KRHUB_78371"/>
    <x v="3"/>
    <x v="4"/>
    <x v="6"/>
    <x v="30"/>
    <n v="6"/>
    <n v="12"/>
    <n v="4553.5200000000004"/>
    <x v="0"/>
    <x v="0"/>
    <n v="54642.240000000005"/>
  </r>
  <r>
    <x v="2"/>
    <x v="1"/>
    <x v="12"/>
    <s v="KRHUB_78371"/>
    <x v="3"/>
    <x v="4"/>
    <x v="6"/>
    <x v="30"/>
    <n v="6"/>
    <n v="-12"/>
    <n v="-4553.5200000000004"/>
    <x v="1"/>
    <x v="1"/>
    <n v="0"/>
  </r>
  <r>
    <x v="0"/>
    <x v="0"/>
    <x v="15"/>
    <s v="KRHUB_78572"/>
    <x v="1"/>
    <x v="2"/>
    <x v="5"/>
    <x v="12"/>
    <n v="60"/>
    <n v="47"/>
    <n v="1151.5"/>
    <x v="0"/>
    <x v="0"/>
    <n v="54120.5"/>
  </r>
  <r>
    <x v="4"/>
    <x v="0"/>
    <x v="9"/>
    <s v="KRHUB_86219"/>
    <x v="2"/>
    <x v="3"/>
    <x v="1"/>
    <x v="3"/>
    <n v="8"/>
    <n v="12"/>
    <n v="4433.3999999999996"/>
    <x v="0"/>
    <x v="1"/>
    <n v="53200.799999999996"/>
  </r>
  <r>
    <x v="3"/>
    <x v="0"/>
    <x v="10"/>
    <s v="KRHUB_90736"/>
    <x v="1"/>
    <x v="2"/>
    <x v="0"/>
    <x v="1"/>
    <n v="1080"/>
    <n v="36"/>
    <n v="1441.8"/>
    <x v="0"/>
    <x v="1"/>
    <n v="51904.799999999996"/>
  </r>
  <r>
    <x v="4"/>
    <x v="0"/>
    <x v="8"/>
    <s v="KRHUB_90915"/>
    <x v="2"/>
    <x v="3"/>
    <x v="5"/>
    <x v="12"/>
    <n v="36"/>
    <n v="36"/>
    <n v="1440"/>
    <x v="0"/>
    <x v="1"/>
    <n v="51840"/>
  </r>
  <r>
    <x v="0"/>
    <x v="0"/>
    <x v="7"/>
    <s v="KRHUB_94585"/>
    <x v="2"/>
    <x v="3"/>
    <x v="5"/>
    <x v="12"/>
    <n v="36"/>
    <n v="36"/>
    <n v="1440"/>
    <x v="0"/>
    <x v="0"/>
    <n v="51840"/>
  </r>
  <r>
    <x v="6"/>
    <x v="0"/>
    <x v="4"/>
    <s v="KRHUB_91961"/>
    <x v="1"/>
    <x v="2"/>
    <x v="1"/>
    <x v="5"/>
    <n v="2"/>
    <n v="6"/>
    <n v="8472.18"/>
    <x v="0"/>
    <x v="1"/>
    <n v="50833.08"/>
  </r>
  <r>
    <x v="0"/>
    <x v="0"/>
    <x v="10"/>
    <s v="KRHUB_90736"/>
    <x v="1"/>
    <x v="2"/>
    <x v="2"/>
    <x v="31"/>
    <n v="72"/>
    <n v="12"/>
    <n v="4224.12"/>
    <x v="0"/>
    <x v="0"/>
    <n v="50689.440000000002"/>
  </r>
  <r>
    <x v="3"/>
    <x v="0"/>
    <x v="10"/>
    <s v="KRHUB_90736"/>
    <x v="1"/>
    <x v="2"/>
    <x v="2"/>
    <x v="26"/>
    <n v="30"/>
    <n v="18"/>
    <n v="2812.68"/>
    <x v="0"/>
    <x v="1"/>
    <n v="50628.24"/>
  </r>
  <r>
    <x v="4"/>
    <x v="0"/>
    <x v="12"/>
    <s v="KRHUB_78371"/>
    <x v="3"/>
    <x v="4"/>
    <x v="3"/>
    <x v="7"/>
    <n v="18"/>
    <n v="12"/>
    <n v="4163.5200000000004"/>
    <x v="0"/>
    <x v="0"/>
    <n v="49962.240000000005"/>
  </r>
  <r>
    <x v="6"/>
    <x v="0"/>
    <x v="17"/>
    <s v="KRHUB_85606"/>
    <x v="1"/>
    <x v="2"/>
    <x v="2"/>
    <x v="27"/>
    <n v="144"/>
    <n v="24"/>
    <n v="2077.6799999999998"/>
    <x v="0"/>
    <x v="1"/>
    <n v="49864.319999999992"/>
  </r>
  <r>
    <x v="1"/>
    <x v="0"/>
    <x v="3"/>
    <s v="KRHUB_93329"/>
    <x v="1"/>
    <x v="2"/>
    <x v="2"/>
    <x v="9"/>
    <n v="800"/>
    <n v="40"/>
    <n v="1240"/>
    <x v="0"/>
    <x v="1"/>
    <n v="49600"/>
  </r>
  <r>
    <x v="2"/>
    <x v="0"/>
    <x v="10"/>
    <s v="KRHUB_90736"/>
    <x v="1"/>
    <x v="2"/>
    <x v="2"/>
    <x v="9"/>
    <n v="800"/>
    <n v="40"/>
    <n v="1240"/>
    <x v="0"/>
    <x v="1"/>
    <n v="49600"/>
  </r>
  <r>
    <x v="0"/>
    <x v="0"/>
    <x v="15"/>
    <s v="KRHUB_78572"/>
    <x v="1"/>
    <x v="2"/>
    <x v="9"/>
    <x v="28"/>
    <n v="48"/>
    <n v="24"/>
    <n v="2066.16"/>
    <x v="0"/>
    <x v="0"/>
    <n v="49587.839999999997"/>
  </r>
  <r>
    <x v="0"/>
    <x v="0"/>
    <x v="7"/>
    <s v="KRHUB_94585"/>
    <x v="2"/>
    <x v="3"/>
    <x v="9"/>
    <x v="28"/>
    <n v="48"/>
    <n v="24"/>
    <n v="2066.16"/>
    <x v="0"/>
    <x v="0"/>
    <n v="49587.839999999997"/>
  </r>
  <r>
    <x v="5"/>
    <x v="0"/>
    <x v="17"/>
    <s v="KRHUB_85606"/>
    <x v="1"/>
    <x v="2"/>
    <x v="9"/>
    <x v="28"/>
    <n v="48"/>
    <n v="24"/>
    <n v="2066.16"/>
    <x v="0"/>
    <x v="2"/>
    <n v="49587.839999999997"/>
  </r>
  <r>
    <x v="1"/>
    <x v="0"/>
    <x v="3"/>
    <s v="KRHUB_93329"/>
    <x v="1"/>
    <x v="2"/>
    <x v="0"/>
    <x v="15"/>
    <n v="16"/>
    <n v="5"/>
    <n v="9908.85"/>
    <x v="0"/>
    <x v="1"/>
    <n v="49544.25"/>
  </r>
  <r>
    <x v="2"/>
    <x v="0"/>
    <x v="13"/>
    <s v="KRHUB_89269"/>
    <x v="1"/>
    <x v="2"/>
    <x v="3"/>
    <x v="7"/>
    <n v="12"/>
    <n v="12"/>
    <n v="4089.96"/>
    <x v="0"/>
    <x v="1"/>
    <n v="49079.520000000004"/>
  </r>
  <r>
    <x v="4"/>
    <x v="0"/>
    <x v="8"/>
    <s v="KRHUB_90915"/>
    <x v="2"/>
    <x v="3"/>
    <x v="3"/>
    <x v="7"/>
    <n v="12"/>
    <n v="12"/>
    <n v="4089.96"/>
    <x v="0"/>
    <x v="0"/>
    <n v="49079.520000000004"/>
  </r>
  <r>
    <x v="2"/>
    <x v="0"/>
    <x v="14"/>
    <s v="KRHUB_78366"/>
    <x v="1"/>
    <x v="2"/>
    <x v="6"/>
    <x v="14"/>
    <n v="12"/>
    <n v="14"/>
    <n v="3437.56"/>
    <x v="0"/>
    <x v="1"/>
    <n v="48125.84"/>
  </r>
  <r>
    <x v="0"/>
    <x v="0"/>
    <x v="3"/>
    <s v="KRHUB_93329"/>
    <x v="1"/>
    <x v="2"/>
    <x v="3"/>
    <x v="7"/>
    <n v="12"/>
    <n v="12"/>
    <n v="3990"/>
    <x v="0"/>
    <x v="0"/>
    <n v="47880"/>
  </r>
  <r>
    <x v="0"/>
    <x v="0"/>
    <x v="4"/>
    <s v="KRHUB_91961"/>
    <x v="1"/>
    <x v="2"/>
    <x v="3"/>
    <x v="7"/>
    <n v="12"/>
    <n v="12"/>
    <n v="3990"/>
    <x v="0"/>
    <x v="0"/>
    <n v="47880"/>
  </r>
  <r>
    <x v="0"/>
    <x v="0"/>
    <x v="9"/>
    <s v="KRHUB_86219"/>
    <x v="2"/>
    <x v="3"/>
    <x v="3"/>
    <x v="7"/>
    <n v="12"/>
    <n v="12"/>
    <n v="3990"/>
    <x v="0"/>
    <x v="0"/>
    <n v="47880"/>
  </r>
  <r>
    <x v="0"/>
    <x v="0"/>
    <x v="14"/>
    <s v="KRHUB_78366"/>
    <x v="1"/>
    <x v="2"/>
    <x v="3"/>
    <x v="7"/>
    <n v="12"/>
    <n v="12"/>
    <n v="3990"/>
    <x v="0"/>
    <x v="0"/>
    <n v="47880"/>
  </r>
  <r>
    <x v="2"/>
    <x v="0"/>
    <x v="14"/>
    <s v="KRHUB_78366"/>
    <x v="1"/>
    <x v="2"/>
    <x v="3"/>
    <x v="7"/>
    <n v="12"/>
    <n v="12"/>
    <n v="3990"/>
    <x v="0"/>
    <x v="1"/>
    <n v="47880"/>
  </r>
  <r>
    <x v="2"/>
    <x v="0"/>
    <x v="14"/>
    <s v="KRHUB_78366"/>
    <x v="1"/>
    <x v="2"/>
    <x v="3"/>
    <x v="7"/>
    <n v="12"/>
    <n v="12"/>
    <n v="3990"/>
    <x v="0"/>
    <x v="1"/>
    <n v="47880"/>
  </r>
  <r>
    <x v="4"/>
    <x v="0"/>
    <x v="12"/>
    <s v="KRHUB_78371"/>
    <x v="3"/>
    <x v="4"/>
    <x v="3"/>
    <x v="7"/>
    <n v="12"/>
    <n v="12"/>
    <n v="3990"/>
    <x v="0"/>
    <x v="0"/>
    <n v="47880"/>
  </r>
  <r>
    <x v="4"/>
    <x v="0"/>
    <x v="12"/>
    <s v="KRHUB_78371"/>
    <x v="3"/>
    <x v="4"/>
    <x v="3"/>
    <x v="7"/>
    <n v="12"/>
    <n v="12"/>
    <n v="3990"/>
    <x v="0"/>
    <x v="0"/>
    <n v="47880"/>
  </r>
  <r>
    <x v="4"/>
    <x v="0"/>
    <x v="9"/>
    <s v="KRHUB_86219"/>
    <x v="2"/>
    <x v="3"/>
    <x v="3"/>
    <x v="7"/>
    <n v="12"/>
    <n v="12"/>
    <n v="3990"/>
    <x v="0"/>
    <x v="0"/>
    <n v="47880"/>
  </r>
  <r>
    <x v="0"/>
    <x v="0"/>
    <x v="4"/>
    <s v="KRHUB_91961"/>
    <x v="1"/>
    <x v="2"/>
    <x v="5"/>
    <x v="12"/>
    <n v="48"/>
    <n v="25"/>
    <n v="1909.25"/>
    <x v="0"/>
    <x v="0"/>
    <n v="47731.25"/>
  </r>
  <r>
    <x v="4"/>
    <x v="0"/>
    <x v="12"/>
    <s v="KRHUB_78371"/>
    <x v="3"/>
    <x v="4"/>
    <x v="2"/>
    <x v="31"/>
    <n v="36"/>
    <n v="12"/>
    <n v="3934.2"/>
    <x v="0"/>
    <x v="0"/>
    <n v="47210.399999999994"/>
  </r>
  <r>
    <x v="5"/>
    <x v="0"/>
    <x v="17"/>
    <s v="KRHUB_85606"/>
    <x v="1"/>
    <x v="2"/>
    <x v="5"/>
    <x v="22"/>
    <n v="30"/>
    <n v="12"/>
    <n v="3916.32"/>
    <x v="0"/>
    <x v="2"/>
    <n v="46995.840000000004"/>
  </r>
  <r>
    <x v="5"/>
    <x v="0"/>
    <x v="17"/>
    <s v="KRHUB_85606"/>
    <x v="1"/>
    <x v="2"/>
    <x v="5"/>
    <x v="22"/>
    <n v="30"/>
    <n v="12"/>
    <n v="3916.32"/>
    <x v="0"/>
    <x v="2"/>
    <n v="46995.840000000004"/>
  </r>
  <r>
    <x v="5"/>
    <x v="0"/>
    <x v="17"/>
    <s v="KRHUB_85606"/>
    <x v="1"/>
    <x v="2"/>
    <x v="5"/>
    <x v="22"/>
    <n v="30"/>
    <n v="12"/>
    <n v="3916.32"/>
    <x v="0"/>
    <x v="2"/>
    <n v="46995.840000000004"/>
  </r>
  <r>
    <x v="6"/>
    <x v="0"/>
    <x v="17"/>
    <s v="KRHUB_85606"/>
    <x v="1"/>
    <x v="2"/>
    <x v="5"/>
    <x v="12"/>
    <n v="30"/>
    <n v="10"/>
    <n v="4681.8"/>
    <x v="0"/>
    <x v="1"/>
    <n v="46818"/>
  </r>
  <r>
    <x v="0"/>
    <x v="0"/>
    <x v="5"/>
    <s v="KRHUB_91962"/>
    <x v="1"/>
    <x v="2"/>
    <x v="1"/>
    <x v="5"/>
    <n v="2"/>
    <n v="6"/>
    <n v="7772.22"/>
    <x v="0"/>
    <x v="0"/>
    <n v="46633.32"/>
  </r>
  <r>
    <x v="4"/>
    <x v="0"/>
    <x v="9"/>
    <s v="KRHUB_86219"/>
    <x v="2"/>
    <x v="3"/>
    <x v="1"/>
    <x v="5"/>
    <n v="2"/>
    <n v="6"/>
    <n v="7772.22"/>
    <x v="0"/>
    <x v="1"/>
    <n v="46633.32"/>
  </r>
  <r>
    <x v="0"/>
    <x v="0"/>
    <x v="4"/>
    <s v="KRHUB_91961"/>
    <x v="1"/>
    <x v="2"/>
    <x v="6"/>
    <x v="14"/>
    <n v="144"/>
    <n v="36"/>
    <n v="1285.56"/>
    <x v="0"/>
    <x v="0"/>
    <n v="46280.159999999996"/>
  </r>
  <r>
    <x v="0"/>
    <x v="0"/>
    <x v="4"/>
    <s v="KRHUB_91961"/>
    <x v="1"/>
    <x v="2"/>
    <x v="6"/>
    <x v="14"/>
    <n v="144"/>
    <n v="36"/>
    <n v="1285.56"/>
    <x v="0"/>
    <x v="0"/>
    <n v="46280.159999999996"/>
  </r>
  <r>
    <x v="0"/>
    <x v="0"/>
    <x v="15"/>
    <s v="KRHUB_78572"/>
    <x v="1"/>
    <x v="2"/>
    <x v="6"/>
    <x v="14"/>
    <n v="144"/>
    <n v="48"/>
    <n v="960"/>
    <x v="0"/>
    <x v="0"/>
    <n v="46080"/>
  </r>
  <r>
    <x v="4"/>
    <x v="0"/>
    <x v="12"/>
    <s v="KRHUB_78371"/>
    <x v="3"/>
    <x v="4"/>
    <x v="0"/>
    <x v="1"/>
    <n v="72"/>
    <n v="10"/>
    <n v="4606.2"/>
    <x v="0"/>
    <x v="0"/>
    <n v="46062"/>
  </r>
  <r>
    <x v="1"/>
    <x v="0"/>
    <x v="3"/>
    <s v="KRHUB_93329"/>
    <x v="1"/>
    <x v="2"/>
    <x v="0"/>
    <x v="4"/>
    <n v="25"/>
    <n v="6"/>
    <n v="7599.78"/>
    <x v="0"/>
    <x v="1"/>
    <n v="45598.68"/>
  </r>
  <r>
    <x v="4"/>
    <x v="0"/>
    <x v="12"/>
    <s v="KRHUB_78371"/>
    <x v="3"/>
    <x v="4"/>
    <x v="2"/>
    <x v="18"/>
    <n v="100"/>
    <n v="24"/>
    <n v="1886.64"/>
    <x v="0"/>
    <x v="0"/>
    <n v="45279.360000000001"/>
  </r>
  <r>
    <x v="2"/>
    <x v="0"/>
    <x v="13"/>
    <s v="KRHUB_89269"/>
    <x v="1"/>
    <x v="2"/>
    <x v="8"/>
    <x v="19"/>
    <n v="36"/>
    <n v="20"/>
    <n v="2250"/>
    <x v="0"/>
    <x v="1"/>
    <n v="45000"/>
  </r>
  <r>
    <x v="1"/>
    <x v="0"/>
    <x v="3"/>
    <s v="KRHUB_93329"/>
    <x v="1"/>
    <x v="2"/>
    <x v="7"/>
    <x v="16"/>
    <n v="192"/>
    <n v="24"/>
    <n v="1873.44"/>
    <x v="0"/>
    <x v="1"/>
    <n v="44962.559999999998"/>
  </r>
  <r>
    <x v="4"/>
    <x v="0"/>
    <x v="12"/>
    <s v="KRHUB_78371"/>
    <x v="3"/>
    <x v="4"/>
    <x v="2"/>
    <x v="23"/>
    <n v="72"/>
    <n v="12"/>
    <n v="3739.2"/>
    <x v="0"/>
    <x v="0"/>
    <n v="44870.399999999994"/>
  </r>
  <r>
    <x v="4"/>
    <x v="0"/>
    <x v="12"/>
    <s v="KRHUB_78371"/>
    <x v="3"/>
    <x v="4"/>
    <x v="2"/>
    <x v="23"/>
    <n v="36"/>
    <n v="12"/>
    <n v="3739.2"/>
    <x v="0"/>
    <x v="0"/>
    <n v="44870.399999999994"/>
  </r>
  <r>
    <x v="0"/>
    <x v="0"/>
    <x v="4"/>
    <s v="KRHUB_91961"/>
    <x v="1"/>
    <x v="2"/>
    <x v="4"/>
    <x v="13"/>
    <n v="12"/>
    <n v="12"/>
    <n v="3720.24"/>
    <x v="0"/>
    <x v="0"/>
    <n v="44642.879999999997"/>
  </r>
  <r>
    <x v="0"/>
    <x v="0"/>
    <x v="5"/>
    <s v="KRHUB_91962"/>
    <x v="1"/>
    <x v="2"/>
    <x v="2"/>
    <x v="23"/>
    <n v="60"/>
    <n v="6"/>
    <n v="7432.44"/>
    <x v="0"/>
    <x v="2"/>
    <n v="44594.64"/>
  </r>
  <r>
    <x v="7"/>
    <x v="1"/>
    <x v="27"/>
    <s v="KRAHD_40072"/>
    <x v="7"/>
    <x v="9"/>
    <x v="2"/>
    <x v="18"/>
    <n v="192"/>
    <n v="-26"/>
    <n v="-1710.28"/>
    <x v="1"/>
    <x v="3"/>
    <n v="0"/>
  </r>
  <r>
    <x v="0"/>
    <x v="0"/>
    <x v="14"/>
    <s v="KRHUB_78366"/>
    <x v="1"/>
    <x v="2"/>
    <x v="3"/>
    <x v="7"/>
    <n v="40"/>
    <n v="16"/>
    <n v="2768.8"/>
    <x v="0"/>
    <x v="0"/>
    <n v="44300.800000000003"/>
  </r>
  <r>
    <x v="0"/>
    <x v="0"/>
    <x v="4"/>
    <s v="KRHUB_91961"/>
    <x v="1"/>
    <x v="2"/>
    <x v="4"/>
    <x v="13"/>
    <n v="12"/>
    <n v="12"/>
    <n v="3684.24"/>
    <x v="0"/>
    <x v="0"/>
    <n v="44210.879999999997"/>
  </r>
  <r>
    <x v="2"/>
    <x v="0"/>
    <x v="10"/>
    <s v="KRHUB_90736"/>
    <x v="1"/>
    <x v="2"/>
    <x v="4"/>
    <x v="13"/>
    <n v="12"/>
    <n v="12"/>
    <n v="3684.24"/>
    <x v="0"/>
    <x v="1"/>
    <n v="44210.879999999997"/>
  </r>
  <r>
    <x v="2"/>
    <x v="0"/>
    <x v="13"/>
    <s v="KRHUB_89269"/>
    <x v="1"/>
    <x v="2"/>
    <x v="4"/>
    <x v="13"/>
    <n v="12"/>
    <n v="12"/>
    <n v="3684.24"/>
    <x v="0"/>
    <x v="1"/>
    <n v="44210.879999999997"/>
  </r>
  <r>
    <x v="4"/>
    <x v="0"/>
    <x v="12"/>
    <s v="KRHUB_78371"/>
    <x v="3"/>
    <x v="4"/>
    <x v="4"/>
    <x v="13"/>
    <n v="18"/>
    <n v="12"/>
    <n v="3684.24"/>
    <x v="0"/>
    <x v="0"/>
    <n v="44210.879999999997"/>
  </r>
  <r>
    <x v="4"/>
    <x v="0"/>
    <x v="12"/>
    <s v="KRHUB_78371"/>
    <x v="3"/>
    <x v="4"/>
    <x v="4"/>
    <x v="13"/>
    <n v="18"/>
    <n v="12"/>
    <n v="3684.24"/>
    <x v="0"/>
    <x v="0"/>
    <n v="44210.879999999997"/>
  </r>
  <r>
    <x v="0"/>
    <x v="0"/>
    <x v="9"/>
    <s v="KRHUB_86219"/>
    <x v="2"/>
    <x v="3"/>
    <x v="5"/>
    <x v="12"/>
    <n v="48"/>
    <n v="24"/>
    <n v="1832.88"/>
    <x v="0"/>
    <x v="0"/>
    <n v="43989.120000000003"/>
  </r>
  <r>
    <x v="0"/>
    <x v="0"/>
    <x v="9"/>
    <s v="KRHUB_86219"/>
    <x v="2"/>
    <x v="3"/>
    <x v="5"/>
    <x v="12"/>
    <n v="48"/>
    <n v="24"/>
    <n v="1832.88"/>
    <x v="0"/>
    <x v="0"/>
    <n v="43989.120000000003"/>
  </r>
  <r>
    <x v="0"/>
    <x v="0"/>
    <x v="9"/>
    <s v="KRHUB_86219"/>
    <x v="2"/>
    <x v="3"/>
    <x v="5"/>
    <x v="12"/>
    <n v="48"/>
    <n v="24"/>
    <n v="1832.88"/>
    <x v="0"/>
    <x v="0"/>
    <n v="43989.120000000003"/>
  </r>
  <r>
    <x v="4"/>
    <x v="0"/>
    <x v="8"/>
    <s v="KRHUB_90915"/>
    <x v="2"/>
    <x v="3"/>
    <x v="5"/>
    <x v="12"/>
    <n v="48"/>
    <n v="24"/>
    <n v="1832.88"/>
    <x v="0"/>
    <x v="1"/>
    <n v="43989.120000000003"/>
  </r>
  <r>
    <x v="4"/>
    <x v="0"/>
    <x v="8"/>
    <s v="KRHUB_90915"/>
    <x v="2"/>
    <x v="3"/>
    <x v="5"/>
    <x v="12"/>
    <n v="48"/>
    <n v="24"/>
    <n v="1832.88"/>
    <x v="0"/>
    <x v="1"/>
    <n v="43989.120000000003"/>
  </r>
  <r>
    <x v="4"/>
    <x v="0"/>
    <x v="8"/>
    <s v="KRHUB_90915"/>
    <x v="2"/>
    <x v="3"/>
    <x v="5"/>
    <x v="12"/>
    <n v="48"/>
    <n v="24"/>
    <n v="1832.88"/>
    <x v="0"/>
    <x v="1"/>
    <n v="43989.120000000003"/>
  </r>
  <r>
    <x v="5"/>
    <x v="0"/>
    <x v="3"/>
    <s v="KRHUB_93329"/>
    <x v="1"/>
    <x v="2"/>
    <x v="5"/>
    <x v="12"/>
    <n v="48"/>
    <n v="24"/>
    <n v="1832.88"/>
    <x v="0"/>
    <x v="2"/>
    <n v="43989.120000000003"/>
  </r>
  <r>
    <x v="6"/>
    <x v="0"/>
    <x v="11"/>
    <s v="KRHUB_92137"/>
    <x v="2"/>
    <x v="3"/>
    <x v="5"/>
    <x v="12"/>
    <n v="48"/>
    <n v="24"/>
    <n v="1832.88"/>
    <x v="0"/>
    <x v="1"/>
    <n v="43989.120000000003"/>
  </r>
  <r>
    <x v="6"/>
    <x v="0"/>
    <x v="11"/>
    <s v="KRHUB_92137"/>
    <x v="2"/>
    <x v="3"/>
    <x v="5"/>
    <x v="12"/>
    <n v="48"/>
    <n v="24"/>
    <n v="1832.88"/>
    <x v="0"/>
    <x v="1"/>
    <n v="43989.120000000003"/>
  </r>
  <r>
    <x v="6"/>
    <x v="0"/>
    <x v="11"/>
    <s v="KRHUB_92137"/>
    <x v="2"/>
    <x v="3"/>
    <x v="5"/>
    <x v="12"/>
    <n v="48"/>
    <n v="24"/>
    <n v="1832.88"/>
    <x v="0"/>
    <x v="1"/>
    <n v="43989.120000000003"/>
  </r>
  <r>
    <x v="0"/>
    <x v="0"/>
    <x v="2"/>
    <s v="KRHUB_68657"/>
    <x v="0"/>
    <x v="1"/>
    <x v="6"/>
    <x v="14"/>
    <n v="72"/>
    <n v="30"/>
    <n v="1440"/>
    <x v="0"/>
    <x v="0"/>
    <n v="43200"/>
  </r>
  <r>
    <x v="4"/>
    <x v="0"/>
    <x v="12"/>
    <s v="KRHUB_78371"/>
    <x v="3"/>
    <x v="4"/>
    <x v="8"/>
    <x v="19"/>
    <n v="96"/>
    <n v="24"/>
    <n v="1800"/>
    <x v="0"/>
    <x v="0"/>
    <n v="43200"/>
  </r>
  <r>
    <x v="0"/>
    <x v="0"/>
    <x v="4"/>
    <s v="KRHUB_91961"/>
    <x v="1"/>
    <x v="2"/>
    <x v="2"/>
    <x v="31"/>
    <n v="36"/>
    <n v="6"/>
    <n v="7021.62"/>
    <x v="0"/>
    <x v="0"/>
    <n v="42129.72"/>
  </r>
  <r>
    <x v="4"/>
    <x v="0"/>
    <x v="12"/>
    <s v="KRHUB_78371"/>
    <x v="3"/>
    <x v="4"/>
    <x v="2"/>
    <x v="23"/>
    <n v="72"/>
    <n v="12"/>
    <n v="3482.16"/>
    <x v="0"/>
    <x v="0"/>
    <n v="41785.919999999998"/>
  </r>
  <r>
    <x v="4"/>
    <x v="0"/>
    <x v="12"/>
    <s v="KRHUB_78371"/>
    <x v="3"/>
    <x v="4"/>
    <x v="7"/>
    <x v="25"/>
    <n v="18"/>
    <n v="12"/>
    <n v="3421.08"/>
    <x v="0"/>
    <x v="0"/>
    <n v="41052.959999999999"/>
  </r>
  <r>
    <x v="4"/>
    <x v="0"/>
    <x v="12"/>
    <s v="KRHUB_78371"/>
    <x v="3"/>
    <x v="4"/>
    <x v="2"/>
    <x v="9"/>
    <n v="480"/>
    <n v="24"/>
    <n v="1680"/>
    <x v="0"/>
    <x v="0"/>
    <n v="40320"/>
  </r>
  <r>
    <x v="6"/>
    <x v="0"/>
    <x v="4"/>
    <s v="KRHUB_91961"/>
    <x v="1"/>
    <x v="2"/>
    <x v="2"/>
    <x v="9"/>
    <n v="80"/>
    <n v="24"/>
    <n v="1663.92"/>
    <x v="0"/>
    <x v="1"/>
    <n v="39934.080000000002"/>
  </r>
  <r>
    <x v="2"/>
    <x v="0"/>
    <x v="10"/>
    <s v="KRHUB_90736"/>
    <x v="1"/>
    <x v="2"/>
    <x v="2"/>
    <x v="9"/>
    <n v="80"/>
    <n v="24"/>
    <n v="1663.92"/>
    <x v="0"/>
    <x v="1"/>
    <n v="39934.080000000002"/>
  </r>
  <r>
    <x v="4"/>
    <x v="0"/>
    <x v="12"/>
    <s v="KRHUB_78371"/>
    <x v="3"/>
    <x v="4"/>
    <x v="7"/>
    <x v="25"/>
    <n v="18"/>
    <n v="11"/>
    <n v="3618.45"/>
    <x v="0"/>
    <x v="0"/>
    <n v="39802.949999999997"/>
  </r>
  <r>
    <x v="0"/>
    <x v="0"/>
    <x v="3"/>
    <s v="KRHUB_93329"/>
    <x v="1"/>
    <x v="2"/>
    <x v="6"/>
    <x v="14"/>
    <n v="96"/>
    <n v="24"/>
    <n v="1607.04"/>
    <x v="0"/>
    <x v="0"/>
    <n v="38568.959999999999"/>
  </r>
  <r>
    <x v="2"/>
    <x v="0"/>
    <x v="13"/>
    <s v="KRHUB_89269"/>
    <x v="1"/>
    <x v="2"/>
    <x v="6"/>
    <x v="14"/>
    <n v="96"/>
    <n v="24"/>
    <n v="1607.04"/>
    <x v="0"/>
    <x v="1"/>
    <n v="38568.959999999999"/>
  </r>
  <r>
    <x v="4"/>
    <x v="0"/>
    <x v="12"/>
    <s v="KRHUB_78371"/>
    <x v="3"/>
    <x v="4"/>
    <x v="10"/>
    <x v="32"/>
    <n v="96"/>
    <n v="24"/>
    <n v="1607.04"/>
    <x v="0"/>
    <x v="0"/>
    <n v="38568.959999999999"/>
  </r>
  <r>
    <x v="4"/>
    <x v="0"/>
    <x v="12"/>
    <s v="KRHUB_78371"/>
    <x v="3"/>
    <x v="4"/>
    <x v="5"/>
    <x v="12"/>
    <n v="12"/>
    <n v="6"/>
    <n v="6423.18"/>
    <x v="0"/>
    <x v="1"/>
    <n v="38539.08"/>
  </r>
  <r>
    <x v="4"/>
    <x v="0"/>
    <x v="12"/>
    <s v="KRHUB_78371"/>
    <x v="3"/>
    <x v="4"/>
    <x v="10"/>
    <x v="32"/>
    <n v="48"/>
    <n v="12"/>
    <n v="3120"/>
    <x v="0"/>
    <x v="0"/>
    <n v="37440"/>
  </r>
  <r>
    <x v="7"/>
    <x v="1"/>
    <x v="28"/>
    <s v="KRAHD_38717"/>
    <x v="4"/>
    <x v="5"/>
    <x v="1"/>
    <x v="3"/>
    <n v="12"/>
    <n v="-12"/>
    <n v="-3111.12"/>
    <x v="3"/>
    <x v="3"/>
    <n v="0"/>
  </r>
  <r>
    <x v="4"/>
    <x v="0"/>
    <x v="12"/>
    <s v="KRHUB_78371"/>
    <x v="3"/>
    <x v="4"/>
    <x v="9"/>
    <x v="28"/>
    <n v="6"/>
    <n v="10"/>
    <n v="3730.4"/>
    <x v="0"/>
    <x v="1"/>
    <n v="37304"/>
  </r>
  <r>
    <x v="2"/>
    <x v="1"/>
    <x v="12"/>
    <s v="KRHUB_78371"/>
    <x v="3"/>
    <x v="4"/>
    <x v="9"/>
    <x v="28"/>
    <n v="6"/>
    <n v="-10"/>
    <n v="-3730.4"/>
    <x v="1"/>
    <x v="1"/>
    <n v="0"/>
  </r>
  <r>
    <x v="4"/>
    <x v="0"/>
    <x v="12"/>
    <s v="KRHUB_78371"/>
    <x v="3"/>
    <x v="4"/>
    <x v="0"/>
    <x v="1"/>
    <n v="12"/>
    <n v="4"/>
    <n v="9299.0400000000009"/>
    <x v="0"/>
    <x v="0"/>
    <n v="37196.160000000003"/>
  </r>
  <r>
    <x v="0"/>
    <x v="0"/>
    <x v="4"/>
    <s v="KRHUB_91961"/>
    <x v="1"/>
    <x v="2"/>
    <x v="1"/>
    <x v="8"/>
    <n v="4"/>
    <n v="8"/>
    <n v="4533.28"/>
    <x v="0"/>
    <x v="0"/>
    <n v="36266.239999999998"/>
  </r>
  <r>
    <x v="6"/>
    <x v="0"/>
    <x v="17"/>
    <s v="KRHUB_85606"/>
    <x v="1"/>
    <x v="2"/>
    <x v="8"/>
    <x v="19"/>
    <n v="24"/>
    <n v="12"/>
    <n v="3000"/>
    <x v="0"/>
    <x v="1"/>
    <n v="36000"/>
  </r>
  <r>
    <x v="4"/>
    <x v="0"/>
    <x v="12"/>
    <s v="KRHUB_78371"/>
    <x v="3"/>
    <x v="4"/>
    <x v="11"/>
    <x v="33"/>
    <n v="6"/>
    <n v="12"/>
    <n v="2989.92"/>
    <x v="0"/>
    <x v="0"/>
    <n v="35879.040000000001"/>
  </r>
  <r>
    <x v="4"/>
    <x v="0"/>
    <x v="12"/>
    <s v="KRHUB_78371"/>
    <x v="3"/>
    <x v="4"/>
    <x v="11"/>
    <x v="33"/>
    <n v="6"/>
    <n v="12"/>
    <n v="2989.92"/>
    <x v="0"/>
    <x v="0"/>
    <n v="35879.040000000001"/>
  </r>
  <r>
    <x v="4"/>
    <x v="0"/>
    <x v="12"/>
    <s v="KRHUB_78371"/>
    <x v="3"/>
    <x v="4"/>
    <x v="11"/>
    <x v="33"/>
    <n v="6"/>
    <n v="12"/>
    <n v="2989.92"/>
    <x v="0"/>
    <x v="0"/>
    <n v="35879.040000000001"/>
  </r>
  <r>
    <x v="4"/>
    <x v="0"/>
    <x v="8"/>
    <s v="KRHUB_90915"/>
    <x v="2"/>
    <x v="3"/>
    <x v="2"/>
    <x v="23"/>
    <n v="36"/>
    <n v="12"/>
    <n v="2946.48"/>
    <x v="0"/>
    <x v="0"/>
    <n v="35357.760000000002"/>
  </r>
  <r>
    <x v="6"/>
    <x v="0"/>
    <x v="17"/>
    <s v="KRHUB_85606"/>
    <x v="1"/>
    <x v="2"/>
    <x v="6"/>
    <x v="14"/>
    <n v="12"/>
    <n v="12"/>
    <n v="2946.48"/>
    <x v="0"/>
    <x v="1"/>
    <n v="35357.760000000002"/>
  </r>
  <r>
    <x v="4"/>
    <x v="0"/>
    <x v="12"/>
    <s v="KRHUB_78371"/>
    <x v="3"/>
    <x v="4"/>
    <x v="5"/>
    <x v="12"/>
    <n v="56"/>
    <n v="12"/>
    <n v="2890.92"/>
    <x v="0"/>
    <x v="1"/>
    <n v="34691.040000000001"/>
  </r>
  <r>
    <x v="0"/>
    <x v="0"/>
    <x v="3"/>
    <s v="KRHUB_93329"/>
    <x v="1"/>
    <x v="2"/>
    <x v="1"/>
    <x v="8"/>
    <n v="12"/>
    <n v="12"/>
    <n v="2833.32"/>
    <x v="0"/>
    <x v="0"/>
    <n v="33999.840000000004"/>
  </r>
  <r>
    <x v="4"/>
    <x v="0"/>
    <x v="8"/>
    <s v="KRHUB_90915"/>
    <x v="2"/>
    <x v="3"/>
    <x v="1"/>
    <x v="8"/>
    <n v="12"/>
    <n v="12"/>
    <n v="2833.32"/>
    <x v="0"/>
    <x v="1"/>
    <n v="33999.840000000004"/>
  </r>
  <r>
    <x v="4"/>
    <x v="0"/>
    <x v="12"/>
    <s v="KRHUB_78371"/>
    <x v="3"/>
    <x v="4"/>
    <x v="4"/>
    <x v="13"/>
    <n v="60"/>
    <n v="24"/>
    <n v="1405.2"/>
    <x v="0"/>
    <x v="0"/>
    <n v="33724.800000000003"/>
  </r>
  <r>
    <x v="1"/>
    <x v="0"/>
    <x v="3"/>
    <s v="KRHUB_93329"/>
    <x v="1"/>
    <x v="2"/>
    <x v="2"/>
    <x v="20"/>
    <n v="600"/>
    <n v="20"/>
    <n v="1661"/>
    <x v="0"/>
    <x v="1"/>
    <n v="33220"/>
  </r>
  <r>
    <x v="4"/>
    <x v="0"/>
    <x v="8"/>
    <s v="KRHUB_90915"/>
    <x v="2"/>
    <x v="3"/>
    <x v="8"/>
    <x v="19"/>
    <n v="12"/>
    <n v="12"/>
    <n v="2749.92"/>
    <x v="0"/>
    <x v="0"/>
    <n v="32999.040000000001"/>
  </r>
  <r>
    <x v="0"/>
    <x v="0"/>
    <x v="10"/>
    <s v="KRHUB_90736"/>
    <x v="1"/>
    <x v="2"/>
    <x v="8"/>
    <x v="19"/>
    <n v="72"/>
    <n v="18"/>
    <n v="1800"/>
    <x v="0"/>
    <x v="0"/>
    <n v="32400"/>
  </r>
  <r>
    <x v="6"/>
    <x v="0"/>
    <x v="17"/>
    <s v="KRHUB_85606"/>
    <x v="1"/>
    <x v="2"/>
    <x v="1"/>
    <x v="5"/>
    <n v="3"/>
    <n v="6"/>
    <n v="5388.84"/>
    <x v="0"/>
    <x v="1"/>
    <n v="32333.040000000001"/>
  </r>
  <r>
    <x v="4"/>
    <x v="0"/>
    <x v="12"/>
    <s v="KRHUB_78371"/>
    <x v="3"/>
    <x v="4"/>
    <x v="2"/>
    <x v="26"/>
    <n v="72"/>
    <n v="12"/>
    <n v="2667.84"/>
    <x v="0"/>
    <x v="0"/>
    <n v="32014.080000000002"/>
  </r>
  <r>
    <x v="4"/>
    <x v="0"/>
    <x v="12"/>
    <s v="KRHUB_78371"/>
    <x v="3"/>
    <x v="4"/>
    <x v="6"/>
    <x v="14"/>
    <n v="12"/>
    <n v="12"/>
    <n v="2667.84"/>
    <x v="0"/>
    <x v="0"/>
    <n v="32014.080000000002"/>
  </r>
  <r>
    <x v="4"/>
    <x v="0"/>
    <x v="12"/>
    <s v="KRHUB_78371"/>
    <x v="3"/>
    <x v="4"/>
    <x v="6"/>
    <x v="14"/>
    <n v="24"/>
    <n v="12"/>
    <n v="2667.84"/>
    <x v="0"/>
    <x v="0"/>
    <n v="32014.080000000002"/>
  </r>
  <r>
    <x v="3"/>
    <x v="0"/>
    <x v="10"/>
    <s v="KRHUB_90736"/>
    <x v="1"/>
    <x v="2"/>
    <x v="6"/>
    <x v="14"/>
    <n v="12"/>
    <n v="12"/>
    <n v="2667.84"/>
    <x v="0"/>
    <x v="1"/>
    <n v="32014.080000000002"/>
  </r>
  <r>
    <x v="3"/>
    <x v="0"/>
    <x v="10"/>
    <s v="KRHUB_90736"/>
    <x v="1"/>
    <x v="2"/>
    <x v="6"/>
    <x v="14"/>
    <n v="12"/>
    <n v="12"/>
    <n v="2667.84"/>
    <x v="0"/>
    <x v="1"/>
    <n v="32014.080000000002"/>
  </r>
  <r>
    <x v="5"/>
    <x v="0"/>
    <x v="5"/>
    <s v="KRHUB_91962"/>
    <x v="1"/>
    <x v="2"/>
    <x v="5"/>
    <x v="12"/>
    <n v="12"/>
    <n v="6"/>
    <n v="5298.24"/>
    <x v="0"/>
    <x v="2"/>
    <n v="31789.439999999999"/>
  </r>
  <r>
    <x v="5"/>
    <x v="0"/>
    <x v="5"/>
    <s v="KRHUB_91962"/>
    <x v="1"/>
    <x v="2"/>
    <x v="5"/>
    <x v="12"/>
    <n v="12"/>
    <n v="6"/>
    <n v="5298.24"/>
    <x v="0"/>
    <x v="2"/>
    <n v="31789.439999999999"/>
  </r>
  <r>
    <x v="5"/>
    <x v="0"/>
    <x v="3"/>
    <s v="KRHUB_93329"/>
    <x v="1"/>
    <x v="2"/>
    <x v="5"/>
    <x v="12"/>
    <n v="12"/>
    <n v="6"/>
    <n v="5298.24"/>
    <x v="0"/>
    <x v="2"/>
    <n v="31789.439999999999"/>
  </r>
  <r>
    <x v="1"/>
    <x v="0"/>
    <x v="6"/>
    <s v="KRHUB_92863"/>
    <x v="1"/>
    <x v="2"/>
    <x v="5"/>
    <x v="12"/>
    <n v="12"/>
    <n v="6"/>
    <n v="5298.24"/>
    <x v="0"/>
    <x v="1"/>
    <n v="31789.439999999999"/>
  </r>
  <r>
    <x v="0"/>
    <x v="0"/>
    <x v="4"/>
    <s v="KRHUB_91961"/>
    <x v="1"/>
    <x v="2"/>
    <x v="1"/>
    <x v="8"/>
    <n v="4"/>
    <n v="8"/>
    <n v="3962.96"/>
    <x v="0"/>
    <x v="0"/>
    <n v="31703.68"/>
  </r>
  <r>
    <x v="0"/>
    <x v="0"/>
    <x v="9"/>
    <s v="KRHUB_86219"/>
    <x v="2"/>
    <x v="3"/>
    <x v="1"/>
    <x v="8"/>
    <n v="4"/>
    <n v="8"/>
    <n v="3962.96"/>
    <x v="0"/>
    <x v="0"/>
    <n v="31703.68"/>
  </r>
  <r>
    <x v="4"/>
    <x v="0"/>
    <x v="9"/>
    <s v="KRHUB_86219"/>
    <x v="2"/>
    <x v="3"/>
    <x v="1"/>
    <x v="8"/>
    <n v="4"/>
    <n v="8"/>
    <n v="3962.96"/>
    <x v="0"/>
    <x v="1"/>
    <n v="31703.68"/>
  </r>
  <r>
    <x v="0"/>
    <x v="0"/>
    <x v="11"/>
    <s v="KRHUB_92137"/>
    <x v="2"/>
    <x v="3"/>
    <x v="1"/>
    <x v="8"/>
    <n v="4"/>
    <n v="8"/>
    <n v="3962.96"/>
    <x v="0"/>
    <x v="0"/>
    <n v="31703.68"/>
  </r>
  <r>
    <x v="4"/>
    <x v="0"/>
    <x v="12"/>
    <s v="KRHUB_78371"/>
    <x v="3"/>
    <x v="4"/>
    <x v="0"/>
    <x v="4"/>
    <n v="25"/>
    <n v="5"/>
    <n v="6333.15"/>
    <x v="0"/>
    <x v="0"/>
    <n v="31665.75"/>
  </r>
  <r>
    <x v="2"/>
    <x v="0"/>
    <x v="13"/>
    <s v="KRHUB_89269"/>
    <x v="1"/>
    <x v="2"/>
    <x v="8"/>
    <x v="19"/>
    <n v="72"/>
    <n v="12"/>
    <n v="2599.92"/>
    <x v="0"/>
    <x v="1"/>
    <n v="31199.040000000001"/>
  </r>
  <r>
    <x v="0"/>
    <x v="0"/>
    <x v="3"/>
    <s v="KRHUB_93329"/>
    <x v="1"/>
    <x v="2"/>
    <x v="1"/>
    <x v="8"/>
    <n v="12"/>
    <n v="12"/>
    <n v="2499.96"/>
    <x v="0"/>
    <x v="0"/>
    <n v="29999.52"/>
  </r>
  <r>
    <x v="0"/>
    <x v="0"/>
    <x v="9"/>
    <s v="KRHUB_86219"/>
    <x v="2"/>
    <x v="3"/>
    <x v="1"/>
    <x v="8"/>
    <n v="12"/>
    <n v="12"/>
    <n v="2499.96"/>
    <x v="0"/>
    <x v="0"/>
    <n v="29999.52"/>
  </r>
  <r>
    <x v="5"/>
    <x v="0"/>
    <x v="3"/>
    <s v="KRHUB_93329"/>
    <x v="1"/>
    <x v="2"/>
    <x v="5"/>
    <x v="12"/>
    <n v="12"/>
    <n v="6"/>
    <n v="4982.16"/>
    <x v="0"/>
    <x v="2"/>
    <n v="29892.959999999999"/>
  </r>
  <r>
    <x v="4"/>
    <x v="0"/>
    <x v="12"/>
    <s v="KRHUB_78371"/>
    <x v="3"/>
    <x v="4"/>
    <x v="6"/>
    <x v="14"/>
    <n v="12"/>
    <n v="11"/>
    <n v="2700.94"/>
    <x v="0"/>
    <x v="0"/>
    <n v="29710.34"/>
  </r>
  <r>
    <x v="4"/>
    <x v="0"/>
    <x v="8"/>
    <s v="KRHUB_90915"/>
    <x v="2"/>
    <x v="3"/>
    <x v="2"/>
    <x v="20"/>
    <n v="600"/>
    <n v="12"/>
    <n v="2465.4"/>
    <x v="0"/>
    <x v="0"/>
    <n v="29584.800000000003"/>
  </r>
  <r>
    <x v="4"/>
    <x v="0"/>
    <x v="12"/>
    <s v="KRHUB_78371"/>
    <x v="3"/>
    <x v="4"/>
    <x v="2"/>
    <x v="20"/>
    <n v="600"/>
    <n v="12"/>
    <n v="2465.4"/>
    <x v="0"/>
    <x v="0"/>
    <n v="29584.800000000003"/>
  </r>
  <r>
    <x v="4"/>
    <x v="0"/>
    <x v="12"/>
    <s v="KRHUB_78371"/>
    <x v="3"/>
    <x v="4"/>
    <x v="6"/>
    <x v="14"/>
    <n v="24"/>
    <n v="12"/>
    <n v="2410.6799999999998"/>
    <x v="0"/>
    <x v="0"/>
    <n v="28928.159999999996"/>
  </r>
  <r>
    <x v="0"/>
    <x v="0"/>
    <x v="4"/>
    <s v="KRHUB_91961"/>
    <x v="1"/>
    <x v="2"/>
    <x v="5"/>
    <x v="22"/>
    <n v="12"/>
    <n v="6"/>
    <n v="4816.08"/>
    <x v="0"/>
    <x v="0"/>
    <n v="28896.48"/>
  </r>
  <r>
    <x v="4"/>
    <x v="0"/>
    <x v="12"/>
    <s v="KRHUB_78371"/>
    <x v="3"/>
    <x v="4"/>
    <x v="5"/>
    <x v="22"/>
    <n v="24"/>
    <n v="12"/>
    <n v="2389.56"/>
    <x v="0"/>
    <x v="1"/>
    <n v="28674.720000000001"/>
  </r>
  <r>
    <x v="6"/>
    <x v="0"/>
    <x v="17"/>
    <s v="KRHUB_85606"/>
    <x v="1"/>
    <x v="2"/>
    <x v="1"/>
    <x v="5"/>
    <n v="3"/>
    <n v="6"/>
    <n v="4750.0200000000004"/>
    <x v="0"/>
    <x v="1"/>
    <n v="28500.120000000003"/>
  </r>
  <r>
    <x v="7"/>
    <x v="0"/>
    <x v="21"/>
    <s v="KRAHD_70486"/>
    <x v="4"/>
    <x v="5"/>
    <x v="7"/>
    <x v="25"/>
    <n v="48"/>
    <n v="14"/>
    <n v="2026.22"/>
    <x v="0"/>
    <x v="3"/>
    <n v="28367.08"/>
  </r>
  <r>
    <x v="2"/>
    <x v="0"/>
    <x v="13"/>
    <s v="KRHUB_89269"/>
    <x v="1"/>
    <x v="2"/>
    <x v="6"/>
    <x v="14"/>
    <n v="24"/>
    <n v="8"/>
    <n v="3500"/>
    <x v="0"/>
    <x v="1"/>
    <n v="28000"/>
  </r>
  <r>
    <x v="2"/>
    <x v="0"/>
    <x v="10"/>
    <s v="KRHUB_90736"/>
    <x v="1"/>
    <x v="2"/>
    <x v="6"/>
    <x v="14"/>
    <n v="24"/>
    <n v="8"/>
    <n v="3500"/>
    <x v="0"/>
    <x v="1"/>
    <n v="28000"/>
  </r>
  <r>
    <x v="7"/>
    <x v="1"/>
    <x v="29"/>
    <s v="KRAHD_75432"/>
    <x v="9"/>
    <x v="11"/>
    <x v="2"/>
    <x v="9"/>
    <n v="480"/>
    <n v="-20"/>
    <n v="-1400"/>
    <x v="1"/>
    <x v="3"/>
    <n v="0"/>
  </r>
  <r>
    <x v="0"/>
    <x v="0"/>
    <x v="3"/>
    <s v="KRHUB_93329"/>
    <x v="1"/>
    <x v="2"/>
    <x v="6"/>
    <x v="14"/>
    <n v="72"/>
    <n v="24"/>
    <n v="1152"/>
    <x v="0"/>
    <x v="0"/>
    <n v="27648"/>
  </r>
  <r>
    <x v="4"/>
    <x v="0"/>
    <x v="8"/>
    <s v="KRHUB_90915"/>
    <x v="2"/>
    <x v="3"/>
    <x v="6"/>
    <x v="14"/>
    <n v="72"/>
    <n v="24"/>
    <n v="1152"/>
    <x v="0"/>
    <x v="0"/>
    <n v="27648"/>
  </r>
  <r>
    <x v="5"/>
    <x v="0"/>
    <x v="17"/>
    <s v="KRHUB_85606"/>
    <x v="1"/>
    <x v="2"/>
    <x v="5"/>
    <x v="22"/>
    <n v="30"/>
    <n v="9"/>
    <n v="3068.19"/>
    <x v="0"/>
    <x v="2"/>
    <n v="27613.71"/>
  </r>
  <r>
    <x v="0"/>
    <x v="0"/>
    <x v="3"/>
    <s v="KRHUB_93329"/>
    <x v="1"/>
    <x v="2"/>
    <x v="5"/>
    <x v="22"/>
    <n v="12"/>
    <n v="6"/>
    <n v="4500"/>
    <x v="0"/>
    <x v="0"/>
    <n v="27000"/>
  </r>
  <r>
    <x v="0"/>
    <x v="0"/>
    <x v="4"/>
    <s v="KRHUB_91961"/>
    <x v="1"/>
    <x v="2"/>
    <x v="5"/>
    <x v="22"/>
    <n v="12"/>
    <n v="6"/>
    <n v="4500"/>
    <x v="0"/>
    <x v="0"/>
    <n v="27000"/>
  </r>
  <r>
    <x v="6"/>
    <x v="0"/>
    <x v="17"/>
    <s v="KRHUB_85606"/>
    <x v="1"/>
    <x v="2"/>
    <x v="3"/>
    <x v="7"/>
    <n v="6"/>
    <n v="6"/>
    <n v="4495.0200000000004"/>
    <x v="0"/>
    <x v="1"/>
    <n v="26970.120000000003"/>
  </r>
  <r>
    <x v="4"/>
    <x v="0"/>
    <x v="12"/>
    <s v="KRHUB_78371"/>
    <x v="3"/>
    <x v="4"/>
    <x v="3"/>
    <x v="7"/>
    <n v="6"/>
    <n v="6"/>
    <n v="4495.0200000000004"/>
    <x v="0"/>
    <x v="1"/>
    <n v="26970.120000000003"/>
  </r>
  <r>
    <x v="4"/>
    <x v="0"/>
    <x v="12"/>
    <s v="KRHUB_78371"/>
    <x v="3"/>
    <x v="4"/>
    <x v="3"/>
    <x v="7"/>
    <n v="12"/>
    <n v="6"/>
    <n v="4495.0200000000004"/>
    <x v="0"/>
    <x v="0"/>
    <n v="26970.120000000003"/>
  </r>
  <r>
    <x v="0"/>
    <x v="0"/>
    <x v="9"/>
    <s v="KRHUB_86219"/>
    <x v="2"/>
    <x v="3"/>
    <x v="5"/>
    <x v="12"/>
    <n v="56"/>
    <n v="12"/>
    <n v="2236.3200000000002"/>
    <x v="0"/>
    <x v="0"/>
    <n v="26835.840000000004"/>
  </r>
  <r>
    <x v="0"/>
    <x v="0"/>
    <x v="9"/>
    <s v="KRHUB_86219"/>
    <x v="2"/>
    <x v="3"/>
    <x v="5"/>
    <x v="12"/>
    <n v="56"/>
    <n v="12"/>
    <n v="2236.3200000000002"/>
    <x v="0"/>
    <x v="0"/>
    <n v="26835.840000000004"/>
  </r>
  <r>
    <x v="0"/>
    <x v="0"/>
    <x v="9"/>
    <s v="KRHUB_86219"/>
    <x v="2"/>
    <x v="3"/>
    <x v="5"/>
    <x v="12"/>
    <n v="56"/>
    <n v="12"/>
    <n v="2236.3200000000002"/>
    <x v="0"/>
    <x v="0"/>
    <n v="26835.840000000004"/>
  </r>
  <r>
    <x v="3"/>
    <x v="0"/>
    <x v="10"/>
    <s v="KRHUB_90736"/>
    <x v="1"/>
    <x v="2"/>
    <x v="5"/>
    <x v="12"/>
    <n v="56"/>
    <n v="12"/>
    <n v="2236.3200000000002"/>
    <x v="0"/>
    <x v="1"/>
    <n v="26835.840000000004"/>
  </r>
  <r>
    <x v="3"/>
    <x v="0"/>
    <x v="10"/>
    <s v="KRHUB_90736"/>
    <x v="1"/>
    <x v="2"/>
    <x v="5"/>
    <x v="12"/>
    <n v="56"/>
    <n v="12"/>
    <n v="2236.3200000000002"/>
    <x v="0"/>
    <x v="1"/>
    <n v="26835.840000000004"/>
  </r>
  <r>
    <x v="3"/>
    <x v="0"/>
    <x v="10"/>
    <s v="KRHUB_90736"/>
    <x v="1"/>
    <x v="2"/>
    <x v="5"/>
    <x v="12"/>
    <n v="56"/>
    <n v="12"/>
    <n v="2236.3200000000002"/>
    <x v="0"/>
    <x v="1"/>
    <n v="26835.840000000004"/>
  </r>
  <r>
    <x v="4"/>
    <x v="0"/>
    <x v="8"/>
    <s v="KRHUB_90915"/>
    <x v="2"/>
    <x v="3"/>
    <x v="5"/>
    <x v="12"/>
    <n v="56"/>
    <n v="12"/>
    <n v="2236.3200000000002"/>
    <x v="0"/>
    <x v="1"/>
    <n v="26835.840000000004"/>
  </r>
  <r>
    <x v="0"/>
    <x v="0"/>
    <x v="7"/>
    <s v="KRHUB_94585"/>
    <x v="2"/>
    <x v="3"/>
    <x v="5"/>
    <x v="12"/>
    <n v="56"/>
    <n v="12"/>
    <n v="2236.3200000000002"/>
    <x v="0"/>
    <x v="0"/>
    <n v="26835.840000000004"/>
  </r>
  <r>
    <x v="0"/>
    <x v="0"/>
    <x v="7"/>
    <s v="KRHUB_94585"/>
    <x v="2"/>
    <x v="3"/>
    <x v="5"/>
    <x v="12"/>
    <n v="56"/>
    <n v="12"/>
    <n v="2236.3200000000002"/>
    <x v="0"/>
    <x v="0"/>
    <n v="26835.840000000004"/>
  </r>
  <r>
    <x v="1"/>
    <x v="0"/>
    <x v="3"/>
    <s v="KRHUB_93329"/>
    <x v="1"/>
    <x v="2"/>
    <x v="1"/>
    <x v="8"/>
    <n v="12"/>
    <n v="12"/>
    <n v="2211.12"/>
    <x v="0"/>
    <x v="1"/>
    <n v="26533.439999999999"/>
  </r>
  <r>
    <x v="7"/>
    <x v="1"/>
    <x v="28"/>
    <s v="KRAHD_38717"/>
    <x v="4"/>
    <x v="5"/>
    <x v="1"/>
    <x v="8"/>
    <n v="12"/>
    <n v="-12"/>
    <n v="-2211.12"/>
    <x v="3"/>
    <x v="3"/>
    <n v="0"/>
  </r>
  <r>
    <x v="0"/>
    <x v="0"/>
    <x v="9"/>
    <s v="KRHUB_86219"/>
    <x v="2"/>
    <x v="3"/>
    <x v="2"/>
    <x v="26"/>
    <n v="30"/>
    <n v="13"/>
    <n v="2031.38"/>
    <x v="0"/>
    <x v="0"/>
    <n v="26407.940000000002"/>
  </r>
  <r>
    <x v="0"/>
    <x v="0"/>
    <x v="4"/>
    <s v="KRHUB_91961"/>
    <x v="1"/>
    <x v="2"/>
    <x v="0"/>
    <x v="4"/>
    <n v="720"/>
    <n v="21"/>
    <n v="1208.97"/>
    <x v="0"/>
    <x v="0"/>
    <n v="25388.37"/>
  </r>
  <r>
    <x v="4"/>
    <x v="0"/>
    <x v="12"/>
    <s v="KRHUB_78371"/>
    <x v="3"/>
    <x v="4"/>
    <x v="0"/>
    <x v="2"/>
    <n v="32"/>
    <n v="12"/>
    <n v="2102.64"/>
    <x v="0"/>
    <x v="0"/>
    <n v="25231.68"/>
  </r>
  <r>
    <x v="0"/>
    <x v="0"/>
    <x v="4"/>
    <s v="KRHUB_91961"/>
    <x v="1"/>
    <x v="2"/>
    <x v="6"/>
    <x v="17"/>
    <n v="144"/>
    <n v="24"/>
    <n v="1050"/>
    <x v="0"/>
    <x v="0"/>
    <n v="25200"/>
  </r>
  <r>
    <x v="0"/>
    <x v="0"/>
    <x v="10"/>
    <s v="KRHUB_90736"/>
    <x v="1"/>
    <x v="2"/>
    <x v="6"/>
    <x v="17"/>
    <n v="144"/>
    <n v="24"/>
    <n v="1050"/>
    <x v="0"/>
    <x v="0"/>
    <n v="25200"/>
  </r>
  <r>
    <x v="0"/>
    <x v="0"/>
    <x v="9"/>
    <s v="KRHUB_86219"/>
    <x v="2"/>
    <x v="3"/>
    <x v="6"/>
    <x v="17"/>
    <n v="144"/>
    <n v="24"/>
    <n v="1050"/>
    <x v="0"/>
    <x v="0"/>
    <n v="25200"/>
  </r>
  <r>
    <x v="0"/>
    <x v="0"/>
    <x v="5"/>
    <s v="KRHUB_91962"/>
    <x v="1"/>
    <x v="2"/>
    <x v="1"/>
    <x v="5"/>
    <n v="6"/>
    <n v="6"/>
    <n v="4173.8999999999996"/>
    <x v="0"/>
    <x v="0"/>
    <n v="25043.399999999998"/>
  </r>
  <r>
    <x v="4"/>
    <x v="0"/>
    <x v="8"/>
    <s v="KRHUB_90915"/>
    <x v="2"/>
    <x v="3"/>
    <x v="1"/>
    <x v="5"/>
    <n v="6"/>
    <n v="6"/>
    <n v="4173.8999999999996"/>
    <x v="0"/>
    <x v="1"/>
    <n v="25043.399999999998"/>
  </r>
  <r>
    <x v="3"/>
    <x v="0"/>
    <x v="10"/>
    <s v="KRHUB_90736"/>
    <x v="1"/>
    <x v="2"/>
    <x v="2"/>
    <x v="27"/>
    <n v="144"/>
    <n v="24"/>
    <n v="1009.92"/>
    <x v="0"/>
    <x v="1"/>
    <n v="24238.079999999998"/>
  </r>
  <r>
    <x v="0"/>
    <x v="0"/>
    <x v="11"/>
    <s v="KRHUB_92137"/>
    <x v="2"/>
    <x v="3"/>
    <x v="2"/>
    <x v="27"/>
    <n v="144"/>
    <n v="24"/>
    <n v="1009.92"/>
    <x v="0"/>
    <x v="2"/>
    <n v="24238.079999999998"/>
  </r>
  <r>
    <x v="6"/>
    <x v="0"/>
    <x v="17"/>
    <s v="KRHUB_85606"/>
    <x v="1"/>
    <x v="2"/>
    <x v="5"/>
    <x v="12"/>
    <n v="56"/>
    <n v="10"/>
    <n v="2409.1"/>
    <x v="0"/>
    <x v="1"/>
    <n v="24091"/>
  </r>
  <r>
    <x v="4"/>
    <x v="0"/>
    <x v="8"/>
    <s v="KRHUB_90915"/>
    <x v="2"/>
    <x v="3"/>
    <x v="3"/>
    <x v="7"/>
    <n v="72"/>
    <n v="24"/>
    <n v="1000.08"/>
    <x v="0"/>
    <x v="0"/>
    <n v="24001.920000000002"/>
  </r>
  <r>
    <x v="4"/>
    <x v="0"/>
    <x v="8"/>
    <s v="KRHUB_90915"/>
    <x v="2"/>
    <x v="3"/>
    <x v="3"/>
    <x v="7"/>
    <n v="24"/>
    <n v="12"/>
    <n v="1989.96"/>
    <x v="0"/>
    <x v="0"/>
    <n v="23879.52"/>
  </r>
  <r>
    <x v="4"/>
    <x v="0"/>
    <x v="12"/>
    <s v="KRHUB_78371"/>
    <x v="3"/>
    <x v="4"/>
    <x v="0"/>
    <x v="34"/>
    <n v="120"/>
    <n v="12"/>
    <n v="1989.96"/>
    <x v="0"/>
    <x v="0"/>
    <n v="23879.52"/>
  </r>
  <r>
    <x v="4"/>
    <x v="0"/>
    <x v="12"/>
    <s v="KRHUB_78371"/>
    <x v="3"/>
    <x v="4"/>
    <x v="3"/>
    <x v="7"/>
    <n v="24"/>
    <n v="12"/>
    <n v="1989.96"/>
    <x v="0"/>
    <x v="0"/>
    <n v="23879.52"/>
  </r>
  <r>
    <x v="0"/>
    <x v="0"/>
    <x v="14"/>
    <s v="KRHUB_78366"/>
    <x v="1"/>
    <x v="2"/>
    <x v="3"/>
    <x v="7"/>
    <n v="6"/>
    <n v="6"/>
    <n v="3907.8"/>
    <x v="0"/>
    <x v="0"/>
    <n v="23446.800000000003"/>
  </r>
  <r>
    <x v="2"/>
    <x v="0"/>
    <x v="14"/>
    <s v="KRHUB_78366"/>
    <x v="1"/>
    <x v="2"/>
    <x v="3"/>
    <x v="7"/>
    <n v="6"/>
    <n v="6"/>
    <n v="3907.8"/>
    <x v="0"/>
    <x v="1"/>
    <n v="23446.800000000003"/>
  </r>
  <r>
    <x v="4"/>
    <x v="0"/>
    <x v="12"/>
    <s v="KRHUB_78371"/>
    <x v="3"/>
    <x v="4"/>
    <x v="4"/>
    <x v="11"/>
    <n v="50"/>
    <n v="12"/>
    <n v="1947.36"/>
    <x v="0"/>
    <x v="0"/>
    <n v="23368.32"/>
  </r>
  <r>
    <x v="0"/>
    <x v="0"/>
    <x v="5"/>
    <s v="KRHUB_91962"/>
    <x v="1"/>
    <x v="2"/>
    <x v="0"/>
    <x v="1"/>
    <n v="72"/>
    <n v="9"/>
    <n v="2553.39"/>
    <x v="0"/>
    <x v="0"/>
    <n v="22980.51"/>
  </r>
  <r>
    <x v="2"/>
    <x v="0"/>
    <x v="13"/>
    <s v="KRHUB_89269"/>
    <x v="1"/>
    <x v="2"/>
    <x v="0"/>
    <x v="1"/>
    <n v="72"/>
    <n v="9"/>
    <n v="2553.39"/>
    <x v="0"/>
    <x v="1"/>
    <n v="22980.51"/>
  </r>
  <r>
    <x v="6"/>
    <x v="0"/>
    <x v="11"/>
    <s v="KRHUB_92137"/>
    <x v="2"/>
    <x v="3"/>
    <x v="0"/>
    <x v="1"/>
    <n v="72"/>
    <n v="9"/>
    <n v="2553.39"/>
    <x v="0"/>
    <x v="1"/>
    <n v="22980.51"/>
  </r>
  <r>
    <x v="0"/>
    <x v="0"/>
    <x v="11"/>
    <s v="KRHUB_92137"/>
    <x v="2"/>
    <x v="3"/>
    <x v="1"/>
    <x v="3"/>
    <n v="5"/>
    <n v="15"/>
    <n v="1530.6"/>
    <x v="0"/>
    <x v="0"/>
    <n v="22959"/>
  </r>
  <r>
    <x v="3"/>
    <x v="0"/>
    <x v="10"/>
    <s v="KRHUB_90736"/>
    <x v="1"/>
    <x v="2"/>
    <x v="8"/>
    <x v="19"/>
    <n v="36"/>
    <n v="12"/>
    <n v="1900.08"/>
    <x v="0"/>
    <x v="1"/>
    <n v="22800.959999999999"/>
  </r>
  <r>
    <x v="6"/>
    <x v="0"/>
    <x v="4"/>
    <s v="KRHUB_91961"/>
    <x v="1"/>
    <x v="2"/>
    <x v="1"/>
    <x v="5"/>
    <n v="2"/>
    <n v="4"/>
    <n v="5648.12"/>
    <x v="0"/>
    <x v="1"/>
    <n v="22592.48"/>
  </r>
  <r>
    <x v="4"/>
    <x v="0"/>
    <x v="9"/>
    <s v="KRHUB_86219"/>
    <x v="2"/>
    <x v="3"/>
    <x v="1"/>
    <x v="5"/>
    <n v="2"/>
    <n v="4"/>
    <n v="5648.12"/>
    <x v="0"/>
    <x v="1"/>
    <n v="22592.48"/>
  </r>
  <r>
    <x v="4"/>
    <x v="0"/>
    <x v="12"/>
    <s v="KRHUB_78371"/>
    <x v="3"/>
    <x v="4"/>
    <x v="2"/>
    <x v="20"/>
    <n v="600"/>
    <n v="12"/>
    <n v="1835.88"/>
    <x v="0"/>
    <x v="0"/>
    <n v="22030.560000000001"/>
  </r>
  <r>
    <x v="4"/>
    <x v="0"/>
    <x v="12"/>
    <s v="KRHUB_78371"/>
    <x v="3"/>
    <x v="4"/>
    <x v="4"/>
    <x v="10"/>
    <n v="120"/>
    <n v="24"/>
    <n v="907.92"/>
    <x v="0"/>
    <x v="0"/>
    <n v="21790.079999999998"/>
  </r>
  <r>
    <x v="7"/>
    <x v="1"/>
    <x v="30"/>
    <s v="KRAHD_47308"/>
    <x v="7"/>
    <x v="9"/>
    <x v="2"/>
    <x v="18"/>
    <n v="192"/>
    <n v="-18"/>
    <n v="-1184.04"/>
    <x v="4"/>
    <x v="3"/>
    <n v="0"/>
  </r>
  <r>
    <x v="0"/>
    <x v="0"/>
    <x v="9"/>
    <s v="KRHUB_86219"/>
    <x v="2"/>
    <x v="3"/>
    <x v="3"/>
    <x v="7"/>
    <n v="12"/>
    <n v="8"/>
    <n v="2660"/>
    <x v="0"/>
    <x v="0"/>
    <n v="21280"/>
  </r>
  <r>
    <x v="0"/>
    <x v="0"/>
    <x v="14"/>
    <s v="KRHUB_78366"/>
    <x v="1"/>
    <x v="2"/>
    <x v="3"/>
    <x v="7"/>
    <n v="12"/>
    <n v="8"/>
    <n v="2660"/>
    <x v="0"/>
    <x v="0"/>
    <n v="21280"/>
  </r>
  <r>
    <x v="4"/>
    <x v="0"/>
    <x v="12"/>
    <s v="KRHUB_78371"/>
    <x v="3"/>
    <x v="4"/>
    <x v="3"/>
    <x v="7"/>
    <n v="6"/>
    <n v="6"/>
    <n v="3495"/>
    <x v="0"/>
    <x v="0"/>
    <n v="20970"/>
  </r>
  <r>
    <x v="4"/>
    <x v="0"/>
    <x v="12"/>
    <s v="KRHUB_78371"/>
    <x v="3"/>
    <x v="4"/>
    <x v="7"/>
    <x v="25"/>
    <n v="72"/>
    <n v="12"/>
    <n v="1736.76"/>
    <x v="0"/>
    <x v="0"/>
    <n v="20841.12"/>
  </r>
  <r>
    <x v="6"/>
    <x v="0"/>
    <x v="17"/>
    <s v="KRHUB_85606"/>
    <x v="1"/>
    <x v="2"/>
    <x v="7"/>
    <x v="25"/>
    <n v="48"/>
    <n v="12"/>
    <n v="1736.76"/>
    <x v="0"/>
    <x v="1"/>
    <n v="20841.12"/>
  </r>
  <r>
    <x v="0"/>
    <x v="0"/>
    <x v="5"/>
    <s v="KRHUB_91962"/>
    <x v="1"/>
    <x v="2"/>
    <x v="1"/>
    <x v="5"/>
    <n v="2"/>
    <n v="4"/>
    <n v="5181.4799999999996"/>
    <x v="0"/>
    <x v="0"/>
    <n v="20725.919999999998"/>
  </r>
  <r>
    <x v="2"/>
    <x v="0"/>
    <x v="13"/>
    <s v="KRHUB_89269"/>
    <x v="1"/>
    <x v="2"/>
    <x v="1"/>
    <x v="3"/>
    <n v="12"/>
    <n v="12"/>
    <n v="1722.24"/>
    <x v="0"/>
    <x v="1"/>
    <n v="20666.88"/>
  </r>
  <r>
    <x v="0"/>
    <x v="0"/>
    <x v="10"/>
    <s v="KRHUB_90736"/>
    <x v="1"/>
    <x v="2"/>
    <x v="6"/>
    <x v="14"/>
    <n v="144"/>
    <n v="24"/>
    <n v="857.04"/>
    <x v="0"/>
    <x v="0"/>
    <n v="20568.96"/>
  </r>
  <r>
    <x v="0"/>
    <x v="0"/>
    <x v="10"/>
    <s v="KRHUB_90736"/>
    <x v="1"/>
    <x v="2"/>
    <x v="6"/>
    <x v="14"/>
    <n v="144"/>
    <n v="24"/>
    <n v="857.04"/>
    <x v="0"/>
    <x v="0"/>
    <n v="20568.96"/>
  </r>
  <r>
    <x v="0"/>
    <x v="0"/>
    <x v="9"/>
    <s v="KRHUB_86219"/>
    <x v="2"/>
    <x v="3"/>
    <x v="6"/>
    <x v="14"/>
    <n v="144"/>
    <n v="24"/>
    <n v="857.04"/>
    <x v="0"/>
    <x v="0"/>
    <n v="20568.96"/>
  </r>
  <r>
    <x v="0"/>
    <x v="0"/>
    <x v="9"/>
    <s v="KRHUB_86219"/>
    <x v="2"/>
    <x v="3"/>
    <x v="6"/>
    <x v="14"/>
    <n v="144"/>
    <n v="24"/>
    <n v="857.04"/>
    <x v="0"/>
    <x v="0"/>
    <n v="20568.96"/>
  </r>
  <r>
    <x v="3"/>
    <x v="0"/>
    <x v="10"/>
    <s v="KRHUB_90736"/>
    <x v="1"/>
    <x v="2"/>
    <x v="6"/>
    <x v="14"/>
    <n v="144"/>
    <n v="24"/>
    <n v="857.04"/>
    <x v="0"/>
    <x v="1"/>
    <n v="20568.96"/>
  </r>
  <r>
    <x v="4"/>
    <x v="0"/>
    <x v="12"/>
    <s v="KRHUB_78371"/>
    <x v="3"/>
    <x v="4"/>
    <x v="8"/>
    <x v="19"/>
    <n v="48"/>
    <n v="12"/>
    <n v="1700.04"/>
    <x v="0"/>
    <x v="0"/>
    <n v="20400.48"/>
  </r>
  <r>
    <x v="2"/>
    <x v="0"/>
    <x v="13"/>
    <s v="KRHUB_89269"/>
    <x v="1"/>
    <x v="2"/>
    <x v="2"/>
    <x v="21"/>
    <n v="200"/>
    <n v="6"/>
    <n v="3348.24"/>
    <x v="0"/>
    <x v="1"/>
    <n v="20089.439999999999"/>
  </r>
  <r>
    <x v="0"/>
    <x v="0"/>
    <x v="16"/>
    <s v="KRHUB_93275"/>
    <x v="2"/>
    <x v="3"/>
    <x v="3"/>
    <x v="7"/>
    <n v="4"/>
    <n v="4"/>
    <n v="4996.6400000000003"/>
    <x v="0"/>
    <x v="0"/>
    <n v="19986.560000000001"/>
  </r>
  <r>
    <x v="2"/>
    <x v="0"/>
    <x v="13"/>
    <s v="KRHUB_89269"/>
    <x v="1"/>
    <x v="2"/>
    <x v="8"/>
    <x v="19"/>
    <n v="36"/>
    <n v="13"/>
    <n v="1462.5"/>
    <x v="0"/>
    <x v="1"/>
    <n v="19012.5"/>
  </r>
  <r>
    <x v="0"/>
    <x v="0"/>
    <x v="9"/>
    <s v="KRHUB_86219"/>
    <x v="2"/>
    <x v="3"/>
    <x v="2"/>
    <x v="26"/>
    <n v="30"/>
    <n v="11"/>
    <n v="1718.86"/>
    <x v="0"/>
    <x v="0"/>
    <n v="18907.46"/>
  </r>
  <r>
    <x v="4"/>
    <x v="0"/>
    <x v="12"/>
    <s v="KRHUB_78371"/>
    <x v="3"/>
    <x v="4"/>
    <x v="4"/>
    <x v="13"/>
    <n v="18"/>
    <n v="6"/>
    <n v="3146.88"/>
    <x v="0"/>
    <x v="0"/>
    <n v="18881.28"/>
  </r>
  <r>
    <x v="4"/>
    <x v="0"/>
    <x v="8"/>
    <s v="KRHUB_90915"/>
    <x v="2"/>
    <x v="3"/>
    <x v="2"/>
    <x v="23"/>
    <n v="48"/>
    <n v="6"/>
    <n v="3080.34"/>
    <x v="0"/>
    <x v="0"/>
    <n v="18482.04"/>
  </r>
  <r>
    <x v="1"/>
    <x v="0"/>
    <x v="6"/>
    <s v="KRHUB_92863"/>
    <x v="1"/>
    <x v="2"/>
    <x v="2"/>
    <x v="23"/>
    <n v="48"/>
    <n v="6"/>
    <n v="3080.34"/>
    <x v="0"/>
    <x v="1"/>
    <n v="18482.04"/>
  </r>
  <r>
    <x v="6"/>
    <x v="0"/>
    <x v="4"/>
    <s v="KRHUB_91961"/>
    <x v="1"/>
    <x v="2"/>
    <x v="2"/>
    <x v="23"/>
    <n v="48"/>
    <n v="6"/>
    <n v="3080.34"/>
    <x v="0"/>
    <x v="1"/>
    <n v="18482.04"/>
  </r>
  <r>
    <x v="7"/>
    <x v="1"/>
    <x v="31"/>
    <s v="KRAHD_38979"/>
    <x v="7"/>
    <x v="12"/>
    <x v="4"/>
    <x v="10"/>
    <n v="112"/>
    <n v="-20"/>
    <n v="-900.8"/>
    <x v="1"/>
    <x v="3"/>
    <n v="0"/>
  </r>
  <r>
    <x v="0"/>
    <x v="0"/>
    <x v="7"/>
    <s v="KRHUB_94585"/>
    <x v="2"/>
    <x v="3"/>
    <x v="8"/>
    <x v="19"/>
    <n v="24"/>
    <n v="12"/>
    <n v="1500"/>
    <x v="0"/>
    <x v="0"/>
    <n v="18000"/>
  </r>
  <r>
    <x v="0"/>
    <x v="0"/>
    <x v="7"/>
    <s v="KRHUB_94585"/>
    <x v="2"/>
    <x v="3"/>
    <x v="8"/>
    <x v="19"/>
    <n v="24"/>
    <n v="12"/>
    <n v="1500"/>
    <x v="0"/>
    <x v="0"/>
    <n v="18000"/>
  </r>
  <r>
    <x v="4"/>
    <x v="0"/>
    <x v="8"/>
    <s v="KRHUB_90915"/>
    <x v="2"/>
    <x v="3"/>
    <x v="8"/>
    <x v="19"/>
    <n v="36"/>
    <n v="12"/>
    <n v="1500"/>
    <x v="0"/>
    <x v="0"/>
    <n v="18000"/>
  </r>
  <r>
    <x v="4"/>
    <x v="0"/>
    <x v="12"/>
    <s v="KRHUB_78371"/>
    <x v="3"/>
    <x v="4"/>
    <x v="8"/>
    <x v="19"/>
    <n v="48"/>
    <n v="6"/>
    <n v="2994.96"/>
    <x v="0"/>
    <x v="0"/>
    <n v="17969.760000000002"/>
  </r>
  <r>
    <x v="4"/>
    <x v="0"/>
    <x v="8"/>
    <s v="KRHUB_90915"/>
    <x v="2"/>
    <x v="3"/>
    <x v="1"/>
    <x v="8"/>
    <n v="12"/>
    <n v="12"/>
    <n v="1477.8"/>
    <x v="0"/>
    <x v="1"/>
    <n v="17733.599999999999"/>
  </r>
  <r>
    <x v="2"/>
    <x v="0"/>
    <x v="13"/>
    <s v="KRHUB_89269"/>
    <x v="1"/>
    <x v="2"/>
    <x v="1"/>
    <x v="3"/>
    <n v="12"/>
    <n v="12"/>
    <n v="1444.44"/>
    <x v="0"/>
    <x v="1"/>
    <n v="17333.28"/>
  </r>
  <r>
    <x v="5"/>
    <x v="0"/>
    <x v="3"/>
    <s v="KRHUB_93329"/>
    <x v="1"/>
    <x v="2"/>
    <x v="5"/>
    <x v="22"/>
    <n v="56"/>
    <n v="10"/>
    <n v="1718.2"/>
    <x v="0"/>
    <x v="2"/>
    <n v="17182"/>
  </r>
  <r>
    <x v="0"/>
    <x v="0"/>
    <x v="10"/>
    <s v="KRHUB_90736"/>
    <x v="1"/>
    <x v="2"/>
    <x v="8"/>
    <x v="19"/>
    <n v="48"/>
    <n v="11"/>
    <n v="1558.37"/>
    <x v="0"/>
    <x v="0"/>
    <n v="17142.07"/>
  </r>
  <r>
    <x v="0"/>
    <x v="0"/>
    <x v="10"/>
    <s v="KRHUB_90736"/>
    <x v="1"/>
    <x v="2"/>
    <x v="5"/>
    <x v="12"/>
    <n v="30"/>
    <n v="6"/>
    <n v="2809.08"/>
    <x v="0"/>
    <x v="0"/>
    <n v="16854.48"/>
  </r>
  <r>
    <x v="4"/>
    <x v="0"/>
    <x v="8"/>
    <s v="KRHUB_90915"/>
    <x v="2"/>
    <x v="3"/>
    <x v="5"/>
    <x v="12"/>
    <n v="30"/>
    <n v="6"/>
    <n v="2809.08"/>
    <x v="0"/>
    <x v="1"/>
    <n v="16854.48"/>
  </r>
  <r>
    <x v="6"/>
    <x v="0"/>
    <x v="17"/>
    <s v="KRHUB_85606"/>
    <x v="1"/>
    <x v="2"/>
    <x v="5"/>
    <x v="12"/>
    <n v="30"/>
    <n v="6"/>
    <n v="2809.08"/>
    <x v="0"/>
    <x v="1"/>
    <n v="16854.48"/>
  </r>
  <r>
    <x v="6"/>
    <x v="0"/>
    <x v="17"/>
    <s v="KRHUB_85606"/>
    <x v="1"/>
    <x v="2"/>
    <x v="5"/>
    <x v="12"/>
    <n v="30"/>
    <n v="6"/>
    <n v="2809.08"/>
    <x v="0"/>
    <x v="1"/>
    <n v="16854.48"/>
  </r>
  <r>
    <x v="4"/>
    <x v="0"/>
    <x v="12"/>
    <s v="KRHUB_78371"/>
    <x v="3"/>
    <x v="4"/>
    <x v="9"/>
    <x v="28"/>
    <n v="12"/>
    <n v="8"/>
    <n v="2080"/>
    <x v="0"/>
    <x v="1"/>
    <n v="16640"/>
  </r>
  <r>
    <x v="7"/>
    <x v="1"/>
    <x v="32"/>
    <s v="KRAHD_38512"/>
    <x v="3"/>
    <x v="13"/>
    <x v="2"/>
    <x v="21"/>
    <n v="40"/>
    <n v="-4"/>
    <n v="-4103.6000000000004"/>
    <x v="1"/>
    <x v="4"/>
    <n v="0"/>
  </r>
  <r>
    <x v="0"/>
    <x v="0"/>
    <x v="9"/>
    <s v="KRHUB_86219"/>
    <x v="2"/>
    <x v="3"/>
    <x v="1"/>
    <x v="8"/>
    <n v="6"/>
    <n v="6"/>
    <n v="2716.62"/>
    <x v="0"/>
    <x v="0"/>
    <n v="16299.72"/>
  </r>
  <r>
    <x v="0"/>
    <x v="0"/>
    <x v="10"/>
    <s v="KRHUB_90736"/>
    <x v="1"/>
    <x v="2"/>
    <x v="8"/>
    <x v="19"/>
    <n v="36"/>
    <n v="12"/>
    <n v="1350"/>
    <x v="0"/>
    <x v="0"/>
    <n v="16200"/>
  </r>
  <r>
    <x v="4"/>
    <x v="0"/>
    <x v="8"/>
    <s v="KRHUB_90915"/>
    <x v="2"/>
    <x v="3"/>
    <x v="8"/>
    <x v="19"/>
    <n v="36"/>
    <n v="12"/>
    <n v="1350"/>
    <x v="0"/>
    <x v="0"/>
    <n v="16200"/>
  </r>
  <r>
    <x v="6"/>
    <x v="0"/>
    <x v="17"/>
    <s v="KRHUB_85606"/>
    <x v="1"/>
    <x v="2"/>
    <x v="8"/>
    <x v="19"/>
    <n v="36"/>
    <n v="12"/>
    <n v="1350"/>
    <x v="0"/>
    <x v="1"/>
    <n v="16200"/>
  </r>
  <r>
    <x v="6"/>
    <x v="0"/>
    <x v="17"/>
    <s v="KRHUB_85606"/>
    <x v="1"/>
    <x v="2"/>
    <x v="8"/>
    <x v="19"/>
    <n v="36"/>
    <n v="12"/>
    <n v="1350"/>
    <x v="0"/>
    <x v="1"/>
    <n v="16200"/>
  </r>
  <r>
    <x v="6"/>
    <x v="0"/>
    <x v="4"/>
    <s v="KRHUB_91961"/>
    <x v="1"/>
    <x v="2"/>
    <x v="6"/>
    <x v="14"/>
    <n v="24"/>
    <n v="6"/>
    <n v="2625"/>
    <x v="0"/>
    <x v="1"/>
    <n v="15750"/>
  </r>
  <r>
    <x v="6"/>
    <x v="0"/>
    <x v="17"/>
    <s v="KRHUB_85606"/>
    <x v="1"/>
    <x v="2"/>
    <x v="5"/>
    <x v="22"/>
    <n v="30"/>
    <n v="6"/>
    <n v="2558.2199999999998"/>
    <x v="0"/>
    <x v="1"/>
    <n v="15349.32"/>
  </r>
  <r>
    <x v="7"/>
    <x v="1"/>
    <x v="33"/>
    <s v="KRAHD_92020"/>
    <x v="10"/>
    <x v="14"/>
    <x v="1"/>
    <x v="3"/>
    <n v="5"/>
    <n v="-5"/>
    <n v="-3004.65"/>
    <x v="3"/>
    <x v="3"/>
    <n v="0"/>
  </r>
  <r>
    <x v="0"/>
    <x v="0"/>
    <x v="4"/>
    <s v="KRHUB_91961"/>
    <x v="1"/>
    <x v="2"/>
    <x v="7"/>
    <x v="25"/>
    <n v="40"/>
    <n v="6"/>
    <n v="2500.02"/>
    <x v="0"/>
    <x v="2"/>
    <n v="15000.119999999999"/>
  </r>
  <r>
    <x v="4"/>
    <x v="0"/>
    <x v="12"/>
    <s v="KRHUB_78371"/>
    <x v="3"/>
    <x v="4"/>
    <x v="0"/>
    <x v="4"/>
    <n v="12"/>
    <n v="4"/>
    <n v="3671.72"/>
    <x v="0"/>
    <x v="0"/>
    <n v="14686.88"/>
  </r>
  <r>
    <x v="4"/>
    <x v="0"/>
    <x v="8"/>
    <s v="KRHUB_90915"/>
    <x v="2"/>
    <x v="3"/>
    <x v="1"/>
    <x v="8"/>
    <n v="6"/>
    <n v="6"/>
    <n v="2438.88"/>
    <x v="0"/>
    <x v="1"/>
    <n v="14633.28"/>
  </r>
  <r>
    <x v="4"/>
    <x v="0"/>
    <x v="8"/>
    <s v="KRHUB_90915"/>
    <x v="2"/>
    <x v="3"/>
    <x v="5"/>
    <x v="12"/>
    <n v="48"/>
    <n v="14"/>
    <n v="1043.56"/>
    <x v="0"/>
    <x v="1"/>
    <n v="14609.84"/>
  </r>
  <r>
    <x v="0"/>
    <x v="0"/>
    <x v="10"/>
    <s v="KRHUB_90736"/>
    <x v="1"/>
    <x v="2"/>
    <x v="8"/>
    <x v="19"/>
    <n v="48"/>
    <n v="12"/>
    <n v="1200"/>
    <x v="0"/>
    <x v="0"/>
    <n v="14400"/>
  </r>
  <r>
    <x v="4"/>
    <x v="0"/>
    <x v="12"/>
    <s v="KRHUB_78371"/>
    <x v="3"/>
    <x v="4"/>
    <x v="8"/>
    <x v="19"/>
    <n v="72"/>
    <n v="12"/>
    <n v="1200"/>
    <x v="0"/>
    <x v="0"/>
    <n v="14400"/>
  </r>
  <r>
    <x v="4"/>
    <x v="0"/>
    <x v="12"/>
    <s v="KRHUB_78371"/>
    <x v="3"/>
    <x v="4"/>
    <x v="3"/>
    <x v="7"/>
    <n v="12"/>
    <n v="6"/>
    <n v="2342.64"/>
    <x v="0"/>
    <x v="0"/>
    <n v="14055.84"/>
  </r>
  <r>
    <x v="1"/>
    <x v="0"/>
    <x v="3"/>
    <s v="KRHUB_93329"/>
    <x v="1"/>
    <x v="2"/>
    <x v="2"/>
    <x v="21"/>
    <n v="200"/>
    <n v="5"/>
    <n v="2790.2"/>
    <x v="0"/>
    <x v="1"/>
    <n v="13951"/>
  </r>
  <r>
    <x v="4"/>
    <x v="0"/>
    <x v="8"/>
    <s v="KRHUB_90915"/>
    <x v="2"/>
    <x v="3"/>
    <x v="5"/>
    <x v="12"/>
    <n v="30"/>
    <n v="6"/>
    <n v="2290.86"/>
    <x v="0"/>
    <x v="1"/>
    <n v="13745.16"/>
  </r>
  <r>
    <x v="6"/>
    <x v="0"/>
    <x v="11"/>
    <s v="KRHUB_92137"/>
    <x v="2"/>
    <x v="3"/>
    <x v="5"/>
    <x v="12"/>
    <n v="30"/>
    <n v="6"/>
    <n v="2290.86"/>
    <x v="0"/>
    <x v="1"/>
    <n v="13745.16"/>
  </r>
  <r>
    <x v="6"/>
    <x v="0"/>
    <x v="11"/>
    <s v="KRHUB_92137"/>
    <x v="2"/>
    <x v="3"/>
    <x v="5"/>
    <x v="12"/>
    <n v="30"/>
    <n v="6"/>
    <n v="2290.86"/>
    <x v="0"/>
    <x v="1"/>
    <n v="13745.16"/>
  </r>
  <r>
    <x v="1"/>
    <x v="0"/>
    <x v="6"/>
    <s v="KRHUB_92863"/>
    <x v="1"/>
    <x v="2"/>
    <x v="9"/>
    <x v="28"/>
    <n v="6"/>
    <n v="6"/>
    <n v="2238.2399999999998"/>
    <x v="0"/>
    <x v="1"/>
    <n v="13429.439999999999"/>
  </r>
  <r>
    <x v="0"/>
    <x v="0"/>
    <x v="9"/>
    <s v="KRHUB_86219"/>
    <x v="2"/>
    <x v="3"/>
    <x v="5"/>
    <x v="12"/>
    <n v="30"/>
    <n v="6"/>
    <n v="2236.38"/>
    <x v="0"/>
    <x v="0"/>
    <n v="13418.28"/>
  </r>
  <r>
    <x v="0"/>
    <x v="0"/>
    <x v="9"/>
    <s v="KRHUB_86219"/>
    <x v="2"/>
    <x v="3"/>
    <x v="5"/>
    <x v="12"/>
    <n v="30"/>
    <n v="6"/>
    <n v="2236.38"/>
    <x v="0"/>
    <x v="0"/>
    <n v="13418.28"/>
  </r>
  <r>
    <x v="4"/>
    <x v="0"/>
    <x v="12"/>
    <s v="KRHUB_78371"/>
    <x v="3"/>
    <x v="4"/>
    <x v="5"/>
    <x v="12"/>
    <n v="30"/>
    <n v="6"/>
    <n v="2236.38"/>
    <x v="0"/>
    <x v="1"/>
    <n v="13418.28"/>
  </r>
  <r>
    <x v="6"/>
    <x v="0"/>
    <x v="11"/>
    <s v="KRHUB_92137"/>
    <x v="2"/>
    <x v="3"/>
    <x v="5"/>
    <x v="12"/>
    <n v="30"/>
    <n v="6"/>
    <n v="2236.38"/>
    <x v="0"/>
    <x v="1"/>
    <n v="13418.28"/>
  </r>
  <r>
    <x v="6"/>
    <x v="0"/>
    <x v="17"/>
    <s v="KRHUB_85606"/>
    <x v="1"/>
    <x v="2"/>
    <x v="3"/>
    <x v="7"/>
    <n v="4"/>
    <n v="4"/>
    <n v="3330"/>
    <x v="0"/>
    <x v="1"/>
    <n v="13320"/>
  </r>
  <r>
    <x v="6"/>
    <x v="0"/>
    <x v="17"/>
    <s v="KRHUB_85606"/>
    <x v="1"/>
    <x v="2"/>
    <x v="3"/>
    <x v="7"/>
    <n v="4"/>
    <n v="4"/>
    <n v="3330"/>
    <x v="0"/>
    <x v="1"/>
    <n v="13320"/>
  </r>
  <r>
    <x v="4"/>
    <x v="0"/>
    <x v="12"/>
    <s v="KRHUB_78371"/>
    <x v="3"/>
    <x v="4"/>
    <x v="2"/>
    <x v="9"/>
    <n v="120"/>
    <n v="12"/>
    <n v="1080.96"/>
    <x v="0"/>
    <x v="0"/>
    <n v="12971.52"/>
  </r>
  <r>
    <x v="6"/>
    <x v="0"/>
    <x v="17"/>
    <s v="KRHUB_85606"/>
    <x v="1"/>
    <x v="2"/>
    <x v="1"/>
    <x v="3"/>
    <n v="12"/>
    <n v="11"/>
    <n v="1171.28"/>
    <x v="0"/>
    <x v="1"/>
    <n v="12884.08"/>
  </r>
  <r>
    <x v="1"/>
    <x v="0"/>
    <x v="3"/>
    <s v="KRHUB_93329"/>
    <x v="1"/>
    <x v="2"/>
    <x v="6"/>
    <x v="17"/>
    <n v="144"/>
    <n v="12"/>
    <n v="1060.68"/>
    <x v="0"/>
    <x v="1"/>
    <n v="12728.16"/>
  </r>
  <r>
    <x v="0"/>
    <x v="0"/>
    <x v="9"/>
    <s v="KRHUB_86219"/>
    <x v="2"/>
    <x v="3"/>
    <x v="6"/>
    <x v="17"/>
    <n v="144"/>
    <n v="12"/>
    <n v="1060.68"/>
    <x v="0"/>
    <x v="0"/>
    <n v="12728.16"/>
  </r>
  <r>
    <x v="2"/>
    <x v="0"/>
    <x v="13"/>
    <s v="KRHUB_89269"/>
    <x v="1"/>
    <x v="2"/>
    <x v="6"/>
    <x v="17"/>
    <n v="144"/>
    <n v="12"/>
    <n v="1060.68"/>
    <x v="0"/>
    <x v="1"/>
    <n v="12728.16"/>
  </r>
  <r>
    <x v="4"/>
    <x v="0"/>
    <x v="12"/>
    <s v="KRHUB_78371"/>
    <x v="3"/>
    <x v="4"/>
    <x v="6"/>
    <x v="17"/>
    <n v="144"/>
    <n v="12"/>
    <n v="1060.68"/>
    <x v="0"/>
    <x v="0"/>
    <n v="12728.16"/>
  </r>
  <r>
    <x v="0"/>
    <x v="0"/>
    <x v="16"/>
    <s v="KRHUB_93275"/>
    <x v="2"/>
    <x v="3"/>
    <x v="6"/>
    <x v="17"/>
    <n v="144"/>
    <n v="12"/>
    <n v="1060.68"/>
    <x v="0"/>
    <x v="0"/>
    <n v="12728.16"/>
  </r>
  <r>
    <x v="0"/>
    <x v="0"/>
    <x v="16"/>
    <s v="KRHUB_93275"/>
    <x v="2"/>
    <x v="3"/>
    <x v="6"/>
    <x v="17"/>
    <n v="144"/>
    <n v="12"/>
    <n v="1060.68"/>
    <x v="0"/>
    <x v="0"/>
    <n v="12728.16"/>
  </r>
  <r>
    <x v="6"/>
    <x v="0"/>
    <x v="17"/>
    <s v="KRHUB_85606"/>
    <x v="1"/>
    <x v="2"/>
    <x v="6"/>
    <x v="17"/>
    <n v="144"/>
    <n v="12"/>
    <n v="1060.68"/>
    <x v="0"/>
    <x v="1"/>
    <n v="12728.16"/>
  </r>
  <r>
    <x v="7"/>
    <x v="0"/>
    <x v="21"/>
    <s v="KRAHD_70486"/>
    <x v="4"/>
    <x v="5"/>
    <x v="7"/>
    <x v="16"/>
    <n v="40"/>
    <n v="6"/>
    <n v="2100"/>
    <x v="0"/>
    <x v="3"/>
    <n v="12600"/>
  </r>
  <r>
    <x v="4"/>
    <x v="0"/>
    <x v="12"/>
    <s v="KRHUB_78371"/>
    <x v="3"/>
    <x v="4"/>
    <x v="9"/>
    <x v="28"/>
    <n v="24"/>
    <n v="6"/>
    <n v="2081.7600000000002"/>
    <x v="0"/>
    <x v="1"/>
    <n v="12490.560000000001"/>
  </r>
  <r>
    <x v="4"/>
    <x v="0"/>
    <x v="12"/>
    <s v="KRHUB_78371"/>
    <x v="3"/>
    <x v="4"/>
    <x v="3"/>
    <x v="7"/>
    <n v="18"/>
    <n v="6"/>
    <n v="2081.7600000000002"/>
    <x v="0"/>
    <x v="0"/>
    <n v="12490.560000000001"/>
  </r>
  <r>
    <x v="2"/>
    <x v="0"/>
    <x v="13"/>
    <s v="KRHUB_89269"/>
    <x v="1"/>
    <x v="2"/>
    <x v="2"/>
    <x v="27"/>
    <n v="144"/>
    <n v="12"/>
    <n v="1038.8399999999999"/>
    <x v="0"/>
    <x v="1"/>
    <n v="12466.079999999998"/>
  </r>
  <r>
    <x v="5"/>
    <x v="0"/>
    <x v="5"/>
    <s v="KRHUB_91962"/>
    <x v="1"/>
    <x v="2"/>
    <x v="9"/>
    <x v="28"/>
    <n v="48"/>
    <n v="12"/>
    <n v="1033.08"/>
    <x v="0"/>
    <x v="2"/>
    <n v="12396.96"/>
  </r>
  <r>
    <x v="0"/>
    <x v="0"/>
    <x v="3"/>
    <s v="KRHUB_93329"/>
    <x v="1"/>
    <x v="2"/>
    <x v="5"/>
    <x v="22"/>
    <n v="30"/>
    <n v="6"/>
    <n v="2045.46"/>
    <x v="0"/>
    <x v="0"/>
    <n v="12272.76"/>
  </r>
  <r>
    <x v="1"/>
    <x v="0"/>
    <x v="6"/>
    <s v="KRHUB_92863"/>
    <x v="1"/>
    <x v="2"/>
    <x v="5"/>
    <x v="22"/>
    <n v="30"/>
    <n v="6"/>
    <n v="2045.46"/>
    <x v="0"/>
    <x v="1"/>
    <n v="12272.76"/>
  </r>
  <r>
    <x v="0"/>
    <x v="0"/>
    <x v="3"/>
    <s v="KRHUB_93329"/>
    <x v="1"/>
    <x v="2"/>
    <x v="3"/>
    <x v="7"/>
    <n v="168"/>
    <n v="24"/>
    <n v="499.92"/>
    <x v="0"/>
    <x v="0"/>
    <n v="11998.08"/>
  </r>
  <r>
    <x v="4"/>
    <x v="0"/>
    <x v="12"/>
    <s v="KRHUB_78371"/>
    <x v="3"/>
    <x v="4"/>
    <x v="3"/>
    <x v="7"/>
    <n v="192"/>
    <n v="24"/>
    <n v="499.92"/>
    <x v="0"/>
    <x v="0"/>
    <n v="11998.08"/>
  </r>
  <r>
    <x v="0"/>
    <x v="0"/>
    <x v="9"/>
    <s v="KRHUB_86219"/>
    <x v="2"/>
    <x v="3"/>
    <x v="5"/>
    <x v="12"/>
    <n v="56"/>
    <n v="8"/>
    <n v="1490.88"/>
    <x v="0"/>
    <x v="0"/>
    <n v="11927.04"/>
  </r>
  <r>
    <x v="4"/>
    <x v="0"/>
    <x v="8"/>
    <s v="KRHUB_90915"/>
    <x v="2"/>
    <x v="3"/>
    <x v="8"/>
    <x v="19"/>
    <n v="48"/>
    <n v="12"/>
    <n v="990"/>
    <x v="0"/>
    <x v="0"/>
    <n v="11880"/>
  </r>
  <r>
    <x v="0"/>
    <x v="0"/>
    <x v="7"/>
    <s v="KRHUB_94585"/>
    <x v="2"/>
    <x v="3"/>
    <x v="0"/>
    <x v="1"/>
    <n v="24"/>
    <n v="12"/>
    <n v="990"/>
    <x v="0"/>
    <x v="0"/>
    <n v="11880"/>
  </r>
  <r>
    <x v="4"/>
    <x v="0"/>
    <x v="12"/>
    <s v="KRHUB_78371"/>
    <x v="3"/>
    <x v="4"/>
    <x v="8"/>
    <x v="19"/>
    <n v="48"/>
    <n v="12"/>
    <n v="990"/>
    <x v="0"/>
    <x v="0"/>
    <n v="11880"/>
  </r>
  <r>
    <x v="3"/>
    <x v="0"/>
    <x v="10"/>
    <s v="KRHUB_90736"/>
    <x v="1"/>
    <x v="2"/>
    <x v="8"/>
    <x v="19"/>
    <n v="48"/>
    <n v="12"/>
    <n v="990"/>
    <x v="0"/>
    <x v="1"/>
    <n v="11880"/>
  </r>
  <r>
    <x v="4"/>
    <x v="0"/>
    <x v="12"/>
    <s v="KRHUB_78371"/>
    <x v="3"/>
    <x v="4"/>
    <x v="3"/>
    <x v="7"/>
    <n v="40"/>
    <n v="12"/>
    <n v="990"/>
    <x v="0"/>
    <x v="0"/>
    <n v="11880"/>
  </r>
  <r>
    <x v="4"/>
    <x v="0"/>
    <x v="12"/>
    <s v="KRHUB_78371"/>
    <x v="3"/>
    <x v="4"/>
    <x v="3"/>
    <x v="7"/>
    <n v="40"/>
    <n v="12"/>
    <n v="990"/>
    <x v="0"/>
    <x v="0"/>
    <n v="11880"/>
  </r>
  <r>
    <x v="4"/>
    <x v="0"/>
    <x v="12"/>
    <s v="KRHUB_78371"/>
    <x v="3"/>
    <x v="4"/>
    <x v="3"/>
    <x v="7"/>
    <n v="40"/>
    <n v="12"/>
    <n v="990"/>
    <x v="0"/>
    <x v="0"/>
    <n v="11880"/>
  </r>
  <r>
    <x v="4"/>
    <x v="0"/>
    <x v="12"/>
    <s v="KRHUB_78371"/>
    <x v="3"/>
    <x v="4"/>
    <x v="3"/>
    <x v="7"/>
    <n v="40"/>
    <n v="12"/>
    <n v="990"/>
    <x v="0"/>
    <x v="0"/>
    <n v="11880"/>
  </r>
  <r>
    <x v="0"/>
    <x v="0"/>
    <x v="4"/>
    <s v="KRHUB_91961"/>
    <x v="1"/>
    <x v="2"/>
    <x v="7"/>
    <x v="25"/>
    <n v="24"/>
    <n v="6"/>
    <n v="1973.7"/>
    <x v="0"/>
    <x v="2"/>
    <n v="11842.2"/>
  </r>
  <r>
    <x v="0"/>
    <x v="0"/>
    <x v="4"/>
    <s v="KRHUB_91961"/>
    <x v="1"/>
    <x v="2"/>
    <x v="7"/>
    <x v="25"/>
    <n v="18"/>
    <n v="6"/>
    <n v="1973.7"/>
    <x v="0"/>
    <x v="2"/>
    <n v="11842.2"/>
  </r>
  <r>
    <x v="6"/>
    <x v="0"/>
    <x v="17"/>
    <s v="KRHUB_85606"/>
    <x v="1"/>
    <x v="2"/>
    <x v="7"/>
    <x v="25"/>
    <n v="18"/>
    <n v="6"/>
    <n v="1973.7"/>
    <x v="0"/>
    <x v="1"/>
    <n v="11842.2"/>
  </r>
  <r>
    <x v="7"/>
    <x v="0"/>
    <x v="21"/>
    <s v="KRAHD_70486"/>
    <x v="4"/>
    <x v="5"/>
    <x v="7"/>
    <x v="25"/>
    <n v="24"/>
    <n v="6"/>
    <n v="1973.7"/>
    <x v="0"/>
    <x v="3"/>
    <n v="11842.2"/>
  </r>
  <r>
    <x v="0"/>
    <x v="0"/>
    <x v="4"/>
    <s v="KRHUB_91961"/>
    <x v="1"/>
    <x v="2"/>
    <x v="2"/>
    <x v="31"/>
    <n v="36"/>
    <n v="6"/>
    <n v="1967.1"/>
    <x v="0"/>
    <x v="0"/>
    <n v="11802.599999999999"/>
  </r>
  <r>
    <x v="4"/>
    <x v="0"/>
    <x v="8"/>
    <s v="KRHUB_90915"/>
    <x v="2"/>
    <x v="3"/>
    <x v="2"/>
    <x v="31"/>
    <n v="36"/>
    <n v="6"/>
    <n v="1967.1"/>
    <x v="0"/>
    <x v="0"/>
    <n v="11802.599999999999"/>
  </r>
  <r>
    <x v="4"/>
    <x v="0"/>
    <x v="12"/>
    <s v="KRHUB_78371"/>
    <x v="3"/>
    <x v="4"/>
    <x v="4"/>
    <x v="13"/>
    <n v="60"/>
    <n v="12"/>
    <n v="973.08"/>
    <x v="0"/>
    <x v="0"/>
    <n v="11676.960000000001"/>
  </r>
  <r>
    <x v="4"/>
    <x v="0"/>
    <x v="8"/>
    <s v="KRHUB_90915"/>
    <x v="2"/>
    <x v="3"/>
    <x v="0"/>
    <x v="4"/>
    <n v="25"/>
    <n v="3"/>
    <n v="3799.89"/>
    <x v="0"/>
    <x v="0"/>
    <n v="11399.67"/>
  </r>
  <r>
    <x v="0"/>
    <x v="0"/>
    <x v="11"/>
    <s v="KRHUB_92137"/>
    <x v="2"/>
    <x v="3"/>
    <x v="0"/>
    <x v="4"/>
    <n v="25"/>
    <n v="3"/>
    <n v="3799.89"/>
    <x v="0"/>
    <x v="0"/>
    <n v="11399.67"/>
  </r>
  <r>
    <x v="7"/>
    <x v="1"/>
    <x v="33"/>
    <s v="KRAHD_92020"/>
    <x v="10"/>
    <x v="14"/>
    <x v="1"/>
    <x v="5"/>
    <n v="12"/>
    <n v="-5"/>
    <n v="-2275.85"/>
    <x v="3"/>
    <x v="3"/>
    <n v="0"/>
  </r>
  <r>
    <x v="4"/>
    <x v="0"/>
    <x v="12"/>
    <s v="KRHUB_78371"/>
    <x v="3"/>
    <x v="4"/>
    <x v="7"/>
    <x v="16"/>
    <n v="192"/>
    <n v="12"/>
    <n v="936.72"/>
    <x v="0"/>
    <x v="0"/>
    <n v="11240.64"/>
  </r>
  <r>
    <x v="7"/>
    <x v="0"/>
    <x v="34"/>
    <s v="KRAHD_91069"/>
    <x v="11"/>
    <x v="15"/>
    <x v="7"/>
    <x v="16"/>
    <n v="192"/>
    <n v="12"/>
    <n v="936.72"/>
    <x v="0"/>
    <x v="3"/>
    <n v="11240.64"/>
  </r>
  <r>
    <x v="7"/>
    <x v="0"/>
    <x v="35"/>
    <s v="KRAHD_85869"/>
    <x v="12"/>
    <x v="16"/>
    <x v="7"/>
    <x v="16"/>
    <n v="192"/>
    <n v="12"/>
    <n v="936.72"/>
    <x v="0"/>
    <x v="3"/>
    <n v="11240.64"/>
  </r>
  <r>
    <x v="4"/>
    <x v="0"/>
    <x v="8"/>
    <s v="KRHUB_90915"/>
    <x v="2"/>
    <x v="3"/>
    <x v="2"/>
    <x v="23"/>
    <n v="60"/>
    <n v="3"/>
    <n v="3716.22"/>
    <x v="0"/>
    <x v="0"/>
    <n v="11148.66"/>
  </r>
  <r>
    <x v="0"/>
    <x v="0"/>
    <x v="11"/>
    <s v="KRHUB_92137"/>
    <x v="2"/>
    <x v="3"/>
    <x v="2"/>
    <x v="23"/>
    <n v="60"/>
    <n v="3"/>
    <n v="3716.22"/>
    <x v="0"/>
    <x v="2"/>
    <n v="11148.66"/>
  </r>
  <r>
    <x v="5"/>
    <x v="0"/>
    <x v="5"/>
    <s v="KRHUB_91962"/>
    <x v="1"/>
    <x v="2"/>
    <x v="5"/>
    <x v="12"/>
    <n v="48"/>
    <n v="12"/>
    <n v="916.44"/>
    <x v="0"/>
    <x v="2"/>
    <n v="10997.28"/>
  </r>
  <r>
    <x v="4"/>
    <x v="0"/>
    <x v="12"/>
    <s v="KRHUB_78371"/>
    <x v="3"/>
    <x v="4"/>
    <x v="5"/>
    <x v="12"/>
    <n v="48"/>
    <n v="12"/>
    <n v="916.44"/>
    <x v="0"/>
    <x v="1"/>
    <n v="10997.28"/>
  </r>
  <r>
    <x v="4"/>
    <x v="0"/>
    <x v="12"/>
    <s v="KRHUB_78371"/>
    <x v="3"/>
    <x v="4"/>
    <x v="5"/>
    <x v="12"/>
    <n v="48"/>
    <n v="12"/>
    <n v="916.44"/>
    <x v="0"/>
    <x v="1"/>
    <n v="10997.28"/>
  </r>
  <r>
    <x v="4"/>
    <x v="0"/>
    <x v="8"/>
    <s v="KRHUB_90915"/>
    <x v="2"/>
    <x v="3"/>
    <x v="5"/>
    <x v="12"/>
    <n v="48"/>
    <n v="12"/>
    <n v="916.44"/>
    <x v="0"/>
    <x v="1"/>
    <n v="10997.28"/>
  </r>
  <r>
    <x v="0"/>
    <x v="0"/>
    <x v="7"/>
    <s v="KRHUB_94585"/>
    <x v="2"/>
    <x v="3"/>
    <x v="5"/>
    <x v="12"/>
    <n v="48"/>
    <n v="12"/>
    <n v="916.44"/>
    <x v="0"/>
    <x v="0"/>
    <n v="10997.28"/>
  </r>
  <r>
    <x v="4"/>
    <x v="0"/>
    <x v="12"/>
    <s v="KRHUB_78371"/>
    <x v="3"/>
    <x v="4"/>
    <x v="9"/>
    <x v="28"/>
    <n v="48"/>
    <n v="6"/>
    <n v="1820.88"/>
    <x v="0"/>
    <x v="1"/>
    <n v="10925.28"/>
  </r>
  <r>
    <x v="2"/>
    <x v="0"/>
    <x v="14"/>
    <s v="KRHUB_78366"/>
    <x v="1"/>
    <x v="2"/>
    <x v="6"/>
    <x v="14"/>
    <n v="12"/>
    <n v="7"/>
    <n v="1556.24"/>
    <x v="0"/>
    <x v="1"/>
    <n v="10893.68"/>
  </r>
  <r>
    <x v="4"/>
    <x v="0"/>
    <x v="8"/>
    <s v="KRHUB_90915"/>
    <x v="2"/>
    <x v="3"/>
    <x v="8"/>
    <x v="19"/>
    <n v="96"/>
    <n v="12"/>
    <n v="900"/>
    <x v="0"/>
    <x v="0"/>
    <n v="10800"/>
  </r>
  <r>
    <x v="1"/>
    <x v="0"/>
    <x v="6"/>
    <s v="KRHUB_92863"/>
    <x v="1"/>
    <x v="2"/>
    <x v="8"/>
    <x v="19"/>
    <n v="120"/>
    <n v="12"/>
    <n v="890.04"/>
    <x v="0"/>
    <x v="1"/>
    <n v="10680.48"/>
  </r>
  <r>
    <x v="4"/>
    <x v="0"/>
    <x v="12"/>
    <s v="KRHUB_78371"/>
    <x v="3"/>
    <x v="4"/>
    <x v="4"/>
    <x v="10"/>
    <n v="1"/>
    <n v="2"/>
    <n v="5189.34"/>
    <x v="0"/>
    <x v="0"/>
    <n v="10378.68"/>
  </r>
  <r>
    <x v="2"/>
    <x v="0"/>
    <x v="13"/>
    <s v="KRHUB_89269"/>
    <x v="1"/>
    <x v="2"/>
    <x v="0"/>
    <x v="4"/>
    <n v="32"/>
    <n v="6"/>
    <n v="1727.28"/>
    <x v="0"/>
    <x v="1"/>
    <n v="10363.68"/>
  </r>
  <r>
    <x v="7"/>
    <x v="1"/>
    <x v="36"/>
    <s v="KRAHD_38578"/>
    <x v="3"/>
    <x v="13"/>
    <x v="0"/>
    <x v="4"/>
    <n v="32"/>
    <n v="-6"/>
    <n v="-1727.28"/>
    <x v="1"/>
    <x v="3"/>
    <n v="0"/>
  </r>
  <r>
    <x v="6"/>
    <x v="0"/>
    <x v="17"/>
    <s v="KRHUB_85606"/>
    <x v="1"/>
    <x v="2"/>
    <x v="7"/>
    <x v="25"/>
    <n v="18"/>
    <n v="6"/>
    <n v="1710.54"/>
    <x v="0"/>
    <x v="1"/>
    <n v="10263.24"/>
  </r>
  <r>
    <x v="1"/>
    <x v="0"/>
    <x v="6"/>
    <s v="KRHUB_92863"/>
    <x v="1"/>
    <x v="2"/>
    <x v="1"/>
    <x v="8"/>
    <n v="4"/>
    <n v="4"/>
    <n v="2555.56"/>
    <x v="0"/>
    <x v="1"/>
    <n v="10222.24"/>
  </r>
  <r>
    <x v="7"/>
    <x v="1"/>
    <x v="37"/>
    <s v="KRAHD_38535"/>
    <x v="13"/>
    <x v="17"/>
    <x v="1"/>
    <x v="8"/>
    <n v="4"/>
    <n v="-4"/>
    <n v="-2555.56"/>
    <x v="1"/>
    <x v="3"/>
    <n v="0"/>
  </r>
  <r>
    <x v="5"/>
    <x v="0"/>
    <x v="5"/>
    <s v="KRHUB_91962"/>
    <x v="1"/>
    <x v="2"/>
    <x v="1"/>
    <x v="3"/>
    <n v="5"/>
    <n v="10"/>
    <n v="1020.4"/>
    <x v="0"/>
    <x v="2"/>
    <n v="10204"/>
  </r>
  <r>
    <x v="3"/>
    <x v="0"/>
    <x v="10"/>
    <s v="KRHUB_90736"/>
    <x v="1"/>
    <x v="2"/>
    <x v="8"/>
    <x v="19"/>
    <n v="120"/>
    <n v="12"/>
    <n v="850.08"/>
    <x v="0"/>
    <x v="1"/>
    <n v="10200.960000000001"/>
  </r>
  <r>
    <x v="4"/>
    <x v="0"/>
    <x v="12"/>
    <s v="KRHUB_78371"/>
    <x v="3"/>
    <x v="4"/>
    <x v="4"/>
    <x v="35"/>
    <n v="10"/>
    <n v="6"/>
    <n v="1684.26"/>
    <x v="0"/>
    <x v="0"/>
    <n v="10105.56"/>
  </r>
  <r>
    <x v="4"/>
    <x v="0"/>
    <x v="8"/>
    <s v="KRHUB_90915"/>
    <x v="2"/>
    <x v="3"/>
    <x v="5"/>
    <x v="22"/>
    <n v="48"/>
    <n v="12"/>
    <n v="818.16"/>
    <x v="0"/>
    <x v="1"/>
    <n v="9817.92"/>
  </r>
  <r>
    <x v="5"/>
    <x v="0"/>
    <x v="3"/>
    <s v="KRHUB_93329"/>
    <x v="1"/>
    <x v="2"/>
    <x v="5"/>
    <x v="22"/>
    <n v="48"/>
    <n v="12"/>
    <n v="818.16"/>
    <x v="0"/>
    <x v="2"/>
    <n v="9817.92"/>
  </r>
  <r>
    <x v="2"/>
    <x v="0"/>
    <x v="13"/>
    <s v="KRHUB_89269"/>
    <x v="1"/>
    <x v="2"/>
    <x v="6"/>
    <x v="14"/>
    <n v="96"/>
    <n v="12"/>
    <n v="803.52"/>
    <x v="0"/>
    <x v="1"/>
    <n v="9642.24"/>
  </r>
  <r>
    <x v="4"/>
    <x v="0"/>
    <x v="12"/>
    <s v="KRHUB_78371"/>
    <x v="3"/>
    <x v="4"/>
    <x v="10"/>
    <x v="32"/>
    <n v="96"/>
    <n v="12"/>
    <n v="803.52"/>
    <x v="0"/>
    <x v="0"/>
    <n v="9642.24"/>
  </r>
  <r>
    <x v="4"/>
    <x v="0"/>
    <x v="8"/>
    <s v="KRHUB_90915"/>
    <x v="2"/>
    <x v="3"/>
    <x v="8"/>
    <x v="19"/>
    <n v="120"/>
    <n v="12"/>
    <n v="800.04"/>
    <x v="0"/>
    <x v="0"/>
    <n v="9600.48"/>
  </r>
  <r>
    <x v="4"/>
    <x v="0"/>
    <x v="8"/>
    <s v="KRHUB_90915"/>
    <x v="2"/>
    <x v="3"/>
    <x v="8"/>
    <x v="19"/>
    <n v="120"/>
    <n v="12"/>
    <n v="800.04"/>
    <x v="0"/>
    <x v="0"/>
    <n v="9600.48"/>
  </r>
  <r>
    <x v="4"/>
    <x v="0"/>
    <x v="12"/>
    <s v="KRHUB_78371"/>
    <x v="3"/>
    <x v="4"/>
    <x v="8"/>
    <x v="19"/>
    <n v="120"/>
    <n v="12"/>
    <n v="800.04"/>
    <x v="0"/>
    <x v="0"/>
    <n v="9600.48"/>
  </r>
  <r>
    <x v="6"/>
    <x v="0"/>
    <x v="17"/>
    <s v="KRHUB_85606"/>
    <x v="1"/>
    <x v="2"/>
    <x v="8"/>
    <x v="19"/>
    <n v="72"/>
    <n v="12"/>
    <n v="790.08"/>
    <x v="0"/>
    <x v="1"/>
    <n v="9480.9600000000009"/>
  </r>
  <r>
    <x v="4"/>
    <x v="0"/>
    <x v="12"/>
    <s v="KRHUB_78371"/>
    <x v="3"/>
    <x v="4"/>
    <x v="2"/>
    <x v="18"/>
    <n v="192"/>
    <n v="12"/>
    <n v="789.36"/>
    <x v="0"/>
    <x v="0"/>
    <n v="9472.32"/>
  </r>
  <r>
    <x v="4"/>
    <x v="0"/>
    <x v="12"/>
    <s v="KRHUB_78371"/>
    <x v="3"/>
    <x v="4"/>
    <x v="10"/>
    <x v="32"/>
    <n v="48"/>
    <n v="6"/>
    <n v="1560"/>
    <x v="0"/>
    <x v="0"/>
    <n v="9360"/>
  </r>
  <r>
    <x v="2"/>
    <x v="0"/>
    <x v="13"/>
    <s v="KRHUB_89269"/>
    <x v="1"/>
    <x v="2"/>
    <x v="7"/>
    <x v="25"/>
    <n v="72"/>
    <n v="8"/>
    <n v="1157.8399999999999"/>
    <x v="0"/>
    <x v="1"/>
    <n v="9262.7199999999993"/>
  </r>
  <r>
    <x v="0"/>
    <x v="0"/>
    <x v="4"/>
    <s v="KRHUB_91961"/>
    <x v="1"/>
    <x v="2"/>
    <x v="5"/>
    <x v="12"/>
    <n v="48"/>
    <n v="11"/>
    <n v="840.07"/>
    <x v="0"/>
    <x v="0"/>
    <n v="9240.77"/>
  </r>
  <r>
    <x v="4"/>
    <x v="0"/>
    <x v="8"/>
    <s v="KRHUB_90915"/>
    <x v="2"/>
    <x v="3"/>
    <x v="2"/>
    <x v="21"/>
    <n v="40"/>
    <n v="3"/>
    <n v="3077.7"/>
    <x v="0"/>
    <x v="0"/>
    <n v="9233.0999999999985"/>
  </r>
  <r>
    <x v="4"/>
    <x v="0"/>
    <x v="8"/>
    <s v="KRHUB_90915"/>
    <x v="2"/>
    <x v="3"/>
    <x v="4"/>
    <x v="10"/>
    <n v="30"/>
    <n v="8"/>
    <n v="1153.1199999999999"/>
    <x v="0"/>
    <x v="0"/>
    <n v="9224.9599999999991"/>
  </r>
  <r>
    <x v="0"/>
    <x v="0"/>
    <x v="3"/>
    <s v="KRHUB_93329"/>
    <x v="1"/>
    <x v="2"/>
    <x v="1"/>
    <x v="8"/>
    <n v="4"/>
    <n v="4"/>
    <n v="2266.64"/>
    <x v="0"/>
    <x v="0"/>
    <n v="9066.56"/>
  </r>
  <r>
    <x v="4"/>
    <x v="0"/>
    <x v="9"/>
    <s v="KRHUB_86219"/>
    <x v="2"/>
    <x v="3"/>
    <x v="1"/>
    <x v="8"/>
    <n v="4"/>
    <n v="4"/>
    <n v="2266.64"/>
    <x v="0"/>
    <x v="1"/>
    <n v="9066.56"/>
  </r>
  <r>
    <x v="3"/>
    <x v="0"/>
    <x v="10"/>
    <s v="KRHUB_90736"/>
    <x v="1"/>
    <x v="2"/>
    <x v="1"/>
    <x v="8"/>
    <n v="4"/>
    <n v="4"/>
    <n v="2266.64"/>
    <x v="0"/>
    <x v="1"/>
    <n v="9066.56"/>
  </r>
  <r>
    <x v="4"/>
    <x v="0"/>
    <x v="8"/>
    <s v="KRHUB_90915"/>
    <x v="2"/>
    <x v="3"/>
    <x v="8"/>
    <x v="19"/>
    <n v="120"/>
    <n v="12"/>
    <n v="750"/>
    <x v="0"/>
    <x v="0"/>
    <n v="9000"/>
  </r>
  <r>
    <x v="6"/>
    <x v="0"/>
    <x v="17"/>
    <s v="KRHUB_85606"/>
    <x v="1"/>
    <x v="2"/>
    <x v="8"/>
    <x v="19"/>
    <n v="120"/>
    <n v="12"/>
    <n v="750"/>
    <x v="0"/>
    <x v="1"/>
    <n v="9000"/>
  </r>
  <r>
    <x v="4"/>
    <x v="0"/>
    <x v="12"/>
    <s v="KRHUB_78371"/>
    <x v="3"/>
    <x v="4"/>
    <x v="3"/>
    <x v="36"/>
    <n v="24"/>
    <n v="6"/>
    <n v="1494.96"/>
    <x v="0"/>
    <x v="0"/>
    <n v="8969.76"/>
  </r>
  <r>
    <x v="0"/>
    <x v="0"/>
    <x v="9"/>
    <s v="KRHUB_86219"/>
    <x v="2"/>
    <x v="3"/>
    <x v="2"/>
    <x v="23"/>
    <n v="36"/>
    <n v="6"/>
    <n v="1473.24"/>
    <x v="0"/>
    <x v="0"/>
    <n v="8839.44"/>
  </r>
  <r>
    <x v="7"/>
    <x v="1"/>
    <x v="38"/>
    <s v="KRAHD_38549"/>
    <x v="7"/>
    <x v="9"/>
    <x v="4"/>
    <x v="10"/>
    <n v="112"/>
    <n v="-14"/>
    <n v="-630.55999999999995"/>
    <x v="1"/>
    <x v="3"/>
    <n v="0"/>
  </r>
  <r>
    <x v="4"/>
    <x v="0"/>
    <x v="12"/>
    <s v="KRHUB_78371"/>
    <x v="3"/>
    <x v="4"/>
    <x v="5"/>
    <x v="12"/>
    <n v="56"/>
    <n v="6"/>
    <n v="1445.46"/>
    <x v="0"/>
    <x v="1"/>
    <n v="8672.76"/>
  </r>
  <r>
    <x v="3"/>
    <x v="0"/>
    <x v="10"/>
    <s v="KRHUB_90736"/>
    <x v="1"/>
    <x v="2"/>
    <x v="5"/>
    <x v="12"/>
    <n v="56"/>
    <n v="6"/>
    <n v="1445.46"/>
    <x v="0"/>
    <x v="1"/>
    <n v="8672.76"/>
  </r>
  <r>
    <x v="4"/>
    <x v="0"/>
    <x v="8"/>
    <s v="KRHUB_90915"/>
    <x v="2"/>
    <x v="3"/>
    <x v="5"/>
    <x v="12"/>
    <n v="56"/>
    <n v="6"/>
    <n v="1445.46"/>
    <x v="0"/>
    <x v="1"/>
    <n v="8672.76"/>
  </r>
  <r>
    <x v="7"/>
    <x v="1"/>
    <x v="39"/>
    <s v="KRAHD_40484"/>
    <x v="14"/>
    <x v="18"/>
    <x v="3"/>
    <x v="7"/>
    <n v="288"/>
    <n v="-26"/>
    <n v="-333.32"/>
    <x v="4"/>
    <x v="3"/>
    <n v="0"/>
  </r>
  <r>
    <x v="6"/>
    <x v="0"/>
    <x v="17"/>
    <s v="KRHUB_85606"/>
    <x v="1"/>
    <x v="2"/>
    <x v="1"/>
    <x v="3"/>
    <n v="24"/>
    <n v="8"/>
    <n v="1081.44"/>
    <x v="0"/>
    <x v="1"/>
    <n v="8651.52"/>
  </r>
  <r>
    <x v="7"/>
    <x v="1"/>
    <x v="40"/>
    <s v="KRAHD_77550"/>
    <x v="9"/>
    <x v="11"/>
    <x v="2"/>
    <x v="21"/>
    <n v="40"/>
    <n v="-2"/>
    <n v="-4283.92"/>
    <x v="4"/>
    <x v="4"/>
    <n v="0"/>
  </r>
  <r>
    <x v="4"/>
    <x v="0"/>
    <x v="8"/>
    <s v="KRHUB_90915"/>
    <x v="2"/>
    <x v="3"/>
    <x v="8"/>
    <x v="19"/>
    <n v="96"/>
    <n v="12"/>
    <n v="700.08"/>
    <x v="0"/>
    <x v="0"/>
    <n v="8400.9600000000009"/>
  </r>
  <r>
    <x v="7"/>
    <x v="1"/>
    <x v="41"/>
    <s v="KRAHD_38913"/>
    <x v="9"/>
    <x v="11"/>
    <x v="1"/>
    <x v="5"/>
    <n v="48"/>
    <n v="-10"/>
    <n v="-833.4"/>
    <x v="1"/>
    <x v="3"/>
    <n v="0"/>
  </r>
  <r>
    <x v="7"/>
    <x v="1"/>
    <x v="42"/>
    <s v="KRAHD_80440"/>
    <x v="11"/>
    <x v="15"/>
    <x v="3"/>
    <x v="7"/>
    <n v="12"/>
    <n v="-5"/>
    <n v="-1662.5"/>
    <x v="4"/>
    <x v="3"/>
    <n v="0"/>
  </r>
  <r>
    <x v="7"/>
    <x v="1"/>
    <x v="43"/>
    <s v="KRAHD_90635"/>
    <x v="0"/>
    <x v="19"/>
    <x v="2"/>
    <x v="9"/>
    <n v="24"/>
    <n v="-9"/>
    <n v="-900"/>
    <x v="1"/>
    <x v="3"/>
    <n v="0"/>
  </r>
  <r>
    <x v="4"/>
    <x v="0"/>
    <x v="12"/>
    <s v="KRHUB_78371"/>
    <x v="3"/>
    <x v="4"/>
    <x v="2"/>
    <x v="27"/>
    <n v="576"/>
    <n v="24"/>
    <n v="336.96"/>
    <x v="0"/>
    <x v="0"/>
    <n v="8087.0399999999991"/>
  </r>
  <r>
    <x v="4"/>
    <x v="0"/>
    <x v="8"/>
    <s v="KRHUB_90915"/>
    <x v="2"/>
    <x v="3"/>
    <x v="1"/>
    <x v="8"/>
    <n v="4"/>
    <n v="4"/>
    <n v="1988.88"/>
    <x v="0"/>
    <x v="1"/>
    <n v="7955.52"/>
  </r>
  <r>
    <x v="2"/>
    <x v="2"/>
    <x v="8"/>
    <s v="KRHUB_90915"/>
    <x v="2"/>
    <x v="3"/>
    <x v="1"/>
    <x v="8"/>
    <n v="4"/>
    <n v="-4"/>
    <n v="-1988.88"/>
    <x v="5"/>
    <x v="1"/>
    <n v="0"/>
  </r>
  <r>
    <x v="5"/>
    <x v="0"/>
    <x v="5"/>
    <s v="KRHUB_91962"/>
    <x v="1"/>
    <x v="2"/>
    <x v="5"/>
    <x v="12"/>
    <n v="12"/>
    <n v="3"/>
    <n v="2649.12"/>
    <x v="0"/>
    <x v="2"/>
    <n v="7947.36"/>
  </r>
  <r>
    <x v="2"/>
    <x v="0"/>
    <x v="10"/>
    <s v="KRHUB_90736"/>
    <x v="1"/>
    <x v="2"/>
    <x v="5"/>
    <x v="12"/>
    <n v="12"/>
    <n v="3"/>
    <n v="2649.12"/>
    <x v="0"/>
    <x v="1"/>
    <n v="7947.36"/>
  </r>
  <r>
    <x v="0"/>
    <x v="0"/>
    <x v="7"/>
    <s v="KRHUB_94585"/>
    <x v="2"/>
    <x v="3"/>
    <x v="0"/>
    <x v="15"/>
    <n v="16"/>
    <n v="2"/>
    <n v="3963.54"/>
    <x v="0"/>
    <x v="0"/>
    <n v="7927.08"/>
  </r>
  <r>
    <x v="0"/>
    <x v="0"/>
    <x v="16"/>
    <s v="KRHUB_93275"/>
    <x v="2"/>
    <x v="3"/>
    <x v="0"/>
    <x v="15"/>
    <n v="16"/>
    <n v="2"/>
    <n v="3963.54"/>
    <x v="0"/>
    <x v="0"/>
    <n v="7927.08"/>
  </r>
  <r>
    <x v="0"/>
    <x v="0"/>
    <x v="3"/>
    <s v="KRHUB_93329"/>
    <x v="1"/>
    <x v="2"/>
    <x v="1"/>
    <x v="8"/>
    <n v="4"/>
    <n v="4"/>
    <n v="1981.48"/>
    <x v="0"/>
    <x v="0"/>
    <n v="7925.92"/>
  </r>
  <r>
    <x v="0"/>
    <x v="0"/>
    <x v="14"/>
    <s v="KRHUB_78366"/>
    <x v="1"/>
    <x v="2"/>
    <x v="1"/>
    <x v="8"/>
    <n v="4"/>
    <n v="4"/>
    <n v="1981.48"/>
    <x v="0"/>
    <x v="0"/>
    <n v="7925.92"/>
  </r>
  <r>
    <x v="6"/>
    <x v="0"/>
    <x v="17"/>
    <s v="KRHUB_85606"/>
    <x v="1"/>
    <x v="2"/>
    <x v="1"/>
    <x v="8"/>
    <n v="4"/>
    <n v="4"/>
    <n v="1981.48"/>
    <x v="0"/>
    <x v="1"/>
    <n v="7925.92"/>
  </r>
  <r>
    <x v="6"/>
    <x v="0"/>
    <x v="17"/>
    <s v="KRHUB_85606"/>
    <x v="1"/>
    <x v="2"/>
    <x v="1"/>
    <x v="8"/>
    <n v="4"/>
    <n v="4"/>
    <n v="1981.48"/>
    <x v="0"/>
    <x v="1"/>
    <n v="7925.92"/>
  </r>
  <r>
    <x v="3"/>
    <x v="0"/>
    <x v="10"/>
    <s v="KRHUB_90736"/>
    <x v="1"/>
    <x v="2"/>
    <x v="1"/>
    <x v="8"/>
    <n v="4"/>
    <n v="4"/>
    <n v="1981.48"/>
    <x v="0"/>
    <x v="1"/>
    <n v="7925.92"/>
  </r>
  <r>
    <x v="4"/>
    <x v="0"/>
    <x v="8"/>
    <s v="KRHUB_90915"/>
    <x v="2"/>
    <x v="3"/>
    <x v="8"/>
    <x v="19"/>
    <n v="96"/>
    <n v="12"/>
    <n v="650.04"/>
    <x v="0"/>
    <x v="0"/>
    <n v="7800.48"/>
  </r>
  <r>
    <x v="4"/>
    <x v="0"/>
    <x v="8"/>
    <s v="KRHUB_90915"/>
    <x v="2"/>
    <x v="3"/>
    <x v="5"/>
    <x v="12"/>
    <n v="48"/>
    <n v="10"/>
    <n v="763.7"/>
    <x v="0"/>
    <x v="1"/>
    <n v="7637"/>
  </r>
  <r>
    <x v="7"/>
    <x v="1"/>
    <x v="39"/>
    <s v="KRAHD_40484"/>
    <x v="14"/>
    <x v="18"/>
    <x v="3"/>
    <x v="7"/>
    <n v="288"/>
    <n v="-26"/>
    <n v="-288.86"/>
    <x v="4"/>
    <x v="3"/>
    <n v="0"/>
  </r>
  <r>
    <x v="7"/>
    <x v="1"/>
    <x v="32"/>
    <s v="KRAHD_38512"/>
    <x v="3"/>
    <x v="13"/>
    <x v="2"/>
    <x v="21"/>
    <n v="40"/>
    <n v="-2"/>
    <n v="-3705.34"/>
    <x v="1"/>
    <x v="4"/>
    <n v="0"/>
  </r>
  <r>
    <x v="4"/>
    <x v="0"/>
    <x v="8"/>
    <s v="KRHUB_90915"/>
    <x v="2"/>
    <x v="3"/>
    <x v="6"/>
    <x v="14"/>
    <n v="24"/>
    <n v="6"/>
    <n v="1205.3399999999999"/>
    <x v="0"/>
    <x v="0"/>
    <n v="7232.0399999999991"/>
  </r>
  <r>
    <x v="4"/>
    <x v="0"/>
    <x v="9"/>
    <s v="KRHUB_86219"/>
    <x v="2"/>
    <x v="3"/>
    <x v="6"/>
    <x v="14"/>
    <n v="24"/>
    <n v="6"/>
    <n v="1205.3399999999999"/>
    <x v="0"/>
    <x v="0"/>
    <n v="7232.0399999999991"/>
  </r>
  <r>
    <x v="4"/>
    <x v="0"/>
    <x v="8"/>
    <s v="KRHUB_90915"/>
    <x v="2"/>
    <x v="3"/>
    <x v="8"/>
    <x v="19"/>
    <n v="120"/>
    <n v="12"/>
    <n v="600"/>
    <x v="0"/>
    <x v="0"/>
    <n v="7200"/>
  </r>
  <r>
    <x v="4"/>
    <x v="0"/>
    <x v="12"/>
    <s v="KRHUB_78371"/>
    <x v="3"/>
    <x v="4"/>
    <x v="8"/>
    <x v="19"/>
    <n v="120"/>
    <n v="12"/>
    <n v="600"/>
    <x v="0"/>
    <x v="0"/>
    <n v="7200"/>
  </r>
  <r>
    <x v="4"/>
    <x v="0"/>
    <x v="12"/>
    <s v="KRHUB_78371"/>
    <x v="3"/>
    <x v="4"/>
    <x v="5"/>
    <x v="22"/>
    <n v="24"/>
    <n v="6"/>
    <n v="1194.78"/>
    <x v="0"/>
    <x v="1"/>
    <n v="7168.68"/>
  </r>
  <r>
    <x v="1"/>
    <x v="0"/>
    <x v="3"/>
    <s v="KRHUB_93329"/>
    <x v="1"/>
    <x v="2"/>
    <x v="6"/>
    <x v="14"/>
    <n v="24"/>
    <n v="4"/>
    <n v="1750"/>
    <x v="0"/>
    <x v="1"/>
    <n v="7000"/>
  </r>
  <r>
    <x v="0"/>
    <x v="0"/>
    <x v="3"/>
    <s v="KRHUB_93329"/>
    <x v="1"/>
    <x v="2"/>
    <x v="5"/>
    <x v="22"/>
    <n v="12"/>
    <n v="3"/>
    <n v="2250"/>
    <x v="0"/>
    <x v="0"/>
    <n v="6750"/>
  </r>
  <r>
    <x v="2"/>
    <x v="0"/>
    <x v="13"/>
    <s v="KRHUB_89269"/>
    <x v="1"/>
    <x v="2"/>
    <x v="5"/>
    <x v="12"/>
    <n v="56"/>
    <n v="6"/>
    <n v="1118.1600000000001"/>
    <x v="0"/>
    <x v="1"/>
    <n v="6708.9600000000009"/>
  </r>
  <r>
    <x v="4"/>
    <x v="0"/>
    <x v="8"/>
    <s v="KRHUB_90915"/>
    <x v="2"/>
    <x v="3"/>
    <x v="3"/>
    <x v="7"/>
    <n v="40"/>
    <n v="8"/>
    <n v="833.36"/>
    <x v="0"/>
    <x v="0"/>
    <n v="6666.88"/>
  </r>
  <r>
    <x v="7"/>
    <x v="1"/>
    <x v="44"/>
    <s v="KRAHD_46672"/>
    <x v="0"/>
    <x v="19"/>
    <x v="1"/>
    <x v="8"/>
    <n v="12"/>
    <n v="-6"/>
    <n v="-1105.56"/>
    <x v="1"/>
    <x v="3"/>
    <n v="0"/>
  </r>
  <r>
    <x v="7"/>
    <x v="1"/>
    <x v="45"/>
    <s v="KRAHD_40112"/>
    <x v="7"/>
    <x v="9"/>
    <x v="4"/>
    <x v="10"/>
    <n v="112"/>
    <n v="-12"/>
    <n v="-540.48"/>
    <x v="4"/>
    <x v="3"/>
    <n v="0"/>
  </r>
  <r>
    <x v="7"/>
    <x v="1"/>
    <x v="46"/>
    <s v="KRAHD_M02566"/>
    <x v="15"/>
    <x v="20"/>
    <x v="3"/>
    <x v="7"/>
    <n v="288"/>
    <n v="-24"/>
    <n v="-266.64"/>
    <x v="1"/>
    <x v="3"/>
    <n v="0"/>
  </r>
  <r>
    <x v="0"/>
    <x v="0"/>
    <x v="9"/>
    <s v="KRHUB_86219"/>
    <x v="2"/>
    <x v="3"/>
    <x v="6"/>
    <x v="14"/>
    <n v="24"/>
    <n v="6"/>
    <n v="1066.08"/>
    <x v="0"/>
    <x v="0"/>
    <n v="6396.48"/>
  </r>
  <r>
    <x v="1"/>
    <x v="0"/>
    <x v="3"/>
    <s v="KRHUB_93329"/>
    <x v="1"/>
    <x v="2"/>
    <x v="6"/>
    <x v="17"/>
    <n v="144"/>
    <n v="12"/>
    <n v="525"/>
    <x v="0"/>
    <x v="1"/>
    <n v="6300"/>
  </r>
  <r>
    <x v="0"/>
    <x v="0"/>
    <x v="16"/>
    <s v="KRHUB_93275"/>
    <x v="2"/>
    <x v="3"/>
    <x v="6"/>
    <x v="17"/>
    <n v="144"/>
    <n v="12"/>
    <n v="525"/>
    <x v="0"/>
    <x v="0"/>
    <n v="6300"/>
  </r>
  <r>
    <x v="4"/>
    <x v="0"/>
    <x v="12"/>
    <s v="KRHUB_78371"/>
    <x v="3"/>
    <x v="4"/>
    <x v="5"/>
    <x v="22"/>
    <n v="56"/>
    <n v="6"/>
    <n v="1030.92"/>
    <x v="0"/>
    <x v="1"/>
    <n v="6185.52"/>
  </r>
  <r>
    <x v="4"/>
    <x v="0"/>
    <x v="8"/>
    <s v="KRHUB_90915"/>
    <x v="2"/>
    <x v="3"/>
    <x v="5"/>
    <x v="22"/>
    <n v="56"/>
    <n v="6"/>
    <n v="1030.92"/>
    <x v="0"/>
    <x v="1"/>
    <n v="6185.52"/>
  </r>
  <r>
    <x v="1"/>
    <x v="0"/>
    <x v="3"/>
    <s v="KRHUB_93329"/>
    <x v="1"/>
    <x v="2"/>
    <x v="2"/>
    <x v="27"/>
    <n v="144"/>
    <n v="12"/>
    <n v="504.96"/>
    <x v="0"/>
    <x v="1"/>
    <n v="6059.5199999999995"/>
  </r>
  <r>
    <x v="4"/>
    <x v="0"/>
    <x v="8"/>
    <s v="KRHUB_90915"/>
    <x v="2"/>
    <x v="3"/>
    <x v="3"/>
    <x v="7"/>
    <n v="18"/>
    <n v="6"/>
    <n v="995.04"/>
    <x v="0"/>
    <x v="0"/>
    <n v="5970.24"/>
  </r>
  <r>
    <x v="0"/>
    <x v="0"/>
    <x v="7"/>
    <s v="KRHUB_94585"/>
    <x v="2"/>
    <x v="3"/>
    <x v="0"/>
    <x v="1"/>
    <n v="36"/>
    <n v="6"/>
    <n v="994.98"/>
    <x v="0"/>
    <x v="0"/>
    <n v="5969.88"/>
  </r>
  <r>
    <x v="7"/>
    <x v="1"/>
    <x v="41"/>
    <s v="KRAHD_38913"/>
    <x v="9"/>
    <x v="11"/>
    <x v="1"/>
    <x v="5"/>
    <n v="24"/>
    <n v="-6"/>
    <n v="-994.44"/>
    <x v="1"/>
    <x v="3"/>
    <n v="0"/>
  </r>
  <r>
    <x v="4"/>
    <x v="0"/>
    <x v="8"/>
    <s v="KRHUB_90915"/>
    <x v="2"/>
    <x v="3"/>
    <x v="2"/>
    <x v="31"/>
    <n v="48"/>
    <n v="3"/>
    <n v="1971.78"/>
    <x v="0"/>
    <x v="0"/>
    <n v="5915.34"/>
  </r>
  <r>
    <x v="4"/>
    <x v="0"/>
    <x v="9"/>
    <s v="KRHUB_86219"/>
    <x v="2"/>
    <x v="3"/>
    <x v="1"/>
    <x v="3"/>
    <n v="8"/>
    <n v="4"/>
    <n v="1477.8"/>
    <x v="0"/>
    <x v="1"/>
    <n v="5911.2"/>
  </r>
  <r>
    <x v="4"/>
    <x v="0"/>
    <x v="12"/>
    <s v="KRHUB_78371"/>
    <x v="3"/>
    <x v="4"/>
    <x v="2"/>
    <x v="9"/>
    <n v="480"/>
    <n v="12"/>
    <n v="480"/>
    <x v="0"/>
    <x v="0"/>
    <n v="5760"/>
  </r>
  <r>
    <x v="0"/>
    <x v="0"/>
    <x v="10"/>
    <s v="KRHUB_90736"/>
    <x v="1"/>
    <x v="2"/>
    <x v="2"/>
    <x v="31"/>
    <n v="48"/>
    <n v="3"/>
    <n v="1918.83"/>
    <x v="0"/>
    <x v="0"/>
    <n v="5756.49"/>
  </r>
  <r>
    <x v="4"/>
    <x v="0"/>
    <x v="8"/>
    <s v="KRHUB_90915"/>
    <x v="2"/>
    <x v="3"/>
    <x v="2"/>
    <x v="31"/>
    <n v="48"/>
    <n v="3"/>
    <n v="1918.83"/>
    <x v="0"/>
    <x v="0"/>
    <n v="5756.49"/>
  </r>
  <r>
    <x v="2"/>
    <x v="2"/>
    <x v="8"/>
    <s v="KRHUB_90915"/>
    <x v="2"/>
    <x v="3"/>
    <x v="2"/>
    <x v="31"/>
    <n v="48"/>
    <n v="-3"/>
    <n v="-1918.83"/>
    <x v="5"/>
    <x v="1"/>
    <n v="0"/>
  </r>
  <r>
    <x v="0"/>
    <x v="1"/>
    <x v="10"/>
    <s v="KRHUB_90736"/>
    <x v="1"/>
    <x v="2"/>
    <x v="2"/>
    <x v="31"/>
    <n v="48"/>
    <n v="-3"/>
    <n v="-1918.83"/>
    <x v="1"/>
    <x v="2"/>
    <n v="0"/>
  </r>
  <r>
    <x v="4"/>
    <x v="0"/>
    <x v="12"/>
    <s v="KRHUB_78371"/>
    <x v="3"/>
    <x v="4"/>
    <x v="8"/>
    <x v="19"/>
    <n v="36"/>
    <n v="6"/>
    <n v="950.04"/>
    <x v="0"/>
    <x v="0"/>
    <n v="5700.24"/>
  </r>
  <r>
    <x v="4"/>
    <x v="0"/>
    <x v="12"/>
    <s v="KRHUB_78371"/>
    <x v="3"/>
    <x v="4"/>
    <x v="8"/>
    <x v="19"/>
    <n v="36"/>
    <n v="6"/>
    <n v="950.04"/>
    <x v="0"/>
    <x v="0"/>
    <n v="5700.24"/>
  </r>
  <r>
    <x v="7"/>
    <x v="1"/>
    <x v="39"/>
    <s v="KRAHD_40484"/>
    <x v="14"/>
    <x v="18"/>
    <x v="4"/>
    <x v="10"/>
    <n v="112"/>
    <n v="-11"/>
    <n v="-495.44"/>
    <x v="4"/>
    <x v="3"/>
    <n v="0"/>
  </r>
  <r>
    <x v="6"/>
    <x v="0"/>
    <x v="17"/>
    <s v="KRHUB_85606"/>
    <x v="1"/>
    <x v="2"/>
    <x v="5"/>
    <x v="22"/>
    <n v="56"/>
    <n v="5"/>
    <n v="1068.1500000000001"/>
    <x v="0"/>
    <x v="1"/>
    <n v="5340.75"/>
  </r>
  <r>
    <x v="0"/>
    <x v="0"/>
    <x v="14"/>
    <s v="KRHUB_78366"/>
    <x v="1"/>
    <x v="2"/>
    <x v="3"/>
    <x v="7"/>
    <n v="12"/>
    <n v="4"/>
    <n v="1330"/>
    <x v="0"/>
    <x v="0"/>
    <n v="5320"/>
  </r>
  <r>
    <x v="0"/>
    <x v="0"/>
    <x v="4"/>
    <s v="KRHUB_91961"/>
    <x v="1"/>
    <x v="2"/>
    <x v="1"/>
    <x v="5"/>
    <n v="16"/>
    <n v="4"/>
    <n v="1314.84"/>
    <x v="0"/>
    <x v="0"/>
    <n v="5259.36"/>
  </r>
  <r>
    <x v="0"/>
    <x v="0"/>
    <x v="3"/>
    <s v="KRHUB_93329"/>
    <x v="1"/>
    <x v="2"/>
    <x v="5"/>
    <x v="22"/>
    <n v="30"/>
    <n v="4"/>
    <n v="1305.44"/>
    <x v="0"/>
    <x v="0"/>
    <n v="5221.76"/>
  </r>
  <r>
    <x v="5"/>
    <x v="0"/>
    <x v="3"/>
    <s v="KRHUB_93329"/>
    <x v="1"/>
    <x v="2"/>
    <x v="5"/>
    <x v="22"/>
    <n v="18"/>
    <n v="4"/>
    <n v="1305.44"/>
    <x v="0"/>
    <x v="2"/>
    <n v="5221.76"/>
  </r>
  <r>
    <x v="5"/>
    <x v="0"/>
    <x v="3"/>
    <s v="KRHUB_93329"/>
    <x v="1"/>
    <x v="2"/>
    <x v="5"/>
    <x v="22"/>
    <n v="18"/>
    <n v="4"/>
    <n v="1305.44"/>
    <x v="0"/>
    <x v="2"/>
    <n v="5221.76"/>
  </r>
  <r>
    <x v="2"/>
    <x v="0"/>
    <x v="13"/>
    <s v="KRHUB_89269"/>
    <x v="1"/>
    <x v="2"/>
    <x v="10"/>
    <x v="32"/>
    <n v="144"/>
    <n v="12"/>
    <n v="428.52"/>
    <x v="0"/>
    <x v="1"/>
    <n v="5142.24"/>
  </r>
  <r>
    <x v="0"/>
    <x v="0"/>
    <x v="10"/>
    <s v="KRHUB_90736"/>
    <x v="1"/>
    <x v="2"/>
    <x v="8"/>
    <x v="19"/>
    <n v="48"/>
    <n v="6"/>
    <n v="850.02"/>
    <x v="0"/>
    <x v="0"/>
    <n v="5100.12"/>
  </r>
  <r>
    <x v="7"/>
    <x v="0"/>
    <x v="47"/>
    <s v="KRAHD_102747"/>
    <x v="3"/>
    <x v="21"/>
    <x v="7"/>
    <x v="16"/>
    <n v="192"/>
    <n v="8"/>
    <n v="624.48"/>
    <x v="0"/>
    <x v="3"/>
    <n v="4995.84"/>
  </r>
  <r>
    <x v="7"/>
    <x v="0"/>
    <x v="48"/>
    <s v="KRAHD_38724"/>
    <x v="9"/>
    <x v="11"/>
    <x v="7"/>
    <x v="16"/>
    <n v="192"/>
    <n v="8"/>
    <n v="624.48"/>
    <x v="0"/>
    <x v="3"/>
    <n v="4995.84"/>
  </r>
  <r>
    <x v="7"/>
    <x v="0"/>
    <x v="49"/>
    <s v="KRAHD_64484"/>
    <x v="12"/>
    <x v="22"/>
    <x v="7"/>
    <x v="16"/>
    <n v="192"/>
    <n v="8"/>
    <n v="624.48"/>
    <x v="0"/>
    <x v="3"/>
    <n v="4995.84"/>
  </r>
  <r>
    <x v="7"/>
    <x v="1"/>
    <x v="50"/>
    <s v="KRAHD_39128"/>
    <x v="6"/>
    <x v="23"/>
    <x v="1"/>
    <x v="3"/>
    <n v="24"/>
    <n v="-6"/>
    <n v="-811.08"/>
    <x v="1"/>
    <x v="3"/>
    <n v="0"/>
  </r>
  <r>
    <x v="4"/>
    <x v="0"/>
    <x v="12"/>
    <s v="KRHUB_78371"/>
    <x v="3"/>
    <x v="4"/>
    <x v="2"/>
    <x v="9"/>
    <n v="108"/>
    <n v="7"/>
    <n v="692.65"/>
    <x v="0"/>
    <x v="0"/>
    <n v="4848.55"/>
  </r>
  <r>
    <x v="0"/>
    <x v="0"/>
    <x v="7"/>
    <s v="KRHUB_94585"/>
    <x v="2"/>
    <x v="3"/>
    <x v="6"/>
    <x v="14"/>
    <n v="24"/>
    <n v="3"/>
    <n v="1468.8"/>
    <x v="0"/>
    <x v="0"/>
    <n v="4406.3999999999996"/>
  </r>
  <r>
    <x v="7"/>
    <x v="1"/>
    <x v="51"/>
    <s v="KRAHD_25727"/>
    <x v="14"/>
    <x v="18"/>
    <x v="0"/>
    <x v="15"/>
    <n v="144"/>
    <n v="-5"/>
    <n v="-867.85"/>
    <x v="6"/>
    <x v="3"/>
    <n v="0"/>
  </r>
  <r>
    <x v="7"/>
    <x v="1"/>
    <x v="52"/>
    <s v="KRAHD_40837"/>
    <x v="8"/>
    <x v="10"/>
    <x v="1"/>
    <x v="3"/>
    <n v="48"/>
    <n v="-8"/>
    <n v="-540.79999999999995"/>
    <x v="1"/>
    <x v="3"/>
    <n v="0"/>
  </r>
  <r>
    <x v="4"/>
    <x v="0"/>
    <x v="8"/>
    <s v="KRHUB_90915"/>
    <x v="2"/>
    <x v="3"/>
    <x v="8"/>
    <x v="19"/>
    <n v="48"/>
    <n v="6"/>
    <n v="700.02"/>
    <x v="0"/>
    <x v="0"/>
    <n v="4200.12"/>
  </r>
  <r>
    <x v="0"/>
    <x v="0"/>
    <x v="10"/>
    <s v="KRHUB_90736"/>
    <x v="1"/>
    <x v="2"/>
    <x v="10"/>
    <x v="32"/>
    <n v="72"/>
    <n v="6"/>
    <n v="696.48"/>
    <x v="0"/>
    <x v="0"/>
    <n v="4178.88"/>
  </r>
  <r>
    <x v="4"/>
    <x v="0"/>
    <x v="8"/>
    <s v="KRHUB_90915"/>
    <x v="2"/>
    <x v="3"/>
    <x v="10"/>
    <x v="32"/>
    <n v="72"/>
    <n v="6"/>
    <n v="696.48"/>
    <x v="0"/>
    <x v="0"/>
    <n v="4178.88"/>
  </r>
  <r>
    <x v="4"/>
    <x v="0"/>
    <x v="8"/>
    <s v="KRHUB_90915"/>
    <x v="2"/>
    <x v="3"/>
    <x v="8"/>
    <x v="19"/>
    <n v="36"/>
    <n v="6"/>
    <n v="675"/>
    <x v="0"/>
    <x v="0"/>
    <n v="4050"/>
  </r>
  <r>
    <x v="4"/>
    <x v="0"/>
    <x v="8"/>
    <s v="KRHUB_90915"/>
    <x v="2"/>
    <x v="3"/>
    <x v="8"/>
    <x v="19"/>
    <n v="20"/>
    <n v="4"/>
    <n v="1000"/>
    <x v="0"/>
    <x v="0"/>
    <n v="4000"/>
  </r>
  <r>
    <x v="7"/>
    <x v="1"/>
    <x v="29"/>
    <s v="KRAHD_75432"/>
    <x v="9"/>
    <x v="11"/>
    <x v="2"/>
    <x v="9"/>
    <n v="480"/>
    <n v="-10"/>
    <n v="-400"/>
    <x v="1"/>
    <x v="3"/>
    <n v="0"/>
  </r>
  <r>
    <x v="7"/>
    <x v="1"/>
    <x v="53"/>
    <s v="KRAHD_25650"/>
    <x v="16"/>
    <x v="24"/>
    <x v="4"/>
    <x v="10"/>
    <n v="40"/>
    <n v="-6"/>
    <n v="-648.66"/>
    <x v="1"/>
    <x v="3"/>
    <n v="0"/>
  </r>
  <r>
    <x v="4"/>
    <x v="0"/>
    <x v="12"/>
    <s v="KRHUB_78371"/>
    <x v="3"/>
    <x v="4"/>
    <x v="0"/>
    <x v="1"/>
    <n v="72"/>
    <n v="4"/>
    <n v="961.32"/>
    <x v="0"/>
    <x v="0"/>
    <n v="3845.28"/>
  </r>
  <r>
    <x v="7"/>
    <x v="0"/>
    <x v="54"/>
    <s v="KRAHD_102521"/>
    <x v="17"/>
    <x v="25"/>
    <x v="7"/>
    <x v="16"/>
    <n v="192"/>
    <n v="7"/>
    <n v="546.41999999999996"/>
    <x v="0"/>
    <x v="3"/>
    <n v="3824.9399999999996"/>
  </r>
  <r>
    <x v="7"/>
    <x v="1"/>
    <x v="55"/>
    <s v="KRAHD_85332"/>
    <x v="13"/>
    <x v="17"/>
    <x v="9"/>
    <x v="28"/>
    <n v="6"/>
    <n v="-2"/>
    <n v="-1911.32"/>
    <x v="3"/>
    <x v="3"/>
    <n v="0"/>
  </r>
  <r>
    <x v="7"/>
    <x v="1"/>
    <x v="56"/>
    <s v="KRAHD_38526"/>
    <x v="3"/>
    <x v="13"/>
    <x v="2"/>
    <x v="6"/>
    <n v="160"/>
    <n v="-6"/>
    <n v="-618"/>
    <x v="1"/>
    <x v="3"/>
    <n v="0"/>
  </r>
  <r>
    <x v="4"/>
    <x v="0"/>
    <x v="12"/>
    <s v="KRHUB_78371"/>
    <x v="3"/>
    <x v="4"/>
    <x v="3"/>
    <x v="7"/>
    <n v="192"/>
    <n v="12"/>
    <n v="300"/>
    <x v="0"/>
    <x v="0"/>
    <n v="3600"/>
  </r>
  <r>
    <x v="7"/>
    <x v="1"/>
    <x v="28"/>
    <s v="KRAHD_38717"/>
    <x v="4"/>
    <x v="5"/>
    <x v="6"/>
    <x v="14"/>
    <n v="12"/>
    <n v="-4"/>
    <n v="-889.28"/>
    <x v="3"/>
    <x v="3"/>
    <n v="0"/>
  </r>
  <r>
    <x v="4"/>
    <x v="0"/>
    <x v="12"/>
    <s v="KRHUB_78371"/>
    <x v="3"/>
    <x v="4"/>
    <x v="4"/>
    <x v="10"/>
    <n v="1"/>
    <n v="1"/>
    <n v="3481.14"/>
    <x v="0"/>
    <x v="0"/>
    <n v="3481.14"/>
  </r>
  <r>
    <x v="7"/>
    <x v="2"/>
    <x v="57"/>
    <s v="KRAHD_38939"/>
    <x v="12"/>
    <x v="22"/>
    <x v="0"/>
    <x v="1"/>
    <n v="72"/>
    <n v="-4"/>
    <n v="-841.12"/>
    <x v="7"/>
    <x v="4"/>
    <n v="0"/>
  </r>
  <r>
    <x v="4"/>
    <x v="0"/>
    <x v="12"/>
    <s v="KRHUB_78371"/>
    <x v="3"/>
    <x v="4"/>
    <x v="3"/>
    <x v="7"/>
    <n v="72"/>
    <n v="6"/>
    <n v="547.86"/>
    <x v="0"/>
    <x v="0"/>
    <n v="3287.16"/>
  </r>
  <r>
    <x v="0"/>
    <x v="0"/>
    <x v="9"/>
    <s v="KRHUB_86219"/>
    <x v="2"/>
    <x v="3"/>
    <x v="2"/>
    <x v="31"/>
    <n v="72"/>
    <n v="3"/>
    <n v="1056.03"/>
    <x v="0"/>
    <x v="0"/>
    <n v="3168.09"/>
  </r>
  <r>
    <x v="4"/>
    <x v="0"/>
    <x v="12"/>
    <s v="KRHUB_78371"/>
    <x v="3"/>
    <x v="4"/>
    <x v="5"/>
    <x v="22"/>
    <n v="24"/>
    <n v="6"/>
    <n v="511.32"/>
    <x v="0"/>
    <x v="1"/>
    <n v="3067.92"/>
  </r>
  <r>
    <x v="7"/>
    <x v="1"/>
    <x v="58"/>
    <s v="KRAHD_88685"/>
    <x v="6"/>
    <x v="23"/>
    <x v="0"/>
    <x v="1"/>
    <n v="1200"/>
    <n v="-12"/>
    <n v="-250.44"/>
    <x v="4"/>
    <x v="3"/>
    <n v="0"/>
  </r>
  <r>
    <x v="7"/>
    <x v="1"/>
    <x v="50"/>
    <s v="KRAHD_39128"/>
    <x v="6"/>
    <x v="23"/>
    <x v="1"/>
    <x v="5"/>
    <n v="48"/>
    <n v="-6"/>
    <n v="-500.04"/>
    <x v="1"/>
    <x v="3"/>
    <n v="0"/>
  </r>
  <r>
    <x v="7"/>
    <x v="1"/>
    <x v="59"/>
    <s v="KRAHD_92202"/>
    <x v="7"/>
    <x v="9"/>
    <x v="3"/>
    <x v="7"/>
    <n v="12"/>
    <n v="-3"/>
    <n v="-997.5"/>
    <x v="1"/>
    <x v="3"/>
    <n v="0"/>
  </r>
  <r>
    <x v="0"/>
    <x v="0"/>
    <x v="9"/>
    <s v="KRHUB_86219"/>
    <x v="2"/>
    <x v="3"/>
    <x v="5"/>
    <x v="12"/>
    <n v="56"/>
    <n v="4"/>
    <n v="745.44"/>
    <x v="0"/>
    <x v="0"/>
    <n v="2981.76"/>
  </r>
  <r>
    <x v="4"/>
    <x v="0"/>
    <x v="8"/>
    <s v="KRHUB_90915"/>
    <x v="2"/>
    <x v="3"/>
    <x v="7"/>
    <x v="25"/>
    <n v="24"/>
    <n v="3"/>
    <n v="986.85"/>
    <x v="0"/>
    <x v="0"/>
    <n v="2960.55"/>
  </r>
  <r>
    <x v="4"/>
    <x v="0"/>
    <x v="9"/>
    <s v="KRHUB_86219"/>
    <x v="2"/>
    <x v="3"/>
    <x v="7"/>
    <x v="25"/>
    <n v="24"/>
    <n v="3"/>
    <n v="986.85"/>
    <x v="0"/>
    <x v="0"/>
    <n v="2960.55"/>
  </r>
  <r>
    <x v="7"/>
    <x v="1"/>
    <x v="60"/>
    <s v="KRAHD_38421"/>
    <x v="3"/>
    <x v="13"/>
    <x v="4"/>
    <x v="13"/>
    <n v="18"/>
    <n v="-3"/>
    <n v="-986.85"/>
    <x v="8"/>
    <x v="3"/>
    <n v="0"/>
  </r>
  <r>
    <x v="7"/>
    <x v="1"/>
    <x v="61"/>
    <s v="KRAHD_86017"/>
    <x v="9"/>
    <x v="11"/>
    <x v="4"/>
    <x v="13"/>
    <n v="18"/>
    <n v="-3"/>
    <n v="-986.85"/>
    <x v="1"/>
    <x v="3"/>
    <n v="0"/>
  </r>
  <r>
    <x v="7"/>
    <x v="0"/>
    <x v="62"/>
    <s v="KRAHD_70694"/>
    <x v="7"/>
    <x v="9"/>
    <x v="7"/>
    <x v="25"/>
    <n v="24"/>
    <n v="3"/>
    <n v="986.85"/>
    <x v="0"/>
    <x v="3"/>
    <n v="2960.55"/>
  </r>
  <r>
    <x v="7"/>
    <x v="1"/>
    <x v="63"/>
    <s v="KRAHD_55612"/>
    <x v="7"/>
    <x v="9"/>
    <x v="7"/>
    <x v="25"/>
    <n v="18"/>
    <n v="-3"/>
    <n v="-986.85"/>
    <x v="1"/>
    <x v="4"/>
    <n v="0"/>
  </r>
  <r>
    <x v="5"/>
    <x v="0"/>
    <x v="17"/>
    <s v="KRHUB_85606"/>
    <x v="1"/>
    <x v="2"/>
    <x v="5"/>
    <x v="22"/>
    <n v="30"/>
    <n v="3"/>
    <n v="979.08"/>
    <x v="0"/>
    <x v="2"/>
    <n v="2937.2400000000002"/>
  </r>
  <r>
    <x v="7"/>
    <x v="1"/>
    <x v="64"/>
    <s v="KRAHD_41623"/>
    <x v="6"/>
    <x v="23"/>
    <x v="4"/>
    <x v="10"/>
    <n v="112"/>
    <n v="-8"/>
    <n v="-360.32"/>
    <x v="6"/>
    <x v="3"/>
    <n v="0"/>
  </r>
  <r>
    <x v="4"/>
    <x v="0"/>
    <x v="8"/>
    <s v="KRHUB_90915"/>
    <x v="2"/>
    <x v="3"/>
    <x v="6"/>
    <x v="14"/>
    <n v="144"/>
    <n v="12"/>
    <n v="240"/>
    <x v="0"/>
    <x v="0"/>
    <n v="2880"/>
  </r>
  <r>
    <x v="0"/>
    <x v="0"/>
    <x v="3"/>
    <s v="KRHUB_93329"/>
    <x v="1"/>
    <x v="2"/>
    <x v="5"/>
    <x v="22"/>
    <n v="12"/>
    <n v="2"/>
    <n v="1426.8"/>
    <x v="0"/>
    <x v="0"/>
    <n v="2853.6"/>
  </r>
  <r>
    <x v="7"/>
    <x v="1"/>
    <x v="65"/>
    <s v="KRAHD_25840"/>
    <x v="14"/>
    <x v="18"/>
    <x v="8"/>
    <x v="19"/>
    <n v="72"/>
    <n v="-5"/>
    <n v="-562.5"/>
    <x v="1"/>
    <x v="3"/>
    <n v="0"/>
  </r>
  <r>
    <x v="4"/>
    <x v="0"/>
    <x v="12"/>
    <s v="KRHUB_78371"/>
    <x v="3"/>
    <x v="4"/>
    <x v="5"/>
    <x v="12"/>
    <n v="48"/>
    <n v="6"/>
    <n v="458.22"/>
    <x v="0"/>
    <x v="1"/>
    <n v="2749.32"/>
  </r>
  <r>
    <x v="4"/>
    <x v="0"/>
    <x v="12"/>
    <s v="KRHUB_78371"/>
    <x v="3"/>
    <x v="4"/>
    <x v="5"/>
    <x v="12"/>
    <n v="48"/>
    <n v="6"/>
    <n v="458.22"/>
    <x v="0"/>
    <x v="1"/>
    <n v="2749.32"/>
  </r>
  <r>
    <x v="0"/>
    <x v="0"/>
    <x v="9"/>
    <s v="KRHUB_86219"/>
    <x v="2"/>
    <x v="3"/>
    <x v="5"/>
    <x v="22"/>
    <n v="56"/>
    <n v="4"/>
    <n v="687.28"/>
    <x v="0"/>
    <x v="0"/>
    <n v="2749.12"/>
  </r>
  <r>
    <x v="0"/>
    <x v="0"/>
    <x v="10"/>
    <s v="KRHUB_90736"/>
    <x v="1"/>
    <x v="2"/>
    <x v="2"/>
    <x v="31"/>
    <n v="48"/>
    <n v="2"/>
    <n v="1314.52"/>
    <x v="0"/>
    <x v="0"/>
    <n v="2629.04"/>
  </r>
  <r>
    <x v="7"/>
    <x v="1"/>
    <x v="66"/>
    <s v="KRAHD_97701"/>
    <x v="15"/>
    <x v="26"/>
    <x v="2"/>
    <x v="6"/>
    <n v="160"/>
    <n v="-5"/>
    <n v="-515"/>
    <x v="3"/>
    <x v="3"/>
    <n v="0"/>
  </r>
  <r>
    <x v="7"/>
    <x v="1"/>
    <x v="23"/>
    <s v="KRAHD_M04982"/>
    <x v="6"/>
    <x v="7"/>
    <x v="2"/>
    <x v="9"/>
    <n v="480"/>
    <n v="-8"/>
    <n v="-320"/>
    <x v="4"/>
    <x v="3"/>
    <n v="0"/>
  </r>
  <r>
    <x v="7"/>
    <x v="1"/>
    <x v="67"/>
    <s v="KRAHD_93063"/>
    <x v="14"/>
    <x v="18"/>
    <x v="1"/>
    <x v="8"/>
    <n v="4"/>
    <n v="-2"/>
    <n v="-1277.78"/>
    <x v="1"/>
    <x v="3"/>
    <n v="0"/>
  </r>
  <r>
    <x v="7"/>
    <x v="1"/>
    <x v="68"/>
    <s v="KRAHD_80386"/>
    <x v="15"/>
    <x v="27"/>
    <x v="1"/>
    <x v="5"/>
    <n v="5"/>
    <n v="-5"/>
    <n v="-510.2"/>
    <x v="6"/>
    <x v="3"/>
    <n v="0"/>
  </r>
  <r>
    <x v="7"/>
    <x v="1"/>
    <x v="69"/>
    <s v="KRAHD_M05655"/>
    <x v="15"/>
    <x v="20"/>
    <x v="1"/>
    <x v="5"/>
    <n v="5"/>
    <n v="-5"/>
    <n v="-510.2"/>
    <x v="4"/>
    <x v="3"/>
    <n v="0"/>
  </r>
  <r>
    <x v="7"/>
    <x v="1"/>
    <x v="56"/>
    <s v="KRAHD_38526"/>
    <x v="3"/>
    <x v="13"/>
    <x v="2"/>
    <x v="6"/>
    <n v="120"/>
    <n v="-5"/>
    <n v="-505.5"/>
    <x v="1"/>
    <x v="3"/>
    <n v="0"/>
  </r>
  <r>
    <x v="4"/>
    <x v="0"/>
    <x v="12"/>
    <s v="KRHUB_78371"/>
    <x v="3"/>
    <x v="4"/>
    <x v="4"/>
    <x v="13"/>
    <n v="32"/>
    <n v="4"/>
    <n v="630.64"/>
    <x v="0"/>
    <x v="0"/>
    <n v="2522.56"/>
  </r>
  <r>
    <x v="7"/>
    <x v="2"/>
    <x v="70"/>
    <s v="KRAHD_38463"/>
    <x v="9"/>
    <x v="11"/>
    <x v="0"/>
    <x v="15"/>
    <n v="1080"/>
    <n v="-8"/>
    <n v="-313.76"/>
    <x v="7"/>
    <x v="4"/>
    <n v="0"/>
  </r>
  <r>
    <x v="4"/>
    <x v="0"/>
    <x v="12"/>
    <s v="KRHUB_78371"/>
    <x v="3"/>
    <x v="4"/>
    <x v="6"/>
    <x v="17"/>
    <n v="6"/>
    <n v="4"/>
    <n v="625.04"/>
    <x v="0"/>
    <x v="0"/>
    <n v="2500.16"/>
  </r>
  <r>
    <x v="4"/>
    <x v="0"/>
    <x v="8"/>
    <s v="KRHUB_90915"/>
    <x v="2"/>
    <x v="3"/>
    <x v="5"/>
    <x v="22"/>
    <n v="48"/>
    <n v="6"/>
    <n v="409.08"/>
    <x v="0"/>
    <x v="1"/>
    <n v="2454.48"/>
  </r>
  <r>
    <x v="7"/>
    <x v="1"/>
    <x v="50"/>
    <s v="KRAHD_39128"/>
    <x v="6"/>
    <x v="23"/>
    <x v="1"/>
    <x v="3"/>
    <n v="48"/>
    <n v="-6"/>
    <n v="-405.6"/>
    <x v="1"/>
    <x v="3"/>
    <n v="0"/>
  </r>
  <r>
    <x v="7"/>
    <x v="1"/>
    <x v="71"/>
    <s v="KRAHD_40038"/>
    <x v="9"/>
    <x v="11"/>
    <x v="1"/>
    <x v="5"/>
    <n v="34"/>
    <n v="-4"/>
    <n v="-592.6"/>
    <x v="3"/>
    <x v="3"/>
    <n v="0"/>
  </r>
  <r>
    <x v="7"/>
    <x v="1"/>
    <x v="72"/>
    <s v="KRAHD_38423"/>
    <x v="13"/>
    <x v="17"/>
    <x v="2"/>
    <x v="18"/>
    <n v="192"/>
    <n v="-6"/>
    <n v="-394.68"/>
    <x v="4"/>
    <x v="3"/>
    <n v="0"/>
  </r>
  <r>
    <x v="7"/>
    <x v="1"/>
    <x v="73"/>
    <s v="KRAHD_44577"/>
    <x v="16"/>
    <x v="24"/>
    <x v="3"/>
    <x v="7"/>
    <n v="12"/>
    <n v="-3"/>
    <n v="-780"/>
    <x v="1"/>
    <x v="3"/>
    <n v="0"/>
  </r>
  <r>
    <x v="7"/>
    <x v="0"/>
    <x v="21"/>
    <s v="KRAHD_70486"/>
    <x v="4"/>
    <x v="5"/>
    <x v="7"/>
    <x v="25"/>
    <n v="48"/>
    <n v="4"/>
    <n v="578.91999999999996"/>
    <x v="0"/>
    <x v="3"/>
    <n v="2315.6799999999998"/>
  </r>
  <r>
    <x v="7"/>
    <x v="0"/>
    <x v="47"/>
    <s v="KRAHD_102747"/>
    <x v="3"/>
    <x v="21"/>
    <x v="7"/>
    <x v="25"/>
    <n v="72"/>
    <n v="4"/>
    <n v="578.91999999999996"/>
    <x v="0"/>
    <x v="3"/>
    <n v="2315.6799999999998"/>
  </r>
  <r>
    <x v="0"/>
    <x v="0"/>
    <x v="10"/>
    <s v="KRHUB_90736"/>
    <x v="1"/>
    <x v="2"/>
    <x v="8"/>
    <x v="19"/>
    <n v="48"/>
    <n v="4"/>
    <n v="566.67999999999995"/>
    <x v="0"/>
    <x v="0"/>
    <n v="2266.7199999999998"/>
  </r>
  <r>
    <x v="7"/>
    <x v="2"/>
    <x v="74"/>
    <s v="KRAHD_73297"/>
    <x v="7"/>
    <x v="9"/>
    <x v="2"/>
    <x v="23"/>
    <n v="36"/>
    <n v="-3"/>
    <n v="-736.62"/>
    <x v="5"/>
    <x v="4"/>
    <n v="0"/>
  </r>
  <r>
    <x v="7"/>
    <x v="1"/>
    <x v="60"/>
    <s v="KRAHD_38421"/>
    <x v="3"/>
    <x v="13"/>
    <x v="4"/>
    <x v="13"/>
    <n v="12"/>
    <n v="-2"/>
    <n v="-1088.06"/>
    <x v="8"/>
    <x v="3"/>
    <n v="0"/>
  </r>
  <r>
    <x v="0"/>
    <x v="0"/>
    <x v="3"/>
    <s v="KRHUB_93329"/>
    <x v="1"/>
    <x v="2"/>
    <x v="1"/>
    <x v="3"/>
    <n v="24"/>
    <n v="4"/>
    <n v="540.72"/>
    <x v="0"/>
    <x v="0"/>
    <n v="2162.88"/>
  </r>
  <r>
    <x v="7"/>
    <x v="1"/>
    <x v="75"/>
    <s v="KRAHD_39093"/>
    <x v="7"/>
    <x v="9"/>
    <x v="2"/>
    <x v="21"/>
    <n v="40"/>
    <n v="-1"/>
    <n v="-2141.96"/>
    <x v="1"/>
    <x v="4"/>
    <n v="0"/>
  </r>
  <r>
    <x v="7"/>
    <x v="1"/>
    <x v="32"/>
    <s v="KRAHD_38512"/>
    <x v="3"/>
    <x v="13"/>
    <x v="2"/>
    <x v="21"/>
    <n v="40"/>
    <n v="-1"/>
    <n v="-2141.96"/>
    <x v="1"/>
    <x v="4"/>
    <n v="0"/>
  </r>
  <r>
    <x v="2"/>
    <x v="0"/>
    <x v="10"/>
    <s v="KRHUB_90736"/>
    <x v="1"/>
    <x v="2"/>
    <x v="8"/>
    <x v="19"/>
    <n v="96"/>
    <n v="6"/>
    <n v="350.04"/>
    <x v="0"/>
    <x v="1"/>
    <n v="2100.2400000000002"/>
  </r>
  <r>
    <x v="7"/>
    <x v="1"/>
    <x v="76"/>
    <s v="KRAHD_39534"/>
    <x v="9"/>
    <x v="11"/>
    <x v="2"/>
    <x v="23"/>
    <n v="48"/>
    <n v="-2"/>
    <n v="-1026.78"/>
    <x v="4"/>
    <x v="3"/>
    <n v="0"/>
  </r>
  <r>
    <x v="2"/>
    <x v="0"/>
    <x v="13"/>
    <s v="KRHUB_89269"/>
    <x v="1"/>
    <x v="2"/>
    <x v="4"/>
    <x v="10"/>
    <n v="1"/>
    <n v="1"/>
    <n v="2043.29"/>
    <x v="0"/>
    <x v="1"/>
    <n v="2043.29"/>
  </r>
  <r>
    <x v="4"/>
    <x v="0"/>
    <x v="8"/>
    <s v="KRHUB_90915"/>
    <x v="2"/>
    <x v="3"/>
    <x v="6"/>
    <x v="14"/>
    <n v="12"/>
    <n v="3"/>
    <n v="666.96"/>
    <x v="0"/>
    <x v="0"/>
    <n v="2000.88"/>
  </r>
  <r>
    <x v="2"/>
    <x v="0"/>
    <x v="14"/>
    <s v="KRHUB_78366"/>
    <x v="1"/>
    <x v="2"/>
    <x v="6"/>
    <x v="14"/>
    <n v="12"/>
    <n v="3"/>
    <n v="666.96"/>
    <x v="0"/>
    <x v="1"/>
    <n v="2000.88"/>
  </r>
  <r>
    <x v="0"/>
    <x v="0"/>
    <x v="7"/>
    <s v="KRHUB_94585"/>
    <x v="2"/>
    <x v="3"/>
    <x v="0"/>
    <x v="15"/>
    <n v="12"/>
    <n v="1"/>
    <n v="1973.53"/>
    <x v="0"/>
    <x v="0"/>
    <n v="1973.53"/>
  </r>
  <r>
    <x v="4"/>
    <x v="0"/>
    <x v="12"/>
    <s v="KRHUB_78371"/>
    <x v="3"/>
    <x v="4"/>
    <x v="6"/>
    <x v="14"/>
    <n v="24"/>
    <n v="2"/>
    <n v="979.2"/>
    <x v="0"/>
    <x v="0"/>
    <n v="1958.4"/>
  </r>
  <r>
    <x v="7"/>
    <x v="1"/>
    <x v="39"/>
    <s v="KRAHD_40484"/>
    <x v="14"/>
    <x v="18"/>
    <x v="4"/>
    <x v="10"/>
    <n v="120"/>
    <n v="-7"/>
    <n v="-264.81"/>
    <x v="4"/>
    <x v="3"/>
    <n v="0"/>
  </r>
  <r>
    <x v="7"/>
    <x v="1"/>
    <x v="77"/>
    <s v="KRAHD_42201"/>
    <x v="7"/>
    <x v="9"/>
    <x v="2"/>
    <x v="21"/>
    <n v="40"/>
    <n v="-1"/>
    <n v="-1852.67"/>
    <x v="1"/>
    <x v="4"/>
    <n v="0"/>
  </r>
  <r>
    <x v="7"/>
    <x v="1"/>
    <x v="78"/>
    <s v="KRAHD_38439"/>
    <x v="7"/>
    <x v="9"/>
    <x v="2"/>
    <x v="21"/>
    <n v="40"/>
    <n v="-1"/>
    <n v="-1852.67"/>
    <x v="4"/>
    <x v="4"/>
    <n v="0"/>
  </r>
  <r>
    <x v="7"/>
    <x v="1"/>
    <x v="79"/>
    <s v="KRAHD_102733"/>
    <x v="3"/>
    <x v="21"/>
    <x v="2"/>
    <x v="21"/>
    <n v="40"/>
    <n v="-1"/>
    <n v="-1852.67"/>
    <x v="4"/>
    <x v="4"/>
    <n v="0"/>
  </r>
  <r>
    <x v="7"/>
    <x v="1"/>
    <x v="80"/>
    <s v="KRAHD_41616"/>
    <x v="7"/>
    <x v="9"/>
    <x v="0"/>
    <x v="1"/>
    <n v="72"/>
    <n v="-2"/>
    <n v="-921.24"/>
    <x v="6"/>
    <x v="3"/>
    <n v="0"/>
  </r>
  <r>
    <x v="7"/>
    <x v="1"/>
    <x v="36"/>
    <s v="KRAHD_38578"/>
    <x v="3"/>
    <x v="13"/>
    <x v="0"/>
    <x v="1"/>
    <n v="72"/>
    <n v="-2"/>
    <n v="-921.24"/>
    <x v="1"/>
    <x v="3"/>
    <n v="0"/>
  </r>
  <r>
    <x v="7"/>
    <x v="1"/>
    <x v="81"/>
    <s v="KRAHD_38606"/>
    <x v="7"/>
    <x v="9"/>
    <x v="0"/>
    <x v="1"/>
    <n v="72"/>
    <n v="-2"/>
    <n v="-921.24"/>
    <x v="1"/>
    <x v="3"/>
    <n v="0"/>
  </r>
  <r>
    <x v="7"/>
    <x v="1"/>
    <x v="82"/>
    <s v="KRAHD_91284"/>
    <x v="3"/>
    <x v="13"/>
    <x v="0"/>
    <x v="1"/>
    <n v="72"/>
    <n v="-2"/>
    <n v="-921.24"/>
    <x v="1"/>
    <x v="3"/>
    <n v="0"/>
  </r>
  <r>
    <x v="7"/>
    <x v="1"/>
    <x v="83"/>
    <s v="KRAHD_47112"/>
    <x v="7"/>
    <x v="9"/>
    <x v="0"/>
    <x v="1"/>
    <n v="72"/>
    <n v="-2"/>
    <n v="-921.24"/>
    <x v="4"/>
    <x v="3"/>
    <n v="0"/>
  </r>
  <r>
    <x v="4"/>
    <x v="0"/>
    <x v="12"/>
    <s v="KRHUB_78371"/>
    <x v="3"/>
    <x v="4"/>
    <x v="6"/>
    <x v="17"/>
    <n v="12"/>
    <n v="2"/>
    <n v="891.08"/>
    <x v="0"/>
    <x v="0"/>
    <n v="1782.16"/>
  </r>
  <r>
    <x v="2"/>
    <x v="1"/>
    <x v="12"/>
    <s v="KRHUB_78371"/>
    <x v="3"/>
    <x v="4"/>
    <x v="6"/>
    <x v="17"/>
    <n v="12"/>
    <n v="-2"/>
    <n v="-891.08"/>
    <x v="2"/>
    <x v="1"/>
    <n v="0"/>
  </r>
  <r>
    <x v="7"/>
    <x v="1"/>
    <x v="78"/>
    <s v="KRAHD_38439"/>
    <x v="7"/>
    <x v="9"/>
    <x v="2"/>
    <x v="9"/>
    <n v="480"/>
    <n v="-5"/>
    <n v="-350"/>
    <x v="4"/>
    <x v="3"/>
    <n v="0"/>
  </r>
  <r>
    <x v="7"/>
    <x v="1"/>
    <x v="60"/>
    <s v="KRAHD_38421"/>
    <x v="3"/>
    <x v="13"/>
    <x v="0"/>
    <x v="1"/>
    <n v="16"/>
    <n v="-1"/>
    <n v="-1728.1"/>
    <x v="8"/>
    <x v="3"/>
    <n v="0"/>
  </r>
  <r>
    <x v="7"/>
    <x v="1"/>
    <x v="84"/>
    <s v="KRAHD_38481"/>
    <x v="14"/>
    <x v="18"/>
    <x v="8"/>
    <x v="19"/>
    <n v="6"/>
    <n v="-1"/>
    <n v="-1723.27"/>
    <x v="3"/>
    <x v="3"/>
    <n v="0"/>
  </r>
  <r>
    <x v="7"/>
    <x v="1"/>
    <x v="60"/>
    <s v="KRAHD_38421"/>
    <x v="3"/>
    <x v="13"/>
    <x v="0"/>
    <x v="15"/>
    <n v="216"/>
    <n v="-4"/>
    <n v="-417.24"/>
    <x v="8"/>
    <x v="3"/>
    <n v="0"/>
  </r>
  <r>
    <x v="7"/>
    <x v="1"/>
    <x v="39"/>
    <s v="KRAHD_40484"/>
    <x v="14"/>
    <x v="18"/>
    <x v="3"/>
    <x v="7"/>
    <n v="168"/>
    <n v="-10"/>
    <n v="-166.7"/>
    <x v="4"/>
    <x v="3"/>
    <n v="0"/>
  </r>
  <r>
    <x v="7"/>
    <x v="1"/>
    <x v="85"/>
    <s v="KRAHD_25664"/>
    <x v="0"/>
    <x v="19"/>
    <x v="1"/>
    <x v="8"/>
    <n v="12"/>
    <n v="-3"/>
    <n v="-552.78"/>
    <x v="3"/>
    <x v="3"/>
    <n v="0"/>
  </r>
  <r>
    <x v="7"/>
    <x v="1"/>
    <x v="86"/>
    <s v="KRAHD_40271"/>
    <x v="9"/>
    <x v="11"/>
    <x v="1"/>
    <x v="5"/>
    <n v="12"/>
    <n v="-2"/>
    <n v="-820.7"/>
    <x v="1"/>
    <x v="3"/>
    <n v="0"/>
  </r>
  <r>
    <x v="5"/>
    <x v="0"/>
    <x v="3"/>
    <s v="KRHUB_93329"/>
    <x v="1"/>
    <x v="2"/>
    <x v="1"/>
    <x v="5"/>
    <n v="5"/>
    <n v="4"/>
    <n v="408.16"/>
    <x v="0"/>
    <x v="2"/>
    <n v="1632.64"/>
  </r>
  <r>
    <x v="1"/>
    <x v="0"/>
    <x v="6"/>
    <s v="KRHUB_92863"/>
    <x v="1"/>
    <x v="2"/>
    <x v="1"/>
    <x v="5"/>
    <n v="5"/>
    <n v="4"/>
    <n v="408.16"/>
    <x v="0"/>
    <x v="1"/>
    <n v="1632.64"/>
  </r>
  <r>
    <x v="6"/>
    <x v="0"/>
    <x v="4"/>
    <s v="KRHUB_91961"/>
    <x v="1"/>
    <x v="2"/>
    <x v="1"/>
    <x v="5"/>
    <n v="5"/>
    <n v="4"/>
    <n v="408.16"/>
    <x v="0"/>
    <x v="1"/>
    <n v="1632.64"/>
  </r>
  <r>
    <x v="2"/>
    <x v="0"/>
    <x v="13"/>
    <s v="KRHUB_89269"/>
    <x v="1"/>
    <x v="2"/>
    <x v="1"/>
    <x v="5"/>
    <n v="5"/>
    <n v="4"/>
    <n v="408.16"/>
    <x v="0"/>
    <x v="1"/>
    <n v="1632.64"/>
  </r>
  <r>
    <x v="0"/>
    <x v="0"/>
    <x v="11"/>
    <s v="KRHUB_92137"/>
    <x v="2"/>
    <x v="3"/>
    <x v="1"/>
    <x v="5"/>
    <n v="5"/>
    <n v="4"/>
    <n v="408.16"/>
    <x v="0"/>
    <x v="0"/>
    <n v="1632.64"/>
  </r>
  <r>
    <x v="7"/>
    <x v="1"/>
    <x v="77"/>
    <s v="KRAHD_42201"/>
    <x v="7"/>
    <x v="9"/>
    <x v="4"/>
    <x v="10"/>
    <n v="112"/>
    <n v="-6"/>
    <n v="-270.24"/>
    <x v="1"/>
    <x v="3"/>
    <n v="0"/>
  </r>
  <r>
    <x v="7"/>
    <x v="1"/>
    <x v="24"/>
    <s v="KRAHD_92058"/>
    <x v="3"/>
    <x v="8"/>
    <x v="4"/>
    <x v="10"/>
    <n v="60"/>
    <n v="-6"/>
    <n v="-270.24"/>
    <x v="1"/>
    <x v="3"/>
    <n v="0"/>
  </r>
  <r>
    <x v="4"/>
    <x v="0"/>
    <x v="8"/>
    <s v="KRHUB_90915"/>
    <x v="2"/>
    <x v="3"/>
    <x v="6"/>
    <x v="17"/>
    <n v="144"/>
    <n v="6"/>
    <n v="262.5"/>
    <x v="0"/>
    <x v="0"/>
    <n v="1575"/>
  </r>
  <r>
    <x v="5"/>
    <x v="0"/>
    <x v="3"/>
    <s v="KRHUB_93329"/>
    <x v="1"/>
    <x v="2"/>
    <x v="5"/>
    <x v="22"/>
    <n v="24"/>
    <n v="3"/>
    <n v="515.46"/>
    <x v="0"/>
    <x v="2"/>
    <n v="1546.38"/>
  </r>
  <r>
    <x v="7"/>
    <x v="1"/>
    <x v="38"/>
    <s v="KRAHD_38549"/>
    <x v="7"/>
    <x v="9"/>
    <x v="4"/>
    <x v="10"/>
    <n v="120"/>
    <n v="-7"/>
    <n v="-220.71"/>
    <x v="1"/>
    <x v="3"/>
    <n v="0"/>
  </r>
  <r>
    <x v="7"/>
    <x v="1"/>
    <x v="87"/>
    <s v="KRAHD_38642"/>
    <x v="7"/>
    <x v="9"/>
    <x v="4"/>
    <x v="13"/>
    <n v="48"/>
    <n v="-3"/>
    <n v="-513.51"/>
    <x v="1"/>
    <x v="3"/>
    <n v="0"/>
  </r>
  <r>
    <x v="7"/>
    <x v="1"/>
    <x v="88"/>
    <s v="KRAHD_38485"/>
    <x v="13"/>
    <x v="17"/>
    <x v="9"/>
    <x v="28"/>
    <n v="6"/>
    <n v="-1"/>
    <n v="-1499.16"/>
    <x v="3"/>
    <x v="3"/>
    <n v="0"/>
  </r>
  <r>
    <x v="1"/>
    <x v="0"/>
    <x v="3"/>
    <s v="KRHUB_93329"/>
    <x v="1"/>
    <x v="2"/>
    <x v="2"/>
    <x v="31"/>
    <n v="72"/>
    <n v="2"/>
    <n v="704.02"/>
    <x v="0"/>
    <x v="1"/>
    <n v="1408.04"/>
  </r>
  <r>
    <x v="7"/>
    <x v="0"/>
    <x v="47"/>
    <s v="KRAHD_102747"/>
    <x v="3"/>
    <x v="21"/>
    <x v="7"/>
    <x v="16"/>
    <n v="40"/>
    <n v="2"/>
    <n v="700"/>
    <x v="0"/>
    <x v="3"/>
    <n v="1400"/>
  </r>
  <r>
    <x v="7"/>
    <x v="1"/>
    <x v="42"/>
    <s v="KRAHD_80440"/>
    <x v="11"/>
    <x v="15"/>
    <x v="3"/>
    <x v="7"/>
    <n v="12"/>
    <n v="-2"/>
    <n v="-681.66"/>
    <x v="4"/>
    <x v="3"/>
    <n v="0"/>
  </r>
  <r>
    <x v="0"/>
    <x v="0"/>
    <x v="16"/>
    <s v="KRHUB_93275"/>
    <x v="2"/>
    <x v="3"/>
    <x v="4"/>
    <x v="13"/>
    <n v="1"/>
    <n v="1"/>
    <n v="1338.52"/>
    <x v="0"/>
    <x v="0"/>
    <n v="1338.52"/>
  </r>
  <r>
    <x v="7"/>
    <x v="1"/>
    <x v="89"/>
    <s v="KRAHD_M00209"/>
    <x v="6"/>
    <x v="7"/>
    <x v="1"/>
    <x v="3"/>
    <n v="72"/>
    <n v="-12"/>
    <n v="-111.12"/>
    <x v="1"/>
    <x v="3"/>
    <n v="0"/>
  </r>
  <r>
    <x v="7"/>
    <x v="1"/>
    <x v="90"/>
    <s v="KRAHD_79100"/>
    <x v="18"/>
    <x v="28"/>
    <x v="1"/>
    <x v="5"/>
    <n v="48"/>
    <n v="-4"/>
    <n v="-333.36"/>
    <x v="1"/>
    <x v="3"/>
    <n v="0"/>
  </r>
  <r>
    <x v="7"/>
    <x v="1"/>
    <x v="60"/>
    <s v="KRAHD_38421"/>
    <x v="3"/>
    <x v="13"/>
    <x v="4"/>
    <x v="13"/>
    <n v="18"/>
    <n v="-2"/>
    <n v="-666.66"/>
    <x v="8"/>
    <x v="3"/>
    <n v="0"/>
  </r>
  <r>
    <x v="7"/>
    <x v="1"/>
    <x v="41"/>
    <s v="KRAHD_38913"/>
    <x v="9"/>
    <x v="11"/>
    <x v="3"/>
    <x v="7"/>
    <n v="12"/>
    <n v="-2"/>
    <n v="-665"/>
    <x v="1"/>
    <x v="3"/>
    <n v="0"/>
  </r>
  <r>
    <x v="7"/>
    <x v="1"/>
    <x v="42"/>
    <s v="KRAHD_80440"/>
    <x v="11"/>
    <x v="15"/>
    <x v="3"/>
    <x v="7"/>
    <n v="12"/>
    <n v="-2"/>
    <n v="-665"/>
    <x v="4"/>
    <x v="3"/>
    <n v="0"/>
  </r>
  <r>
    <x v="7"/>
    <x v="1"/>
    <x v="42"/>
    <s v="KRAHD_80440"/>
    <x v="11"/>
    <x v="15"/>
    <x v="3"/>
    <x v="7"/>
    <n v="12"/>
    <n v="-2"/>
    <n v="-665"/>
    <x v="4"/>
    <x v="3"/>
    <n v="0"/>
  </r>
  <r>
    <x v="7"/>
    <x v="1"/>
    <x v="91"/>
    <s v="KRAHD_77560"/>
    <x v="12"/>
    <x v="22"/>
    <x v="3"/>
    <x v="7"/>
    <n v="12"/>
    <n v="-2"/>
    <n v="-665"/>
    <x v="1"/>
    <x v="3"/>
    <n v="0"/>
  </r>
  <r>
    <x v="7"/>
    <x v="0"/>
    <x v="92"/>
    <s v="KRAHD_38444"/>
    <x v="3"/>
    <x v="13"/>
    <x v="7"/>
    <x v="25"/>
    <n v="24"/>
    <n v="2"/>
    <n v="657.9"/>
    <x v="0"/>
    <x v="3"/>
    <n v="1315.8"/>
  </r>
  <r>
    <x v="0"/>
    <x v="0"/>
    <x v="9"/>
    <s v="KRHUB_86219"/>
    <x v="2"/>
    <x v="3"/>
    <x v="2"/>
    <x v="31"/>
    <n v="36"/>
    <n v="2"/>
    <n v="655.7"/>
    <x v="0"/>
    <x v="0"/>
    <n v="1311.4"/>
  </r>
  <r>
    <x v="7"/>
    <x v="1"/>
    <x v="79"/>
    <s v="KRAHD_102733"/>
    <x v="3"/>
    <x v="21"/>
    <x v="7"/>
    <x v="25"/>
    <n v="72"/>
    <n v="-3"/>
    <n v="-434.19"/>
    <x v="4"/>
    <x v="4"/>
    <n v="0"/>
  </r>
  <r>
    <x v="7"/>
    <x v="1"/>
    <x v="28"/>
    <s v="KRAHD_38717"/>
    <x v="4"/>
    <x v="5"/>
    <x v="2"/>
    <x v="18"/>
    <n v="100"/>
    <n v="-4"/>
    <n v="-314.44"/>
    <x v="3"/>
    <x v="3"/>
    <n v="0"/>
  </r>
  <r>
    <x v="7"/>
    <x v="1"/>
    <x v="24"/>
    <s v="KRAHD_92058"/>
    <x v="3"/>
    <x v="8"/>
    <x v="3"/>
    <x v="7"/>
    <n v="4"/>
    <n v="-1"/>
    <n v="-1249.1600000000001"/>
    <x v="1"/>
    <x v="3"/>
    <n v="0"/>
  </r>
  <r>
    <x v="7"/>
    <x v="0"/>
    <x v="93"/>
    <s v="KRAHD_38513"/>
    <x v="9"/>
    <x v="11"/>
    <x v="7"/>
    <x v="16"/>
    <n v="192"/>
    <n v="4"/>
    <n v="312.24"/>
    <x v="0"/>
    <x v="3"/>
    <n v="1248.96"/>
  </r>
  <r>
    <x v="7"/>
    <x v="0"/>
    <x v="94"/>
    <s v="KRAHD_97258"/>
    <x v="17"/>
    <x v="25"/>
    <x v="7"/>
    <x v="16"/>
    <n v="192"/>
    <n v="4"/>
    <n v="312.24"/>
    <x v="0"/>
    <x v="3"/>
    <n v="1248.96"/>
  </r>
  <r>
    <x v="7"/>
    <x v="0"/>
    <x v="95"/>
    <s v="KRAHD_M01191"/>
    <x v="19"/>
    <x v="29"/>
    <x v="7"/>
    <x v="16"/>
    <n v="192"/>
    <n v="4"/>
    <n v="312.24"/>
    <x v="0"/>
    <x v="3"/>
    <n v="1248.96"/>
  </r>
  <r>
    <x v="7"/>
    <x v="1"/>
    <x v="83"/>
    <s v="KRAHD_47112"/>
    <x v="7"/>
    <x v="9"/>
    <x v="0"/>
    <x v="2"/>
    <n v="16"/>
    <n v="-2"/>
    <n v="-617.48"/>
    <x v="4"/>
    <x v="3"/>
    <n v="0"/>
  </r>
  <r>
    <x v="7"/>
    <x v="1"/>
    <x v="77"/>
    <s v="KRAHD_42201"/>
    <x v="7"/>
    <x v="9"/>
    <x v="4"/>
    <x v="13"/>
    <n v="12"/>
    <n v="-2"/>
    <n v="-614.04"/>
    <x v="1"/>
    <x v="3"/>
    <n v="0"/>
  </r>
  <r>
    <x v="7"/>
    <x v="1"/>
    <x v="96"/>
    <s v="KRAHD_82527"/>
    <x v="7"/>
    <x v="9"/>
    <x v="4"/>
    <x v="13"/>
    <n v="8"/>
    <n v="-2"/>
    <n v="-614.04"/>
    <x v="1"/>
    <x v="3"/>
    <n v="0"/>
  </r>
  <r>
    <x v="7"/>
    <x v="1"/>
    <x v="38"/>
    <s v="KRAHD_38549"/>
    <x v="7"/>
    <x v="9"/>
    <x v="4"/>
    <x v="13"/>
    <n v="12"/>
    <n v="-2"/>
    <n v="-614.04"/>
    <x v="1"/>
    <x v="3"/>
    <n v="0"/>
  </r>
  <r>
    <x v="2"/>
    <x v="0"/>
    <x v="13"/>
    <s v="KRHUB_89269"/>
    <x v="1"/>
    <x v="2"/>
    <x v="11"/>
    <x v="33"/>
    <n v="12"/>
    <n v="2"/>
    <n v="581.66"/>
    <x v="0"/>
    <x v="1"/>
    <n v="1163.32"/>
  </r>
  <r>
    <x v="2"/>
    <x v="0"/>
    <x v="13"/>
    <s v="KRHUB_89269"/>
    <x v="1"/>
    <x v="2"/>
    <x v="11"/>
    <x v="33"/>
    <n v="12"/>
    <n v="2"/>
    <n v="581.66"/>
    <x v="0"/>
    <x v="1"/>
    <n v="1163.32"/>
  </r>
  <r>
    <x v="2"/>
    <x v="0"/>
    <x v="13"/>
    <s v="KRHUB_89269"/>
    <x v="1"/>
    <x v="2"/>
    <x v="11"/>
    <x v="33"/>
    <n v="12"/>
    <n v="2"/>
    <n v="581.66"/>
    <x v="0"/>
    <x v="1"/>
    <n v="1163.32"/>
  </r>
  <r>
    <x v="0"/>
    <x v="0"/>
    <x v="11"/>
    <s v="KRHUB_92137"/>
    <x v="2"/>
    <x v="3"/>
    <x v="11"/>
    <x v="33"/>
    <n v="12"/>
    <n v="2"/>
    <n v="581.66"/>
    <x v="0"/>
    <x v="0"/>
    <n v="1163.32"/>
  </r>
  <r>
    <x v="7"/>
    <x v="1"/>
    <x v="39"/>
    <s v="KRAHD_40484"/>
    <x v="14"/>
    <x v="18"/>
    <x v="4"/>
    <x v="10"/>
    <n v="120"/>
    <n v="-6"/>
    <n v="-189.18"/>
    <x v="4"/>
    <x v="3"/>
    <n v="0"/>
  </r>
  <r>
    <x v="0"/>
    <x v="0"/>
    <x v="11"/>
    <s v="KRHUB_92137"/>
    <x v="2"/>
    <x v="3"/>
    <x v="8"/>
    <x v="19"/>
    <n v="24"/>
    <n v="3"/>
    <n v="375"/>
    <x v="0"/>
    <x v="0"/>
    <n v="1125"/>
  </r>
  <r>
    <x v="7"/>
    <x v="1"/>
    <x v="97"/>
    <s v="KRAHD_86105"/>
    <x v="7"/>
    <x v="9"/>
    <x v="2"/>
    <x v="9"/>
    <n v="480"/>
    <n v="-4"/>
    <n v="-280"/>
    <x v="1"/>
    <x v="3"/>
    <n v="0"/>
  </r>
  <r>
    <x v="7"/>
    <x v="1"/>
    <x v="98"/>
    <s v="KRAHD_77640"/>
    <x v="7"/>
    <x v="9"/>
    <x v="2"/>
    <x v="9"/>
    <n v="480"/>
    <n v="-4"/>
    <n v="-280"/>
    <x v="1"/>
    <x v="3"/>
    <n v="0"/>
  </r>
  <r>
    <x v="4"/>
    <x v="0"/>
    <x v="12"/>
    <s v="KRHUB_78371"/>
    <x v="3"/>
    <x v="4"/>
    <x v="3"/>
    <x v="7"/>
    <n v="4"/>
    <n v="1"/>
    <n v="1119.2"/>
    <x v="0"/>
    <x v="0"/>
    <n v="1119.2"/>
  </r>
  <r>
    <x v="7"/>
    <x v="1"/>
    <x v="99"/>
    <s v="KRAHD_93547"/>
    <x v="3"/>
    <x v="13"/>
    <x v="3"/>
    <x v="7"/>
    <n v="6"/>
    <n v="-1"/>
    <n v="-1086.0899999999999"/>
    <x v="1"/>
    <x v="3"/>
    <n v="0"/>
  </r>
  <r>
    <x v="0"/>
    <x v="0"/>
    <x v="14"/>
    <s v="KRHUB_78366"/>
    <x v="1"/>
    <x v="2"/>
    <x v="2"/>
    <x v="23"/>
    <n v="72"/>
    <n v="2"/>
    <n v="533.94000000000005"/>
    <x v="0"/>
    <x v="2"/>
    <n v="1067.8800000000001"/>
  </r>
  <r>
    <x v="7"/>
    <x v="1"/>
    <x v="100"/>
    <s v="KRAHD_38523"/>
    <x v="13"/>
    <x v="17"/>
    <x v="2"/>
    <x v="21"/>
    <n v="40"/>
    <n v="-1"/>
    <n v="-1025.9000000000001"/>
    <x v="1"/>
    <x v="4"/>
    <n v="0"/>
  </r>
  <r>
    <x v="7"/>
    <x v="1"/>
    <x v="101"/>
    <s v="KRAHD_38630"/>
    <x v="9"/>
    <x v="11"/>
    <x v="2"/>
    <x v="21"/>
    <n v="40"/>
    <n v="-1"/>
    <n v="-1025.9000000000001"/>
    <x v="1"/>
    <x v="4"/>
    <n v="0"/>
  </r>
  <r>
    <x v="7"/>
    <x v="1"/>
    <x v="80"/>
    <s v="KRAHD_41616"/>
    <x v="7"/>
    <x v="9"/>
    <x v="2"/>
    <x v="21"/>
    <n v="40"/>
    <n v="-1"/>
    <n v="-1025.9000000000001"/>
    <x v="6"/>
    <x v="4"/>
    <n v="0"/>
  </r>
  <r>
    <x v="7"/>
    <x v="1"/>
    <x v="102"/>
    <s v="KRAHD_40413"/>
    <x v="7"/>
    <x v="9"/>
    <x v="2"/>
    <x v="21"/>
    <n v="40"/>
    <n v="-1"/>
    <n v="-1025.9000000000001"/>
    <x v="1"/>
    <x v="4"/>
    <n v="0"/>
  </r>
  <r>
    <x v="7"/>
    <x v="1"/>
    <x v="103"/>
    <s v="KRAHD_38988"/>
    <x v="7"/>
    <x v="9"/>
    <x v="2"/>
    <x v="21"/>
    <n v="40"/>
    <n v="-1"/>
    <n v="-1025.9000000000001"/>
    <x v="1"/>
    <x v="4"/>
    <n v="0"/>
  </r>
  <r>
    <x v="7"/>
    <x v="1"/>
    <x v="104"/>
    <s v="KRAHD_70465"/>
    <x v="12"/>
    <x v="22"/>
    <x v="2"/>
    <x v="21"/>
    <n v="40"/>
    <n v="-1"/>
    <n v="-1025.9000000000001"/>
    <x v="1"/>
    <x v="4"/>
    <n v="0"/>
  </r>
  <r>
    <x v="7"/>
    <x v="1"/>
    <x v="105"/>
    <s v="KRAHD_40253"/>
    <x v="9"/>
    <x v="11"/>
    <x v="2"/>
    <x v="21"/>
    <n v="40"/>
    <n v="-1"/>
    <n v="-1025.9000000000001"/>
    <x v="1"/>
    <x v="4"/>
    <n v="0"/>
  </r>
  <r>
    <x v="2"/>
    <x v="0"/>
    <x v="13"/>
    <s v="KRHUB_89269"/>
    <x v="1"/>
    <x v="2"/>
    <x v="8"/>
    <x v="19"/>
    <n v="36"/>
    <n v="3"/>
    <n v="337.5"/>
    <x v="0"/>
    <x v="1"/>
    <n v="1012.5"/>
  </r>
  <r>
    <x v="7"/>
    <x v="1"/>
    <x v="106"/>
    <s v="KRAHD_40235"/>
    <x v="9"/>
    <x v="30"/>
    <x v="8"/>
    <x v="19"/>
    <n v="36"/>
    <n v="-3"/>
    <n v="-337.5"/>
    <x v="1"/>
    <x v="3"/>
    <n v="0"/>
  </r>
  <r>
    <x v="7"/>
    <x v="1"/>
    <x v="29"/>
    <s v="KRAHD_75432"/>
    <x v="9"/>
    <x v="11"/>
    <x v="2"/>
    <x v="9"/>
    <n v="480"/>
    <n v="-5"/>
    <n v="-200"/>
    <x v="1"/>
    <x v="3"/>
    <n v="0"/>
  </r>
  <r>
    <x v="2"/>
    <x v="0"/>
    <x v="10"/>
    <s v="KRHUB_90736"/>
    <x v="1"/>
    <x v="2"/>
    <x v="5"/>
    <x v="12"/>
    <n v="56"/>
    <n v="2"/>
    <n v="481.82"/>
    <x v="0"/>
    <x v="1"/>
    <n v="963.64"/>
  </r>
  <r>
    <x v="7"/>
    <x v="1"/>
    <x v="97"/>
    <s v="KRAHD_86105"/>
    <x v="7"/>
    <x v="9"/>
    <x v="2"/>
    <x v="6"/>
    <n v="160"/>
    <n v="-3"/>
    <n v="-309"/>
    <x v="3"/>
    <x v="3"/>
    <n v="0"/>
  </r>
  <r>
    <x v="7"/>
    <x v="1"/>
    <x v="107"/>
    <s v="KRAHD_88734"/>
    <x v="12"/>
    <x v="22"/>
    <x v="2"/>
    <x v="6"/>
    <n v="160"/>
    <n v="-3"/>
    <n v="-309"/>
    <x v="1"/>
    <x v="3"/>
    <n v="0"/>
  </r>
  <r>
    <x v="7"/>
    <x v="1"/>
    <x v="108"/>
    <s v="KRAHD_M01596"/>
    <x v="6"/>
    <x v="7"/>
    <x v="2"/>
    <x v="6"/>
    <n v="160"/>
    <n v="-3"/>
    <n v="-309"/>
    <x v="3"/>
    <x v="3"/>
    <n v="0"/>
  </r>
  <r>
    <x v="7"/>
    <x v="1"/>
    <x v="109"/>
    <s v="KRAHD_X1235"/>
    <x v="6"/>
    <x v="23"/>
    <x v="1"/>
    <x v="5"/>
    <n v="5"/>
    <n v="-3"/>
    <n v="-306.12"/>
    <x v="1"/>
    <x v="3"/>
    <n v="0"/>
  </r>
  <r>
    <x v="2"/>
    <x v="0"/>
    <x v="13"/>
    <s v="KRHUB_89269"/>
    <x v="1"/>
    <x v="2"/>
    <x v="6"/>
    <x v="14"/>
    <n v="24"/>
    <n v="2"/>
    <n v="444.64"/>
    <x v="0"/>
    <x v="1"/>
    <n v="889.28"/>
  </r>
  <r>
    <x v="7"/>
    <x v="1"/>
    <x v="28"/>
    <s v="KRAHD_38717"/>
    <x v="4"/>
    <x v="5"/>
    <x v="6"/>
    <x v="14"/>
    <n v="12"/>
    <n v="-2"/>
    <n v="-444.64"/>
    <x v="3"/>
    <x v="3"/>
    <n v="0"/>
  </r>
  <r>
    <x v="7"/>
    <x v="1"/>
    <x v="23"/>
    <s v="KRAHD_M04982"/>
    <x v="6"/>
    <x v="7"/>
    <x v="5"/>
    <x v="12"/>
    <n v="60"/>
    <n v="-6"/>
    <n v="-147"/>
    <x v="4"/>
    <x v="3"/>
    <n v="0"/>
  </r>
  <r>
    <x v="7"/>
    <x v="2"/>
    <x v="110"/>
    <s v="KRAHD_84714"/>
    <x v="7"/>
    <x v="9"/>
    <x v="4"/>
    <x v="13"/>
    <n v="54"/>
    <n v="-3"/>
    <n v="-289.47000000000003"/>
    <x v="5"/>
    <x v="4"/>
    <n v="0"/>
  </r>
  <r>
    <x v="2"/>
    <x v="0"/>
    <x v="13"/>
    <s v="KRHUB_89269"/>
    <x v="1"/>
    <x v="2"/>
    <x v="11"/>
    <x v="33"/>
    <n v="12"/>
    <n v="2"/>
    <n v="415"/>
    <x v="0"/>
    <x v="1"/>
    <n v="830"/>
  </r>
  <r>
    <x v="7"/>
    <x v="2"/>
    <x v="111"/>
    <s v="KRAHD_85454"/>
    <x v="12"/>
    <x v="22"/>
    <x v="0"/>
    <x v="1"/>
    <n v="320"/>
    <n v="-3"/>
    <n v="-272.94"/>
    <x v="7"/>
    <x v="4"/>
    <n v="0"/>
  </r>
  <r>
    <x v="7"/>
    <x v="1"/>
    <x v="60"/>
    <s v="KRAHD_38421"/>
    <x v="3"/>
    <x v="13"/>
    <x v="2"/>
    <x v="29"/>
    <n v="600"/>
    <n v="-2"/>
    <n v="-400"/>
    <x v="8"/>
    <x v="4"/>
    <n v="0"/>
  </r>
  <r>
    <x v="7"/>
    <x v="1"/>
    <x v="68"/>
    <s v="KRAHD_80386"/>
    <x v="15"/>
    <x v="27"/>
    <x v="4"/>
    <x v="10"/>
    <n v="120"/>
    <n v="-5"/>
    <n v="-157.65"/>
    <x v="6"/>
    <x v="3"/>
    <n v="0"/>
  </r>
  <r>
    <x v="4"/>
    <x v="0"/>
    <x v="8"/>
    <s v="KRHUB_90915"/>
    <x v="2"/>
    <x v="3"/>
    <x v="5"/>
    <x v="22"/>
    <n v="24"/>
    <n v="3"/>
    <n v="255.66"/>
    <x v="0"/>
    <x v="1"/>
    <n v="766.98"/>
  </r>
  <r>
    <x v="5"/>
    <x v="0"/>
    <x v="17"/>
    <s v="KRHUB_85606"/>
    <x v="1"/>
    <x v="2"/>
    <x v="5"/>
    <x v="22"/>
    <n v="12"/>
    <n v="1"/>
    <n v="750"/>
    <x v="0"/>
    <x v="2"/>
    <n v="750"/>
  </r>
  <r>
    <x v="7"/>
    <x v="1"/>
    <x v="24"/>
    <s v="KRAHD_92058"/>
    <x v="3"/>
    <x v="8"/>
    <x v="3"/>
    <x v="7"/>
    <n v="6"/>
    <n v="-1"/>
    <n v="-749.17"/>
    <x v="1"/>
    <x v="3"/>
    <n v="0"/>
  </r>
  <r>
    <x v="7"/>
    <x v="1"/>
    <x v="112"/>
    <s v="KRAHD_62200"/>
    <x v="7"/>
    <x v="9"/>
    <x v="5"/>
    <x v="12"/>
    <n v="56"/>
    <n v="-2"/>
    <n v="-372.72"/>
    <x v="4"/>
    <x v="3"/>
    <n v="0"/>
  </r>
  <r>
    <x v="7"/>
    <x v="1"/>
    <x v="27"/>
    <s v="KRAHD_40072"/>
    <x v="7"/>
    <x v="9"/>
    <x v="5"/>
    <x v="12"/>
    <n v="56"/>
    <n v="-2"/>
    <n v="-372.72"/>
    <x v="1"/>
    <x v="3"/>
    <n v="0"/>
  </r>
  <r>
    <x v="7"/>
    <x v="1"/>
    <x v="60"/>
    <s v="KRAHD_38421"/>
    <x v="3"/>
    <x v="13"/>
    <x v="4"/>
    <x v="13"/>
    <n v="60"/>
    <n v="-3"/>
    <n v="-243.27"/>
    <x v="8"/>
    <x v="3"/>
    <n v="0"/>
  </r>
  <r>
    <x v="7"/>
    <x v="1"/>
    <x v="60"/>
    <s v="KRAHD_38421"/>
    <x v="3"/>
    <x v="13"/>
    <x v="4"/>
    <x v="13"/>
    <n v="72"/>
    <n v="-3"/>
    <n v="-243.27"/>
    <x v="8"/>
    <x v="3"/>
    <n v="0"/>
  </r>
  <r>
    <x v="7"/>
    <x v="1"/>
    <x v="96"/>
    <s v="KRAHD_82527"/>
    <x v="7"/>
    <x v="9"/>
    <x v="4"/>
    <x v="13"/>
    <n v="72"/>
    <n v="-3"/>
    <n v="-243.27"/>
    <x v="1"/>
    <x v="3"/>
    <n v="0"/>
  </r>
  <r>
    <x v="7"/>
    <x v="1"/>
    <x v="60"/>
    <s v="KRAHD_38421"/>
    <x v="3"/>
    <x v="13"/>
    <x v="4"/>
    <x v="10"/>
    <n v="112"/>
    <n v="-4"/>
    <n v="-180.16"/>
    <x v="8"/>
    <x v="3"/>
    <n v="0"/>
  </r>
  <r>
    <x v="0"/>
    <x v="0"/>
    <x v="3"/>
    <s v="KRHUB_93329"/>
    <x v="1"/>
    <x v="2"/>
    <x v="5"/>
    <x v="22"/>
    <n v="12"/>
    <n v="1"/>
    <n v="713.4"/>
    <x v="0"/>
    <x v="0"/>
    <n v="713.4"/>
  </r>
  <r>
    <x v="7"/>
    <x v="0"/>
    <x v="113"/>
    <s v="KRAHD_X1950"/>
    <x v="18"/>
    <x v="28"/>
    <x v="7"/>
    <x v="16"/>
    <n v="192"/>
    <n v="3"/>
    <n v="234.18"/>
    <x v="0"/>
    <x v="3"/>
    <n v="702.54"/>
  </r>
  <r>
    <x v="7"/>
    <x v="1"/>
    <x v="68"/>
    <s v="KRAHD_80386"/>
    <x v="15"/>
    <x v="27"/>
    <x v="1"/>
    <x v="5"/>
    <n v="6"/>
    <n v="-1"/>
    <n v="-695.65"/>
    <x v="6"/>
    <x v="3"/>
    <n v="0"/>
  </r>
  <r>
    <x v="7"/>
    <x v="1"/>
    <x v="60"/>
    <s v="KRAHD_38421"/>
    <x v="3"/>
    <x v="13"/>
    <x v="0"/>
    <x v="15"/>
    <n v="144"/>
    <n v="-2"/>
    <n v="-347.14"/>
    <x v="8"/>
    <x v="3"/>
    <n v="0"/>
  </r>
  <r>
    <x v="5"/>
    <x v="0"/>
    <x v="3"/>
    <s v="KRHUB_93329"/>
    <x v="1"/>
    <x v="2"/>
    <x v="5"/>
    <x v="22"/>
    <n v="56"/>
    <n v="2"/>
    <n v="343.64"/>
    <x v="0"/>
    <x v="2"/>
    <n v="687.28"/>
  </r>
  <r>
    <x v="7"/>
    <x v="1"/>
    <x v="114"/>
    <s v="KRAHD_25973"/>
    <x v="17"/>
    <x v="25"/>
    <x v="4"/>
    <x v="13"/>
    <n v="48"/>
    <n v="-2"/>
    <n v="-342.34"/>
    <x v="1"/>
    <x v="3"/>
    <n v="0"/>
  </r>
  <r>
    <x v="7"/>
    <x v="1"/>
    <x v="38"/>
    <s v="KRAHD_38549"/>
    <x v="7"/>
    <x v="9"/>
    <x v="4"/>
    <x v="13"/>
    <n v="48"/>
    <n v="-2"/>
    <n v="-342.34"/>
    <x v="1"/>
    <x v="3"/>
    <n v="0"/>
  </r>
  <r>
    <x v="7"/>
    <x v="2"/>
    <x v="110"/>
    <s v="KRAHD_84714"/>
    <x v="7"/>
    <x v="9"/>
    <x v="4"/>
    <x v="13"/>
    <n v="24"/>
    <n v="-2"/>
    <n v="-333.34"/>
    <x v="5"/>
    <x v="4"/>
    <n v="0"/>
  </r>
  <r>
    <x v="7"/>
    <x v="2"/>
    <x v="110"/>
    <s v="KRAHD_84714"/>
    <x v="7"/>
    <x v="9"/>
    <x v="4"/>
    <x v="13"/>
    <n v="24"/>
    <n v="-2"/>
    <n v="-333.34"/>
    <x v="5"/>
    <x v="4"/>
    <n v="0"/>
  </r>
  <r>
    <x v="0"/>
    <x v="0"/>
    <x v="10"/>
    <s v="KRHUB_90736"/>
    <x v="1"/>
    <x v="2"/>
    <x v="2"/>
    <x v="31"/>
    <n v="48"/>
    <n v="1"/>
    <n v="657.26"/>
    <x v="0"/>
    <x v="0"/>
    <n v="657.26"/>
  </r>
  <r>
    <x v="7"/>
    <x v="1"/>
    <x v="50"/>
    <s v="KRAHD_39128"/>
    <x v="6"/>
    <x v="23"/>
    <x v="1"/>
    <x v="8"/>
    <n v="12"/>
    <n v="-2"/>
    <n v="-320.36"/>
    <x v="1"/>
    <x v="3"/>
    <n v="0"/>
  </r>
  <r>
    <x v="7"/>
    <x v="1"/>
    <x v="93"/>
    <s v="KRAHD_38513"/>
    <x v="9"/>
    <x v="11"/>
    <x v="1"/>
    <x v="8"/>
    <n v="12"/>
    <n v="-2"/>
    <n v="-320.36"/>
    <x v="1"/>
    <x v="3"/>
    <n v="0"/>
  </r>
  <r>
    <x v="7"/>
    <x v="1"/>
    <x v="97"/>
    <s v="KRAHD_86105"/>
    <x v="7"/>
    <x v="9"/>
    <x v="2"/>
    <x v="9"/>
    <n v="480"/>
    <n v="-4"/>
    <n v="-160"/>
    <x v="1"/>
    <x v="3"/>
    <n v="0"/>
  </r>
  <r>
    <x v="7"/>
    <x v="1"/>
    <x v="103"/>
    <s v="KRAHD_38988"/>
    <x v="7"/>
    <x v="9"/>
    <x v="2"/>
    <x v="9"/>
    <n v="480"/>
    <n v="-4"/>
    <n v="-160"/>
    <x v="1"/>
    <x v="3"/>
    <n v="0"/>
  </r>
  <r>
    <x v="7"/>
    <x v="1"/>
    <x v="98"/>
    <s v="KRAHD_77640"/>
    <x v="7"/>
    <x v="9"/>
    <x v="2"/>
    <x v="9"/>
    <n v="480"/>
    <n v="-4"/>
    <n v="-160"/>
    <x v="1"/>
    <x v="3"/>
    <n v="0"/>
  </r>
  <r>
    <x v="7"/>
    <x v="1"/>
    <x v="115"/>
    <s v="KRAHD_101287"/>
    <x v="15"/>
    <x v="27"/>
    <x v="5"/>
    <x v="12"/>
    <n v="60"/>
    <n v="-5"/>
    <n v="-122.5"/>
    <x v="1"/>
    <x v="3"/>
    <n v="0"/>
  </r>
  <r>
    <x v="7"/>
    <x v="1"/>
    <x v="116"/>
    <s v="KRAHD_39638"/>
    <x v="11"/>
    <x v="15"/>
    <x v="2"/>
    <x v="20"/>
    <n v="600"/>
    <n v="-2"/>
    <n v="-305.98"/>
    <x v="1"/>
    <x v="3"/>
    <n v="0"/>
  </r>
  <r>
    <x v="2"/>
    <x v="0"/>
    <x v="13"/>
    <s v="KRHUB_89269"/>
    <x v="1"/>
    <x v="2"/>
    <x v="8"/>
    <x v="19"/>
    <n v="20"/>
    <n v="2"/>
    <n v="300"/>
    <x v="0"/>
    <x v="1"/>
    <n v="600"/>
  </r>
  <r>
    <x v="7"/>
    <x v="2"/>
    <x v="91"/>
    <s v="KRAHD_77560"/>
    <x v="12"/>
    <x v="22"/>
    <x v="3"/>
    <x v="7"/>
    <n v="4"/>
    <n v="-1"/>
    <n v="-582.5"/>
    <x v="7"/>
    <x v="4"/>
    <n v="0"/>
  </r>
  <r>
    <x v="7"/>
    <x v="0"/>
    <x v="47"/>
    <s v="KRAHD_102747"/>
    <x v="3"/>
    <x v="21"/>
    <x v="7"/>
    <x v="25"/>
    <n v="48"/>
    <n v="2"/>
    <n v="289.45999999999998"/>
    <x v="0"/>
    <x v="3"/>
    <n v="578.91999999999996"/>
  </r>
  <r>
    <x v="7"/>
    <x v="0"/>
    <x v="117"/>
    <s v="KRAHD_38472"/>
    <x v="13"/>
    <x v="17"/>
    <x v="7"/>
    <x v="25"/>
    <n v="18"/>
    <n v="1"/>
    <n v="569.29999999999995"/>
    <x v="0"/>
    <x v="3"/>
    <n v="569.29999999999995"/>
  </r>
  <r>
    <x v="0"/>
    <x v="0"/>
    <x v="10"/>
    <s v="KRHUB_90736"/>
    <x v="1"/>
    <x v="2"/>
    <x v="8"/>
    <x v="19"/>
    <n v="48"/>
    <n v="2"/>
    <n v="283.33999999999997"/>
    <x v="0"/>
    <x v="0"/>
    <n v="566.67999999999995"/>
  </r>
  <r>
    <x v="7"/>
    <x v="1"/>
    <x v="79"/>
    <s v="KRAHD_102733"/>
    <x v="3"/>
    <x v="21"/>
    <x v="2"/>
    <x v="21"/>
    <n v="200"/>
    <n v="-1"/>
    <n v="-558.04"/>
    <x v="4"/>
    <x v="4"/>
    <n v="0"/>
  </r>
  <r>
    <x v="7"/>
    <x v="1"/>
    <x v="103"/>
    <s v="KRAHD_38988"/>
    <x v="7"/>
    <x v="9"/>
    <x v="2"/>
    <x v="21"/>
    <n v="200"/>
    <n v="-1"/>
    <n v="-558.04"/>
    <x v="1"/>
    <x v="4"/>
    <n v="0"/>
  </r>
  <r>
    <x v="7"/>
    <x v="1"/>
    <x v="45"/>
    <s v="KRAHD_40112"/>
    <x v="7"/>
    <x v="9"/>
    <x v="2"/>
    <x v="21"/>
    <n v="200"/>
    <n v="-1"/>
    <n v="-558.04"/>
    <x v="4"/>
    <x v="4"/>
    <n v="0"/>
  </r>
  <r>
    <x v="7"/>
    <x v="1"/>
    <x v="77"/>
    <s v="KRAHD_42201"/>
    <x v="7"/>
    <x v="9"/>
    <x v="4"/>
    <x v="13"/>
    <n v="12"/>
    <n v="-1"/>
    <n v="-544.03"/>
    <x v="1"/>
    <x v="3"/>
    <n v="0"/>
  </r>
  <r>
    <x v="7"/>
    <x v="1"/>
    <x v="118"/>
    <s v="KRAHD_X1239"/>
    <x v="20"/>
    <x v="31"/>
    <x v="1"/>
    <x v="3"/>
    <n v="24"/>
    <n v="-2"/>
    <n v="-270.36"/>
    <x v="6"/>
    <x v="3"/>
    <n v="0"/>
  </r>
  <r>
    <x v="7"/>
    <x v="1"/>
    <x v="119"/>
    <s v="KRAHD_M01602"/>
    <x v="14"/>
    <x v="18"/>
    <x v="4"/>
    <x v="13"/>
    <n v="12"/>
    <n v="-1"/>
    <n v="-540.29"/>
    <x v="1"/>
    <x v="3"/>
    <n v="0"/>
  </r>
  <r>
    <x v="7"/>
    <x v="1"/>
    <x v="120"/>
    <s v="KRAHD_92481"/>
    <x v="14"/>
    <x v="18"/>
    <x v="0"/>
    <x v="0"/>
    <n v="90"/>
    <n v="-1"/>
    <n v="-515.75"/>
    <x v="1"/>
    <x v="3"/>
    <n v="0"/>
  </r>
  <r>
    <x v="7"/>
    <x v="1"/>
    <x v="45"/>
    <s v="KRAHD_40112"/>
    <x v="7"/>
    <x v="9"/>
    <x v="4"/>
    <x v="13"/>
    <n v="20"/>
    <n v="-1"/>
    <n v="-511.72"/>
    <x v="4"/>
    <x v="3"/>
    <n v="0"/>
  </r>
  <r>
    <x v="7"/>
    <x v="1"/>
    <x v="60"/>
    <s v="KRAHD_38421"/>
    <x v="3"/>
    <x v="13"/>
    <x v="4"/>
    <x v="13"/>
    <n v="48"/>
    <n v="-2"/>
    <n v="-245.62"/>
    <x v="8"/>
    <x v="3"/>
    <n v="0"/>
  </r>
  <r>
    <x v="7"/>
    <x v="1"/>
    <x v="121"/>
    <s v="KRAHD_38677"/>
    <x v="3"/>
    <x v="13"/>
    <x v="4"/>
    <x v="13"/>
    <n v="54"/>
    <n v="-2"/>
    <n v="-245.62"/>
    <x v="1"/>
    <x v="3"/>
    <n v="0"/>
  </r>
  <r>
    <x v="7"/>
    <x v="1"/>
    <x v="28"/>
    <s v="KRAHD_38717"/>
    <x v="4"/>
    <x v="5"/>
    <x v="6"/>
    <x v="14"/>
    <n v="24"/>
    <n v="-1"/>
    <n v="-489.6"/>
    <x v="3"/>
    <x v="3"/>
    <n v="0"/>
  </r>
  <r>
    <x v="7"/>
    <x v="2"/>
    <x v="110"/>
    <s v="KRAHD_84714"/>
    <x v="7"/>
    <x v="9"/>
    <x v="4"/>
    <x v="13"/>
    <n v="18"/>
    <n v="-1"/>
    <n v="-485.63"/>
    <x v="5"/>
    <x v="4"/>
    <n v="0"/>
  </r>
  <r>
    <x v="7"/>
    <x v="1"/>
    <x v="76"/>
    <s v="KRAHD_39534"/>
    <x v="9"/>
    <x v="11"/>
    <x v="4"/>
    <x v="10"/>
    <n v="1"/>
    <n v="-1"/>
    <n v="-466.71"/>
    <x v="4"/>
    <x v="3"/>
    <n v="0"/>
  </r>
  <r>
    <x v="7"/>
    <x v="1"/>
    <x v="29"/>
    <s v="KRAHD_75432"/>
    <x v="9"/>
    <x v="11"/>
    <x v="4"/>
    <x v="10"/>
    <n v="1"/>
    <n v="-1"/>
    <n v="-466.71"/>
    <x v="1"/>
    <x v="3"/>
    <n v="0"/>
  </r>
  <r>
    <x v="7"/>
    <x v="1"/>
    <x v="122"/>
    <s v="KRAHD_38582"/>
    <x v="9"/>
    <x v="11"/>
    <x v="4"/>
    <x v="10"/>
    <n v="1"/>
    <n v="-1"/>
    <n v="-466.71"/>
    <x v="1"/>
    <x v="3"/>
    <n v="0"/>
  </r>
  <r>
    <x v="7"/>
    <x v="1"/>
    <x v="123"/>
    <s v="KRAHD_40934"/>
    <x v="7"/>
    <x v="9"/>
    <x v="0"/>
    <x v="1"/>
    <n v="72"/>
    <n v="-1"/>
    <n v="-460.62"/>
    <x v="4"/>
    <x v="3"/>
    <n v="0"/>
  </r>
  <r>
    <x v="7"/>
    <x v="1"/>
    <x v="124"/>
    <s v="KRAHD_39854"/>
    <x v="7"/>
    <x v="9"/>
    <x v="0"/>
    <x v="1"/>
    <n v="72"/>
    <n v="-1"/>
    <n v="-460.62"/>
    <x v="1"/>
    <x v="3"/>
    <n v="0"/>
  </r>
  <r>
    <x v="7"/>
    <x v="2"/>
    <x v="110"/>
    <s v="KRAHD_84714"/>
    <x v="7"/>
    <x v="9"/>
    <x v="4"/>
    <x v="13"/>
    <n v="48"/>
    <n v="-2"/>
    <n v="-228.06"/>
    <x v="7"/>
    <x v="4"/>
    <n v="0"/>
  </r>
  <r>
    <x v="7"/>
    <x v="1"/>
    <x v="33"/>
    <s v="KRAHD_92020"/>
    <x v="10"/>
    <x v="14"/>
    <x v="1"/>
    <x v="5"/>
    <n v="12"/>
    <n v="-1"/>
    <n v="-455.17"/>
    <x v="3"/>
    <x v="3"/>
    <n v="0"/>
  </r>
  <r>
    <x v="7"/>
    <x v="1"/>
    <x v="125"/>
    <s v="KRAHD_38572"/>
    <x v="3"/>
    <x v="13"/>
    <x v="8"/>
    <x v="19"/>
    <n v="36"/>
    <n v="-2"/>
    <n v="-225"/>
    <x v="1"/>
    <x v="3"/>
    <n v="0"/>
  </r>
  <r>
    <x v="7"/>
    <x v="2"/>
    <x v="110"/>
    <s v="KRAHD_84714"/>
    <x v="7"/>
    <x v="9"/>
    <x v="4"/>
    <x v="13"/>
    <n v="18"/>
    <n v="-1"/>
    <n v="-442.89"/>
    <x v="5"/>
    <x v="4"/>
    <n v="0"/>
  </r>
  <r>
    <x v="7"/>
    <x v="2"/>
    <x v="110"/>
    <s v="KRAHD_84714"/>
    <x v="7"/>
    <x v="9"/>
    <x v="4"/>
    <x v="13"/>
    <n v="18"/>
    <n v="-1"/>
    <n v="-442.89"/>
    <x v="5"/>
    <x v="4"/>
    <n v="0"/>
  </r>
  <r>
    <x v="0"/>
    <x v="0"/>
    <x v="7"/>
    <s v="KRHUB_94585"/>
    <x v="2"/>
    <x v="3"/>
    <x v="6"/>
    <x v="14"/>
    <n v="24"/>
    <n v="1"/>
    <n v="437.5"/>
    <x v="0"/>
    <x v="0"/>
    <n v="437.5"/>
  </r>
  <r>
    <x v="0"/>
    <x v="2"/>
    <x v="7"/>
    <s v="KRHUB_94585"/>
    <x v="2"/>
    <x v="3"/>
    <x v="6"/>
    <x v="14"/>
    <n v="24"/>
    <n v="-1"/>
    <n v="-437.5"/>
    <x v="5"/>
    <x v="2"/>
    <n v="0"/>
  </r>
  <r>
    <x v="7"/>
    <x v="2"/>
    <x v="110"/>
    <s v="KRAHD_84714"/>
    <x v="7"/>
    <x v="9"/>
    <x v="4"/>
    <x v="13"/>
    <n v="36"/>
    <n v="-2"/>
    <n v="-210.52"/>
    <x v="5"/>
    <x v="4"/>
    <n v="0"/>
  </r>
  <r>
    <x v="7"/>
    <x v="1"/>
    <x v="126"/>
    <s v="KRAHD_71621"/>
    <x v="7"/>
    <x v="9"/>
    <x v="0"/>
    <x v="15"/>
    <n v="216"/>
    <n v="-2"/>
    <n v="-208.62"/>
    <x v="1"/>
    <x v="3"/>
    <n v="0"/>
  </r>
  <r>
    <x v="7"/>
    <x v="1"/>
    <x v="90"/>
    <s v="KRAHD_79100"/>
    <x v="18"/>
    <x v="28"/>
    <x v="2"/>
    <x v="6"/>
    <n v="160"/>
    <n v="-2"/>
    <n v="-206"/>
    <x v="1"/>
    <x v="3"/>
    <n v="0"/>
  </r>
  <r>
    <x v="7"/>
    <x v="1"/>
    <x v="125"/>
    <s v="KRAHD_38572"/>
    <x v="3"/>
    <x v="13"/>
    <x v="2"/>
    <x v="6"/>
    <n v="160"/>
    <n v="-2"/>
    <n v="-206"/>
    <x v="1"/>
    <x v="3"/>
    <n v="0"/>
  </r>
  <r>
    <x v="7"/>
    <x v="1"/>
    <x v="127"/>
    <s v="KRAHD_38651"/>
    <x v="9"/>
    <x v="11"/>
    <x v="2"/>
    <x v="6"/>
    <n v="160"/>
    <n v="-2"/>
    <n v="-206"/>
    <x v="4"/>
    <x v="3"/>
    <n v="0"/>
  </r>
  <r>
    <x v="7"/>
    <x v="1"/>
    <x v="128"/>
    <s v="KRAHD_84004"/>
    <x v="3"/>
    <x v="13"/>
    <x v="2"/>
    <x v="6"/>
    <n v="160"/>
    <n v="-2"/>
    <n v="-206"/>
    <x v="1"/>
    <x v="3"/>
    <n v="0"/>
  </r>
  <r>
    <x v="7"/>
    <x v="1"/>
    <x v="129"/>
    <s v="KRAHD_68680"/>
    <x v="18"/>
    <x v="28"/>
    <x v="2"/>
    <x v="6"/>
    <n v="160"/>
    <n v="-2"/>
    <n v="-206"/>
    <x v="3"/>
    <x v="3"/>
    <n v="0"/>
  </r>
  <r>
    <x v="7"/>
    <x v="1"/>
    <x v="130"/>
    <s v="KRAHD_38571"/>
    <x v="13"/>
    <x v="17"/>
    <x v="2"/>
    <x v="6"/>
    <n v="160"/>
    <n v="-2"/>
    <n v="-206"/>
    <x v="1"/>
    <x v="3"/>
    <n v="0"/>
  </r>
  <r>
    <x v="7"/>
    <x v="1"/>
    <x v="131"/>
    <s v="KRAHD_25726"/>
    <x v="6"/>
    <x v="23"/>
    <x v="2"/>
    <x v="6"/>
    <n v="160"/>
    <n v="-2"/>
    <n v="-206"/>
    <x v="3"/>
    <x v="3"/>
    <n v="0"/>
  </r>
  <r>
    <x v="7"/>
    <x v="1"/>
    <x v="50"/>
    <s v="KRAHD_39128"/>
    <x v="6"/>
    <x v="23"/>
    <x v="1"/>
    <x v="5"/>
    <n v="5"/>
    <n v="-2"/>
    <n v="-204.08"/>
    <x v="1"/>
    <x v="3"/>
    <n v="0"/>
  </r>
  <r>
    <x v="7"/>
    <x v="1"/>
    <x v="89"/>
    <s v="KRAHD_M00209"/>
    <x v="6"/>
    <x v="7"/>
    <x v="1"/>
    <x v="5"/>
    <n v="5"/>
    <n v="-2"/>
    <n v="-204.08"/>
    <x v="1"/>
    <x v="3"/>
    <n v="0"/>
  </r>
  <r>
    <x v="7"/>
    <x v="1"/>
    <x v="132"/>
    <s v="KRAHD_M01203"/>
    <x v="15"/>
    <x v="20"/>
    <x v="1"/>
    <x v="5"/>
    <n v="5"/>
    <n v="-2"/>
    <n v="-204.08"/>
    <x v="1"/>
    <x v="3"/>
    <n v="0"/>
  </r>
  <r>
    <x v="7"/>
    <x v="1"/>
    <x v="133"/>
    <s v="KRAHD_M01213"/>
    <x v="6"/>
    <x v="7"/>
    <x v="1"/>
    <x v="3"/>
    <n v="5"/>
    <n v="-2"/>
    <n v="-204.08"/>
    <x v="1"/>
    <x v="3"/>
    <n v="0"/>
  </r>
  <r>
    <x v="7"/>
    <x v="1"/>
    <x v="134"/>
    <s v="KRAHD_48180"/>
    <x v="6"/>
    <x v="23"/>
    <x v="1"/>
    <x v="3"/>
    <n v="5"/>
    <n v="-2"/>
    <n v="-204.08"/>
    <x v="1"/>
    <x v="3"/>
    <n v="0"/>
  </r>
  <r>
    <x v="2"/>
    <x v="2"/>
    <x v="8"/>
    <s v="KRHUB_90915"/>
    <x v="2"/>
    <x v="3"/>
    <x v="1"/>
    <x v="8"/>
    <n v="6"/>
    <n v="-1"/>
    <n v="-406.48"/>
    <x v="5"/>
    <x v="1"/>
    <n v="0"/>
  </r>
  <r>
    <x v="7"/>
    <x v="1"/>
    <x v="39"/>
    <s v="KRAHD_40484"/>
    <x v="14"/>
    <x v="18"/>
    <x v="4"/>
    <x v="10"/>
    <n v="112"/>
    <n v="-3"/>
    <n v="-135.12"/>
    <x v="4"/>
    <x v="3"/>
    <n v="0"/>
  </r>
  <r>
    <x v="7"/>
    <x v="2"/>
    <x v="110"/>
    <s v="KRAHD_84714"/>
    <x v="7"/>
    <x v="9"/>
    <x v="4"/>
    <x v="13"/>
    <n v="18"/>
    <n v="-1"/>
    <n v="-404.08"/>
    <x v="5"/>
    <x v="4"/>
    <n v="0"/>
  </r>
  <r>
    <x v="7"/>
    <x v="1"/>
    <x v="60"/>
    <s v="KRAHD_38421"/>
    <x v="3"/>
    <x v="13"/>
    <x v="4"/>
    <x v="10"/>
    <n v="30"/>
    <n v="-2"/>
    <n v="-198.2"/>
    <x v="8"/>
    <x v="3"/>
    <n v="0"/>
  </r>
  <r>
    <x v="7"/>
    <x v="1"/>
    <x v="60"/>
    <s v="KRAHD_38421"/>
    <x v="3"/>
    <x v="13"/>
    <x v="4"/>
    <x v="11"/>
    <n v="75"/>
    <n v="-2"/>
    <n v="-198.2"/>
    <x v="8"/>
    <x v="3"/>
    <n v="0"/>
  </r>
  <r>
    <x v="7"/>
    <x v="1"/>
    <x v="39"/>
    <s v="KRAHD_40484"/>
    <x v="14"/>
    <x v="18"/>
    <x v="2"/>
    <x v="9"/>
    <n v="108"/>
    <n v="-2"/>
    <n v="-197.9"/>
    <x v="4"/>
    <x v="3"/>
    <n v="0"/>
  </r>
  <r>
    <x v="7"/>
    <x v="1"/>
    <x v="29"/>
    <s v="KRAHD_75432"/>
    <x v="9"/>
    <x v="11"/>
    <x v="2"/>
    <x v="9"/>
    <n v="108"/>
    <n v="-2"/>
    <n v="-197.9"/>
    <x v="1"/>
    <x v="3"/>
    <n v="0"/>
  </r>
  <r>
    <x v="7"/>
    <x v="2"/>
    <x v="110"/>
    <s v="KRAHD_84714"/>
    <x v="7"/>
    <x v="9"/>
    <x v="4"/>
    <x v="13"/>
    <n v="12"/>
    <n v="-1"/>
    <n v="-394.74"/>
    <x v="5"/>
    <x v="4"/>
    <n v="0"/>
  </r>
  <r>
    <x v="7"/>
    <x v="1"/>
    <x v="135"/>
    <s v="KRAHD_M00910"/>
    <x v="15"/>
    <x v="20"/>
    <x v="5"/>
    <x v="12"/>
    <n v="60"/>
    <n v="-4"/>
    <n v="-98"/>
    <x v="9"/>
    <x v="3"/>
    <n v="0"/>
  </r>
  <r>
    <x v="7"/>
    <x v="1"/>
    <x v="136"/>
    <s v="KRAHD_M01766"/>
    <x v="15"/>
    <x v="20"/>
    <x v="5"/>
    <x v="12"/>
    <n v="60"/>
    <n v="-4"/>
    <n v="-98"/>
    <x v="9"/>
    <x v="3"/>
    <n v="0"/>
  </r>
  <r>
    <x v="7"/>
    <x v="1"/>
    <x v="137"/>
    <s v="KRAHD_M00874"/>
    <x v="15"/>
    <x v="20"/>
    <x v="5"/>
    <x v="12"/>
    <n v="60"/>
    <n v="-4"/>
    <n v="-98"/>
    <x v="9"/>
    <x v="3"/>
    <n v="0"/>
  </r>
  <r>
    <x v="7"/>
    <x v="1"/>
    <x v="138"/>
    <s v="KRAHD_M01310"/>
    <x v="15"/>
    <x v="20"/>
    <x v="5"/>
    <x v="12"/>
    <n v="60"/>
    <n v="-4"/>
    <n v="-98"/>
    <x v="9"/>
    <x v="3"/>
    <n v="0"/>
  </r>
  <r>
    <x v="7"/>
    <x v="1"/>
    <x v="139"/>
    <s v="KRAHD_M04954"/>
    <x v="15"/>
    <x v="20"/>
    <x v="5"/>
    <x v="12"/>
    <n v="60"/>
    <n v="-4"/>
    <n v="-98"/>
    <x v="9"/>
    <x v="3"/>
    <n v="0"/>
  </r>
  <r>
    <x v="7"/>
    <x v="1"/>
    <x v="140"/>
    <s v="KRAHD_M01918"/>
    <x v="15"/>
    <x v="20"/>
    <x v="5"/>
    <x v="12"/>
    <n v="60"/>
    <n v="-4"/>
    <n v="-98"/>
    <x v="9"/>
    <x v="3"/>
    <n v="0"/>
  </r>
  <r>
    <x v="7"/>
    <x v="1"/>
    <x v="141"/>
    <s v="KRAHD_M02489"/>
    <x v="19"/>
    <x v="29"/>
    <x v="5"/>
    <x v="12"/>
    <n v="60"/>
    <n v="-4"/>
    <n v="-98"/>
    <x v="9"/>
    <x v="3"/>
    <n v="0"/>
  </r>
  <r>
    <x v="7"/>
    <x v="1"/>
    <x v="142"/>
    <s v="KRAHD_M01649"/>
    <x v="15"/>
    <x v="20"/>
    <x v="5"/>
    <x v="12"/>
    <n v="60"/>
    <n v="-4"/>
    <n v="-98"/>
    <x v="9"/>
    <x v="3"/>
    <n v="0"/>
  </r>
  <r>
    <x v="7"/>
    <x v="1"/>
    <x v="143"/>
    <s v="KRAHD_M01920"/>
    <x v="15"/>
    <x v="20"/>
    <x v="5"/>
    <x v="12"/>
    <n v="60"/>
    <n v="-4"/>
    <n v="-98"/>
    <x v="9"/>
    <x v="3"/>
    <n v="0"/>
  </r>
  <r>
    <x v="7"/>
    <x v="1"/>
    <x v="144"/>
    <s v="KRAHD_M01280"/>
    <x v="15"/>
    <x v="20"/>
    <x v="5"/>
    <x v="12"/>
    <n v="60"/>
    <n v="-4"/>
    <n v="-98"/>
    <x v="9"/>
    <x v="3"/>
    <n v="0"/>
  </r>
  <r>
    <x v="7"/>
    <x v="1"/>
    <x v="145"/>
    <s v="KRAHD_M04949"/>
    <x v="19"/>
    <x v="29"/>
    <x v="5"/>
    <x v="12"/>
    <n v="60"/>
    <n v="-4"/>
    <n v="-98"/>
    <x v="9"/>
    <x v="3"/>
    <n v="0"/>
  </r>
  <r>
    <x v="7"/>
    <x v="1"/>
    <x v="146"/>
    <s v="KRAHD_M02157"/>
    <x v="15"/>
    <x v="20"/>
    <x v="5"/>
    <x v="12"/>
    <n v="60"/>
    <n v="-4"/>
    <n v="-98"/>
    <x v="9"/>
    <x v="3"/>
    <n v="0"/>
  </r>
  <r>
    <x v="7"/>
    <x v="1"/>
    <x v="147"/>
    <s v="KRAHD_M01996"/>
    <x v="15"/>
    <x v="20"/>
    <x v="5"/>
    <x v="12"/>
    <n v="60"/>
    <n v="-4"/>
    <n v="-98"/>
    <x v="9"/>
    <x v="3"/>
    <n v="0"/>
  </r>
  <r>
    <x v="7"/>
    <x v="1"/>
    <x v="148"/>
    <s v="KRAHD_M02316"/>
    <x v="15"/>
    <x v="20"/>
    <x v="5"/>
    <x v="12"/>
    <n v="60"/>
    <n v="-4"/>
    <n v="-98"/>
    <x v="9"/>
    <x v="3"/>
    <n v="0"/>
  </r>
  <r>
    <x v="7"/>
    <x v="1"/>
    <x v="149"/>
    <s v="KRAHD_M01549"/>
    <x v="15"/>
    <x v="20"/>
    <x v="5"/>
    <x v="12"/>
    <n v="60"/>
    <n v="-4"/>
    <n v="-98"/>
    <x v="9"/>
    <x v="3"/>
    <n v="0"/>
  </r>
  <r>
    <x v="7"/>
    <x v="1"/>
    <x v="150"/>
    <s v="KRAHD_M01217"/>
    <x v="15"/>
    <x v="20"/>
    <x v="5"/>
    <x v="12"/>
    <n v="60"/>
    <n v="-4"/>
    <n v="-98"/>
    <x v="9"/>
    <x v="3"/>
    <n v="0"/>
  </r>
  <r>
    <x v="7"/>
    <x v="1"/>
    <x v="151"/>
    <s v="KRAHD_M01371"/>
    <x v="15"/>
    <x v="20"/>
    <x v="5"/>
    <x v="12"/>
    <n v="60"/>
    <n v="-4"/>
    <n v="-98"/>
    <x v="9"/>
    <x v="3"/>
    <n v="0"/>
  </r>
  <r>
    <x v="7"/>
    <x v="1"/>
    <x v="152"/>
    <s v="KRAHD_M02220"/>
    <x v="15"/>
    <x v="20"/>
    <x v="5"/>
    <x v="12"/>
    <n v="60"/>
    <n v="-4"/>
    <n v="-98"/>
    <x v="9"/>
    <x v="3"/>
    <n v="0"/>
  </r>
  <r>
    <x v="7"/>
    <x v="1"/>
    <x v="153"/>
    <s v="KRAHD_M02349"/>
    <x v="15"/>
    <x v="20"/>
    <x v="5"/>
    <x v="12"/>
    <n v="60"/>
    <n v="-4"/>
    <n v="-98"/>
    <x v="9"/>
    <x v="3"/>
    <n v="0"/>
  </r>
  <r>
    <x v="7"/>
    <x v="1"/>
    <x v="154"/>
    <s v="KRAHD_M02675"/>
    <x v="17"/>
    <x v="32"/>
    <x v="5"/>
    <x v="12"/>
    <n v="60"/>
    <n v="-4"/>
    <n v="-98"/>
    <x v="9"/>
    <x v="3"/>
    <n v="0"/>
  </r>
  <r>
    <x v="7"/>
    <x v="1"/>
    <x v="155"/>
    <s v="KRAHD_M05263"/>
    <x v="15"/>
    <x v="20"/>
    <x v="5"/>
    <x v="12"/>
    <n v="60"/>
    <n v="-4"/>
    <n v="-98"/>
    <x v="9"/>
    <x v="3"/>
    <n v="0"/>
  </r>
  <r>
    <x v="7"/>
    <x v="1"/>
    <x v="156"/>
    <s v="KRAHD_M02726"/>
    <x v="19"/>
    <x v="29"/>
    <x v="5"/>
    <x v="12"/>
    <n v="60"/>
    <n v="-4"/>
    <n v="-98"/>
    <x v="9"/>
    <x v="3"/>
    <n v="0"/>
  </r>
  <r>
    <x v="7"/>
    <x v="1"/>
    <x v="157"/>
    <s v="KRAHD_M02451"/>
    <x v="15"/>
    <x v="20"/>
    <x v="5"/>
    <x v="12"/>
    <n v="60"/>
    <n v="-4"/>
    <n v="-98"/>
    <x v="9"/>
    <x v="3"/>
    <n v="0"/>
  </r>
  <r>
    <x v="7"/>
    <x v="1"/>
    <x v="158"/>
    <s v="KRAHD_M02069"/>
    <x v="15"/>
    <x v="20"/>
    <x v="5"/>
    <x v="12"/>
    <n v="60"/>
    <n v="-4"/>
    <n v="-98"/>
    <x v="9"/>
    <x v="3"/>
    <n v="0"/>
  </r>
  <r>
    <x v="7"/>
    <x v="1"/>
    <x v="159"/>
    <s v="KRAHD_M01174"/>
    <x v="17"/>
    <x v="32"/>
    <x v="5"/>
    <x v="12"/>
    <n v="60"/>
    <n v="-4"/>
    <n v="-98"/>
    <x v="9"/>
    <x v="3"/>
    <n v="0"/>
  </r>
  <r>
    <x v="7"/>
    <x v="1"/>
    <x v="160"/>
    <s v="KRAHD_M01071"/>
    <x v="15"/>
    <x v="20"/>
    <x v="5"/>
    <x v="12"/>
    <n v="60"/>
    <n v="-4"/>
    <n v="-98"/>
    <x v="9"/>
    <x v="3"/>
    <n v="0"/>
  </r>
  <r>
    <x v="7"/>
    <x v="1"/>
    <x v="161"/>
    <s v="KRAHD_M01057"/>
    <x v="15"/>
    <x v="20"/>
    <x v="5"/>
    <x v="12"/>
    <n v="60"/>
    <n v="-4"/>
    <n v="-98"/>
    <x v="9"/>
    <x v="3"/>
    <n v="0"/>
  </r>
  <r>
    <x v="7"/>
    <x v="1"/>
    <x v="162"/>
    <s v="KRAHD_M01343"/>
    <x v="6"/>
    <x v="7"/>
    <x v="5"/>
    <x v="12"/>
    <n v="60"/>
    <n v="-4"/>
    <n v="-98"/>
    <x v="6"/>
    <x v="3"/>
    <n v="0"/>
  </r>
  <r>
    <x v="7"/>
    <x v="1"/>
    <x v="163"/>
    <s v="KRAHD_M02315"/>
    <x v="15"/>
    <x v="20"/>
    <x v="5"/>
    <x v="12"/>
    <n v="60"/>
    <n v="-4"/>
    <n v="-98"/>
    <x v="9"/>
    <x v="3"/>
    <n v="0"/>
  </r>
  <r>
    <x v="7"/>
    <x v="1"/>
    <x v="164"/>
    <s v="KRAHD_M01832"/>
    <x v="15"/>
    <x v="20"/>
    <x v="5"/>
    <x v="12"/>
    <n v="60"/>
    <n v="-4"/>
    <n v="-98"/>
    <x v="9"/>
    <x v="3"/>
    <n v="0"/>
  </r>
  <r>
    <x v="7"/>
    <x v="1"/>
    <x v="165"/>
    <s v="KRAHD_M05264"/>
    <x v="15"/>
    <x v="20"/>
    <x v="5"/>
    <x v="12"/>
    <n v="60"/>
    <n v="-4"/>
    <n v="-98"/>
    <x v="9"/>
    <x v="3"/>
    <n v="0"/>
  </r>
  <r>
    <x v="7"/>
    <x v="1"/>
    <x v="166"/>
    <s v="KRAHD_M01532"/>
    <x v="15"/>
    <x v="20"/>
    <x v="5"/>
    <x v="12"/>
    <n v="60"/>
    <n v="-4"/>
    <n v="-98"/>
    <x v="9"/>
    <x v="3"/>
    <n v="0"/>
  </r>
  <r>
    <x v="7"/>
    <x v="1"/>
    <x v="167"/>
    <s v="KRAHD_M01189"/>
    <x v="15"/>
    <x v="20"/>
    <x v="5"/>
    <x v="12"/>
    <n v="60"/>
    <n v="-4"/>
    <n v="-98"/>
    <x v="9"/>
    <x v="3"/>
    <n v="0"/>
  </r>
  <r>
    <x v="7"/>
    <x v="1"/>
    <x v="168"/>
    <s v="KRAHD_40706"/>
    <x v="17"/>
    <x v="25"/>
    <x v="5"/>
    <x v="12"/>
    <n v="60"/>
    <n v="-4"/>
    <n v="-98"/>
    <x v="9"/>
    <x v="3"/>
    <n v="0"/>
  </r>
  <r>
    <x v="7"/>
    <x v="1"/>
    <x v="169"/>
    <s v="KRAHD_M01069"/>
    <x v="15"/>
    <x v="20"/>
    <x v="5"/>
    <x v="12"/>
    <n v="60"/>
    <n v="-4"/>
    <n v="-98"/>
    <x v="9"/>
    <x v="3"/>
    <n v="0"/>
  </r>
  <r>
    <x v="7"/>
    <x v="1"/>
    <x v="170"/>
    <s v="KRAHD_M01313"/>
    <x v="15"/>
    <x v="20"/>
    <x v="5"/>
    <x v="12"/>
    <n v="60"/>
    <n v="-4"/>
    <n v="-98"/>
    <x v="9"/>
    <x v="3"/>
    <n v="0"/>
  </r>
  <r>
    <x v="7"/>
    <x v="1"/>
    <x v="171"/>
    <s v="KRAHD_M02450"/>
    <x v="15"/>
    <x v="20"/>
    <x v="5"/>
    <x v="12"/>
    <n v="60"/>
    <n v="-4"/>
    <n v="-98"/>
    <x v="9"/>
    <x v="3"/>
    <n v="0"/>
  </r>
  <r>
    <x v="7"/>
    <x v="1"/>
    <x v="172"/>
    <s v="KRAHD_M02231"/>
    <x v="15"/>
    <x v="20"/>
    <x v="5"/>
    <x v="12"/>
    <n v="60"/>
    <n v="-4"/>
    <n v="-98"/>
    <x v="9"/>
    <x v="3"/>
    <n v="0"/>
  </r>
  <r>
    <x v="7"/>
    <x v="1"/>
    <x v="173"/>
    <s v="KRAHD_M05266"/>
    <x v="15"/>
    <x v="20"/>
    <x v="5"/>
    <x v="12"/>
    <n v="60"/>
    <n v="-4"/>
    <n v="-98"/>
    <x v="9"/>
    <x v="3"/>
    <n v="0"/>
  </r>
  <r>
    <x v="7"/>
    <x v="1"/>
    <x v="174"/>
    <s v="KRAHD_M01330"/>
    <x v="15"/>
    <x v="20"/>
    <x v="5"/>
    <x v="12"/>
    <n v="60"/>
    <n v="-4"/>
    <n v="-98"/>
    <x v="9"/>
    <x v="3"/>
    <n v="0"/>
  </r>
  <r>
    <x v="7"/>
    <x v="1"/>
    <x v="175"/>
    <s v="KRAHD_M02546"/>
    <x v="15"/>
    <x v="20"/>
    <x v="5"/>
    <x v="12"/>
    <n v="60"/>
    <n v="-4"/>
    <n v="-98"/>
    <x v="9"/>
    <x v="3"/>
    <n v="0"/>
  </r>
  <r>
    <x v="7"/>
    <x v="1"/>
    <x v="176"/>
    <s v="KRAHD_M00867"/>
    <x v="15"/>
    <x v="20"/>
    <x v="5"/>
    <x v="12"/>
    <n v="60"/>
    <n v="-4"/>
    <n v="-98"/>
    <x v="9"/>
    <x v="3"/>
    <n v="0"/>
  </r>
  <r>
    <x v="7"/>
    <x v="1"/>
    <x v="177"/>
    <s v="KRAHD_M02512"/>
    <x v="15"/>
    <x v="20"/>
    <x v="5"/>
    <x v="12"/>
    <n v="60"/>
    <n v="-4"/>
    <n v="-98"/>
    <x v="9"/>
    <x v="3"/>
    <n v="0"/>
  </r>
  <r>
    <x v="7"/>
    <x v="1"/>
    <x v="178"/>
    <s v="KRAHD_M01218"/>
    <x v="15"/>
    <x v="20"/>
    <x v="5"/>
    <x v="12"/>
    <n v="60"/>
    <n v="-4"/>
    <n v="-98"/>
    <x v="9"/>
    <x v="3"/>
    <n v="0"/>
  </r>
  <r>
    <x v="7"/>
    <x v="1"/>
    <x v="179"/>
    <s v="KRAHD_M02268"/>
    <x v="15"/>
    <x v="20"/>
    <x v="5"/>
    <x v="12"/>
    <n v="60"/>
    <n v="-4"/>
    <n v="-98"/>
    <x v="9"/>
    <x v="3"/>
    <n v="0"/>
  </r>
  <r>
    <x v="7"/>
    <x v="1"/>
    <x v="180"/>
    <s v="KRAHD_M01716"/>
    <x v="15"/>
    <x v="20"/>
    <x v="5"/>
    <x v="12"/>
    <n v="60"/>
    <n v="-4"/>
    <n v="-98"/>
    <x v="9"/>
    <x v="3"/>
    <n v="0"/>
  </r>
  <r>
    <x v="7"/>
    <x v="1"/>
    <x v="181"/>
    <s v="KRAHD_M01999"/>
    <x v="15"/>
    <x v="20"/>
    <x v="5"/>
    <x v="12"/>
    <n v="60"/>
    <n v="-4"/>
    <n v="-98"/>
    <x v="9"/>
    <x v="3"/>
    <n v="0"/>
  </r>
  <r>
    <x v="7"/>
    <x v="1"/>
    <x v="182"/>
    <s v="KRAHD_M01626"/>
    <x v="15"/>
    <x v="20"/>
    <x v="5"/>
    <x v="12"/>
    <n v="60"/>
    <n v="-4"/>
    <n v="-98"/>
    <x v="9"/>
    <x v="3"/>
    <n v="0"/>
  </r>
  <r>
    <x v="7"/>
    <x v="1"/>
    <x v="183"/>
    <s v="KRAHD_M01922"/>
    <x v="15"/>
    <x v="20"/>
    <x v="5"/>
    <x v="12"/>
    <n v="60"/>
    <n v="-4"/>
    <n v="-98"/>
    <x v="9"/>
    <x v="3"/>
    <n v="0"/>
  </r>
  <r>
    <x v="7"/>
    <x v="1"/>
    <x v="184"/>
    <s v="KRAHD_M01182"/>
    <x v="15"/>
    <x v="20"/>
    <x v="5"/>
    <x v="12"/>
    <n v="60"/>
    <n v="-4"/>
    <n v="-98"/>
    <x v="9"/>
    <x v="3"/>
    <n v="0"/>
  </r>
  <r>
    <x v="7"/>
    <x v="1"/>
    <x v="185"/>
    <s v="KRAHD_M00873"/>
    <x v="15"/>
    <x v="20"/>
    <x v="5"/>
    <x v="12"/>
    <n v="60"/>
    <n v="-4"/>
    <n v="-98"/>
    <x v="9"/>
    <x v="3"/>
    <n v="0"/>
  </r>
  <r>
    <x v="7"/>
    <x v="1"/>
    <x v="186"/>
    <s v="KRAHD_M02248"/>
    <x v="15"/>
    <x v="20"/>
    <x v="5"/>
    <x v="12"/>
    <n v="60"/>
    <n v="-4"/>
    <n v="-98"/>
    <x v="9"/>
    <x v="3"/>
    <n v="0"/>
  </r>
  <r>
    <x v="7"/>
    <x v="1"/>
    <x v="187"/>
    <s v="KRAHD_M01865"/>
    <x v="15"/>
    <x v="20"/>
    <x v="5"/>
    <x v="12"/>
    <n v="60"/>
    <n v="-4"/>
    <n v="-98"/>
    <x v="9"/>
    <x v="3"/>
    <n v="0"/>
  </r>
  <r>
    <x v="7"/>
    <x v="1"/>
    <x v="188"/>
    <s v="KRAHD_M01220"/>
    <x v="15"/>
    <x v="20"/>
    <x v="5"/>
    <x v="12"/>
    <n v="60"/>
    <n v="-4"/>
    <n v="-98"/>
    <x v="9"/>
    <x v="3"/>
    <n v="0"/>
  </r>
  <r>
    <x v="7"/>
    <x v="1"/>
    <x v="189"/>
    <s v="KRAHD_M01831"/>
    <x v="19"/>
    <x v="29"/>
    <x v="5"/>
    <x v="12"/>
    <n v="60"/>
    <n v="-4"/>
    <n v="-98"/>
    <x v="9"/>
    <x v="3"/>
    <n v="0"/>
  </r>
  <r>
    <x v="7"/>
    <x v="1"/>
    <x v="190"/>
    <s v="KRAHD_M01763"/>
    <x v="15"/>
    <x v="20"/>
    <x v="5"/>
    <x v="12"/>
    <n v="60"/>
    <n v="-4"/>
    <n v="-98"/>
    <x v="9"/>
    <x v="3"/>
    <n v="0"/>
  </r>
  <r>
    <x v="7"/>
    <x v="1"/>
    <x v="191"/>
    <s v="KRAHD_M02258"/>
    <x v="15"/>
    <x v="20"/>
    <x v="5"/>
    <x v="12"/>
    <n v="60"/>
    <n v="-4"/>
    <n v="-98"/>
    <x v="9"/>
    <x v="3"/>
    <n v="0"/>
  </r>
  <r>
    <x v="7"/>
    <x v="1"/>
    <x v="192"/>
    <s v="KRAHD_M02587"/>
    <x v="15"/>
    <x v="20"/>
    <x v="5"/>
    <x v="12"/>
    <n v="60"/>
    <n v="-4"/>
    <n v="-98"/>
    <x v="9"/>
    <x v="3"/>
    <n v="0"/>
  </r>
  <r>
    <x v="7"/>
    <x v="1"/>
    <x v="193"/>
    <s v="KRAHD_M01650"/>
    <x v="15"/>
    <x v="20"/>
    <x v="5"/>
    <x v="12"/>
    <n v="60"/>
    <n v="-4"/>
    <n v="-98"/>
    <x v="9"/>
    <x v="3"/>
    <n v="0"/>
  </r>
  <r>
    <x v="7"/>
    <x v="1"/>
    <x v="194"/>
    <s v="KRAHD_M02454"/>
    <x v="15"/>
    <x v="20"/>
    <x v="5"/>
    <x v="12"/>
    <n v="60"/>
    <n v="-4"/>
    <n v="-98"/>
    <x v="9"/>
    <x v="3"/>
    <n v="0"/>
  </r>
  <r>
    <x v="7"/>
    <x v="1"/>
    <x v="195"/>
    <s v="KRAHD_M01283"/>
    <x v="15"/>
    <x v="20"/>
    <x v="5"/>
    <x v="12"/>
    <n v="60"/>
    <n v="-4"/>
    <n v="-98"/>
    <x v="9"/>
    <x v="3"/>
    <n v="0"/>
  </r>
  <r>
    <x v="7"/>
    <x v="1"/>
    <x v="196"/>
    <s v="KRAHD_M01534"/>
    <x v="15"/>
    <x v="20"/>
    <x v="5"/>
    <x v="12"/>
    <n v="60"/>
    <n v="-4"/>
    <n v="-98"/>
    <x v="9"/>
    <x v="3"/>
    <n v="0"/>
  </r>
  <r>
    <x v="7"/>
    <x v="1"/>
    <x v="197"/>
    <s v="KRAHD_M02317"/>
    <x v="15"/>
    <x v="20"/>
    <x v="5"/>
    <x v="12"/>
    <n v="60"/>
    <n v="-4"/>
    <n v="-98"/>
    <x v="9"/>
    <x v="3"/>
    <n v="0"/>
  </r>
  <r>
    <x v="7"/>
    <x v="1"/>
    <x v="198"/>
    <s v="KRAHD_M00973"/>
    <x v="15"/>
    <x v="20"/>
    <x v="5"/>
    <x v="12"/>
    <n v="60"/>
    <n v="-4"/>
    <n v="-98"/>
    <x v="9"/>
    <x v="3"/>
    <n v="0"/>
  </r>
  <r>
    <x v="7"/>
    <x v="1"/>
    <x v="199"/>
    <s v="KRAHD_M01264"/>
    <x v="15"/>
    <x v="20"/>
    <x v="5"/>
    <x v="12"/>
    <n v="60"/>
    <n v="-4"/>
    <n v="-98"/>
    <x v="9"/>
    <x v="3"/>
    <n v="0"/>
  </r>
  <r>
    <x v="7"/>
    <x v="1"/>
    <x v="200"/>
    <s v="KRAHD_M01486"/>
    <x v="17"/>
    <x v="32"/>
    <x v="5"/>
    <x v="12"/>
    <n v="60"/>
    <n v="-4"/>
    <n v="-98"/>
    <x v="9"/>
    <x v="3"/>
    <n v="0"/>
  </r>
  <r>
    <x v="7"/>
    <x v="1"/>
    <x v="201"/>
    <s v="KRAHD_M01466"/>
    <x v="15"/>
    <x v="20"/>
    <x v="5"/>
    <x v="12"/>
    <n v="60"/>
    <n v="-4"/>
    <n v="-98"/>
    <x v="9"/>
    <x v="3"/>
    <n v="0"/>
  </r>
  <r>
    <x v="7"/>
    <x v="1"/>
    <x v="202"/>
    <s v="KRAHD_M01373"/>
    <x v="17"/>
    <x v="32"/>
    <x v="5"/>
    <x v="12"/>
    <n v="60"/>
    <n v="-4"/>
    <n v="-98"/>
    <x v="9"/>
    <x v="3"/>
    <n v="0"/>
  </r>
  <r>
    <x v="7"/>
    <x v="1"/>
    <x v="203"/>
    <s v="KRAHD_M01326"/>
    <x v="15"/>
    <x v="20"/>
    <x v="5"/>
    <x v="12"/>
    <n v="60"/>
    <n v="-4"/>
    <n v="-98"/>
    <x v="9"/>
    <x v="3"/>
    <n v="0"/>
  </r>
  <r>
    <x v="7"/>
    <x v="1"/>
    <x v="204"/>
    <s v="KRAHD_M02445"/>
    <x v="15"/>
    <x v="20"/>
    <x v="5"/>
    <x v="12"/>
    <n v="60"/>
    <n v="-4"/>
    <n v="-98"/>
    <x v="9"/>
    <x v="3"/>
    <n v="0"/>
  </r>
  <r>
    <x v="7"/>
    <x v="1"/>
    <x v="205"/>
    <s v="KRAHD_M01538"/>
    <x v="15"/>
    <x v="20"/>
    <x v="5"/>
    <x v="12"/>
    <n v="60"/>
    <n v="-4"/>
    <n v="-98"/>
    <x v="9"/>
    <x v="3"/>
    <n v="0"/>
  </r>
  <r>
    <x v="7"/>
    <x v="1"/>
    <x v="206"/>
    <s v="KRAHD_M01542"/>
    <x v="15"/>
    <x v="20"/>
    <x v="5"/>
    <x v="12"/>
    <n v="60"/>
    <n v="-4"/>
    <n v="-98"/>
    <x v="9"/>
    <x v="3"/>
    <n v="0"/>
  </r>
  <r>
    <x v="7"/>
    <x v="1"/>
    <x v="207"/>
    <s v="KRAHD_M01539"/>
    <x v="15"/>
    <x v="20"/>
    <x v="5"/>
    <x v="12"/>
    <n v="60"/>
    <n v="-4"/>
    <n v="-98"/>
    <x v="9"/>
    <x v="3"/>
    <n v="0"/>
  </r>
  <r>
    <x v="7"/>
    <x v="1"/>
    <x v="208"/>
    <s v="KRAHD_M01181"/>
    <x v="15"/>
    <x v="20"/>
    <x v="5"/>
    <x v="12"/>
    <n v="60"/>
    <n v="-4"/>
    <n v="-98"/>
    <x v="9"/>
    <x v="3"/>
    <n v="0"/>
  </r>
  <r>
    <x v="7"/>
    <x v="1"/>
    <x v="209"/>
    <s v="KRAHD_M01468"/>
    <x v="15"/>
    <x v="20"/>
    <x v="5"/>
    <x v="12"/>
    <n v="60"/>
    <n v="-4"/>
    <n v="-98"/>
    <x v="9"/>
    <x v="3"/>
    <n v="0"/>
  </r>
  <r>
    <x v="7"/>
    <x v="1"/>
    <x v="210"/>
    <s v="KRAHD_M02250"/>
    <x v="15"/>
    <x v="20"/>
    <x v="5"/>
    <x v="12"/>
    <n v="60"/>
    <n v="-4"/>
    <n v="-98"/>
    <x v="9"/>
    <x v="3"/>
    <n v="0"/>
  </r>
  <r>
    <x v="7"/>
    <x v="1"/>
    <x v="211"/>
    <s v="KRAHD_M01926"/>
    <x v="15"/>
    <x v="20"/>
    <x v="5"/>
    <x v="12"/>
    <n v="60"/>
    <n v="-4"/>
    <n v="-98"/>
    <x v="9"/>
    <x v="3"/>
    <n v="0"/>
  </r>
  <r>
    <x v="7"/>
    <x v="1"/>
    <x v="212"/>
    <s v="KRAHD_M01834"/>
    <x v="19"/>
    <x v="29"/>
    <x v="5"/>
    <x v="12"/>
    <n v="60"/>
    <n v="-4"/>
    <n v="-98"/>
    <x v="9"/>
    <x v="3"/>
    <n v="0"/>
  </r>
  <r>
    <x v="7"/>
    <x v="1"/>
    <x v="213"/>
    <s v="KRAHD_M01761"/>
    <x v="15"/>
    <x v="20"/>
    <x v="5"/>
    <x v="12"/>
    <n v="60"/>
    <n v="-4"/>
    <n v="-98"/>
    <x v="9"/>
    <x v="3"/>
    <n v="0"/>
  </r>
  <r>
    <x v="7"/>
    <x v="1"/>
    <x v="214"/>
    <s v="KRAHD_M01651"/>
    <x v="15"/>
    <x v="20"/>
    <x v="5"/>
    <x v="12"/>
    <n v="60"/>
    <n v="-4"/>
    <n v="-98"/>
    <x v="9"/>
    <x v="3"/>
    <n v="0"/>
  </r>
  <r>
    <x v="7"/>
    <x v="1"/>
    <x v="215"/>
    <s v="KRAHD_M02203"/>
    <x v="17"/>
    <x v="32"/>
    <x v="5"/>
    <x v="12"/>
    <n v="60"/>
    <n v="-4"/>
    <n v="-98"/>
    <x v="9"/>
    <x v="3"/>
    <n v="0"/>
  </r>
  <r>
    <x v="7"/>
    <x v="1"/>
    <x v="216"/>
    <s v="KRAHD_M01478"/>
    <x v="15"/>
    <x v="20"/>
    <x v="5"/>
    <x v="12"/>
    <n v="60"/>
    <n v="-4"/>
    <n v="-98"/>
    <x v="9"/>
    <x v="3"/>
    <n v="0"/>
  </r>
  <r>
    <x v="7"/>
    <x v="1"/>
    <x v="217"/>
    <s v="KRAHD_M02256"/>
    <x v="15"/>
    <x v="20"/>
    <x v="5"/>
    <x v="12"/>
    <n v="60"/>
    <n v="-4"/>
    <n v="-98"/>
    <x v="9"/>
    <x v="3"/>
    <n v="0"/>
  </r>
  <r>
    <x v="7"/>
    <x v="1"/>
    <x v="218"/>
    <s v="KRAHD_M01998"/>
    <x v="15"/>
    <x v="20"/>
    <x v="5"/>
    <x v="12"/>
    <n v="60"/>
    <n v="-4"/>
    <n v="-98"/>
    <x v="9"/>
    <x v="3"/>
    <n v="0"/>
  </r>
  <r>
    <x v="7"/>
    <x v="1"/>
    <x v="219"/>
    <s v="KRAHD_M02492"/>
    <x v="15"/>
    <x v="20"/>
    <x v="5"/>
    <x v="12"/>
    <n v="60"/>
    <n v="-4"/>
    <n v="-98"/>
    <x v="9"/>
    <x v="3"/>
    <n v="0"/>
  </r>
  <r>
    <x v="7"/>
    <x v="1"/>
    <x v="220"/>
    <s v="KRAHD_M00924"/>
    <x v="15"/>
    <x v="20"/>
    <x v="5"/>
    <x v="12"/>
    <n v="60"/>
    <n v="-4"/>
    <n v="-98"/>
    <x v="9"/>
    <x v="3"/>
    <n v="0"/>
  </r>
  <r>
    <x v="7"/>
    <x v="1"/>
    <x v="221"/>
    <s v="KRAHD_M01479"/>
    <x v="15"/>
    <x v="20"/>
    <x v="5"/>
    <x v="12"/>
    <n v="60"/>
    <n v="-4"/>
    <n v="-98"/>
    <x v="9"/>
    <x v="3"/>
    <n v="0"/>
  </r>
  <r>
    <x v="7"/>
    <x v="1"/>
    <x v="222"/>
    <s v="KRAHD_M01907"/>
    <x v="15"/>
    <x v="20"/>
    <x v="5"/>
    <x v="12"/>
    <n v="60"/>
    <n v="-4"/>
    <n v="-98"/>
    <x v="9"/>
    <x v="3"/>
    <n v="0"/>
  </r>
  <r>
    <x v="7"/>
    <x v="1"/>
    <x v="223"/>
    <s v="KRAHD_M02338"/>
    <x v="15"/>
    <x v="20"/>
    <x v="5"/>
    <x v="12"/>
    <n v="60"/>
    <n v="-4"/>
    <n v="-98"/>
    <x v="9"/>
    <x v="3"/>
    <n v="0"/>
  </r>
  <r>
    <x v="7"/>
    <x v="1"/>
    <x v="224"/>
    <s v="KRAHD_M01541"/>
    <x v="15"/>
    <x v="20"/>
    <x v="5"/>
    <x v="12"/>
    <n v="60"/>
    <n v="-4"/>
    <n v="-98"/>
    <x v="9"/>
    <x v="3"/>
    <n v="0"/>
  </r>
  <r>
    <x v="7"/>
    <x v="1"/>
    <x v="225"/>
    <s v="KRAHD_M02340"/>
    <x v="15"/>
    <x v="20"/>
    <x v="5"/>
    <x v="12"/>
    <n v="60"/>
    <n v="-4"/>
    <n v="-98"/>
    <x v="9"/>
    <x v="3"/>
    <n v="0"/>
  </r>
  <r>
    <x v="7"/>
    <x v="1"/>
    <x v="226"/>
    <s v="KRAHD_M02543"/>
    <x v="17"/>
    <x v="32"/>
    <x v="5"/>
    <x v="12"/>
    <n v="60"/>
    <n v="-4"/>
    <n v="-98"/>
    <x v="9"/>
    <x v="3"/>
    <n v="0"/>
  </r>
  <r>
    <x v="7"/>
    <x v="1"/>
    <x v="227"/>
    <s v="KRAHD_M02249"/>
    <x v="15"/>
    <x v="20"/>
    <x v="5"/>
    <x v="12"/>
    <n v="60"/>
    <n v="-4"/>
    <n v="-98"/>
    <x v="9"/>
    <x v="3"/>
    <n v="0"/>
  </r>
  <r>
    <x v="7"/>
    <x v="1"/>
    <x v="228"/>
    <s v="KRAHD_M02474"/>
    <x v="15"/>
    <x v="20"/>
    <x v="5"/>
    <x v="12"/>
    <n v="60"/>
    <n v="-4"/>
    <n v="-98"/>
    <x v="9"/>
    <x v="3"/>
    <n v="0"/>
  </r>
  <r>
    <x v="7"/>
    <x v="1"/>
    <x v="229"/>
    <s v="KRAHD_M01517"/>
    <x v="15"/>
    <x v="20"/>
    <x v="5"/>
    <x v="12"/>
    <n v="60"/>
    <n v="-4"/>
    <n v="-98"/>
    <x v="9"/>
    <x v="3"/>
    <n v="0"/>
  </r>
  <r>
    <x v="7"/>
    <x v="1"/>
    <x v="230"/>
    <s v="KRAHD_M00862"/>
    <x v="15"/>
    <x v="20"/>
    <x v="5"/>
    <x v="12"/>
    <n v="60"/>
    <n v="-4"/>
    <n v="-98"/>
    <x v="9"/>
    <x v="3"/>
    <n v="0"/>
  </r>
  <r>
    <x v="7"/>
    <x v="1"/>
    <x v="231"/>
    <s v="KRAHD_M01927"/>
    <x v="15"/>
    <x v="20"/>
    <x v="5"/>
    <x v="12"/>
    <n v="60"/>
    <n v="-4"/>
    <n v="-98"/>
    <x v="9"/>
    <x v="3"/>
    <n v="0"/>
  </r>
  <r>
    <x v="7"/>
    <x v="1"/>
    <x v="232"/>
    <s v="KRAHD_M02113"/>
    <x v="15"/>
    <x v="20"/>
    <x v="5"/>
    <x v="12"/>
    <n v="60"/>
    <n v="-4"/>
    <n v="-98"/>
    <x v="9"/>
    <x v="3"/>
    <n v="0"/>
  </r>
  <r>
    <x v="7"/>
    <x v="1"/>
    <x v="233"/>
    <s v="KRAHD_M01052"/>
    <x v="15"/>
    <x v="20"/>
    <x v="5"/>
    <x v="12"/>
    <n v="60"/>
    <n v="-4"/>
    <n v="-98"/>
    <x v="9"/>
    <x v="3"/>
    <n v="0"/>
  </r>
  <r>
    <x v="7"/>
    <x v="1"/>
    <x v="234"/>
    <s v="KRAHD_M01304"/>
    <x v="17"/>
    <x v="32"/>
    <x v="5"/>
    <x v="12"/>
    <n v="60"/>
    <n v="-4"/>
    <n v="-98"/>
    <x v="9"/>
    <x v="3"/>
    <n v="0"/>
  </r>
  <r>
    <x v="7"/>
    <x v="1"/>
    <x v="235"/>
    <s v="KRAHD_M01056"/>
    <x v="15"/>
    <x v="20"/>
    <x v="5"/>
    <x v="12"/>
    <n v="60"/>
    <n v="-4"/>
    <n v="-98"/>
    <x v="9"/>
    <x v="3"/>
    <n v="0"/>
  </r>
  <r>
    <x v="7"/>
    <x v="1"/>
    <x v="236"/>
    <s v="KRAHD_M05643"/>
    <x v="15"/>
    <x v="20"/>
    <x v="5"/>
    <x v="12"/>
    <n v="60"/>
    <n v="-4"/>
    <n v="-98"/>
    <x v="9"/>
    <x v="3"/>
    <n v="0"/>
  </r>
  <r>
    <x v="7"/>
    <x v="1"/>
    <x v="237"/>
    <s v="KRAHD_M01398"/>
    <x v="15"/>
    <x v="20"/>
    <x v="5"/>
    <x v="12"/>
    <n v="60"/>
    <n v="-4"/>
    <n v="-98"/>
    <x v="9"/>
    <x v="3"/>
    <n v="0"/>
  </r>
  <r>
    <x v="7"/>
    <x v="1"/>
    <x v="238"/>
    <s v="KRAHD_M02147"/>
    <x v="15"/>
    <x v="20"/>
    <x v="5"/>
    <x v="12"/>
    <n v="60"/>
    <n v="-4"/>
    <n v="-98"/>
    <x v="9"/>
    <x v="3"/>
    <n v="0"/>
  </r>
  <r>
    <x v="7"/>
    <x v="1"/>
    <x v="239"/>
    <s v="KRAHD_M02453"/>
    <x v="19"/>
    <x v="29"/>
    <x v="5"/>
    <x v="12"/>
    <n v="60"/>
    <n v="-4"/>
    <n v="-98"/>
    <x v="9"/>
    <x v="3"/>
    <n v="0"/>
  </r>
  <r>
    <x v="7"/>
    <x v="1"/>
    <x v="240"/>
    <s v="KRAHD_M01312"/>
    <x v="15"/>
    <x v="20"/>
    <x v="5"/>
    <x v="12"/>
    <n v="60"/>
    <n v="-4"/>
    <n v="-98"/>
    <x v="9"/>
    <x v="3"/>
    <n v="0"/>
  </r>
  <r>
    <x v="7"/>
    <x v="1"/>
    <x v="241"/>
    <s v="KRAHD_M02202"/>
    <x v="15"/>
    <x v="20"/>
    <x v="5"/>
    <x v="12"/>
    <n v="60"/>
    <n v="-4"/>
    <n v="-98"/>
    <x v="9"/>
    <x v="3"/>
    <n v="0"/>
  </r>
  <r>
    <x v="7"/>
    <x v="1"/>
    <x v="242"/>
    <s v="KRAHD_M02125"/>
    <x v="15"/>
    <x v="20"/>
    <x v="5"/>
    <x v="12"/>
    <n v="60"/>
    <n v="-4"/>
    <n v="-98"/>
    <x v="9"/>
    <x v="3"/>
    <n v="0"/>
  </r>
  <r>
    <x v="7"/>
    <x v="1"/>
    <x v="243"/>
    <s v="KRAHD_M01929"/>
    <x v="15"/>
    <x v="20"/>
    <x v="5"/>
    <x v="12"/>
    <n v="60"/>
    <n v="-4"/>
    <n v="-98"/>
    <x v="9"/>
    <x v="3"/>
    <n v="0"/>
  </r>
  <r>
    <x v="7"/>
    <x v="1"/>
    <x v="244"/>
    <s v="KRAHD_M02336"/>
    <x v="15"/>
    <x v="20"/>
    <x v="5"/>
    <x v="12"/>
    <n v="60"/>
    <n v="-4"/>
    <n v="-98"/>
    <x v="9"/>
    <x v="3"/>
    <n v="0"/>
  </r>
  <r>
    <x v="7"/>
    <x v="1"/>
    <x v="245"/>
    <s v="KRAHD_M01172"/>
    <x v="17"/>
    <x v="32"/>
    <x v="5"/>
    <x v="12"/>
    <n v="60"/>
    <n v="-4"/>
    <n v="-98"/>
    <x v="9"/>
    <x v="3"/>
    <n v="0"/>
  </r>
  <r>
    <x v="7"/>
    <x v="1"/>
    <x v="246"/>
    <s v="KRAHD_M04955"/>
    <x v="15"/>
    <x v="20"/>
    <x v="5"/>
    <x v="12"/>
    <n v="60"/>
    <n v="-4"/>
    <n v="-98"/>
    <x v="9"/>
    <x v="3"/>
    <n v="0"/>
  </r>
  <r>
    <x v="7"/>
    <x v="1"/>
    <x v="247"/>
    <s v="KRAHD_M01296"/>
    <x v="19"/>
    <x v="29"/>
    <x v="5"/>
    <x v="12"/>
    <n v="60"/>
    <n v="-4"/>
    <n v="-98"/>
    <x v="9"/>
    <x v="3"/>
    <n v="0"/>
  </r>
  <r>
    <x v="7"/>
    <x v="1"/>
    <x v="248"/>
    <s v="KRAHD_M01219"/>
    <x v="15"/>
    <x v="20"/>
    <x v="5"/>
    <x v="12"/>
    <n v="60"/>
    <n v="-4"/>
    <n v="-98"/>
    <x v="9"/>
    <x v="3"/>
    <n v="0"/>
  </r>
  <r>
    <x v="7"/>
    <x v="1"/>
    <x v="249"/>
    <s v="KRAHD_M01533"/>
    <x v="15"/>
    <x v="20"/>
    <x v="5"/>
    <x v="12"/>
    <n v="60"/>
    <n v="-4"/>
    <n v="-98"/>
    <x v="9"/>
    <x v="3"/>
    <n v="0"/>
  </r>
  <r>
    <x v="7"/>
    <x v="1"/>
    <x v="250"/>
    <s v="KRAHD_M02118"/>
    <x v="15"/>
    <x v="20"/>
    <x v="5"/>
    <x v="12"/>
    <n v="60"/>
    <n v="-4"/>
    <n v="-98"/>
    <x v="9"/>
    <x v="3"/>
    <n v="0"/>
  </r>
  <r>
    <x v="7"/>
    <x v="1"/>
    <x v="251"/>
    <s v="KRAHD_M02070"/>
    <x v="15"/>
    <x v="20"/>
    <x v="5"/>
    <x v="12"/>
    <n v="60"/>
    <n v="-4"/>
    <n v="-98"/>
    <x v="9"/>
    <x v="3"/>
    <n v="0"/>
  </r>
  <r>
    <x v="7"/>
    <x v="1"/>
    <x v="252"/>
    <s v="KRAHD_M01370"/>
    <x v="15"/>
    <x v="20"/>
    <x v="5"/>
    <x v="12"/>
    <n v="60"/>
    <n v="-4"/>
    <n v="-98"/>
    <x v="9"/>
    <x v="3"/>
    <n v="0"/>
  </r>
  <r>
    <x v="7"/>
    <x v="1"/>
    <x v="253"/>
    <s v="KRAHD_M02514"/>
    <x v="15"/>
    <x v="20"/>
    <x v="5"/>
    <x v="12"/>
    <n v="60"/>
    <n v="-4"/>
    <n v="-98"/>
    <x v="9"/>
    <x v="3"/>
    <n v="0"/>
  </r>
  <r>
    <x v="7"/>
    <x v="1"/>
    <x v="254"/>
    <s v="KRAHD_M00922"/>
    <x v="17"/>
    <x v="32"/>
    <x v="5"/>
    <x v="12"/>
    <n v="60"/>
    <n v="-4"/>
    <n v="-98"/>
    <x v="9"/>
    <x v="3"/>
    <n v="0"/>
  </r>
  <r>
    <x v="7"/>
    <x v="1"/>
    <x v="255"/>
    <s v="KRAHD_M02460"/>
    <x v="17"/>
    <x v="32"/>
    <x v="5"/>
    <x v="12"/>
    <n v="60"/>
    <n v="-4"/>
    <n v="-98"/>
    <x v="9"/>
    <x v="3"/>
    <n v="0"/>
  </r>
  <r>
    <x v="7"/>
    <x v="1"/>
    <x v="256"/>
    <s v="KRAHD_M02036"/>
    <x v="17"/>
    <x v="32"/>
    <x v="5"/>
    <x v="12"/>
    <n v="60"/>
    <n v="-4"/>
    <n v="-98"/>
    <x v="9"/>
    <x v="3"/>
    <n v="0"/>
  </r>
  <r>
    <x v="7"/>
    <x v="1"/>
    <x v="257"/>
    <s v="KRAHD_M00912"/>
    <x v="15"/>
    <x v="20"/>
    <x v="5"/>
    <x v="12"/>
    <n v="60"/>
    <n v="-4"/>
    <n v="-98"/>
    <x v="9"/>
    <x v="3"/>
    <n v="0"/>
  </r>
  <r>
    <x v="7"/>
    <x v="1"/>
    <x v="258"/>
    <s v="KRAHD_M01211"/>
    <x v="15"/>
    <x v="20"/>
    <x v="5"/>
    <x v="12"/>
    <n v="60"/>
    <n v="-4"/>
    <n v="-98"/>
    <x v="9"/>
    <x v="3"/>
    <n v="0"/>
  </r>
  <r>
    <x v="7"/>
    <x v="1"/>
    <x v="259"/>
    <s v="KRAHD_M01396"/>
    <x v="15"/>
    <x v="20"/>
    <x v="5"/>
    <x v="12"/>
    <n v="60"/>
    <n v="-4"/>
    <n v="-98"/>
    <x v="9"/>
    <x v="3"/>
    <n v="0"/>
  </r>
  <r>
    <x v="7"/>
    <x v="1"/>
    <x v="135"/>
    <s v="KRAHD_M01764"/>
    <x v="15"/>
    <x v="20"/>
    <x v="5"/>
    <x v="12"/>
    <n v="60"/>
    <n v="-4"/>
    <n v="-98"/>
    <x v="9"/>
    <x v="3"/>
    <n v="0"/>
  </r>
  <r>
    <x v="7"/>
    <x v="1"/>
    <x v="260"/>
    <s v="KRAHD_M02208"/>
    <x v="15"/>
    <x v="20"/>
    <x v="5"/>
    <x v="12"/>
    <n v="60"/>
    <n v="-4"/>
    <n v="-98"/>
    <x v="9"/>
    <x v="3"/>
    <n v="0"/>
  </r>
  <r>
    <x v="7"/>
    <x v="1"/>
    <x v="261"/>
    <s v="KRAHD_M04502"/>
    <x v="17"/>
    <x v="32"/>
    <x v="5"/>
    <x v="12"/>
    <n v="60"/>
    <n v="-4"/>
    <n v="-98"/>
    <x v="9"/>
    <x v="3"/>
    <n v="0"/>
  </r>
  <r>
    <x v="7"/>
    <x v="1"/>
    <x v="262"/>
    <s v="KRAHD_M02240"/>
    <x v="15"/>
    <x v="20"/>
    <x v="5"/>
    <x v="12"/>
    <n v="60"/>
    <n v="-4"/>
    <n v="-98"/>
    <x v="9"/>
    <x v="3"/>
    <n v="0"/>
  </r>
  <r>
    <x v="7"/>
    <x v="1"/>
    <x v="263"/>
    <s v="KRAHD_M01299"/>
    <x v="15"/>
    <x v="20"/>
    <x v="5"/>
    <x v="12"/>
    <n v="60"/>
    <n v="-4"/>
    <n v="-98"/>
    <x v="9"/>
    <x v="3"/>
    <n v="0"/>
  </r>
  <r>
    <x v="7"/>
    <x v="1"/>
    <x v="264"/>
    <s v="KRAHD_M01209"/>
    <x v="17"/>
    <x v="32"/>
    <x v="5"/>
    <x v="12"/>
    <n v="60"/>
    <n v="-4"/>
    <n v="-98"/>
    <x v="9"/>
    <x v="3"/>
    <n v="0"/>
  </r>
  <r>
    <x v="7"/>
    <x v="1"/>
    <x v="265"/>
    <s v="KRAHD_M01274"/>
    <x v="15"/>
    <x v="20"/>
    <x v="5"/>
    <x v="12"/>
    <n v="60"/>
    <n v="-4"/>
    <n v="-98"/>
    <x v="9"/>
    <x v="3"/>
    <n v="0"/>
  </r>
  <r>
    <x v="7"/>
    <x v="1"/>
    <x v="266"/>
    <s v="KRAHD_M02267"/>
    <x v="15"/>
    <x v="20"/>
    <x v="5"/>
    <x v="12"/>
    <n v="60"/>
    <n v="-4"/>
    <n v="-98"/>
    <x v="9"/>
    <x v="3"/>
    <n v="0"/>
  </r>
  <r>
    <x v="7"/>
    <x v="1"/>
    <x v="267"/>
    <s v="KRAHD_M00972"/>
    <x v="17"/>
    <x v="32"/>
    <x v="5"/>
    <x v="12"/>
    <n v="60"/>
    <n v="-4"/>
    <n v="-98"/>
    <x v="9"/>
    <x v="3"/>
    <n v="0"/>
  </r>
  <r>
    <x v="7"/>
    <x v="1"/>
    <x v="268"/>
    <s v="KRAHD_M00870"/>
    <x v="15"/>
    <x v="20"/>
    <x v="5"/>
    <x v="12"/>
    <n v="60"/>
    <n v="-4"/>
    <n v="-98"/>
    <x v="9"/>
    <x v="3"/>
    <n v="0"/>
  </r>
  <r>
    <x v="7"/>
    <x v="1"/>
    <x v="269"/>
    <s v="KRAHD_M02457"/>
    <x v="15"/>
    <x v="20"/>
    <x v="5"/>
    <x v="12"/>
    <n v="60"/>
    <n v="-4"/>
    <n v="-98"/>
    <x v="9"/>
    <x v="3"/>
    <n v="0"/>
  </r>
  <r>
    <x v="7"/>
    <x v="1"/>
    <x v="270"/>
    <s v="KRAHD_M02337"/>
    <x v="15"/>
    <x v="20"/>
    <x v="5"/>
    <x v="12"/>
    <n v="60"/>
    <n v="-4"/>
    <n v="-98"/>
    <x v="9"/>
    <x v="3"/>
    <n v="0"/>
  </r>
  <r>
    <x v="7"/>
    <x v="1"/>
    <x v="271"/>
    <s v="KRAHD_M02446"/>
    <x v="15"/>
    <x v="20"/>
    <x v="5"/>
    <x v="12"/>
    <n v="60"/>
    <n v="-4"/>
    <n v="-98"/>
    <x v="9"/>
    <x v="3"/>
    <n v="0"/>
  </r>
  <r>
    <x v="7"/>
    <x v="1"/>
    <x v="272"/>
    <s v="KRAHD_M02443"/>
    <x v="15"/>
    <x v="20"/>
    <x v="5"/>
    <x v="12"/>
    <n v="60"/>
    <n v="-4"/>
    <n v="-98"/>
    <x v="9"/>
    <x v="3"/>
    <n v="0"/>
  </r>
  <r>
    <x v="7"/>
    <x v="1"/>
    <x v="273"/>
    <s v="KRAHD_M01870"/>
    <x v="17"/>
    <x v="32"/>
    <x v="5"/>
    <x v="12"/>
    <n v="60"/>
    <n v="-4"/>
    <n v="-98"/>
    <x v="9"/>
    <x v="3"/>
    <n v="0"/>
  </r>
  <r>
    <x v="7"/>
    <x v="1"/>
    <x v="274"/>
    <s v="KRAHD_M01404"/>
    <x v="15"/>
    <x v="20"/>
    <x v="5"/>
    <x v="12"/>
    <n v="60"/>
    <n v="-4"/>
    <n v="-98"/>
    <x v="9"/>
    <x v="3"/>
    <n v="0"/>
  </r>
  <r>
    <x v="7"/>
    <x v="1"/>
    <x v="275"/>
    <s v="KRAHD_M02469"/>
    <x v="15"/>
    <x v="20"/>
    <x v="5"/>
    <x v="12"/>
    <n v="60"/>
    <n v="-4"/>
    <n v="-98"/>
    <x v="9"/>
    <x v="3"/>
    <n v="0"/>
  </r>
  <r>
    <x v="7"/>
    <x v="2"/>
    <x v="110"/>
    <s v="KRAHD_84714"/>
    <x v="7"/>
    <x v="9"/>
    <x v="4"/>
    <x v="13"/>
    <n v="18"/>
    <n v="-1"/>
    <n v="-385.96"/>
    <x v="5"/>
    <x v="4"/>
    <n v="0"/>
  </r>
  <r>
    <x v="7"/>
    <x v="1"/>
    <x v="45"/>
    <s v="KRAHD_40112"/>
    <x v="7"/>
    <x v="9"/>
    <x v="2"/>
    <x v="21"/>
    <n v="36"/>
    <n v="-1"/>
    <n v="-379.46"/>
    <x v="4"/>
    <x v="3"/>
    <n v="0"/>
  </r>
  <r>
    <x v="7"/>
    <x v="1"/>
    <x v="45"/>
    <s v="KRAHD_40112"/>
    <x v="7"/>
    <x v="9"/>
    <x v="2"/>
    <x v="21"/>
    <n v="36"/>
    <n v="-1"/>
    <n v="-379.46"/>
    <x v="4"/>
    <x v="3"/>
    <n v="0"/>
  </r>
  <r>
    <x v="7"/>
    <x v="1"/>
    <x v="96"/>
    <s v="KRAHD_82527"/>
    <x v="7"/>
    <x v="9"/>
    <x v="2"/>
    <x v="21"/>
    <n v="36"/>
    <n v="-1"/>
    <n v="-379.46"/>
    <x v="1"/>
    <x v="3"/>
    <n v="0"/>
  </r>
  <r>
    <x v="7"/>
    <x v="1"/>
    <x v="276"/>
    <s v="KRAHD_75922"/>
    <x v="7"/>
    <x v="9"/>
    <x v="2"/>
    <x v="21"/>
    <n v="36"/>
    <n v="-1"/>
    <n v="-379.46"/>
    <x v="1"/>
    <x v="3"/>
    <n v="0"/>
  </r>
  <r>
    <x v="7"/>
    <x v="1"/>
    <x v="277"/>
    <s v="KRAHD_53216"/>
    <x v="7"/>
    <x v="9"/>
    <x v="2"/>
    <x v="21"/>
    <n v="36"/>
    <n v="-1"/>
    <n v="-379.46"/>
    <x v="1"/>
    <x v="4"/>
    <n v="0"/>
  </r>
  <r>
    <x v="7"/>
    <x v="1"/>
    <x v="100"/>
    <s v="KRAHD_38523"/>
    <x v="13"/>
    <x v="17"/>
    <x v="2"/>
    <x v="21"/>
    <n v="36"/>
    <n v="-1"/>
    <n v="-379.46"/>
    <x v="1"/>
    <x v="4"/>
    <n v="0"/>
  </r>
  <r>
    <x v="7"/>
    <x v="1"/>
    <x v="101"/>
    <s v="KRAHD_38630"/>
    <x v="9"/>
    <x v="11"/>
    <x v="2"/>
    <x v="21"/>
    <n v="36"/>
    <n v="-1"/>
    <n v="-379.46"/>
    <x v="1"/>
    <x v="4"/>
    <n v="0"/>
  </r>
  <r>
    <x v="7"/>
    <x v="1"/>
    <x v="278"/>
    <s v="KRAHD_P2373"/>
    <x v="15"/>
    <x v="33"/>
    <x v="0"/>
    <x v="34"/>
    <n v="48"/>
    <n v="-1"/>
    <n v="-374.17"/>
    <x v="1"/>
    <x v="3"/>
    <n v="0"/>
  </r>
  <r>
    <x v="7"/>
    <x v="2"/>
    <x v="110"/>
    <s v="KRAHD_84714"/>
    <x v="7"/>
    <x v="9"/>
    <x v="4"/>
    <x v="13"/>
    <n v="54"/>
    <n v="-2"/>
    <n v="-184.22"/>
    <x v="5"/>
    <x v="4"/>
    <n v="0"/>
  </r>
  <r>
    <x v="7"/>
    <x v="2"/>
    <x v="110"/>
    <s v="KRAHD_84714"/>
    <x v="7"/>
    <x v="9"/>
    <x v="4"/>
    <x v="13"/>
    <n v="12"/>
    <n v="-1"/>
    <n v="-350.88"/>
    <x v="5"/>
    <x v="4"/>
    <n v="0"/>
  </r>
  <r>
    <x v="7"/>
    <x v="1"/>
    <x v="127"/>
    <s v="KRAHD_38651"/>
    <x v="9"/>
    <x v="11"/>
    <x v="9"/>
    <x v="28"/>
    <n v="48"/>
    <n v="-2"/>
    <n v="-172.18"/>
    <x v="4"/>
    <x v="3"/>
    <n v="0"/>
  </r>
  <r>
    <x v="7"/>
    <x v="1"/>
    <x v="76"/>
    <s v="KRAHD_39534"/>
    <x v="9"/>
    <x v="11"/>
    <x v="9"/>
    <x v="28"/>
    <n v="48"/>
    <n v="-2"/>
    <n v="-172.18"/>
    <x v="4"/>
    <x v="3"/>
    <n v="0"/>
  </r>
  <r>
    <x v="7"/>
    <x v="1"/>
    <x v="50"/>
    <s v="KRAHD_39128"/>
    <x v="6"/>
    <x v="23"/>
    <x v="5"/>
    <x v="22"/>
    <n v="30"/>
    <n v="-1"/>
    <n v="-340.91"/>
    <x v="1"/>
    <x v="3"/>
    <n v="0"/>
  </r>
  <r>
    <x v="7"/>
    <x v="1"/>
    <x v="50"/>
    <s v="KRAHD_39128"/>
    <x v="6"/>
    <x v="23"/>
    <x v="5"/>
    <x v="22"/>
    <n v="30"/>
    <n v="-1"/>
    <n v="-340.91"/>
    <x v="1"/>
    <x v="3"/>
    <n v="0"/>
  </r>
  <r>
    <x v="7"/>
    <x v="1"/>
    <x v="77"/>
    <s v="KRAHD_42201"/>
    <x v="7"/>
    <x v="9"/>
    <x v="4"/>
    <x v="10"/>
    <n v="120"/>
    <n v="-3"/>
    <n v="-113.49"/>
    <x v="1"/>
    <x v="3"/>
    <n v="0"/>
  </r>
  <r>
    <x v="7"/>
    <x v="1"/>
    <x v="279"/>
    <s v="KRAHD_38632"/>
    <x v="13"/>
    <x v="17"/>
    <x v="6"/>
    <x v="17"/>
    <n v="6"/>
    <n v="-1"/>
    <n v="-334.82"/>
    <x v="3"/>
    <x v="3"/>
    <n v="0"/>
  </r>
  <r>
    <x v="7"/>
    <x v="1"/>
    <x v="23"/>
    <s v="KRAHD_M04982"/>
    <x v="6"/>
    <x v="7"/>
    <x v="1"/>
    <x v="5"/>
    <n v="48"/>
    <n v="-2"/>
    <n v="-166.68"/>
    <x v="4"/>
    <x v="3"/>
    <n v="0"/>
  </r>
  <r>
    <x v="7"/>
    <x v="1"/>
    <x v="114"/>
    <s v="KRAHD_25973"/>
    <x v="17"/>
    <x v="25"/>
    <x v="3"/>
    <x v="7"/>
    <n v="12"/>
    <n v="-1"/>
    <n v="-332.5"/>
    <x v="1"/>
    <x v="3"/>
    <n v="0"/>
  </r>
  <r>
    <x v="7"/>
    <x v="1"/>
    <x v="280"/>
    <s v="KRAHD_38719"/>
    <x v="7"/>
    <x v="9"/>
    <x v="3"/>
    <x v="7"/>
    <n v="12"/>
    <n v="-1"/>
    <n v="-332.5"/>
    <x v="3"/>
    <x v="3"/>
    <n v="0"/>
  </r>
  <r>
    <x v="7"/>
    <x v="1"/>
    <x v="281"/>
    <s v="KRAHD_70707"/>
    <x v="9"/>
    <x v="11"/>
    <x v="3"/>
    <x v="7"/>
    <n v="12"/>
    <n v="-1"/>
    <n v="-332.5"/>
    <x v="1"/>
    <x v="3"/>
    <n v="0"/>
  </r>
  <r>
    <x v="7"/>
    <x v="1"/>
    <x v="282"/>
    <s v="KRAHD_39436"/>
    <x v="12"/>
    <x v="22"/>
    <x v="3"/>
    <x v="7"/>
    <n v="12"/>
    <n v="-1"/>
    <n v="-332.5"/>
    <x v="3"/>
    <x v="3"/>
    <n v="0"/>
  </r>
  <r>
    <x v="7"/>
    <x v="1"/>
    <x v="60"/>
    <s v="KRAHD_38421"/>
    <x v="3"/>
    <x v="13"/>
    <x v="4"/>
    <x v="13"/>
    <n v="12"/>
    <n v="-1"/>
    <n v="-330.23"/>
    <x v="8"/>
    <x v="3"/>
    <n v="0"/>
  </r>
  <r>
    <x v="7"/>
    <x v="1"/>
    <x v="59"/>
    <s v="KRAHD_92202"/>
    <x v="7"/>
    <x v="9"/>
    <x v="3"/>
    <x v="7"/>
    <n v="40"/>
    <n v="-2"/>
    <n v="-165"/>
    <x v="1"/>
    <x v="3"/>
    <n v="0"/>
  </r>
  <r>
    <x v="7"/>
    <x v="1"/>
    <x v="280"/>
    <s v="KRAHD_38719"/>
    <x v="7"/>
    <x v="9"/>
    <x v="3"/>
    <x v="7"/>
    <n v="40"/>
    <n v="-2"/>
    <n v="-165"/>
    <x v="3"/>
    <x v="3"/>
    <n v="0"/>
  </r>
  <r>
    <x v="0"/>
    <x v="0"/>
    <x v="3"/>
    <s v="KRHUB_93329"/>
    <x v="1"/>
    <x v="2"/>
    <x v="4"/>
    <x v="13"/>
    <n v="18"/>
    <n v="1"/>
    <n v="328.95"/>
    <x v="0"/>
    <x v="0"/>
    <n v="328.95"/>
  </r>
  <r>
    <x v="4"/>
    <x v="0"/>
    <x v="12"/>
    <s v="KRHUB_78371"/>
    <x v="3"/>
    <x v="4"/>
    <x v="7"/>
    <x v="25"/>
    <n v="18"/>
    <n v="1"/>
    <n v="328.95"/>
    <x v="0"/>
    <x v="0"/>
    <n v="328.95"/>
  </r>
  <r>
    <x v="7"/>
    <x v="0"/>
    <x v="117"/>
    <s v="KRAHD_38472"/>
    <x v="13"/>
    <x v="17"/>
    <x v="7"/>
    <x v="25"/>
    <n v="24"/>
    <n v="1"/>
    <n v="328.95"/>
    <x v="0"/>
    <x v="3"/>
    <n v="328.95"/>
  </r>
  <r>
    <x v="7"/>
    <x v="0"/>
    <x v="93"/>
    <s v="KRAHD_38513"/>
    <x v="9"/>
    <x v="11"/>
    <x v="7"/>
    <x v="25"/>
    <n v="24"/>
    <n v="1"/>
    <n v="328.95"/>
    <x v="0"/>
    <x v="3"/>
    <n v="328.95"/>
  </r>
  <r>
    <x v="7"/>
    <x v="0"/>
    <x v="283"/>
    <s v="KRAHD_92326"/>
    <x v="7"/>
    <x v="9"/>
    <x v="7"/>
    <x v="25"/>
    <n v="18"/>
    <n v="1"/>
    <n v="328.95"/>
    <x v="0"/>
    <x v="3"/>
    <n v="328.95"/>
  </r>
  <r>
    <x v="7"/>
    <x v="0"/>
    <x v="94"/>
    <s v="KRAHD_97258"/>
    <x v="17"/>
    <x v="25"/>
    <x v="7"/>
    <x v="25"/>
    <n v="24"/>
    <n v="1"/>
    <n v="328.95"/>
    <x v="0"/>
    <x v="3"/>
    <n v="328.95"/>
  </r>
  <r>
    <x v="7"/>
    <x v="1"/>
    <x v="38"/>
    <s v="KRAHD_38549"/>
    <x v="7"/>
    <x v="9"/>
    <x v="4"/>
    <x v="13"/>
    <n v="60"/>
    <n v="-2"/>
    <n v="-162.18"/>
    <x v="1"/>
    <x v="3"/>
    <n v="0"/>
  </r>
  <r>
    <x v="7"/>
    <x v="0"/>
    <x v="284"/>
    <s v="KRAHD_69324"/>
    <x v="14"/>
    <x v="18"/>
    <x v="7"/>
    <x v="16"/>
    <n v="192"/>
    <n v="2"/>
    <n v="156.12"/>
    <x v="0"/>
    <x v="3"/>
    <n v="312.24"/>
  </r>
  <r>
    <x v="7"/>
    <x v="1"/>
    <x v="115"/>
    <s v="KRAHD_101287"/>
    <x v="15"/>
    <x v="27"/>
    <x v="0"/>
    <x v="2"/>
    <n v="16"/>
    <n v="-1"/>
    <n v="-308.74"/>
    <x v="1"/>
    <x v="3"/>
    <n v="0"/>
  </r>
  <r>
    <x v="7"/>
    <x v="1"/>
    <x v="60"/>
    <s v="KRAHD_38421"/>
    <x v="3"/>
    <x v="13"/>
    <x v="4"/>
    <x v="13"/>
    <n v="18"/>
    <n v="-1"/>
    <n v="-307.02"/>
    <x v="8"/>
    <x v="3"/>
    <n v="0"/>
  </r>
  <r>
    <x v="7"/>
    <x v="2"/>
    <x v="110"/>
    <s v="KRAHD_84714"/>
    <x v="7"/>
    <x v="9"/>
    <x v="4"/>
    <x v="13"/>
    <n v="18"/>
    <n v="-1"/>
    <n v="-307.02"/>
    <x v="5"/>
    <x v="4"/>
    <n v="0"/>
  </r>
  <r>
    <x v="2"/>
    <x v="0"/>
    <x v="13"/>
    <s v="KRHUB_89269"/>
    <x v="1"/>
    <x v="2"/>
    <x v="11"/>
    <x v="33"/>
    <n v="12"/>
    <n v="1"/>
    <n v="290.83"/>
    <x v="0"/>
    <x v="1"/>
    <n v="290.83"/>
  </r>
  <r>
    <x v="7"/>
    <x v="2"/>
    <x v="110"/>
    <s v="KRAHD_84714"/>
    <x v="7"/>
    <x v="9"/>
    <x v="4"/>
    <x v="11"/>
    <n v="75"/>
    <n v="-2"/>
    <n v="-142.86000000000001"/>
    <x v="5"/>
    <x v="4"/>
    <n v="0"/>
  </r>
  <r>
    <x v="7"/>
    <x v="2"/>
    <x v="121"/>
    <s v="KRAHD_38677"/>
    <x v="3"/>
    <x v="13"/>
    <x v="0"/>
    <x v="1"/>
    <n v="72"/>
    <n v="-1"/>
    <n v="-283.81"/>
    <x v="7"/>
    <x v="4"/>
    <n v="0"/>
  </r>
  <r>
    <x v="7"/>
    <x v="1"/>
    <x v="24"/>
    <s v="KRAHD_92058"/>
    <x v="3"/>
    <x v="8"/>
    <x v="4"/>
    <x v="13"/>
    <n v="18"/>
    <n v="-1"/>
    <n v="-280.70999999999998"/>
    <x v="1"/>
    <x v="3"/>
    <n v="0"/>
  </r>
  <r>
    <x v="7"/>
    <x v="1"/>
    <x v="109"/>
    <s v="KRAHD_X1235"/>
    <x v="6"/>
    <x v="23"/>
    <x v="5"/>
    <x v="12"/>
    <n v="40"/>
    <n v="-2"/>
    <n v="-137.5"/>
    <x v="1"/>
    <x v="3"/>
    <n v="0"/>
  </r>
  <r>
    <x v="7"/>
    <x v="1"/>
    <x v="134"/>
    <s v="KRAHD_48180"/>
    <x v="6"/>
    <x v="23"/>
    <x v="3"/>
    <x v="7"/>
    <n v="168"/>
    <n v="-4"/>
    <n v="-68.36"/>
    <x v="1"/>
    <x v="3"/>
    <n v="0"/>
  </r>
  <r>
    <x v="7"/>
    <x v="1"/>
    <x v="125"/>
    <s v="KRAHD_38572"/>
    <x v="3"/>
    <x v="13"/>
    <x v="8"/>
    <x v="19"/>
    <n v="20"/>
    <n v="-1"/>
    <n v="-270.83"/>
    <x v="1"/>
    <x v="3"/>
    <n v="0"/>
  </r>
  <r>
    <x v="7"/>
    <x v="1"/>
    <x v="285"/>
    <s v="KRAHD_83181"/>
    <x v="7"/>
    <x v="9"/>
    <x v="8"/>
    <x v="19"/>
    <n v="20"/>
    <n v="-1"/>
    <n v="-270.83"/>
    <x v="1"/>
    <x v="3"/>
    <n v="0"/>
  </r>
  <r>
    <x v="7"/>
    <x v="1"/>
    <x v="286"/>
    <s v="KRAHD_48058"/>
    <x v="7"/>
    <x v="9"/>
    <x v="8"/>
    <x v="19"/>
    <n v="20"/>
    <n v="-1"/>
    <n v="-270.83"/>
    <x v="3"/>
    <x v="3"/>
    <n v="0"/>
  </r>
  <r>
    <x v="7"/>
    <x v="1"/>
    <x v="287"/>
    <s v="KRAHD_83015"/>
    <x v="11"/>
    <x v="15"/>
    <x v="8"/>
    <x v="19"/>
    <n v="20"/>
    <n v="-1"/>
    <n v="-270.83"/>
    <x v="1"/>
    <x v="3"/>
    <n v="0"/>
  </r>
  <r>
    <x v="7"/>
    <x v="1"/>
    <x v="288"/>
    <s v="KRAHD_91898"/>
    <x v="17"/>
    <x v="25"/>
    <x v="8"/>
    <x v="19"/>
    <n v="20"/>
    <n v="-1"/>
    <n v="-270.83"/>
    <x v="3"/>
    <x v="3"/>
    <n v="0"/>
  </r>
  <r>
    <x v="7"/>
    <x v="1"/>
    <x v="277"/>
    <s v="KRAHD_53216"/>
    <x v="7"/>
    <x v="9"/>
    <x v="11"/>
    <x v="33"/>
    <n v="6"/>
    <n v="-1"/>
    <n v="-249.16"/>
    <x v="1"/>
    <x v="3"/>
    <n v="0"/>
  </r>
  <r>
    <x v="7"/>
    <x v="1"/>
    <x v="276"/>
    <s v="KRAHD_75922"/>
    <x v="7"/>
    <x v="9"/>
    <x v="11"/>
    <x v="33"/>
    <n v="6"/>
    <n v="-1"/>
    <n v="-249.16"/>
    <x v="1"/>
    <x v="3"/>
    <n v="0"/>
  </r>
  <r>
    <x v="7"/>
    <x v="1"/>
    <x v="96"/>
    <s v="KRAHD_82527"/>
    <x v="7"/>
    <x v="9"/>
    <x v="11"/>
    <x v="33"/>
    <n v="6"/>
    <n v="-1"/>
    <n v="-249.16"/>
    <x v="1"/>
    <x v="3"/>
    <n v="0"/>
  </r>
  <r>
    <x v="7"/>
    <x v="1"/>
    <x v="98"/>
    <s v="KRAHD_77640"/>
    <x v="7"/>
    <x v="9"/>
    <x v="11"/>
    <x v="33"/>
    <n v="6"/>
    <n v="-1"/>
    <n v="-249.16"/>
    <x v="1"/>
    <x v="3"/>
    <n v="0"/>
  </r>
  <r>
    <x v="7"/>
    <x v="1"/>
    <x v="45"/>
    <s v="KRAHD_40112"/>
    <x v="7"/>
    <x v="9"/>
    <x v="11"/>
    <x v="33"/>
    <n v="6"/>
    <n v="-1"/>
    <n v="-249.16"/>
    <x v="4"/>
    <x v="3"/>
    <n v="0"/>
  </r>
  <r>
    <x v="7"/>
    <x v="1"/>
    <x v="97"/>
    <s v="KRAHD_86105"/>
    <x v="7"/>
    <x v="9"/>
    <x v="11"/>
    <x v="33"/>
    <n v="6"/>
    <n v="-1"/>
    <n v="-249.16"/>
    <x v="1"/>
    <x v="3"/>
    <n v="0"/>
  </r>
  <r>
    <x v="7"/>
    <x v="1"/>
    <x v="289"/>
    <s v="KRAHD_41011"/>
    <x v="3"/>
    <x v="13"/>
    <x v="3"/>
    <x v="7"/>
    <n v="24"/>
    <n v="-1"/>
    <n v="-249.16"/>
    <x v="1"/>
    <x v="3"/>
    <n v="0"/>
  </r>
  <r>
    <x v="4"/>
    <x v="0"/>
    <x v="12"/>
    <s v="KRHUB_78371"/>
    <x v="3"/>
    <x v="4"/>
    <x v="6"/>
    <x v="14"/>
    <n v="12"/>
    <n v="1"/>
    <n v="245.54"/>
    <x v="0"/>
    <x v="0"/>
    <n v="245.54"/>
  </r>
  <r>
    <x v="7"/>
    <x v="1"/>
    <x v="134"/>
    <s v="KRAHD_48180"/>
    <x v="6"/>
    <x v="23"/>
    <x v="0"/>
    <x v="1"/>
    <n v="72"/>
    <n v="-1"/>
    <n v="-240.33"/>
    <x v="1"/>
    <x v="3"/>
    <n v="0"/>
  </r>
  <r>
    <x v="7"/>
    <x v="1"/>
    <x v="80"/>
    <s v="KRAHD_41616"/>
    <x v="7"/>
    <x v="9"/>
    <x v="0"/>
    <x v="1"/>
    <n v="72"/>
    <n v="-1"/>
    <n v="-240.33"/>
    <x v="6"/>
    <x v="3"/>
    <n v="0"/>
  </r>
  <r>
    <x v="7"/>
    <x v="1"/>
    <x v="290"/>
    <s v="KRAHD_M01439"/>
    <x v="20"/>
    <x v="34"/>
    <x v="0"/>
    <x v="1"/>
    <n v="72"/>
    <n v="-1"/>
    <n v="-240.33"/>
    <x v="6"/>
    <x v="3"/>
    <n v="0"/>
  </r>
  <r>
    <x v="7"/>
    <x v="1"/>
    <x v="123"/>
    <s v="KRAHD_40934"/>
    <x v="7"/>
    <x v="9"/>
    <x v="0"/>
    <x v="1"/>
    <n v="72"/>
    <n v="-1"/>
    <n v="-240.33"/>
    <x v="4"/>
    <x v="3"/>
    <n v="0"/>
  </r>
  <r>
    <x v="7"/>
    <x v="1"/>
    <x v="102"/>
    <s v="KRAHD_40413"/>
    <x v="7"/>
    <x v="9"/>
    <x v="2"/>
    <x v="26"/>
    <n v="72"/>
    <n v="-1"/>
    <n v="-222.32"/>
    <x v="1"/>
    <x v="3"/>
    <n v="0"/>
  </r>
  <r>
    <x v="7"/>
    <x v="1"/>
    <x v="23"/>
    <s v="KRAHD_M04982"/>
    <x v="6"/>
    <x v="7"/>
    <x v="5"/>
    <x v="12"/>
    <n v="60"/>
    <n v="-3"/>
    <n v="-73.5"/>
    <x v="4"/>
    <x v="3"/>
    <n v="0"/>
  </r>
  <r>
    <x v="7"/>
    <x v="1"/>
    <x v="50"/>
    <s v="KRAHD_39128"/>
    <x v="6"/>
    <x v="23"/>
    <x v="1"/>
    <x v="8"/>
    <n v="24"/>
    <n v="-2"/>
    <n v="-106"/>
    <x v="1"/>
    <x v="3"/>
    <n v="0"/>
  </r>
  <r>
    <x v="7"/>
    <x v="1"/>
    <x v="50"/>
    <s v="KRAHD_39128"/>
    <x v="6"/>
    <x v="23"/>
    <x v="1"/>
    <x v="8"/>
    <n v="24"/>
    <n v="-2"/>
    <n v="-106"/>
    <x v="1"/>
    <x v="3"/>
    <n v="0"/>
  </r>
  <r>
    <x v="6"/>
    <x v="0"/>
    <x v="17"/>
    <s v="KRHUB_85606"/>
    <x v="1"/>
    <x v="2"/>
    <x v="5"/>
    <x v="22"/>
    <n v="56"/>
    <n v="1"/>
    <n v="208.18"/>
    <x v="0"/>
    <x v="1"/>
    <n v="208.18"/>
  </r>
  <r>
    <x v="7"/>
    <x v="1"/>
    <x v="112"/>
    <s v="KRAHD_62200"/>
    <x v="7"/>
    <x v="9"/>
    <x v="5"/>
    <x v="22"/>
    <n v="56"/>
    <n v="-1"/>
    <n v="-208.18"/>
    <x v="4"/>
    <x v="3"/>
    <n v="0"/>
  </r>
  <r>
    <x v="7"/>
    <x v="1"/>
    <x v="112"/>
    <s v="KRAHD_62200"/>
    <x v="7"/>
    <x v="9"/>
    <x v="5"/>
    <x v="22"/>
    <n v="56"/>
    <n v="-1"/>
    <n v="-208.18"/>
    <x v="4"/>
    <x v="3"/>
    <n v="0"/>
  </r>
  <r>
    <x v="2"/>
    <x v="0"/>
    <x v="13"/>
    <s v="KRHUB_89269"/>
    <x v="1"/>
    <x v="2"/>
    <x v="11"/>
    <x v="33"/>
    <n v="12"/>
    <n v="1"/>
    <n v="207.5"/>
    <x v="0"/>
    <x v="1"/>
    <n v="207.5"/>
  </r>
  <r>
    <x v="7"/>
    <x v="1"/>
    <x v="38"/>
    <s v="KRAHD_38549"/>
    <x v="7"/>
    <x v="9"/>
    <x v="4"/>
    <x v="10"/>
    <n v="10"/>
    <n v="-1"/>
    <n v="-204.33"/>
    <x v="1"/>
    <x v="3"/>
    <n v="0"/>
  </r>
  <r>
    <x v="7"/>
    <x v="2"/>
    <x v="291"/>
    <s v="KRAHD_39565"/>
    <x v="9"/>
    <x v="11"/>
    <x v="6"/>
    <x v="14"/>
    <n v="12"/>
    <n v="-1"/>
    <n v="-200.89"/>
    <x v="7"/>
    <x v="4"/>
    <n v="0"/>
  </r>
  <r>
    <x v="7"/>
    <x v="1"/>
    <x v="114"/>
    <s v="KRAHD_25973"/>
    <x v="17"/>
    <x v="25"/>
    <x v="8"/>
    <x v="19"/>
    <n v="24"/>
    <n v="-1"/>
    <n v="-200"/>
    <x v="1"/>
    <x v="3"/>
    <n v="0"/>
  </r>
  <r>
    <x v="7"/>
    <x v="2"/>
    <x v="57"/>
    <s v="KRAHD_38939"/>
    <x v="12"/>
    <x v="22"/>
    <x v="10"/>
    <x v="32"/>
    <n v="48"/>
    <n v="-1"/>
    <n v="-191.96"/>
    <x v="5"/>
    <x v="4"/>
    <n v="0"/>
  </r>
  <r>
    <x v="7"/>
    <x v="1"/>
    <x v="82"/>
    <s v="KRAHD_91284"/>
    <x v="3"/>
    <x v="13"/>
    <x v="0"/>
    <x v="0"/>
    <n v="960"/>
    <n v="-2"/>
    <n v="-93.38"/>
    <x v="1"/>
    <x v="3"/>
    <n v="0"/>
  </r>
  <r>
    <x v="7"/>
    <x v="1"/>
    <x v="112"/>
    <s v="KRAHD_62200"/>
    <x v="7"/>
    <x v="9"/>
    <x v="5"/>
    <x v="12"/>
    <n v="56"/>
    <n v="-1"/>
    <n v="-186.36"/>
    <x v="4"/>
    <x v="3"/>
    <n v="0"/>
  </r>
  <r>
    <x v="7"/>
    <x v="1"/>
    <x v="27"/>
    <s v="KRAHD_40072"/>
    <x v="7"/>
    <x v="9"/>
    <x v="5"/>
    <x v="12"/>
    <n v="56"/>
    <n v="-1"/>
    <n v="-186.36"/>
    <x v="1"/>
    <x v="3"/>
    <n v="0"/>
  </r>
  <r>
    <x v="7"/>
    <x v="1"/>
    <x v="292"/>
    <s v="KRAHD_39805"/>
    <x v="7"/>
    <x v="9"/>
    <x v="5"/>
    <x v="12"/>
    <n v="56"/>
    <n v="-1"/>
    <n v="-186.36"/>
    <x v="1"/>
    <x v="3"/>
    <n v="0"/>
  </r>
  <r>
    <x v="7"/>
    <x v="1"/>
    <x v="60"/>
    <s v="KRAHD_38421"/>
    <x v="3"/>
    <x v="13"/>
    <x v="4"/>
    <x v="10"/>
    <n v="60"/>
    <n v="-2"/>
    <n v="-90.08"/>
    <x v="8"/>
    <x v="3"/>
    <n v="0"/>
  </r>
  <r>
    <x v="7"/>
    <x v="2"/>
    <x v="111"/>
    <s v="KRAHD_85454"/>
    <x v="12"/>
    <x v="22"/>
    <x v="0"/>
    <x v="15"/>
    <n v="120"/>
    <n v="-1"/>
    <n v="-179.4"/>
    <x v="7"/>
    <x v="4"/>
    <n v="0"/>
  </r>
  <r>
    <x v="7"/>
    <x v="2"/>
    <x v="57"/>
    <s v="KRAHD_38939"/>
    <x v="12"/>
    <x v="22"/>
    <x v="0"/>
    <x v="24"/>
    <n v="540"/>
    <n v="-2"/>
    <n v="-88.46"/>
    <x v="5"/>
    <x v="4"/>
    <n v="0"/>
  </r>
  <r>
    <x v="7"/>
    <x v="1"/>
    <x v="134"/>
    <s v="KRAHD_48180"/>
    <x v="6"/>
    <x v="23"/>
    <x v="0"/>
    <x v="2"/>
    <n v="32"/>
    <n v="-1"/>
    <n v="-175.22"/>
    <x v="1"/>
    <x v="3"/>
    <n v="0"/>
  </r>
  <r>
    <x v="7"/>
    <x v="1"/>
    <x v="199"/>
    <s v="KRAHD_97658"/>
    <x v="15"/>
    <x v="26"/>
    <x v="0"/>
    <x v="2"/>
    <n v="32"/>
    <n v="-1"/>
    <n v="-175.22"/>
    <x v="1"/>
    <x v="3"/>
    <n v="0"/>
  </r>
  <r>
    <x v="7"/>
    <x v="1"/>
    <x v="162"/>
    <s v="KRAHD_M01343"/>
    <x v="6"/>
    <x v="7"/>
    <x v="0"/>
    <x v="2"/>
    <n v="32"/>
    <n v="-1"/>
    <n v="-175.22"/>
    <x v="6"/>
    <x v="3"/>
    <n v="0"/>
  </r>
  <r>
    <x v="7"/>
    <x v="2"/>
    <x v="111"/>
    <s v="KRAHD_85454"/>
    <x v="12"/>
    <x v="22"/>
    <x v="4"/>
    <x v="13"/>
    <n v="24"/>
    <n v="-1"/>
    <n v="-166.67"/>
    <x v="5"/>
    <x v="4"/>
    <n v="0"/>
  </r>
  <r>
    <x v="4"/>
    <x v="0"/>
    <x v="8"/>
    <s v="KRHUB_90915"/>
    <x v="2"/>
    <x v="3"/>
    <x v="5"/>
    <x v="22"/>
    <n v="56"/>
    <n v="1"/>
    <n v="163.63999999999999"/>
    <x v="0"/>
    <x v="1"/>
    <n v="163.63999999999999"/>
  </r>
  <r>
    <x v="7"/>
    <x v="1"/>
    <x v="60"/>
    <s v="KRAHD_38421"/>
    <x v="3"/>
    <x v="13"/>
    <x v="4"/>
    <x v="11"/>
    <n v="45"/>
    <n v="-1"/>
    <n v="-162.28"/>
    <x v="8"/>
    <x v="3"/>
    <n v="0"/>
  </r>
  <r>
    <x v="7"/>
    <x v="1"/>
    <x v="80"/>
    <s v="KRAHD_41616"/>
    <x v="7"/>
    <x v="9"/>
    <x v="2"/>
    <x v="9"/>
    <n v="480"/>
    <n v="-2"/>
    <n v="-80"/>
    <x v="6"/>
    <x v="3"/>
    <n v="0"/>
  </r>
  <r>
    <x v="7"/>
    <x v="1"/>
    <x v="127"/>
    <s v="KRAHD_38651"/>
    <x v="9"/>
    <x v="11"/>
    <x v="2"/>
    <x v="9"/>
    <n v="480"/>
    <n v="-2"/>
    <n v="-80"/>
    <x v="4"/>
    <x v="3"/>
    <n v="0"/>
  </r>
  <r>
    <x v="4"/>
    <x v="0"/>
    <x v="8"/>
    <s v="KRHUB_90915"/>
    <x v="2"/>
    <x v="3"/>
    <x v="8"/>
    <x v="19"/>
    <n v="36"/>
    <n v="1"/>
    <n v="158.33000000000001"/>
    <x v="0"/>
    <x v="0"/>
    <n v="158.33000000000001"/>
  </r>
  <r>
    <x v="7"/>
    <x v="1"/>
    <x v="60"/>
    <s v="KRAHD_38421"/>
    <x v="3"/>
    <x v="13"/>
    <x v="4"/>
    <x v="13"/>
    <n v="36"/>
    <n v="-1"/>
    <n v="-157.66"/>
    <x v="8"/>
    <x v="3"/>
    <n v="0"/>
  </r>
  <r>
    <x v="7"/>
    <x v="1"/>
    <x v="45"/>
    <s v="KRAHD_40112"/>
    <x v="7"/>
    <x v="9"/>
    <x v="7"/>
    <x v="25"/>
    <n v="72"/>
    <n v="-1"/>
    <n v="-144.72999999999999"/>
    <x v="4"/>
    <x v="4"/>
    <n v="0"/>
  </r>
  <r>
    <x v="7"/>
    <x v="1"/>
    <x v="277"/>
    <s v="KRAHD_53216"/>
    <x v="7"/>
    <x v="9"/>
    <x v="7"/>
    <x v="25"/>
    <n v="72"/>
    <n v="-1"/>
    <n v="-144.72999999999999"/>
    <x v="1"/>
    <x v="4"/>
    <n v="0"/>
  </r>
  <r>
    <x v="7"/>
    <x v="1"/>
    <x v="97"/>
    <s v="KRAHD_86105"/>
    <x v="7"/>
    <x v="9"/>
    <x v="7"/>
    <x v="25"/>
    <n v="72"/>
    <n v="-1"/>
    <n v="-144.72999999999999"/>
    <x v="1"/>
    <x v="4"/>
    <n v="0"/>
  </r>
  <r>
    <x v="7"/>
    <x v="1"/>
    <x v="29"/>
    <s v="KRAHD_75432"/>
    <x v="9"/>
    <x v="11"/>
    <x v="7"/>
    <x v="25"/>
    <n v="72"/>
    <n v="-1"/>
    <n v="-144.72999999999999"/>
    <x v="1"/>
    <x v="4"/>
    <n v="0"/>
  </r>
  <r>
    <x v="7"/>
    <x v="1"/>
    <x v="76"/>
    <s v="KRAHD_39534"/>
    <x v="9"/>
    <x v="11"/>
    <x v="7"/>
    <x v="25"/>
    <n v="72"/>
    <n v="-1"/>
    <n v="-144.72999999999999"/>
    <x v="4"/>
    <x v="4"/>
    <n v="0"/>
  </r>
  <r>
    <x v="7"/>
    <x v="0"/>
    <x v="293"/>
    <s v="KRAHD_68380"/>
    <x v="14"/>
    <x v="18"/>
    <x v="7"/>
    <x v="25"/>
    <n v="48"/>
    <n v="1"/>
    <n v="144.72999999999999"/>
    <x v="0"/>
    <x v="3"/>
    <n v="144.72999999999999"/>
  </r>
  <r>
    <x v="7"/>
    <x v="1"/>
    <x v="127"/>
    <s v="KRAHD_38651"/>
    <x v="9"/>
    <x v="11"/>
    <x v="7"/>
    <x v="25"/>
    <n v="72"/>
    <n v="-1"/>
    <n v="-144.72999999999999"/>
    <x v="4"/>
    <x v="4"/>
    <n v="0"/>
  </r>
  <r>
    <x v="7"/>
    <x v="1"/>
    <x v="276"/>
    <s v="KRAHD_75922"/>
    <x v="7"/>
    <x v="9"/>
    <x v="7"/>
    <x v="25"/>
    <n v="72"/>
    <n v="-1"/>
    <n v="-144.72999999999999"/>
    <x v="1"/>
    <x v="4"/>
    <n v="0"/>
  </r>
  <r>
    <x v="7"/>
    <x v="1"/>
    <x v="294"/>
    <s v="KRAHD_38591"/>
    <x v="9"/>
    <x v="11"/>
    <x v="7"/>
    <x v="25"/>
    <n v="72"/>
    <n v="-1"/>
    <n v="-144.72999999999999"/>
    <x v="1"/>
    <x v="4"/>
    <n v="0"/>
  </r>
  <r>
    <x v="7"/>
    <x v="1"/>
    <x v="295"/>
    <s v="KRAHD_38550"/>
    <x v="9"/>
    <x v="11"/>
    <x v="7"/>
    <x v="25"/>
    <n v="72"/>
    <n v="-1"/>
    <n v="-144.72999999999999"/>
    <x v="1"/>
    <x v="4"/>
    <n v="0"/>
  </r>
  <r>
    <x v="7"/>
    <x v="1"/>
    <x v="67"/>
    <s v="KRAHD_93063"/>
    <x v="14"/>
    <x v="18"/>
    <x v="2"/>
    <x v="26"/>
    <n v="30"/>
    <n v="-1"/>
    <n v="-133.04"/>
    <x v="1"/>
    <x v="3"/>
    <n v="0"/>
  </r>
  <r>
    <x v="7"/>
    <x v="1"/>
    <x v="281"/>
    <s v="KRAHD_70707"/>
    <x v="9"/>
    <x v="11"/>
    <x v="3"/>
    <x v="7"/>
    <n v="40"/>
    <n v="-1"/>
    <n v="-132.5"/>
    <x v="1"/>
    <x v="3"/>
    <n v="0"/>
  </r>
  <r>
    <x v="7"/>
    <x v="2"/>
    <x v="110"/>
    <s v="KRAHD_84714"/>
    <x v="7"/>
    <x v="9"/>
    <x v="4"/>
    <x v="11"/>
    <n v="45"/>
    <n v="-1"/>
    <n v="-127.68"/>
    <x v="5"/>
    <x v="4"/>
    <n v="0"/>
  </r>
  <r>
    <x v="7"/>
    <x v="1"/>
    <x v="28"/>
    <s v="KRAHD_38717"/>
    <x v="4"/>
    <x v="5"/>
    <x v="4"/>
    <x v="13"/>
    <n v="48"/>
    <n v="-1"/>
    <n v="-122.81"/>
    <x v="3"/>
    <x v="3"/>
    <n v="0"/>
  </r>
  <r>
    <x v="7"/>
    <x v="1"/>
    <x v="96"/>
    <s v="KRAHD_82527"/>
    <x v="7"/>
    <x v="9"/>
    <x v="4"/>
    <x v="13"/>
    <n v="54"/>
    <n v="-1"/>
    <n v="-122.81"/>
    <x v="1"/>
    <x v="3"/>
    <n v="0"/>
  </r>
  <r>
    <x v="7"/>
    <x v="1"/>
    <x v="285"/>
    <s v="KRAHD_83181"/>
    <x v="7"/>
    <x v="9"/>
    <x v="8"/>
    <x v="19"/>
    <n v="36"/>
    <n v="-1"/>
    <n v="-112.5"/>
    <x v="1"/>
    <x v="3"/>
    <n v="0"/>
  </r>
  <r>
    <x v="7"/>
    <x v="1"/>
    <x v="296"/>
    <s v="KRAHD_86142"/>
    <x v="7"/>
    <x v="12"/>
    <x v="8"/>
    <x v="19"/>
    <n v="36"/>
    <n v="-1"/>
    <n v="-112.5"/>
    <x v="1"/>
    <x v="3"/>
    <n v="0"/>
  </r>
  <r>
    <x v="7"/>
    <x v="1"/>
    <x v="58"/>
    <s v="KRAHD_88685"/>
    <x v="6"/>
    <x v="23"/>
    <x v="2"/>
    <x v="9"/>
    <n v="240"/>
    <n v="-1"/>
    <n v="-112"/>
    <x v="4"/>
    <x v="3"/>
    <n v="0"/>
  </r>
  <r>
    <x v="7"/>
    <x v="1"/>
    <x v="290"/>
    <s v="KRAHD_M01439"/>
    <x v="20"/>
    <x v="34"/>
    <x v="2"/>
    <x v="9"/>
    <n v="240"/>
    <n v="-1"/>
    <n v="-112"/>
    <x v="6"/>
    <x v="3"/>
    <n v="0"/>
  </r>
  <r>
    <x v="7"/>
    <x v="1"/>
    <x v="60"/>
    <s v="KRAHD_38421"/>
    <x v="3"/>
    <x v="13"/>
    <x v="2"/>
    <x v="29"/>
    <n v="144"/>
    <n v="-1"/>
    <n v="-111.61"/>
    <x v="8"/>
    <x v="3"/>
    <n v="0"/>
  </r>
  <r>
    <x v="7"/>
    <x v="1"/>
    <x v="38"/>
    <s v="KRAHD_38549"/>
    <x v="7"/>
    <x v="9"/>
    <x v="2"/>
    <x v="6"/>
    <n v="160"/>
    <n v="-1"/>
    <n v="-103"/>
    <x v="1"/>
    <x v="3"/>
    <n v="0"/>
  </r>
  <r>
    <x v="7"/>
    <x v="1"/>
    <x v="162"/>
    <s v="KRAHD_M01343"/>
    <x v="6"/>
    <x v="7"/>
    <x v="2"/>
    <x v="6"/>
    <n v="160"/>
    <n v="-1"/>
    <n v="-103"/>
    <x v="6"/>
    <x v="3"/>
    <n v="0"/>
  </r>
  <r>
    <x v="7"/>
    <x v="1"/>
    <x v="233"/>
    <s v="KRAHD_M01356"/>
    <x v="15"/>
    <x v="20"/>
    <x v="2"/>
    <x v="6"/>
    <n v="160"/>
    <n v="-1"/>
    <n v="-103"/>
    <x v="3"/>
    <x v="3"/>
    <n v="0"/>
  </r>
  <r>
    <x v="7"/>
    <x v="1"/>
    <x v="297"/>
    <s v="KRAHD_40967"/>
    <x v="7"/>
    <x v="9"/>
    <x v="2"/>
    <x v="6"/>
    <n v="160"/>
    <n v="-1"/>
    <n v="-103"/>
    <x v="1"/>
    <x v="3"/>
    <n v="0"/>
  </r>
  <r>
    <x v="7"/>
    <x v="1"/>
    <x v="298"/>
    <s v="KRAHD_38584"/>
    <x v="3"/>
    <x v="8"/>
    <x v="2"/>
    <x v="6"/>
    <n v="160"/>
    <n v="-1"/>
    <n v="-103"/>
    <x v="1"/>
    <x v="3"/>
    <n v="0"/>
  </r>
  <r>
    <x v="7"/>
    <x v="1"/>
    <x v="299"/>
    <s v="KRAHD_94675"/>
    <x v="3"/>
    <x v="13"/>
    <x v="2"/>
    <x v="6"/>
    <n v="160"/>
    <n v="-1"/>
    <n v="-103"/>
    <x v="1"/>
    <x v="3"/>
    <n v="0"/>
  </r>
  <r>
    <x v="7"/>
    <x v="1"/>
    <x v="300"/>
    <s v="KRAHD_93109"/>
    <x v="7"/>
    <x v="9"/>
    <x v="2"/>
    <x v="6"/>
    <n v="160"/>
    <n v="-1"/>
    <n v="-103"/>
    <x v="1"/>
    <x v="3"/>
    <n v="0"/>
  </r>
  <r>
    <x v="7"/>
    <x v="1"/>
    <x v="102"/>
    <s v="KRAHD_40413"/>
    <x v="7"/>
    <x v="9"/>
    <x v="2"/>
    <x v="6"/>
    <n v="160"/>
    <n v="-1"/>
    <n v="-103"/>
    <x v="1"/>
    <x v="3"/>
    <n v="0"/>
  </r>
  <r>
    <x v="7"/>
    <x v="1"/>
    <x v="301"/>
    <s v="KRAHD_83768"/>
    <x v="14"/>
    <x v="18"/>
    <x v="2"/>
    <x v="6"/>
    <n v="160"/>
    <n v="-1"/>
    <n v="-103"/>
    <x v="3"/>
    <x v="3"/>
    <n v="0"/>
  </r>
  <r>
    <x v="7"/>
    <x v="1"/>
    <x v="50"/>
    <s v="KRAHD_39128"/>
    <x v="6"/>
    <x v="23"/>
    <x v="1"/>
    <x v="3"/>
    <n v="5"/>
    <n v="-1"/>
    <n v="-102.04"/>
    <x v="1"/>
    <x v="3"/>
    <n v="0"/>
  </r>
  <r>
    <x v="7"/>
    <x v="1"/>
    <x v="89"/>
    <s v="KRAHD_M00209"/>
    <x v="6"/>
    <x v="7"/>
    <x v="1"/>
    <x v="3"/>
    <n v="5"/>
    <n v="-1"/>
    <n v="-102.04"/>
    <x v="1"/>
    <x v="3"/>
    <n v="0"/>
  </r>
  <r>
    <x v="7"/>
    <x v="1"/>
    <x v="58"/>
    <s v="KRAHD_88685"/>
    <x v="6"/>
    <x v="23"/>
    <x v="1"/>
    <x v="5"/>
    <n v="5"/>
    <n v="-1"/>
    <n v="-102.04"/>
    <x v="4"/>
    <x v="3"/>
    <n v="0"/>
  </r>
  <r>
    <x v="7"/>
    <x v="1"/>
    <x v="302"/>
    <s v="KRAHD_101330"/>
    <x v="15"/>
    <x v="27"/>
    <x v="1"/>
    <x v="3"/>
    <n v="5"/>
    <n v="-1"/>
    <n v="-102.04"/>
    <x v="1"/>
    <x v="3"/>
    <n v="0"/>
  </r>
  <r>
    <x v="7"/>
    <x v="1"/>
    <x v="89"/>
    <s v="KRAHD_M00209"/>
    <x v="6"/>
    <x v="7"/>
    <x v="1"/>
    <x v="3"/>
    <n v="5"/>
    <n v="-1"/>
    <n v="-102.04"/>
    <x v="1"/>
    <x v="3"/>
    <n v="0"/>
  </r>
  <r>
    <x v="7"/>
    <x v="1"/>
    <x v="68"/>
    <s v="KRAHD_80386"/>
    <x v="15"/>
    <x v="27"/>
    <x v="1"/>
    <x v="3"/>
    <n v="5"/>
    <n v="-1"/>
    <n v="-102.04"/>
    <x v="6"/>
    <x v="3"/>
    <n v="0"/>
  </r>
  <r>
    <x v="7"/>
    <x v="1"/>
    <x v="107"/>
    <s v="KRAHD_88734"/>
    <x v="12"/>
    <x v="22"/>
    <x v="4"/>
    <x v="10"/>
    <n v="30"/>
    <n v="-1"/>
    <n v="-99.1"/>
    <x v="1"/>
    <x v="3"/>
    <n v="0"/>
  </r>
  <r>
    <x v="7"/>
    <x v="1"/>
    <x v="58"/>
    <s v="KRAHD_88685"/>
    <x v="6"/>
    <x v="23"/>
    <x v="2"/>
    <x v="9"/>
    <n v="108"/>
    <n v="-1"/>
    <n v="-98.95"/>
    <x v="4"/>
    <x v="3"/>
    <n v="0"/>
  </r>
  <r>
    <x v="7"/>
    <x v="1"/>
    <x v="162"/>
    <s v="KRAHD_M01343"/>
    <x v="6"/>
    <x v="7"/>
    <x v="2"/>
    <x v="9"/>
    <n v="108"/>
    <n v="-1"/>
    <n v="-98.95"/>
    <x v="6"/>
    <x v="3"/>
    <n v="0"/>
  </r>
  <r>
    <x v="7"/>
    <x v="1"/>
    <x v="103"/>
    <s v="KRAHD_38988"/>
    <x v="7"/>
    <x v="9"/>
    <x v="2"/>
    <x v="9"/>
    <n v="108"/>
    <n v="-1"/>
    <n v="-98.95"/>
    <x v="1"/>
    <x v="3"/>
    <n v="0"/>
  </r>
  <r>
    <x v="7"/>
    <x v="1"/>
    <x v="303"/>
    <s v="KRAHD_M01969"/>
    <x v="9"/>
    <x v="11"/>
    <x v="2"/>
    <x v="9"/>
    <n v="108"/>
    <n v="-1"/>
    <n v="-98.95"/>
    <x v="1"/>
    <x v="3"/>
    <n v="0"/>
  </r>
  <r>
    <x v="7"/>
    <x v="1"/>
    <x v="114"/>
    <s v="KRAHD_25973"/>
    <x v="17"/>
    <x v="25"/>
    <x v="5"/>
    <x v="12"/>
    <n v="60"/>
    <n v="-2"/>
    <n v="-49"/>
    <x v="1"/>
    <x v="3"/>
    <n v="0"/>
  </r>
  <r>
    <x v="7"/>
    <x v="1"/>
    <x v="93"/>
    <s v="KRAHD_38513"/>
    <x v="9"/>
    <x v="11"/>
    <x v="3"/>
    <x v="7"/>
    <n v="40"/>
    <n v="-1"/>
    <n v="-82.5"/>
    <x v="1"/>
    <x v="3"/>
    <n v="0"/>
  </r>
  <r>
    <x v="7"/>
    <x v="1"/>
    <x v="114"/>
    <s v="KRAHD_25973"/>
    <x v="17"/>
    <x v="25"/>
    <x v="3"/>
    <x v="7"/>
    <n v="32"/>
    <n v="-1"/>
    <n v="-82.5"/>
    <x v="1"/>
    <x v="3"/>
    <n v="0"/>
  </r>
  <r>
    <x v="7"/>
    <x v="1"/>
    <x v="304"/>
    <s v="KRAHD_85030"/>
    <x v="7"/>
    <x v="35"/>
    <x v="3"/>
    <x v="7"/>
    <n v="40"/>
    <n v="-1"/>
    <n v="-82.5"/>
    <x v="1"/>
    <x v="3"/>
    <n v="0"/>
  </r>
  <r>
    <x v="7"/>
    <x v="2"/>
    <x v="111"/>
    <s v="KRAHD_85454"/>
    <x v="12"/>
    <x v="22"/>
    <x v="4"/>
    <x v="13"/>
    <n v="60"/>
    <n v="-1"/>
    <n v="-81.09"/>
    <x v="5"/>
    <x v="4"/>
    <n v="0"/>
  </r>
  <r>
    <x v="7"/>
    <x v="2"/>
    <x v="110"/>
    <s v="KRAHD_84714"/>
    <x v="7"/>
    <x v="9"/>
    <x v="4"/>
    <x v="13"/>
    <n v="48"/>
    <n v="-1"/>
    <n v="-81.09"/>
    <x v="5"/>
    <x v="4"/>
    <n v="0"/>
  </r>
  <r>
    <x v="7"/>
    <x v="0"/>
    <x v="54"/>
    <s v="KRAHD_102521"/>
    <x v="17"/>
    <x v="25"/>
    <x v="7"/>
    <x v="16"/>
    <n v="192"/>
    <n v="1"/>
    <n v="78.06"/>
    <x v="0"/>
    <x v="3"/>
    <n v="78.06"/>
  </r>
  <r>
    <x v="7"/>
    <x v="0"/>
    <x v="80"/>
    <s v="KRAHD_41616"/>
    <x v="7"/>
    <x v="9"/>
    <x v="7"/>
    <x v="16"/>
    <n v="192"/>
    <n v="1"/>
    <n v="78.06"/>
    <x v="0"/>
    <x v="3"/>
    <n v="78.06"/>
  </r>
  <r>
    <x v="7"/>
    <x v="1"/>
    <x v="134"/>
    <s v="KRAHD_48180"/>
    <x v="6"/>
    <x v="23"/>
    <x v="3"/>
    <x v="7"/>
    <n v="288"/>
    <n v="-3"/>
    <n v="-25.62"/>
    <x v="1"/>
    <x v="3"/>
    <n v="0"/>
  </r>
  <r>
    <x v="7"/>
    <x v="1"/>
    <x v="23"/>
    <s v="KRAHD_M04982"/>
    <x v="6"/>
    <x v="7"/>
    <x v="5"/>
    <x v="12"/>
    <n v="48"/>
    <n v="-1"/>
    <n v="-76.37"/>
    <x v="4"/>
    <x v="3"/>
    <n v="0"/>
  </r>
  <r>
    <x v="7"/>
    <x v="1"/>
    <x v="23"/>
    <s v="KRAHD_M04982"/>
    <x v="6"/>
    <x v="7"/>
    <x v="5"/>
    <x v="12"/>
    <n v="48"/>
    <n v="-1"/>
    <n v="-76.37"/>
    <x v="4"/>
    <x v="3"/>
    <n v="0"/>
  </r>
  <r>
    <x v="7"/>
    <x v="2"/>
    <x v="110"/>
    <s v="KRAHD_84714"/>
    <x v="7"/>
    <x v="9"/>
    <x v="4"/>
    <x v="13"/>
    <n v="48"/>
    <n v="-1"/>
    <n v="-75.89"/>
    <x v="5"/>
    <x v="4"/>
    <n v="0"/>
  </r>
  <r>
    <x v="7"/>
    <x v="2"/>
    <x v="291"/>
    <s v="KRAHD_39565"/>
    <x v="9"/>
    <x v="11"/>
    <x v="0"/>
    <x v="15"/>
    <n v="216"/>
    <n v="-1"/>
    <n v="-74.27"/>
    <x v="7"/>
    <x v="4"/>
    <n v="0"/>
  </r>
  <r>
    <x v="7"/>
    <x v="1"/>
    <x v="303"/>
    <s v="KRAHD_M01969"/>
    <x v="9"/>
    <x v="11"/>
    <x v="2"/>
    <x v="9"/>
    <n v="480"/>
    <n v="-1"/>
    <n v="-70"/>
    <x v="1"/>
    <x v="3"/>
    <n v="0"/>
  </r>
  <r>
    <x v="0"/>
    <x v="0"/>
    <x v="15"/>
    <s v="KRHUB_78572"/>
    <x v="1"/>
    <x v="2"/>
    <x v="1"/>
    <x v="3"/>
    <n v="48"/>
    <n v="1"/>
    <n v="67.599999999999994"/>
    <x v="0"/>
    <x v="0"/>
    <n v="67.599999999999994"/>
  </r>
  <r>
    <x v="7"/>
    <x v="1"/>
    <x v="278"/>
    <s v="KRAHD_P2373"/>
    <x v="15"/>
    <x v="33"/>
    <x v="1"/>
    <x v="3"/>
    <n v="48"/>
    <n v="-1"/>
    <n v="-67.599999999999994"/>
    <x v="1"/>
    <x v="3"/>
    <n v="0"/>
  </r>
  <r>
    <x v="7"/>
    <x v="2"/>
    <x v="110"/>
    <s v="KRAHD_84714"/>
    <x v="7"/>
    <x v="9"/>
    <x v="4"/>
    <x v="13"/>
    <n v="60"/>
    <n v="-1"/>
    <n v="-59.46"/>
    <x v="5"/>
    <x v="4"/>
    <n v="0"/>
  </r>
  <r>
    <x v="7"/>
    <x v="2"/>
    <x v="111"/>
    <s v="KRAHD_85454"/>
    <x v="12"/>
    <x v="22"/>
    <x v="0"/>
    <x v="4"/>
    <n v="720"/>
    <n v="-1"/>
    <n v="-55.91"/>
    <x v="5"/>
    <x v="4"/>
    <n v="0"/>
  </r>
  <r>
    <x v="7"/>
    <x v="1"/>
    <x v="305"/>
    <s v="KRAHD_82998"/>
    <x v="7"/>
    <x v="9"/>
    <x v="0"/>
    <x v="0"/>
    <n v="960"/>
    <n v="-1"/>
    <n v="-46.69"/>
    <x v="1"/>
    <x v="3"/>
    <n v="0"/>
  </r>
  <r>
    <x v="7"/>
    <x v="1"/>
    <x v="286"/>
    <s v="KRAHD_48058"/>
    <x v="7"/>
    <x v="9"/>
    <x v="0"/>
    <x v="0"/>
    <n v="960"/>
    <n v="-1"/>
    <n v="-46.69"/>
    <x v="1"/>
    <x v="3"/>
    <n v="0"/>
  </r>
  <r>
    <x v="7"/>
    <x v="1"/>
    <x v="306"/>
    <s v="KRAHD_39042"/>
    <x v="14"/>
    <x v="18"/>
    <x v="0"/>
    <x v="0"/>
    <n v="960"/>
    <n v="-1"/>
    <n v="-46.69"/>
    <x v="1"/>
    <x v="3"/>
    <n v="0"/>
  </r>
  <r>
    <x v="7"/>
    <x v="1"/>
    <x v="307"/>
    <s v="KRAHD_42093"/>
    <x v="12"/>
    <x v="22"/>
    <x v="0"/>
    <x v="0"/>
    <n v="960"/>
    <n v="-1"/>
    <n v="-46.69"/>
    <x v="1"/>
    <x v="3"/>
    <n v="0"/>
  </r>
  <r>
    <x v="7"/>
    <x v="1"/>
    <x v="96"/>
    <s v="KRAHD_82527"/>
    <x v="7"/>
    <x v="9"/>
    <x v="2"/>
    <x v="9"/>
    <n v="480"/>
    <n v="-1"/>
    <n v="-40"/>
    <x v="1"/>
    <x v="3"/>
    <n v="0"/>
  </r>
  <r>
    <x v="7"/>
    <x v="1"/>
    <x v="277"/>
    <s v="KRAHD_53216"/>
    <x v="7"/>
    <x v="9"/>
    <x v="2"/>
    <x v="9"/>
    <n v="480"/>
    <n v="-1"/>
    <n v="-40"/>
    <x v="1"/>
    <x v="3"/>
    <n v="0"/>
  </r>
  <r>
    <x v="7"/>
    <x v="1"/>
    <x v="276"/>
    <s v="KRAHD_75922"/>
    <x v="7"/>
    <x v="9"/>
    <x v="2"/>
    <x v="9"/>
    <n v="480"/>
    <n v="-1"/>
    <n v="-40"/>
    <x v="1"/>
    <x v="3"/>
    <n v="0"/>
  </r>
  <r>
    <x v="7"/>
    <x v="1"/>
    <x v="39"/>
    <s v="KRAHD_40484"/>
    <x v="14"/>
    <x v="18"/>
    <x v="4"/>
    <x v="10"/>
    <n v="120"/>
    <n v="-1"/>
    <n v="-37.83"/>
    <x v="4"/>
    <x v="3"/>
    <n v="0"/>
  </r>
  <r>
    <x v="7"/>
    <x v="1"/>
    <x v="308"/>
    <s v="KRAHD_P2337"/>
    <x v="20"/>
    <x v="36"/>
    <x v="5"/>
    <x v="12"/>
    <n v="60"/>
    <n v="-1"/>
    <n v="-24.5"/>
    <x v="1"/>
    <x v="3"/>
    <n v="0"/>
  </r>
  <r>
    <x v="7"/>
    <x v="1"/>
    <x v="86"/>
    <s v="KRAHD_40271"/>
    <x v="9"/>
    <x v="11"/>
    <x v="5"/>
    <x v="12"/>
    <n v="60"/>
    <n v="-1"/>
    <n v="-24.5"/>
    <x v="1"/>
    <x v="3"/>
    <n v="0"/>
  </r>
  <r>
    <x v="0"/>
    <x v="3"/>
    <x v="3"/>
    <s v="KRHUB_93329"/>
    <x v="1"/>
    <x v="2"/>
    <x v="1"/>
    <x v="3"/>
    <n v="1"/>
    <n v="40"/>
    <n v="0"/>
    <x v="0"/>
    <x v="0"/>
    <n v="0"/>
  </r>
  <r>
    <x v="2"/>
    <x v="3"/>
    <x v="15"/>
    <s v="KRHUB_78572"/>
    <x v="1"/>
    <x v="2"/>
    <x v="1"/>
    <x v="3"/>
    <n v="1"/>
    <n v="40"/>
    <n v="0"/>
    <x v="0"/>
    <x v="1"/>
    <n v="0"/>
  </r>
  <r>
    <x v="0"/>
    <x v="3"/>
    <x v="15"/>
    <s v="KRHUB_78572"/>
    <x v="1"/>
    <x v="2"/>
    <x v="1"/>
    <x v="3"/>
    <n v="60"/>
    <n v="69"/>
    <n v="0"/>
    <x v="0"/>
    <x v="0"/>
    <n v="0"/>
  </r>
  <r>
    <x v="4"/>
    <x v="3"/>
    <x v="9"/>
    <s v="KRHUB_86219"/>
    <x v="2"/>
    <x v="3"/>
    <x v="1"/>
    <x v="3"/>
    <n v="1"/>
    <n v="16"/>
    <n v="0"/>
    <x v="0"/>
    <x v="1"/>
    <n v="0"/>
  </r>
  <r>
    <x v="2"/>
    <x v="3"/>
    <x v="13"/>
    <s v="KRHUB_89269"/>
    <x v="1"/>
    <x v="2"/>
    <x v="1"/>
    <x v="3"/>
    <n v="1"/>
    <n v="48"/>
    <n v="0"/>
    <x v="0"/>
    <x v="1"/>
    <n v="0"/>
  </r>
  <r>
    <x v="2"/>
    <x v="3"/>
    <x v="13"/>
    <s v="KRHUB_89269"/>
    <x v="1"/>
    <x v="2"/>
    <x v="1"/>
    <x v="3"/>
    <n v="1"/>
    <n v="25"/>
    <n v="0"/>
    <x v="0"/>
    <x v="1"/>
    <n v="0"/>
  </r>
  <r>
    <x v="1"/>
    <x v="3"/>
    <x v="6"/>
    <s v="KRHUB_92863"/>
    <x v="1"/>
    <x v="2"/>
    <x v="1"/>
    <x v="3"/>
    <n v="1"/>
    <n v="40"/>
    <n v="0"/>
    <x v="0"/>
    <x v="1"/>
    <n v="0"/>
  </r>
  <r>
    <x v="3"/>
    <x v="3"/>
    <x v="10"/>
    <s v="KRHUB_90736"/>
    <x v="1"/>
    <x v="2"/>
    <x v="1"/>
    <x v="3"/>
    <n v="60"/>
    <n v="72"/>
    <n v="0"/>
    <x v="0"/>
    <x v="1"/>
    <n v="0"/>
  </r>
  <r>
    <x v="0"/>
    <x v="3"/>
    <x v="5"/>
    <s v="KRHUB_91962"/>
    <x v="1"/>
    <x v="2"/>
    <x v="1"/>
    <x v="3"/>
    <n v="1"/>
    <n v="64"/>
    <n v="0"/>
    <x v="0"/>
    <x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3">
  <r>
    <d v="2024-12-14T00:00:00"/>
    <x v="0"/>
    <s v="JCK Enterprise"/>
    <s v="KRHUB_96991"/>
    <s v="Semi WS Traditional"/>
    <s v="New WS Platinum (Semi WS Traditional)"/>
    <s v="Health Care"/>
    <s v="Action 500"/>
    <n v="960"/>
    <n v="16307"/>
    <n v="761373.83"/>
    <x v="0"/>
    <x v="0"/>
    <n v="12415723045.809999"/>
    <n v="13919763002.979998"/>
    <n v="14692194084.189999"/>
    <n v="56496"/>
    <n v="501"/>
    <n v="16307"/>
    <n v="0"/>
    <n v="0"/>
  </r>
  <r>
    <d v="2024-12-18T00:00:00"/>
    <x v="0"/>
    <s v="Kyra Enterprises"/>
    <s v="KRHUB_95398"/>
    <s v="Semi WS Traditional"/>
    <s v="New WS Platinum (Semi WS Traditional)"/>
    <s v="Health Care"/>
    <s v="Vaporub"/>
    <n v="12"/>
    <n v="960"/>
    <n v="2231769.6"/>
    <x v="0"/>
    <x v="1"/>
    <n v="2142498816"/>
    <n v="7272322703.0600004"/>
    <n v="7509460029.1400003"/>
    <n v="27705"/>
    <n v="418"/>
    <n v="960"/>
    <n v="0"/>
    <n v="0"/>
  </r>
  <r>
    <d v="2024-12-17T00:00:00"/>
    <x v="0"/>
    <s v="Kyra Enterprises"/>
    <s v="KRHUB_95398"/>
    <s v="Semi WS Traditional"/>
    <s v="New WS Platinum (Semi WS Traditional)"/>
    <s v="Health Care"/>
    <s v="Vaporub"/>
    <n v="12"/>
    <n v="711"/>
    <n v="1652904.36"/>
    <x v="0"/>
    <x v="1"/>
    <n v="1175214999.96"/>
    <n v="5129823887.0600004"/>
    <n v="5366961213.1400003"/>
    <n v="26745"/>
    <n v="417"/>
    <n v="711"/>
    <n v="0"/>
    <n v="0"/>
  </r>
  <r>
    <d v="2024-12-17T00:00:00"/>
    <x v="0"/>
    <s v="Kyra Enterprises"/>
    <s v="KRHUB_95398"/>
    <s v="Semi WS Traditional"/>
    <s v="New WS Platinum (Semi WS Traditional)"/>
    <s v="Health Care"/>
    <s v="Vaporub"/>
    <n v="16"/>
    <n v="800"/>
    <n v="1382480"/>
    <x v="0"/>
    <x v="1"/>
    <n v="1105984000"/>
    <n v="3954608887.0999999"/>
    <n v="4191746213.1799998"/>
    <n v="26034"/>
    <n v="416"/>
    <n v="800"/>
    <n v="0"/>
    <n v="0"/>
  </r>
  <r>
    <d v="2024-12-19T00:00:00"/>
    <x v="0"/>
    <s v="Kyra Enterprises"/>
    <s v="KRHUB_95398"/>
    <s v="Semi WS Traditional"/>
    <s v="New WS Platinum (Semi WS Traditional)"/>
    <s v="Health Care"/>
    <s v="Vaporub"/>
    <n v="16"/>
    <n v="800"/>
    <n v="1382480"/>
    <x v="0"/>
    <x v="1"/>
    <n v="1105984000"/>
    <n v="2848624887.0999999"/>
    <n v="3085762213.1799998"/>
    <n v="25234"/>
    <n v="415"/>
    <n v="800"/>
    <n v="0"/>
    <n v="0"/>
  </r>
  <r>
    <d v="2024-12-17T00:00:00"/>
    <x v="0"/>
    <s v="Kyra Enterprises"/>
    <s v="KRHUB_95398"/>
    <s v="Semi WS Traditional"/>
    <s v="New WS Platinum (Semi WS Traditional)"/>
    <s v="Health Care"/>
    <s v="Vaporub"/>
    <n v="72"/>
    <n v="1440"/>
    <n v="663292.80000000005"/>
    <x v="0"/>
    <x v="1"/>
    <n v="955141632.00000012"/>
    <n v="1742640887.1000004"/>
    <n v="1979778213.1799989"/>
    <n v="24434"/>
    <n v="414"/>
    <n v="1440"/>
    <n v="0"/>
    <n v="0"/>
  </r>
  <r>
    <d v="2024-12-16T00:00:00"/>
    <x v="0"/>
    <s v="JCK Enterprise"/>
    <s v="KRHUB_96991"/>
    <s v="Semi WS Traditional"/>
    <s v="New WS Platinum (Semi WS Traditional)"/>
    <s v="Health Care"/>
    <s v="VCD"/>
    <n v="32"/>
    <n v="1848"/>
    <n v="323806.56"/>
    <x v="0"/>
    <x v="0"/>
    <n v="598394522.88"/>
    <n v="1504039957.1700001"/>
    <n v="2276471038.3800001"/>
    <n v="40189"/>
    <n v="500"/>
    <n v="1848"/>
    <n v="0"/>
    <n v="0"/>
  </r>
  <r>
    <d v="2024-12-14T00:00:00"/>
    <x v="0"/>
    <s v="Star Exports(GST)"/>
    <s v="KRHUB_68657"/>
    <s v="Semi WS Traditional"/>
    <s v="WS Platinum (Semi WS Traditional)"/>
    <s v="Fabric &amp; Home Care"/>
    <s v="Tide"/>
    <n v="48"/>
    <n v="3600"/>
    <n v="100008"/>
    <x v="0"/>
    <x v="0"/>
    <n v="360028800"/>
    <n v="365299200"/>
    <n v="1678076515.5"/>
    <n v="38341"/>
    <n v="499"/>
    <n v="3600"/>
    <n v="0"/>
    <n v="0"/>
  </r>
  <r>
    <d v="2024-12-19T00:00:00"/>
    <x v="0"/>
    <s v="Kyra Enterprises"/>
    <s v="KRHUB_95398"/>
    <s v="Semi WS Traditional"/>
    <s v="New WS Platinum (Semi WS Traditional)"/>
    <s v="Health Care"/>
    <s v="Vaporub"/>
    <n v="72"/>
    <n v="865"/>
    <n v="398436.3"/>
    <x v="0"/>
    <x v="1"/>
    <n v="344647399.5"/>
    <n v="787499255.09999979"/>
    <n v="1024636581.1799997"/>
    <n v="22994"/>
    <n v="413"/>
    <n v="865"/>
    <n v="0"/>
    <n v="0"/>
  </r>
  <r>
    <d v="2024-12-16T00:00:00"/>
    <x v="0"/>
    <s v="JCK Enterprise"/>
    <s v="KRHUB_96991"/>
    <s v="Semi WS Traditional"/>
    <s v="New WS Platinum (Semi WS Traditional)"/>
    <s v="Health Care"/>
    <s v="VCD"/>
    <n v="32"/>
    <n v="1352"/>
    <n v="236897.44"/>
    <x v="0"/>
    <x v="0"/>
    <n v="320285338.88"/>
    <n v="905645434.28999996"/>
    <n v="1318047715.5000002"/>
    <n v="34741"/>
    <n v="498"/>
    <n v="1352"/>
    <n v="0"/>
    <n v="0"/>
  </r>
  <r>
    <d v="2024-12-16T00:00:00"/>
    <x v="0"/>
    <s v="JCK Enterprise"/>
    <s v="KRHUB_96991"/>
    <s v="Semi WS Traditional"/>
    <s v="New WS Platinum (Semi WS Traditional)"/>
    <s v="Health Care"/>
    <s v="Vaporub"/>
    <n v="72"/>
    <n v="720"/>
    <n v="331646.40000000002"/>
    <x v="0"/>
    <x v="0"/>
    <n v="238785408.00000003"/>
    <n v="585360095.41000009"/>
    <n v="997762376.62000036"/>
    <n v="33389"/>
    <n v="497"/>
    <n v="720"/>
    <n v="0"/>
    <n v="0"/>
  </r>
  <r>
    <d v="2024-12-14T00:00:00"/>
    <x v="0"/>
    <s v="JCK Enterprise"/>
    <s v="KRHUB_96991"/>
    <s v="Semi WS Traditional"/>
    <s v="New WS Platinum (Semi WS Traditional)"/>
    <s v="Health Care"/>
    <s v="Action 500"/>
    <n v="960"/>
    <n v="1933"/>
    <n v="90251.77"/>
    <x v="0"/>
    <x v="0"/>
    <n v="174456671.41"/>
    <n v="346574687.40999997"/>
    <n v="758976968.62000024"/>
    <n v="32669"/>
    <n v="496"/>
    <n v="1933"/>
    <n v="0"/>
    <n v="0"/>
  </r>
  <r>
    <d v="2024-12-17T00:00:00"/>
    <x v="0"/>
    <s v="Kyra Enterprises"/>
    <s v="KRHUB_95398"/>
    <s v="Semi WS Traditional"/>
    <s v="New WS Platinum (Semi WS Traditional)"/>
    <s v="Health Care"/>
    <s v="Inhaler"/>
    <n v="25"/>
    <n v="369"/>
    <n v="467386.47"/>
    <x v="0"/>
    <x v="1"/>
    <n v="172465607.42999998"/>
    <n v="442851855.60000002"/>
    <n v="679989181.67999995"/>
    <n v="22129"/>
    <n v="412"/>
    <n v="369"/>
    <n v="0"/>
    <n v="0"/>
  </r>
  <r>
    <d v="2024-12-14T00:00:00"/>
    <x v="0"/>
    <s v="JCK Enterprise"/>
    <s v="KRHUB_96991"/>
    <s v="Semi WS Traditional"/>
    <s v="New WS Platinum (Semi WS Traditional)"/>
    <s v="Health Care"/>
    <s v="Action 500"/>
    <n v="960"/>
    <n v="1920"/>
    <n v="89644.800000000003"/>
    <x v="0"/>
    <x v="0"/>
    <n v="172118016"/>
    <n v="172118016"/>
    <n v="584520297.20999992"/>
    <n v="30736"/>
    <n v="495"/>
    <n v="1920"/>
    <n v="0"/>
    <n v="0"/>
  </r>
  <r>
    <d v="2024-12-18T00:00:00"/>
    <x v="0"/>
    <s v="Kyra Enterprises"/>
    <s v="KRHUB_95398"/>
    <s v="Semi WS Traditional"/>
    <s v="New WS Platinum (Semi WS Traditional)"/>
    <s v="Health Care"/>
    <s v="Vaporub"/>
    <n v="72"/>
    <n v="563"/>
    <n v="259329.06"/>
    <x v="0"/>
    <x v="1"/>
    <n v="146002260.78"/>
    <n v="270386248.17000002"/>
    <n v="507523574.24999976"/>
    <n v="21760"/>
    <n v="411"/>
    <n v="563"/>
    <n v="0"/>
    <n v="0"/>
  </r>
  <r>
    <d v="2024-12-13T00:00:00"/>
    <x v="0"/>
    <s v="Vinod Pharma"/>
    <s v="KRHUB_93329"/>
    <s v="SubD A"/>
    <s v="SubD (SubD A)"/>
    <s v="Fabric &amp; Home Care"/>
    <s v="Ariel"/>
    <n v="5"/>
    <n v="996"/>
    <n v="101631.84"/>
    <x v="0"/>
    <x v="2"/>
    <n v="101225312.64"/>
    <n v="128224082.36000001"/>
    <n v="197965657.81999999"/>
    <n v="7622"/>
    <n v="87"/>
    <n v="996"/>
    <n v="0"/>
    <n v="0"/>
  </r>
  <r>
    <d v="2024-12-19T00:00:00"/>
    <x v="0"/>
    <s v="Kyra Enterprises"/>
    <s v="KRHUB_95398"/>
    <s v="Semi WS Traditional"/>
    <s v="New WS Platinum (Semi WS Traditional)"/>
    <s v="Health Care"/>
    <s v="Inhaler"/>
    <n v="25"/>
    <n v="190"/>
    <n v="240659.7"/>
    <x v="0"/>
    <x v="1"/>
    <n v="45725343"/>
    <n v="124383987.39"/>
    <n v="361521313.46999985"/>
    <n v="21197"/>
    <n v="410"/>
    <n v="190"/>
    <n v="0"/>
    <n v="0"/>
  </r>
  <r>
    <d v="2024-12-17T00:00:00"/>
    <x v="0"/>
    <s v="Kyra Enterprises"/>
    <s v="KRHUB_95398"/>
    <s v="Semi WS Traditional"/>
    <s v="New WS Platinum (Semi WS Traditional)"/>
    <s v="Health Care"/>
    <s v="Vaporub"/>
    <n v="12"/>
    <n v="129"/>
    <n v="299894.03999999998"/>
    <x v="0"/>
    <x v="1"/>
    <n v="38686331.159999996"/>
    <n v="78658644.390000001"/>
    <n v="315795970.46999991"/>
    <n v="21007"/>
    <n v="409"/>
    <n v="129"/>
    <n v="0"/>
    <n v="0"/>
  </r>
  <r>
    <d v="2024-12-14T00:00:00"/>
    <x v="0"/>
    <s v="Vinayak Marketing"/>
    <s v="KRHUB_91961"/>
    <s v="SubD A"/>
    <s v="SubD (SubD A)"/>
    <s v="Health Care"/>
    <s v="VCD"/>
    <n v="32"/>
    <n v="384"/>
    <n v="67284.479999999996"/>
    <x v="0"/>
    <x v="0"/>
    <n v="25837240.32"/>
    <n v="158046112.60000002"/>
    <n v="412402281.21000004"/>
    <n v="28816"/>
    <n v="494"/>
    <n v="384"/>
    <n v="0"/>
    <n v="0"/>
  </r>
  <r>
    <d v="2024-12-14T00:00:00"/>
    <x v="0"/>
    <s v="V M Enterprise"/>
    <s v="KRHUB_91962"/>
    <s v="SubD A"/>
    <s v="SubD (SubD A)"/>
    <s v="Fabric &amp; Home Care"/>
    <s v="Ariel"/>
    <n v="5"/>
    <n v="500"/>
    <n v="51020"/>
    <x v="0"/>
    <x v="0"/>
    <n v="25510000"/>
    <n v="91808335.080000013"/>
    <n v="386565040.89000005"/>
    <n v="28432"/>
    <n v="493"/>
    <n v="500"/>
    <n v="0"/>
    <n v="0"/>
  </r>
  <r>
    <d v="2024-12-18T00:00:00"/>
    <x v="0"/>
    <s v="Jay Ambe Enterprise"/>
    <s v="KRHUB_92863"/>
    <s v="SubD A"/>
    <s v="SubD (SubD A)"/>
    <s v="Fabric &amp; Home Care"/>
    <s v="Ariel"/>
    <n v="5"/>
    <n v="496"/>
    <n v="50611.839999999997"/>
    <x v="0"/>
    <x v="1"/>
    <n v="25103472.639999997"/>
    <n v="51504411.569999993"/>
    <n v="277109639.30999988"/>
    <n v="20878"/>
    <n v="408"/>
    <n v="496"/>
    <n v="0"/>
    <n v="0"/>
  </r>
  <r>
    <d v="2024-12-14T00:00:00"/>
    <x v="0"/>
    <s v="Vinayak Marketing"/>
    <s v="KRHUB_91961"/>
    <s v="SubD A"/>
    <s v="SubD (SubD A)"/>
    <s v="Grooming"/>
    <s v="Wilkinson Sword"/>
    <n v="160"/>
    <n v="480"/>
    <n v="49440"/>
    <x v="0"/>
    <x v="0"/>
    <n v="23731200"/>
    <n v="132208872.27999999"/>
    <n v="361055040.89000005"/>
    <n v="27932"/>
    <n v="492"/>
    <n v="480"/>
    <n v="0"/>
    <n v="0"/>
  </r>
  <r>
    <d v="2024-12-14T00:00:00"/>
    <x v="0"/>
    <s v="Vinayak Marketing"/>
    <s v="KRHUB_91961"/>
    <s v="SubD A"/>
    <s v="SubD (SubD A)"/>
    <s v="Baby Care"/>
    <s v="Pampers"/>
    <n v="288"/>
    <n v="1620"/>
    <n v="13494.6"/>
    <x v="0"/>
    <x v="0"/>
    <n v="21861252"/>
    <n v="108477672.27999999"/>
    <n v="337323840.89000005"/>
    <n v="27452"/>
    <n v="491"/>
    <n v="1620"/>
    <n v="0"/>
    <n v="0"/>
  </r>
  <r>
    <d v="2024-12-14T00:00:00"/>
    <x v="0"/>
    <s v="Jiyansh Sales"/>
    <s v="KRHUB_94585"/>
    <s v="SubD B"/>
    <s v="SubD (SubD B)"/>
    <s v="Baby Care"/>
    <s v="Pampers"/>
    <n v="288"/>
    <n v="1620"/>
    <n v="13494.6"/>
    <x v="0"/>
    <x v="0"/>
    <n v="21861252"/>
    <n v="48893856.900000006"/>
    <n v="315462588.8900001"/>
    <n v="25832"/>
    <n v="490"/>
    <n v="1620"/>
    <n v="0"/>
    <n v="0"/>
  </r>
  <r>
    <d v="2024-12-17T00:00:00"/>
    <x v="0"/>
    <s v="Kyra Enterprises"/>
    <s v="KRHUB_95398"/>
    <s v="Semi WS Traditional"/>
    <s v="New WS Platinum (Semi WS Traditional)"/>
    <s v="Health Care"/>
    <s v="Inhaler"/>
    <n v="25"/>
    <n v="131"/>
    <n v="165928.53"/>
    <x v="0"/>
    <x v="1"/>
    <n v="21736637.43"/>
    <n v="39972313.230000004"/>
    <n v="252006166.6700002"/>
    <n v="20382"/>
    <n v="407"/>
    <n v="131"/>
    <n v="0"/>
    <n v="0"/>
  </r>
  <r>
    <d v="2024-12-14T00:00:00"/>
    <x v="0"/>
    <s v="V M Enterprise"/>
    <s v="KRHUB_91962"/>
    <s v="SubD A"/>
    <s v="SubD (SubD A)"/>
    <s v="Fabric &amp; Home Care"/>
    <s v="Ariel Liquid"/>
    <n v="12"/>
    <n v="360"/>
    <n v="57664.800000000003"/>
    <x v="0"/>
    <x v="0"/>
    <n v="20759328"/>
    <n v="66298335.079999991"/>
    <n v="293601336.88999999"/>
    <n v="24212"/>
    <n v="489"/>
    <n v="360"/>
    <n v="0"/>
    <n v="0"/>
  </r>
  <r>
    <d v="2024-12-16T00:00:00"/>
    <x v="0"/>
    <s v="Verai General Stores"/>
    <s v="KRHUB_90915"/>
    <s v="SubD B"/>
    <s v="SubD (SubD B)"/>
    <s v="Grooming"/>
    <s v="Guard"/>
    <n v="480"/>
    <n v="480"/>
    <n v="33600"/>
    <x v="0"/>
    <x v="0"/>
    <n v="16128000"/>
    <n v="61169895.43999999"/>
    <n v="272842008.88999969"/>
    <n v="23852"/>
    <n v="488"/>
    <n v="480"/>
    <n v="0"/>
    <n v="0"/>
  </r>
  <r>
    <d v="2024-12-16T00:00:00"/>
    <x v="0"/>
    <s v="Jalaram Enterprise"/>
    <s v="KRHUB_86219"/>
    <s v="SubD B"/>
    <s v="SubD (SubD B)"/>
    <s v="Grooming"/>
    <s v="Guard"/>
    <n v="480"/>
    <n v="480"/>
    <n v="33600"/>
    <x v="0"/>
    <x v="0"/>
    <n v="16128000"/>
    <n v="49465953.229999989"/>
    <n v="256714008.88999999"/>
    <n v="23372"/>
    <n v="487"/>
    <n v="480"/>
    <n v="0"/>
    <n v="0"/>
  </r>
  <r>
    <d v="2024-12-14T00:00:00"/>
    <x v="0"/>
    <s v="Vinayak Marketing"/>
    <s v="KRHUB_91961"/>
    <s v="SubD A"/>
    <s v="SubD (SubD A)"/>
    <s v="Grooming"/>
    <s v="Guard"/>
    <n v="480"/>
    <n v="480"/>
    <n v="33600"/>
    <x v="0"/>
    <x v="2"/>
    <n v="16128000"/>
    <n v="86616420.279999986"/>
    <n v="96740345.179999992"/>
    <n v="6626"/>
    <n v="86"/>
    <n v="480"/>
    <n v="0"/>
    <n v="0"/>
  </r>
  <r>
    <d v="2024-12-14T00:00:00"/>
    <x v="0"/>
    <s v="Vinayak Marketing"/>
    <s v="KRHUB_91961"/>
    <s v="SubD A"/>
    <s v="SubD (SubD A)"/>
    <s v="Grooming"/>
    <s v="Wilkinson Sword"/>
    <n v="1200"/>
    <n v="1200"/>
    <n v="12132"/>
    <x v="0"/>
    <x v="0"/>
    <n v="14558400"/>
    <n v="70488420.279999971"/>
    <n v="240586008.88999999"/>
    <n v="22892"/>
    <n v="486"/>
    <n v="1200"/>
    <n v="0"/>
    <n v="0"/>
  </r>
  <r>
    <d v="2024-12-14T00:00:00"/>
    <x v="0"/>
    <s v="Jiyansh Sales"/>
    <s v="KRHUB_94585"/>
    <s v="SubD B"/>
    <s v="SubD (SubD B)"/>
    <s v="Fem Care"/>
    <s v="Whisper Choice"/>
    <n v="112"/>
    <n v="560"/>
    <n v="25222.400000000001"/>
    <x v="0"/>
    <x v="0"/>
    <n v="14124544"/>
    <n v="27032604.899999995"/>
    <n v="226027608.88999999"/>
    <n v="21692"/>
    <n v="485"/>
    <n v="560"/>
    <n v="0"/>
    <n v="0"/>
  </r>
  <r>
    <d v="2024-12-18T00:00:00"/>
    <x v="0"/>
    <s v="Kyra Enterprises"/>
    <s v="KRHUB_95398"/>
    <s v="Semi WS Traditional"/>
    <s v="New WS Platinum (Semi WS Traditional)"/>
    <s v="Health Care"/>
    <s v="Vaporub"/>
    <n v="72"/>
    <n v="157"/>
    <n v="72317.34"/>
    <x v="0"/>
    <x v="1"/>
    <n v="11353822.379999999"/>
    <n v="18235675.799999997"/>
    <n v="230269529.24000022"/>
    <n v="20251"/>
    <n v="406"/>
    <n v="157"/>
    <n v="0"/>
    <n v="0"/>
  </r>
  <r>
    <d v="2024-12-14T00:00:00"/>
    <x v="0"/>
    <s v="DEV ENTERPRISE"/>
    <s v="KRHUB_90736"/>
    <s v="SubD A"/>
    <s v="SubD (SubD A)"/>
    <s v="Health Care"/>
    <s v="Vaporub"/>
    <n v="16"/>
    <n v="80"/>
    <n v="138248"/>
    <x v="0"/>
    <x v="0"/>
    <n v="11059840"/>
    <n v="66267064.419999994"/>
    <n v="211903064.89000002"/>
    <n v="21132"/>
    <n v="484"/>
    <n v="80"/>
    <n v="0"/>
    <n v="0"/>
  </r>
  <r>
    <d v="2024-12-13T00:00:00"/>
    <x v="0"/>
    <s v="V M Enterprise"/>
    <s v="KRHUB_91962"/>
    <s v="SubD A"/>
    <s v="SubD (SubD A)"/>
    <s v="Fabric &amp; Home Care"/>
    <s v="Tide"/>
    <n v="72"/>
    <n v="1080"/>
    <n v="10000.799999999999"/>
    <x v="0"/>
    <x v="2"/>
    <n v="10800864"/>
    <n v="45539007.079999991"/>
    <n v="80612345.179999992"/>
    <n v="6146"/>
    <n v="85"/>
    <n v="1080"/>
    <n v="0"/>
    <n v="0"/>
  </r>
  <r>
    <d v="2024-12-20T00:00:00"/>
    <x v="0"/>
    <s v="Mashru General Store"/>
    <s v="KRHUB_92137"/>
    <s v="SubD B"/>
    <s v="SubD (SubD B)"/>
    <s v="Grooming"/>
    <s v="Wilkinson Sword"/>
    <n v="160"/>
    <n v="320"/>
    <n v="32960"/>
    <x v="0"/>
    <x v="1"/>
    <n v="10547200"/>
    <n v="29113185.45000001"/>
    <n v="218915706.86000022"/>
    <n v="20094"/>
    <n v="405"/>
    <n v="320"/>
    <n v="0"/>
    <n v="0"/>
  </r>
  <r>
    <d v="2024-12-16T00:00:00"/>
    <x v="0"/>
    <s v="Verai General Stores"/>
    <s v="KRHUB_90915"/>
    <s v="SubD B"/>
    <s v="SubD (SubD B)"/>
    <s v="Fabric &amp; Home Care"/>
    <s v="Ariel"/>
    <n v="5"/>
    <n v="320"/>
    <n v="32652.799999999999"/>
    <x v="0"/>
    <x v="1"/>
    <n v="10448896"/>
    <n v="45041895.43999999"/>
    <n v="208368506.86000019"/>
    <n v="19774"/>
    <n v="404"/>
    <n v="320"/>
    <n v="0"/>
    <n v="0"/>
  </r>
  <r>
    <d v="2024-12-16T00:00:00"/>
    <x v="0"/>
    <s v="GPSAR Healthcare Ltd"/>
    <s v="KRHUB_78371"/>
    <s v="Large A Pharmacy"/>
    <s v="HFS (Large A Pharmacy)- D type"/>
    <s v="Fem Care"/>
    <s v="Whisper Maxi"/>
    <n v="30"/>
    <n v="224"/>
    <n v="43229.760000000002"/>
    <x v="0"/>
    <x v="0"/>
    <n v="9683466.2400000002"/>
    <n v="23312681.669999983"/>
    <n v="200843224.89000002"/>
    <n v="21052"/>
    <n v="483"/>
    <n v="224"/>
    <n v="0"/>
    <n v="0"/>
  </r>
  <r>
    <d v="2024-12-20T00:00:00"/>
    <x v="0"/>
    <s v="Vinayak Marketing"/>
    <s v="KRHUB_91961"/>
    <s v="SubD A"/>
    <s v="SubD (SubD A)"/>
    <s v="Grooming"/>
    <s v="Guard"/>
    <n v="480"/>
    <n v="480"/>
    <n v="19200"/>
    <x v="0"/>
    <x v="1"/>
    <n v="9216000"/>
    <n v="55930020.279999979"/>
    <n v="197919610.86000016"/>
    <n v="19454"/>
    <n v="403"/>
    <n v="480"/>
    <n v="0"/>
    <n v="0"/>
  </r>
  <r>
    <d v="2024-12-18T00:00:00"/>
    <x v="0"/>
    <s v="Jay Ambe Enterprise"/>
    <s v="KRHUB_92863"/>
    <s v="SubD A"/>
    <s v="SubD (SubD A)"/>
    <s v="Grooming"/>
    <s v="Guard"/>
    <n v="480"/>
    <n v="480"/>
    <n v="19200"/>
    <x v="0"/>
    <x v="1"/>
    <n v="9216000"/>
    <n v="26400938.93"/>
    <n v="188703610.86000019"/>
    <n v="18974"/>
    <n v="402"/>
    <n v="480"/>
    <n v="0"/>
    <n v="0"/>
  </r>
  <r>
    <d v="2024-12-17T00:00:00"/>
    <x v="0"/>
    <s v="SHREE MOMAI TRADERS"/>
    <s v="KRHUB_89269"/>
    <s v="SubD A"/>
    <s v="SubD (SubD A)"/>
    <s v="Grooming"/>
    <s v="Guard"/>
    <n v="480"/>
    <n v="480"/>
    <n v="19200"/>
    <x v="0"/>
    <x v="1"/>
    <n v="9216000"/>
    <n v="52155808.439999998"/>
    <n v="179487610.86000013"/>
    <n v="18494"/>
    <n v="401"/>
    <n v="480"/>
    <n v="0"/>
    <n v="0"/>
  </r>
  <r>
    <d v="2024-12-16T00:00:00"/>
    <x v="0"/>
    <s v="Jalaram Enterprise"/>
    <s v="KRHUB_86219"/>
    <s v="SubD B"/>
    <s v="SubD (SubD B)"/>
    <s v="Grooming"/>
    <s v="Guard"/>
    <n v="480"/>
    <n v="480"/>
    <n v="19200"/>
    <x v="0"/>
    <x v="0"/>
    <n v="9216000"/>
    <n v="33337953.230000012"/>
    <n v="191159758.64999995"/>
    <n v="20828"/>
    <n v="482"/>
    <n v="480"/>
    <n v="0"/>
    <n v="0"/>
  </r>
  <r>
    <d v="2024-12-20T00:00:00"/>
    <x v="0"/>
    <s v="Mashru General Store"/>
    <s v="KRHUB_92137"/>
    <s v="SubD B"/>
    <s v="SubD (SubD B)"/>
    <s v="Grooming"/>
    <s v="Guard"/>
    <n v="480"/>
    <n v="480"/>
    <n v="19200"/>
    <x v="0"/>
    <x v="1"/>
    <n v="9216000"/>
    <n v="18565985.45000001"/>
    <n v="170271610.86000013"/>
    <n v="18014"/>
    <n v="400"/>
    <n v="480"/>
    <n v="0"/>
    <n v="0"/>
  </r>
  <r>
    <d v="2024-12-14T00:00:00"/>
    <x v="0"/>
    <s v="Vinayak Marketing"/>
    <s v="KRHUB_91961"/>
    <s v="SubD A"/>
    <s v="SubD (SubD A)"/>
    <s v="Grooming"/>
    <s v="Guard"/>
    <n v="480"/>
    <n v="480"/>
    <n v="19200"/>
    <x v="0"/>
    <x v="2"/>
    <n v="9216000"/>
    <n v="46714020.279999971"/>
    <n v="69811481.179999992"/>
    <n v="5066"/>
    <n v="84"/>
    <n v="480"/>
    <n v="0"/>
    <n v="0"/>
  </r>
  <r>
    <d v="2024-12-17T00:00:00"/>
    <x v="0"/>
    <s v="SHREE MOMAI TRADERS"/>
    <s v="KRHUB_89269"/>
    <s v="SubD A"/>
    <s v="SubD (SubD A)"/>
    <s v="Fabric &amp; Home Care"/>
    <s v="Ariel"/>
    <n v="5"/>
    <n v="296"/>
    <n v="30203.84"/>
    <x v="0"/>
    <x v="1"/>
    <n v="8940336.6400000006"/>
    <n v="42939808.439999998"/>
    <n v="161055610.86000016"/>
    <n v="17534"/>
    <n v="399"/>
    <n v="296"/>
    <n v="0"/>
    <n v="0"/>
  </r>
  <r>
    <d v="2024-12-13T00:00:00"/>
    <x v="0"/>
    <s v="V M Enterprise"/>
    <s v="KRHUB_91962"/>
    <s v="SubD A"/>
    <s v="SubD (SubD A)"/>
    <s v="Hair Care"/>
    <s v="H&amp;S"/>
    <n v="60"/>
    <n v="600"/>
    <n v="14700"/>
    <x v="0"/>
    <x v="2"/>
    <n v="8820000"/>
    <n v="34738143.079999991"/>
    <n v="60595481.18"/>
    <n v="4586"/>
    <n v="83"/>
    <n v="600"/>
    <n v="0"/>
    <n v="0"/>
  </r>
  <r>
    <d v="2024-12-14T00:00:00"/>
    <x v="0"/>
    <s v="Bipinkumar Manshukhlal Shah"/>
    <s v="KRHUB_78366"/>
    <s v="SubD A"/>
    <s v="SubD (SubD A)"/>
    <s v="Health Care"/>
    <s v="VCD"/>
    <n v="32"/>
    <n v="224"/>
    <n v="39249.279999999999"/>
    <x v="0"/>
    <x v="0"/>
    <n v="8791838.7199999988"/>
    <n v="26987423.88000001"/>
    <n v="181943758.64999995"/>
    <n v="20348"/>
    <n v="481"/>
    <n v="224"/>
    <n v="0"/>
    <n v="0"/>
  </r>
  <r>
    <d v="2024-12-19T00:00:00"/>
    <x v="0"/>
    <s v="Punit Sales Agency"/>
    <s v="KRHUB_78572"/>
    <s v="SubD A"/>
    <s v="SubD (SubD A)"/>
    <s v="Fabric &amp; Home Care"/>
    <s v="Ariel"/>
    <n v="2"/>
    <n v="80"/>
    <n v="103629.6"/>
    <x v="0"/>
    <x v="1"/>
    <n v="8290368"/>
    <n v="30705279.539999995"/>
    <n v="152115274.22000015"/>
    <n v="17238"/>
    <n v="398"/>
    <n v="80"/>
    <n v="0"/>
    <n v="0"/>
  </r>
  <r>
    <d v="2024-12-14T00:00:00"/>
    <x v="0"/>
    <s v="DEV ENTERPRISE"/>
    <s v="KRHUB_90736"/>
    <s v="SubD A"/>
    <s v="SubD (SubD A)"/>
    <s v="Fabric &amp; Home Care"/>
    <s v="Tide"/>
    <n v="24"/>
    <n v="240"/>
    <n v="32443.200000000001"/>
    <x v="0"/>
    <x v="0"/>
    <n v="7786368"/>
    <n v="55207224.419999979"/>
    <n v="173151919.92999995"/>
    <n v="20124"/>
    <n v="480"/>
    <n v="240"/>
    <n v="0"/>
    <n v="0"/>
  </r>
  <r>
    <d v="2024-12-17T00:00:00"/>
    <x v="0"/>
    <s v="SHREE MOMAI TRADERS"/>
    <s v="KRHUB_89269"/>
    <s v="SubD A"/>
    <s v="SubD (SubD A)"/>
    <s v="Fabric &amp; Home Care"/>
    <s v="Tide"/>
    <n v="24"/>
    <n v="240"/>
    <n v="32443.200000000001"/>
    <x v="0"/>
    <x v="1"/>
    <n v="7786368"/>
    <n v="33999471.800000004"/>
    <n v="143824906.22000012"/>
    <n v="17158"/>
    <n v="397"/>
    <n v="240"/>
    <n v="0"/>
    <n v="0"/>
  </r>
  <r>
    <d v="2024-12-14T00:00:00"/>
    <x v="0"/>
    <s v="DEV ENTERPRISE"/>
    <s v="KRHUB_90736"/>
    <s v="SubD A"/>
    <s v="SubD (SubD A)"/>
    <s v="Fem Care"/>
    <s v="Whisper Ultra"/>
    <n v="60"/>
    <n v="360"/>
    <n v="21078"/>
    <x v="0"/>
    <x v="0"/>
    <n v="7588080"/>
    <n v="47420856.419999979"/>
    <n v="165365551.93000001"/>
    <n v="19884"/>
    <n v="479"/>
    <n v="360"/>
    <n v="0"/>
    <n v="0"/>
  </r>
  <r>
    <d v="2024-12-14T00:00:00"/>
    <x v="0"/>
    <s v="DEV ENTERPRISE"/>
    <s v="KRHUB_90736"/>
    <s v="SubD A"/>
    <s v="SubD (SubD A)"/>
    <s v="Health Care"/>
    <s v="Vaporub"/>
    <n v="1200"/>
    <n v="600"/>
    <n v="12522"/>
    <x v="0"/>
    <x v="0"/>
    <n v="7513200"/>
    <n v="39832776.419999979"/>
    <n v="157777471.93000001"/>
    <n v="19524"/>
    <n v="478"/>
    <n v="600"/>
    <n v="0"/>
    <n v="0"/>
  </r>
  <r>
    <d v="2024-12-13T00:00:00"/>
    <x v="0"/>
    <s v="Bipinkumar Manshukhlal Shah"/>
    <s v="KRHUB_78366"/>
    <s v="SubD A"/>
    <s v="SubD (SubD A)"/>
    <s v="Fabric &amp; Home Care"/>
    <s v="Ariel"/>
    <n v="48"/>
    <n v="288"/>
    <n v="24001.919999999998"/>
    <x v="0"/>
    <x v="2"/>
    <n v="6912552.959999999"/>
    <n v="18195585.160000004"/>
    <n v="51775481.180000007"/>
    <n v="3986"/>
    <n v="82"/>
    <n v="288"/>
    <n v="0"/>
    <n v="0"/>
  </r>
  <r>
    <d v="2024-12-16T00:00:00"/>
    <x v="0"/>
    <s v="Verai General Stores"/>
    <s v="KRHUB_90915"/>
    <s v="SubD B"/>
    <s v="SubD (SubD B)"/>
    <s v="Health Care"/>
    <s v="VCD"/>
    <n v="32"/>
    <n v="192"/>
    <n v="33642.239999999998"/>
    <x v="0"/>
    <x v="0"/>
    <n v="6459310.0800000001"/>
    <n v="34592999.440000005"/>
    <n v="150264271.93000001"/>
    <n v="18924"/>
    <n v="477"/>
    <n v="192"/>
    <n v="0"/>
    <n v="0"/>
  </r>
  <r>
    <d v="2024-12-16T00:00:00"/>
    <x v="0"/>
    <s v="Jalaram Enterprise"/>
    <s v="KRHUB_86219"/>
    <s v="SubD B"/>
    <s v="SubD (SubD B)"/>
    <s v="Grooming"/>
    <s v="Guard"/>
    <n v="240"/>
    <n v="240"/>
    <n v="26880"/>
    <x v="0"/>
    <x v="0"/>
    <n v="6451200"/>
    <n v="24121953.230000012"/>
    <n v="143804961.85000011"/>
    <n v="18732"/>
    <n v="476"/>
    <n v="240"/>
    <n v="0"/>
    <n v="0"/>
  </r>
  <r>
    <d v="2024-12-13T00:00:00"/>
    <x v="0"/>
    <s v="V M Enterprise"/>
    <s v="KRHUB_91962"/>
    <s v="SubD A"/>
    <s v="SubD (SubD A)"/>
    <s v="Fabric &amp; Home Care"/>
    <s v="Ariel"/>
    <n v="5"/>
    <n v="250"/>
    <n v="25510"/>
    <x v="0"/>
    <x v="2"/>
    <n v="6377500"/>
    <n v="25918143.079999998"/>
    <n v="44862928.219999999"/>
    <n v="3698"/>
    <n v="81"/>
    <n v="250"/>
    <n v="0"/>
    <n v="0"/>
  </r>
  <r>
    <d v="2024-12-14T00:00:00"/>
    <x v="0"/>
    <s v="Star Exports(GST)"/>
    <s v="KRHUB_68657"/>
    <s v="Semi WS Traditional"/>
    <s v="WS Platinum (Semi WS Traditional)"/>
    <s v="Personal Care (GIL)"/>
    <s v="Gillette"/>
    <n v="72"/>
    <n v="330"/>
    <n v="15840"/>
    <x v="0"/>
    <x v="0"/>
    <n v="5227200"/>
    <n v="5270400"/>
    <n v="137353761.85000002"/>
    <n v="18492"/>
    <n v="475"/>
    <n v="330"/>
    <n v="0"/>
    <n v="0"/>
  </r>
  <r>
    <d v="2024-12-16T00:00:00"/>
    <x v="0"/>
    <s v="Verai General Stores"/>
    <s v="KRHUB_90915"/>
    <s v="SubD B"/>
    <s v="SubD (SubD B)"/>
    <s v="Health Care"/>
    <s v="Vaporub"/>
    <n v="1080"/>
    <n v="360"/>
    <n v="14418"/>
    <x v="0"/>
    <x v="0"/>
    <n v="5190480"/>
    <n v="28133689.360000018"/>
    <n v="132126561.85000001"/>
    <n v="18162"/>
    <n v="474"/>
    <n v="360"/>
    <n v="0"/>
    <n v="0"/>
  </r>
  <r>
    <d v="2024-12-14T00:00:00"/>
    <x v="0"/>
    <s v="Vinayak Marketing"/>
    <s v="KRHUB_91961"/>
    <s v="SubD A"/>
    <s v="SubD (SubD A)"/>
    <s v="Fabric &amp; Home Care"/>
    <s v="Ariel Liquid"/>
    <n v="12"/>
    <n v="180"/>
    <n v="28832.400000000001"/>
    <x v="0"/>
    <x v="0"/>
    <n v="5189832"/>
    <n v="37498020.279999979"/>
    <n v="126936081.85000001"/>
    <n v="17802"/>
    <n v="473"/>
    <n v="180"/>
    <n v="0"/>
    <n v="0"/>
  </r>
  <r>
    <d v="2024-12-13T00:00:00"/>
    <x v="0"/>
    <s v="V M Enterprise"/>
    <s v="KRHUB_91962"/>
    <s v="SubD A"/>
    <s v="SubD (SubD A)"/>
    <s v="Hair Care"/>
    <s v="H&amp;S"/>
    <n v="36"/>
    <n v="360"/>
    <n v="14400"/>
    <x v="0"/>
    <x v="2"/>
    <n v="5184000"/>
    <n v="19540643.079999994"/>
    <n v="38485428.220000014"/>
    <n v="3448"/>
    <n v="80"/>
    <n v="360"/>
    <n v="0"/>
    <n v="0"/>
  </r>
  <r>
    <d v="2024-12-17T00:00:00"/>
    <x v="0"/>
    <s v="Punit Sales Agency"/>
    <s v="KRHUB_78572"/>
    <s v="SubD A"/>
    <s v="SubD (SubD A)"/>
    <s v="Fabric &amp; Home Care"/>
    <s v="Ariel"/>
    <n v="2"/>
    <n v="60"/>
    <n v="77722.2"/>
    <x v="0"/>
    <x v="1"/>
    <n v="4663332"/>
    <n v="22414911.539999992"/>
    <n v="136038538.21999994"/>
    <n v="16918"/>
    <n v="396"/>
    <n v="60"/>
    <n v="0"/>
    <n v="0"/>
  </r>
  <r>
    <d v="2024-12-13T00:00:00"/>
    <x v="0"/>
    <s v="Jay Ambe Enterprise"/>
    <s v="KRHUB_92863"/>
    <s v="SubD A"/>
    <s v="SubD (SubD A)"/>
    <s v="Hair Care"/>
    <s v="H&amp;S"/>
    <n v="12"/>
    <n v="72"/>
    <n v="63578.879999999997"/>
    <x v="0"/>
    <x v="2"/>
    <n v="4577679.3599999994"/>
    <n v="17184938.930000003"/>
    <n v="33301428.220000006"/>
    <n v="3088"/>
    <n v="79"/>
    <n v="72"/>
    <n v="0"/>
    <n v="0"/>
  </r>
  <r>
    <d v="2024-12-19T00:00:00"/>
    <x v="0"/>
    <s v="Kyra Enterprises"/>
    <s v="KRHUB_95398"/>
    <s v="Semi WS Traditional"/>
    <s v="New WS Platinum (Semi WS Traditional)"/>
    <s v="Health Care"/>
    <s v="Inhaler"/>
    <n v="25"/>
    <n v="60"/>
    <n v="75997.8"/>
    <x v="0"/>
    <x v="1"/>
    <n v="4559868"/>
    <n v="6881853.4199999999"/>
    <n v="131375206.22000012"/>
    <n v="16858"/>
    <n v="395"/>
    <n v="60"/>
    <n v="0"/>
    <n v="0"/>
  </r>
  <r>
    <d v="2024-12-16T00:00:00"/>
    <x v="0"/>
    <s v="GPSAR Healthcare Ltd"/>
    <s v="KRHUB_78371"/>
    <s v="Large A Pharmacy"/>
    <s v="HFS (Large A Pharmacy)- D type"/>
    <s v="Fem Care"/>
    <s v="Whisper Ultra"/>
    <n v="12"/>
    <n v="120"/>
    <n v="36842.400000000001"/>
    <x v="0"/>
    <x v="0"/>
    <n v="4421088"/>
    <n v="13629215.43"/>
    <n v="121746249.84999999"/>
    <n v="17622"/>
    <n v="472"/>
    <n v="120"/>
    <n v="0"/>
    <n v="0"/>
  </r>
  <r>
    <d v="2024-12-14T00:00:00"/>
    <x v="0"/>
    <s v="Vinayak Marketing"/>
    <s v="KRHUB_91961"/>
    <s v="SubD A"/>
    <s v="SubD (SubD A)"/>
    <s v="Fabric &amp; Home Care"/>
    <s v="Ariel"/>
    <n v="5"/>
    <n v="200"/>
    <n v="20408"/>
    <x v="0"/>
    <x v="0"/>
    <n v="4081600"/>
    <n v="32308188.279999994"/>
    <n v="117325161.84999999"/>
    <n v="17502"/>
    <n v="471"/>
    <n v="200"/>
    <n v="0"/>
    <n v="0"/>
  </r>
  <r>
    <d v="2024-12-14T00:00:00"/>
    <x v="0"/>
    <s v="Jiyansh Sales"/>
    <s v="KRHUB_94585"/>
    <s v="SubD B"/>
    <s v="SubD (SubD B)"/>
    <s v="Fem Care"/>
    <s v="Whisper Choice"/>
    <n v="60"/>
    <n v="300"/>
    <n v="13512"/>
    <x v="0"/>
    <x v="0"/>
    <n v="4053600"/>
    <n v="12908060.899999997"/>
    <n v="113243561.84999999"/>
    <n v="17302"/>
    <n v="470"/>
    <n v="300"/>
    <n v="0"/>
    <n v="0"/>
  </r>
  <r>
    <d v="2024-12-17T00:00:00"/>
    <x v="0"/>
    <s v="DEV ENTERPRISE"/>
    <s v="KRHUB_90736"/>
    <s v="SubD A"/>
    <s v="SubD (SubD A)"/>
    <s v="Health Care"/>
    <s v="BabyRub"/>
    <n v="144"/>
    <n v="144"/>
    <n v="24994.080000000002"/>
    <x v="0"/>
    <x v="1"/>
    <n v="3599147.5200000005"/>
    <n v="32319576.419999994"/>
    <n v="126815338.22000013"/>
    <n v="16798"/>
    <n v="394"/>
    <n v="144"/>
    <n v="0"/>
    <n v="0"/>
  </r>
  <r>
    <d v="2024-12-17T00:00:00"/>
    <x v="0"/>
    <s v="DEV ENTERPRISE"/>
    <s v="KRHUB_90736"/>
    <s v="SubD A"/>
    <s v="SubD (SubD A)"/>
    <s v="Baby Care"/>
    <s v="Pampers"/>
    <n v="288"/>
    <n v="648"/>
    <n v="5533.92"/>
    <x v="0"/>
    <x v="1"/>
    <n v="3585980.16"/>
    <n v="28720428.899999999"/>
    <n v="123216190.70000012"/>
    <n v="16654"/>
    <n v="393"/>
    <n v="648"/>
    <n v="0"/>
    <n v="0"/>
  </r>
  <r>
    <d v="2024-12-13T00:00:00"/>
    <x v="0"/>
    <s v="Jay Ambe Enterprise"/>
    <s v="KRHUB_92863"/>
    <s v="SubD A"/>
    <s v="SubD (SubD A)"/>
    <s v="Fabric &amp; Home Care"/>
    <s v="Tide"/>
    <n v="5"/>
    <n v="75"/>
    <n v="45069.75"/>
    <x v="0"/>
    <x v="2"/>
    <n v="3380231.25"/>
    <n v="12607259.569999998"/>
    <n v="28723748.860000011"/>
    <n v="3016"/>
    <n v="78"/>
    <n v="75"/>
    <n v="0"/>
    <n v="0"/>
  </r>
  <r>
    <d v="2024-12-13T00:00:00"/>
    <x v="0"/>
    <s v="Vinod Pharma"/>
    <s v="KRHUB_93329"/>
    <s v="SubD A"/>
    <s v="SubD (SubD A)"/>
    <s v="Fabric &amp; Home Care"/>
    <s v="Ariel"/>
    <n v="48"/>
    <n v="192"/>
    <n v="16001.28"/>
    <x v="0"/>
    <x v="2"/>
    <n v="3072245.7600000002"/>
    <n v="26998769.72000001"/>
    <n v="25343517.610000011"/>
    <n v="2941"/>
    <n v="77"/>
    <n v="192"/>
    <n v="0"/>
    <n v="0"/>
  </r>
  <r>
    <d v="2024-12-16T00:00:00"/>
    <x v="0"/>
    <s v="Verai General Stores"/>
    <s v="KRHUB_90915"/>
    <s v="SubD B"/>
    <s v="SubD (SubD B)"/>
    <s v="Fabric &amp; Home Care"/>
    <s v="Ariel"/>
    <n v="48"/>
    <n v="192"/>
    <n v="16001.28"/>
    <x v="0"/>
    <x v="1"/>
    <n v="3072245.7600000002"/>
    <n v="22943209.360000018"/>
    <n v="119630210.54000016"/>
    <n v="16006"/>
    <n v="392"/>
    <n v="192"/>
    <n v="0"/>
    <n v="0"/>
  </r>
  <r>
    <d v="2024-12-19T00:00:00"/>
    <x v="0"/>
    <s v="DEV ENTERPRISE"/>
    <s v="KRHUB_90736"/>
    <s v="SubD A"/>
    <s v="SubD (SubD A)"/>
    <s v="Health Care"/>
    <s v="Vaporub"/>
    <n v="320"/>
    <n v="180"/>
    <n v="16371"/>
    <x v="0"/>
    <x v="1"/>
    <n v="2946780"/>
    <n v="25134448.739999995"/>
    <n v="116557964.78000014"/>
    <n v="15814"/>
    <n v="391"/>
    <n v="180"/>
    <n v="0"/>
    <n v="0"/>
  </r>
  <r>
    <d v="2024-12-17T00:00:00"/>
    <x v="0"/>
    <s v="SHREE MOMAI TRADERS"/>
    <s v="KRHUB_89269"/>
    <s v="SubD A"/>
    <s v="SubD (SubD A)"/>
    <s v="Female Hair Removal"/>
    <s v="Satin Care"/>
    <n v="192"/>
    <n v="192"/>
    <n v="14987.52"/>
    <x v="0"/>
    <x v="1"/>
    <n v="2877603.8399999999"/>
    <n v="26213103.799999997"/>
    <n v="113611184.78000014"/>
    <n v="15634"/>
    <n v="390"/>
    <n v="192"/>
    <n v="0"/>
    <n v="0"/>
  </r>
  <r>
    <d v="2024-12-19T00:00:00"/>
    <x v="0"/>
    <s v="DEV ENTERPRISE"/>
    <s v="KRHUB_90736"/>
    <s v="SubD A"/>
    <s v="SubD (SubD A)"/>
    <s v="Female Hair Removal"/>
    <s v="Satin Care"/>
    <n v="192"/>
    <n v="192"/>
    <n v="14987.52"/>
    <x v="0"/>
    <x v="1"/>
    <n v="2877603.8399999999"/>
    <n v="22187668.739999995"/>
    <n v="110733580.94000015"/>
    <n v="15442"/>
    <n v="389"/>
    <n v="192"/>
    <n v="0"/>
    <n v="0"/>
  </r>
  <r>
    <d v="2024-12-17T00:00:00"/>
    <x v="0"/>
    <s v="SHREE MOMAI TRADERS"/>
    <s v="KRHUB_89269"/>
    <s v="SubD A"/>
    <s v="SubD (SubD A)"/>
    <s v="Fabric &amp; Home Care"/>
    <s v="Tide"/>
    <n v="5"/>
    <n v="167"/>
    <n v="17040.68"/>
    <x v="0"/>
    <x v="1"/>
    <n v="2845793.56"/>
    <n v="23335499.959999993"/>
    <n v="107855977.10000013"/>
    <n v="15250"/>
    <n v="388"/>
    <n v="167"/>
    <n v="0"/>
    <n v="0"/>
  </r>
  <r>
    <d v="2024-12-13T00:00:00"/>
    <x v="0"/>
    <s v="V M Enterprise"/>
    <s v="KRHUB_91962"/>
    <s v="SubD A"/>
    <s v="SubD (SubD A)"/>
    <s v="Hair Care"/>
    <s v="H&amp;S"/>
    <n v="48"/>
    <n v="192"/>
    <n v="14663.04"/>
    <x v="0"/>
    <x v="2"/>
    <n v="2815303.6800000002"/>
    <n v="14356643.079999998"/>
    <n v="22271271.850000009"/>
    <n v="2749"/>
    <n v="76"/>
    <n v="192"/>
    <n v="0"/>
    <n v="0"/>
  </r>
  <r>
    <d v="2024-12-16T00:00:00"/>
    <x v="0"/>
    <s v="Verai General Stores"/>
    <s v="KRHUB_90915"/>
    <s v="SubD B"/>
    <s v="SubD (SubD B)"/>
    <s v="Health Care"/>
    <s v="Vaporub"/>
    <n v="1200"/>
    <n v="360"/>
    <n v="7513.2"/>
    <x v="0"/>
    <x v="0"/>
    <n v="2704752"/>
    <n v="19870963.60000002"/>
    <n v="109189961.84999999"/>
    <n v="17002"/>
    <n v="469"/>
    <n v="360"/>
    <n v="0"/>
    <n v="0"/>
  </r>
  <r>
    <d v="2024-12-16T00:00:00"/>
    <x v="0"/>
    <s v="Verai General Stores"/>
    <s v="KRHUB_90915"/>
    <s v="SubD B"/>
    <s v="SubD (SubD B)"/>
    <s v="Health Care"/>
    <s v="BabyRub"/>
    <n v="1080"/>
    <n v="240"/>
    <n v="11016"/>
    <x v="0"/>
    <x v="0"/>
    <n v="2643840"/>
    <n v="17166211.600000001"/>
    <n v="106485209.84999999"/>
    <n v="16642"/>
    <n v="468"/>
    <n v="240"/>
    <n v="0"/>
    <n v="0"/>
  </r>
  <r>
    <d v="2024-12-20T00:00:00"/>
    <x v="0"/>
    <s v="Vinayak Marketing"/>
    <s v="KRHUB_91961"/>
    <s v="SubD A"/>
    <s v="SubD (SubD A)"/>
    <s v="Grooming"/>
    <s v="Wilkinson Sword"/>
    <n v="160"/>
    <n v="160"/>
    <n v="16480"/>
    <x v="0"/>
    <x v="1"/>
    <n v="2636800"/>
    <n v="28226588.279999997"/>
    <n v="105010183.54000013"/>
    <n v="15083"/>
    <n v="387"/>
    <n v="160"/>
    <n v="0"/>
    <n v="0"/>
  </r>
  <r>
    <d v="2024-12-16T00:00:00"/>
    <x v="0"/>
    <s v="Jalaram Enterprise"/>
    <s v="KRHUB_86219"/>
    <s v="SubD B"/>
    <s v="SubD (SubD B)"/>
    <s v="Grooming"/>
    <s v="Wilkinson Sword"/>
    <n v="160"/>
    <n v="160"/>
    <n v="16480"/>
    <x v="0"/>
    <x v="0"/>
    <n v="2636800"/>
    <n v="17670753.230000008"/>
    <n v="103841369.84999999"/>
    <n v="16402"/>
    <n v="467"/>
    <n v="160"/>
    <n v="0"/>
    <n v="0"/>
  </r>
  <r>
    <d v="2024-12-17T00:00:00"/>
    <x v="0"/>
    <s v="SHREE MOMAI TRADERS"/>
    <s v="KRHUB_89269"/>
    <s v="SubD A"/>
    <s v="SubD (SubD A)"/>
    <s v="Personal Care (GIL)"/>
    <s v="Gillette Series"/>
    <n v="144"/>
    <n v="241"/>
    <n v="10543.75"/>
    <x v="0"/>
    <x v="1"/>
    <n v="2541043.75"/>
    <n v="20489706.399999995"/>
    <n v="102373383.54000011"/>
    <n v="14923"/>
    <n v="386"/>
    <n v="241"/>
    <n v="0"/>
    <n v="0"/>
  </r>
  <r>
    <d v="2024-12-19T00:00:00"/>
    <x v="0"/>
    <s v="Kyra Enterprises"/>
    <s v="KRHUB_95398"/>
    <s v="Semi WS Traditional"/>
    <s v="New WS Platinum (Semi WS Traditional)"/>
    <s v="Health Care"/>
    <s v="Vaporub"/>
    <n v="72"/>
    <n v="71"/>
    <n v="32704.02"/>
    <x v="0"/>
    <x v="1"/>
    <n v="2321985.42"/>
    <n v="2321985.42"/>
    <n v="99832339.790000096"/>
    <n v="14682"/>
    <n v="385"/>
    <n v="71"/>
    <n v="0"/>
    <n v="0"/>
  </r>
  <r>
    <d v="2024-12-18T00:00:00"/>
    <x v="0"/>
    <s v="Vinod Pharma"/>
    <s v="KRHUB_93329"/>
    <s v="SubD A"/>
    <s v="SubD (SubD A)"/>
    <s v="Fabric &amp; Home Care"/>
    <s v="Tide"/>
    <n v="5"/>
    <n v="150"/>
    <n v="15306"/>
    <x v="0"/>
    <x v="1"/>
    <n v="2295900"/>
    <n v="23926523.960000008"/>
    <n v="97510354.370000094"/>
    <n v="14611"/>
    <n v="384"/>
    <n v="150"/>
    <n v="0"/>
    <n v="0"/>
  </r>
  <r>
    <d v="2024-12-13T00:00:00"/>
    <x v="0"/>
    <s v="Bipinkumar Manshukhlal Shah"/>
    <s v="KRHUB_78366"/>
    <s v="SubD A"/>
    <s v="SubD (SubD A)"/>
    <s v="Fabric &amp; Home Care"/>
    <s v="Tide"/>
    <n v="5"/>
    <n v="150"/>
    <n v="15306"/>
    <x v="0"/>
    <x v="2"/>
    <n v="2295900"/>
    <n v="11283032.200000005"/>
    <n v="19455968.170000006"/>
    <n v="2557"/>
    <n v="75"/>
    <n v="150"/>
    <n v="0"/>
    <n v="0"/>
  </r>
  <r>
    <d v="2024-12-20T00:00:00"/>
    <x v="0"/>
    <s v="Mashru General Store"/>
    <s v="KRHUB_92137"/>
    <s v="SubD B"/>
    <s v="SubD (SubD B)"/>
    <s v="Fabric &amp; Home Care"/>
    <s v="Ariel"/>
    <n v="5"/>
    <n v="150"/>
    <n v="15306"/>
    <x v="0"/>
    <x v="1"/>
    <n v="2295900"/>
    <n v="9349985.4499999974"/>
    <n v="95214454.370000109"/>
    <n v="14461"/>
    <n v="383"/>
    <n v="150"/>
    <n v="0"/>
    <n v="0"/>
  </r>
  <r>
    <d v="2024-12-14T00:00:00"/>
    <x v="0"/>
    <s v="Vinod Pharma"/>
    <s v="KRHUB_93329"/>
    <s v="SubD A"/>
    <s v="SubD (SubD A)"/>
    <s v="Hair Care"/>
    <s v="H&amp;S"/>
    <n v="60"/>
    <n v="300"/>
    <n v="7350"/>
    <x v="0"/>
    <x v="0"/>
    <n v="2205000"/>
    <n v="21630623.960000005"/>
    <n v="101204569.84999998"/>
    <n v="16242"/>
    <n v="466"/>
    <n v="300"/>
    <n v="0"/>
    <n v="0"/>
  </r>
  <r>
    <d v="2024-12-14T00:00:00"/>
    <x v="0"/>
    <s v="Jalaram Enterprise"/>
    <s v="KRHUB_86219"/>
    <s v="SubD B"/>
    <s v="SubD (SubD B)"/>
    <s v="Hair Care"/>
    <s v="H&amp;S"/>
    <n v="60"/>
    <n v="300"/>
    <n v="7350"/>
    <x v="0"/>
    <x v="0"/>
    <n v="2205000"/>
    <n v="15033953.229999995"/>
    <n v="98999569.849999979"/>
    <n v="15942"/>
    <n v="465"/>
    <n v="300"/>
    <n v="0"/>
    <n v="0"/>
  </r>
  <r>
    <d v="2024-12-14T00:00:00"/>
    <x v="0"/>
    <s v="Vinayak Marketing"/>
    <s v="KRHUB_91961"/>
    <s v="SubD A"/>
    <s v="SubD (SubD A)"/>
    <s v="Hair Care"/>
    <s v="H&amp;S"/>
    <n v="60"/>
    <n v="300"/>
    <n v="7350"/>
    <x v="0"/>
    <x v="0"/>
    <n v="2205000"/>
    <n v="25589788.279999997"/>
    <n v="96794569.849999994"/>
    <n v="15642"/>
    <n v="464"/>
    <n v="300"/>
    <n v="0"/>
    <n v="0"/>
  </r>
  <r>
    <d v="2024-12-16T00:00:00"/>
    <x v="0"/>
    <s v="Jalaram Enterprise"/>
    <s v="KRHUB_86219"/>
    <s v="SubD B"/>
    <s v="SubD (SubD B)"/>
    <s v="Hair Care"/>
    <s v="H&amp;S"/>
    <n v="60"/>
    <n v="300"/>
    <n v="7350"/>
    <x v="0"/>
    <x v="1"/>
    <n v="2205000"/>
    <n v="12828953.229999993"/>
    <n v="92918554.370000094"/>
    <n v="14311"/>
    <n v="382"/>
    <n v="300"/>
    <n v="0"/>
    <n v="0"/>
  </r>
  <r>
    <d v="2024-12-14T00:00:00"/>
    <x v="0"/>
    <s v="A TO Z TRADERS"/>
    <s v="KRHUB_93275"/>
    <s v="SubD B"/>
    <s v="SubD (SubD B)"/>
    <s v="Hair Care"/>
    <s v="H&amp;S"/>
    <n v="60"/>
    <n v="300"/>
    <n v="7350"/>
    <x v="0"/>
    <x v="0"/>
    <n v="2205000"/>
    <n v="11686800.719999997"/>
    <n v="94589569.849999979"/>
    <n v="15342"/>
    <n v="463"/>
    <n v="300"/>
    <n v="0"/>
    <n v="0"/>
  </r>
  <r>
    <d v="2024-12-19T00:00:00"/>
    <x v="0"/>
    <s v="DEV ENTERPRISE"/>
    <s v="KRHUB_90736"/>
    <s v="SubD A"/>
    <s v="SubD (SubD A)"/>
    <s v="Hair Care"/>
    <s v="H&amp;S"/>
    <n v="60"/>
    <n v="300"/>
    <n v="7350"/>
    <x v="0"/>
    <x v="1"/>
    <n v="2205000"/>
    <n v="19310064.899999991"/>
    <n v="90713554.370000079"/>
    <n v="14011"/>
    <n v="381"/>
    <n v="300"/>
    <n v="0"/>
    <n v="0"/>
  </r>
  <r>
    <d v="2024-12-18T00:00:00"/>
    <x v="0"/>
    <s v="Vinod Pharma"/>
    <s v="KRHUB_93329"/>
    <s v="SubD A"/>
    <s v="SubD (SubD A)"/>
    <s v="Fem Care"/>
    <s v="Whisper Choice"/>
    <n v="120"/>
    <n v="240"/>
    <n v="9079.2000000000007"/>
    <x v="0"/>
    <x v="1"/>
    <n v="2179008"/>
    <n v="19425623.960000005"/>
    <n v="88508554.370000079"/>
    <n v="13711"/>
    <n v="380"/>
    <n v="240"/>
    <n v="0"/>
    <n v="0"/>
  </r>
  <r>
    <d v="2024-12-20T00:00:00"/>
    <x v="0"/>
    <s v="Vinayak Marketing"/>
    <s v="KRHUB_91961"/>
    <s v="SubD A"/>
    <s v="SubD (SubD A)"/>
    <s v="Fabric &amp; Home Care"/>
    <s v="Ariel"/>
    <n v="5"/>
    <n v="146"/>
    <n v="14897.84"/>
    <x v="0"/>
    <x v="1"/>
    <n v="2175084.64"/>
    <n v="23384788.279999994"/>
    <n v="86329546.370000064"/>
    <n v="13471"/>
    <n v="379"/>
    <n v="146"/>
    <n v="0"/>
    <n v="0"/>
  </r>
  <r>
    <d v="2024-12-14T00:00:00"/>
    <x v="0"/>
    <s v="Mashru General Store"/>
    <s v="KRHUB_92137"/>
    <s v="SubD B"/>
    <s v="SubD (SubD B)"/>
    <s v="Fabric &amp; Home Care"/>
    <s v="Ariel"/>
    <n v="5"/>
    <n v="146"/>
    <n v="14897.84"/>
    <x v="0"/>
    <x v="0"/>
    <n v="2175084.64"/>
    <n v="7054085.450000002"/>
    <n v="92384569.849999979"/>
    <n v="15042"/>
    <n v="462"/>
    <n v="146"/>
    <n v="0"/>
    <n v="0"/>
  </r>
  <r>
    <d v="2024-12-14T00:00:00"/>
    <x v="0"/>
    <s v="A TO Z TRADERS"/>
    <s v="KRHUB_93275"/>
    <s v="SubD B"/>
    <s v="SubD (SubD B)"/>
    <s v="Fabric &amp; Home Care"/>
    <s v="Tide"/>
    <n v="5"/>
    <n v="60"/>
    <n v="36055.800000000003"/>
    <x v="0"/>
    <x v="0"/>
    <n v="2163348"/>
    <n v="9481800.7199999988"/>
    <n v="90209485.209999979"/>
    <n v="14896"/>
    <n v="461"/>
    <n v="60"/>
    <n v="0"/>
    <n v="0"/>
  </r>
  <r>
    <d v="2024-12-14T00:00:00"/>
    <x v="0"/>
    <s v="Punit Sales Agency"/>
    <s v="KRHUB_78572"/>
    <s v="SubD A"/>
    <s v="SubD (SubD A)"/>
    <s v="Health Care"/>
    <s v="BabyRub"/>
    <n v="1080"/>
    <n v="216"/>
    <n v="9914.4"/>
    <x v="0"/>
    <x v="0"/>
    <n v="2141510.4"/>
    <n v="17751579.539999992"/>
    <n v="88046137.209999964"/>
    <n v="14836"/>
    <n v="460"/>
    <n v="216"/>
    <n v="0"/>
    <n v="0"/>
  </r>
  <r>
    <d v="2024-12-16T00:00:00"/>
    <x v="0"/>
    <s v="Verai General Stores"/>
    <s v="KRHUB_90915"/>
    <s v="SubD B"/>
    <s v="SubD (SubD B)"/>
    <s v="Fabric &amp; Home Care"/>
    <s v="Ariel"/>
    <n v="16"/>
    <n v="80"/>
    <n v="26296.799999999999"/>
    <x v="0"/>
    <x v="1"/>
    <n v="2103744"/>
    <n v="14522371.599999994"/>
    <n v="84154461.730000049"/>
    <n v="13325"/>
    <n v="378"/>
    <n v="80"/>
    <n v="0"/>
    <n v="0"/>
  </r>
  <r>
    <d v="2024-12-16T00:00:00"/>
    <x v="0"/>
    <s v="Verai General Stores"/>
    <s v="KRHUB_90915"/>
    <s v="SubD B"/>
    <s v="SubD (SubD B)"/>
    <s v="Fabric &amp; Home Care"/>
    <s v="Ariel"/>
    <n v="5"/>
    <n v="141"/>
    <n v="14387.64"/>
    <x v="0"/>
    <x v="1"/>
    <n v="2028657.24"/>
    <n v="12418627.599999996"/>
    <n v="82050717.730000049"/>
    <n v="13245"/>
    <n v="377"/>
    <n v="141"/>
    <n v="0"/>
    <n v="0"/>
  </r>
  <r>
    <d v="2024-12-13T00:00:00"/>
    <x v="0"/>
    <s v="V M Enterprise"/>
    <s v="KRHUB_91962"/>
    <s v="SubD A"/>
    <s v="SubD (SubD A)"/>
    <s v="Fabric &amp; Home Care"/>
    <s v="Tide"/>
    <n v="3"/>
    <n v="45"/>
    <n v="43124.85"/>
    <x v="0"/>
    <x v="2"/>
    <n v="1940618.25"/>
    <n v="11541339.4"/>
    <n v="17160068.170000006"/>
    <n v="2407"/>
    <n v="74"/>
    <n v="45"/>
    <n v="0"/>
    <n v="0"/>
  </r>
  <r>
    <d v="2024-12-14T00:00:00"/>
    <x v="0"/>
    <s v="DEV ENTERPRISE"/>
    <s v="KRHUB_90736"/>
    <s v="SubD A"/>
    <s v="SubD (SubD A)"/>
    <s v="Fabric &amp; Home Care"/>
    <s v="Tide"/>
    <n v="5"/>
    <n v="55"/>
    <n v="33051.15"/>
    <x v="0"/>
    <x v="0"/>
    <n v="1817813.25"/>
    <n v="17105064.900000006"/>
    <n v="85904626.810000002"/>
    <n v="14620"/>
    <n v="459"/>
    <n v="55"/>
    <n v="0"/>
    <n v="0"/>
  </r>
  <r>
    <d v="2024-12-17T00:00:00"/>
    <x v="0"/>
    <s v="SHREE MOMAI TRADERS"/>
    <s v="KRHUB_89269"/>
    <s v="SubD A"/>
    <s v="SubD (SubD A)"/>
    <s v="Fem Care"/>
    <s v="Whisper Choice"/>
    <n v="120"/>
    <n v="240"/>
    <n v="7567.2"/>
    <x v="0"/>
    <x v="1"/>
    <n v="1816128"/>
    <n v="17948662.649999999"/>
    <n v="80022060.490000039"/>
    <n v="13104"/>
    <n v="376"/>
    <n v="240"/>
    <n v="0"/>
    <n v="0"/>
  </r>
  <r>
    <d v="2024-12-14T00:00:00"/>
    <x v="0"/>
    <s v="A TO Z TRADERS"/>
    <s v="KRHUB_93275"/>
    <s v="SubD B"/>
    <s v="SubD (SubD B)"/>
    <s v="Baby Care"/>
    <s v="Pampers"/>
    <n v="18"/>
    <n v="72"/>
    <n v="24981.119999999999"/>
    <x v="0"/>
    <x v="0"/>
    <n v="1798640.6399999999"/>
    <n v="7318452.7200000007"/>
    <n v="84086813.559999987"/>
    <n v="14565"/>
    <n v="458"/>
    <n v="72"/>
    <n v="0"/>
    <n v="0"/>
  </r>
  <r>
    <d v="2024-12-14T00:00:00"/>
    <x v="0"/>
    <s v="Vinayak Marketing"/>
    <s v="KRHUB_91961"/>
    <s v="SubD A"/>
    <s v="SubD (SubD A)"/>
    <s v="Health Care"/>
    <s v="Vaporub"/>
    <n v="16"/>
    <n v="32"/>
    <n v="55299.199999999997"/>
    <x v="0"/>
    <x v="0"/>
    <n v="1769574.3999999999"/>
    <n v="21209703.639999997"/>
    <n v="82288172.919999957"/>
    <n v="14493"/>
    <n v="457"/>
    <n v="32"/>
    <n v="0"/>
    <n v="0"/>
  </r>
  <r>
    <d v="2024-12-20T00:00:00"/>
    <x v="0"/>
    <s v="Vinayak Marketing"/>
    <s v="KRHUB_91961"/>
    <s v="SubD A"/>
    <s v="SubD (SubD A)"/>
    <s v="Health Care"/>
    <s v="Vaporub"/>
    <n v="16"/>
    <n v="32"/>
    <n v="55299.199999999997"/>
    <x v="0"/>
    <x v="1"/>
    <n v="1769574.3999999999"/>
    <n v="19440129.239999998"/>
    <n v="78205932.490000024"/>
    <n v="12864"/>
    <n v="375"/>
    <n v="32"/>
    <n v="0"/>
    <n v="0"/>
  </r>
  <r>
    <d v="2024-12-19T00:00:00"/>
    <x v="0"/>
    <s v="DEV ENTERPRISE"/>
    <s v="KRHUB_90736"/>
    <s v="SubD A"/>
    <s v="SubD (SubD A)"/>
    <s v="Fabric &amp; Home Care"/>
    <s v="Tide"/>
    <n v="72"/>
    <n v="432"/>
    <n v="4000.32"/>
    <x v="0"/>
    <x v="1"/>
    <n v="1728138.24"/>
    <n v="15287251.650000008"/>
    <n v="76436358.090000033"/>
    <n v="12832"/>
    <n v="374"/>
    <n v="432"/>
    <n v="0"/>
    <n v="0"/>
  </r>
  <r>
    <d v="2024-12-16T00:00:00"/>
    <x v="0"/>
    <s v="Jalaram Enterprise"/>
    <s v="KRHUB_86219"/>
    <s v="SubD B"/>
    <s v="SubD (SubD B)"/>
    <s v="Fabric &amp; Home Care"/>
    <s v="Ariel"/>
    <n v="48"/>
    <n v="144"/>
    <n v="12000.96"/>
    <x v="0"/>
    <x v="1"/>
    <n v="1728138.2399999998"/>
    <n v="10623953.229999995"/>
    <n v="74708219.850000024"/>
    <n v="12400"/>
    <n v="373"/>
    <n v="144"/>
    <n v="0"/>
    <n v="0"/>
  </r>
  <r>
    <d v="2024-12-20T00:00:00"/>
    <x v="0"/>
    <s v="Akshar Agency"/>
    <s v="KRHUB_85606"/>
    <s v="SubD A"/>
    <s v="SubD (SubD A)"/>
    <s v="Fabric &amp; Home Care"/>
    <s v="Tide"/>
    <n v="24"/>
    <n v="112"/>
    <n v="15140.16"/>
    <x v="0"/>
    <x v="1"/>
    <n v="1695697.9199999999"/>
    <n v="11339529.809999997"/>
    <n v="72980081.610000014"/>
    <n v="12256"/>
    <n v="372"/>
    <n v="112"/>
    <n v="0"/>
    <n v="0"/>
  </r>
  <r>
    <d v="2024-12-13T00:00:00"/>
    <x v="0"/>
    <s v="V M Enterprise"/>
    <s v="KRHUB_91962"/>
    <s v="SubD A"/>
    <s v="SubD (SubD A)"/>
    <s v="Fabric &amp; Home Care"/>
    <s v="Ariel"/>
    <n v="48"/>
    <n v="140"/>
    <n v="11667.6"/>
    <x v="0"/>
    <x v="2"/>
    <n v="1633464"/>
    <n v="9600721.1499999985"/>
    <n v="15219449.919999996"/>
    <n v="2362"/>
    <n v="73"/>
    <n v="140"/>
    <n v="0"/>
    <n v="0"/>
  </r>
  <r>
    <d v="2024-12-14T00:00:00"/>
    <x v="0"/>
    <s v="DEV ENTERPRISE"/>
    <s v="KRHUB_90736"/>
    <s v="SubD A"/>
    <s v="SubD (SubD A)"/>
    <s v="Fabric &amp; Home Care"/>
    <s v="Ariel Liquid"/>
    <n v="6"/>
    <n v="60"/>
    <n v="27166.2"/>
    <x v="0"/>
    <x v="0"/>
    <n v="1629972"/>
    <n v="13559113.410000006"/>
    <n v="80518598.519999966"/>
    <n v="14461"/>
    <n v="456"/>
    <n v="60"/>
    <n v="0"/>
    <n v="0"/>
  </r>
  <r>
    <d v="2024-12-17T00:00:00"/>
    <x v="0"/>
    <s v="SHREE MOMAI TRADERS"/>
    <s v="KRHUB_89269"/>
    <s v="SubD A"/>
    <s v="SubD (SubD A)"/>
    <s v="Grooming"/>
    <s v="Wilkinson Sword"/>
    <n v="1200"/>
    <n v="400"/>
    <n v="4044"/>
    <x v="0"/>
    <x v="1"/>
    <n v="1617600"/>
    <n v="16132534.650000004"/>
    <n v="71284383.690000013"/>
    <n v="12144"/>
    <n v="371"/>
    <n v="400"/>
    <n v="0"/>
    <n v="0"/>
  </r>
  <r>
    <d v="2024-12-18T00:00:00"/>
    <x v="0"/>
    <s v="Vinod Pharma"/>
    <s v="KRHUB_93329"/>
    <s v="SubD A"/>
    <s v="SubD (SubD A)"/>
    <s v="Health Care"/>
    <s v="VCD"/>
    <n v="32"/>
    <n v="96"/>
    <n v="16821.12"/>
    <x v="0"/>
    <x v="1"/>
    <n v="1614827.52"/>
    <n v="17246615.960000012"/>
    <n v="69666783.689999998"/>
    <n v="11744"/>
    <n v="370"/>
    <n v="96"/>
    <n v="0"/>
    <n v="0"/>
  </r>
  <r>
    <d v="2024-12-20T00:00:00"/>
    <x v="0"/>
    <s v="Vinayak Marketing"/>
    <s v="KRHUB_91961"/>
    <s v="SubD A"/>
    <s v="SubD (SubD A)"/>
    <s v="Health Care"/>
    <s v="VCD"/>
    <n v="32"/>
    <n v="96"/>
    <n v="16821.12"/>
    <x v="0"/>
    <x v="1"/>
    <n v="1614827.52"/>
    <n v="17670554.839999996"/>
    <n v="68051956.169999912"/>
    <n v="11648"/>
    <n v="369"/>
    <n v="96"/>
    <n v="0"/>
    <n v="0"/>
  </r>
  <r>
    <d v="2024-12-18T00:00:00"/>
    <x v="0"/>
    <s v="Vinod Pharma"/>
    <s v="KRHUB_93329"/>
    <s v="SubD A"/>
    <s v="SubD (SubD A)"/>
    <s v="Grooming"/>
    <s v="Guard"/>
    <n v="240"/>
    <n v="120"/>
    <n v="13440"/>
    <x v="0"/>
    <x v="1"/>
    <n v="1612800"/>
    <n v="15631788.439999999"/>
    <n v="66437128.649999917"/>
    <n v="11552"/>
    <n v="368"/>
    <n v="120"/>
    <n v="0"/>
    <n v="0"/>
  </r>
  <r>
    <d v="2024-12-13T00:00:00"/>
    <x v="0"/>
    <s v="V M Enterprise"/>
    <s v="KRHUB_91962"/>
    <s v="SubD A"/>
    <s v="SubD (SubD A)"/>
    <s v="Hair Care"/>
    <s v="H&amp;S"/>
    <n v="48"/>
    <n v="144"/>
    <n v="10997.28"/>
    <x v="0"/>
    <x v="2"/>
    <n v="1583608.32"/>
    <n v="7967257.1500000013"/>
    <n v="13585985.919999996"/>
    <n v="2222"/>
    <n v="72"/>
    <n v="144"/>
    <n v="0"/>
    <n v="0"/>
  </r>
  <r>
    <d v="2024-12-14T00:00:00"/>
    <x v="0"/>
    <s v="Jalaram Enterprise"/>
    <s v="KRHUB_86219"/>
    <s v="SubD B"/>
    <s v="SubD (SubD B)"/>
    <s v="Fem Care"/>
    <s v="Whisper Ultra"/>
    <n v="48"/>
    <n v="96"/>
    <n v="16432.32"/>
    <x v="0"/>
    <x v="0"/>
    <n v="1577502.72"/>
    <n v="8895814.9899999984"/>
    <n v="78888626.519999951"/>
    <n v="14401"/>
    <n v="455"/>
    <n v="96"/>
    <n v="0"/>
    <n v="0"/>
  </r>
  <r>
    <d v="2024-12-18T00:00:00"/>
    <x v="0"/>
    <s v="Jay Ambe Enterprise"/>
    <s v="KRHUB_92863"/>
    <s v="SubD A"/>
    <s v="SubD (SubD A)"/>
    <s v="Grooming"/>
    <s v="Guard"/>
    <n v="480"/>
    <n v="150"/>
    <n v="10500"/>
    <x v="0"/>
    <x v="1"/>
    <n v="1575000"/>
    <n v="9227028.3200000003"/>
    <n v="64824328.649999917"/>
    <n v="11432"/>
    <n v="367"/>
    <n v="150"/>
    <n v="0"/>
    <n v="0"/>
  </r>
  <r>
    <d v="2024-12-14T00:00:00"/>
    <x v="0"/>
    <s v="Punit Sales Agency"/>
    <s v="KRHUB_78572"/>
    <s v="SubD A"/>
    <s v="SubD (SubD A)"/>
    <s v="Fem Care"/>
    <s v="Whisper Choice"/>
    <n v="40"/>
    <n v="120"/>
    <n v="12973.2"/>
    <x v="0"/>
    <x v="0"/>
    <n v="1556784"/>
    <n v="15610069.140000001"/>
    <n v="77311123.799999967"/>
    <n v="14305"/>
    <n v="454"/>
    <n v="120"/>
    <n v="0"/>
    <n v="0"/>
  </r>
  <r>
    <d v="2024-12-14T00:00:00"/>
    <x v="0"/>
    <s v="Vinayak Marketing"/>
    <s v="KRHUB_91961"/>
    <s v="SubD A"/>
    <s v="SubD (SubD A)"/>
    <s v="Grooming"/>
    <s v="Guard"/>
    <n v="108"/>
    <n v="124"/>
    <n v="12269.8"/>
    <x v="0"/>
    <x v="2"/>
    <n v="1521455.2"/>
    <n v="16055727.319999998"/>
    <n v="12002377.599999996"/>
    <n v="2078"/>
    <n v="71"/>
    <n v="124"/>
    <n v="0"/>
    <n v="0"/>
  </r>
  <r>
    <d v="2024-12-14T00:00:00"/>
    <x v="0"/>
    <s v="V M Enterprise"/>
    <s v="KRHUB_91962"/>
    <s v="SubD A"/>
    <s v="SubD (SubD A)"/>
    <s v="Fabric &amp; Home Care"/>
    <s v="Tide"/>
    <n v="8"/>
    <n v="64"/>
    <n v="23644.799999999999"/>
    <x v="0"/>
    <x v="0"/>
    <n v="1513267.2"/>
    <n v="6383648.8300000029"/>
    <n v="75754339.799999967"/>
    <n v="14185"/>
    <n v="453"/>
    <n v="64"/>
    <n v="0"/>
    <n v="0"/>
  </r>
  <r>
    <d v="2024-12-17T00:00:00"/>
    <x v="0"/>
    <s v="SHREE MOMAI TRADERS"/>
    <s v="KRHUB_89269"/>
    <s v="SubD A"/>
    <s v="SubD (SubD A)"/>
    <s v="Fabric &amp; Home Care"/>
    <s v="Tide"/>
    <n v="5"/>
    <n v="50"/>
    <n v="30046.5"/>
    <x v="0"/>
    <x v="1"/>
    <n v="1502325"/>
    <n v="14514934.650000004"/>
    <n v="63249328.649999924"/>
    <n v="11282"/>
    <n v="366"/>
    <n v="50"/>
    <n v="0"/>
    <n v="0"/>
  </r>
  <r>
    <d v="2024-12-18T00:00:00"/>
    <x v="0"/>
    <s v="Jay Ambe Enterprise"/>
    <s v="KRHUB_92863"/>
    <s v="SubD A"/>
    <s v="SubD (SubD A)"/>
    <s v="Fabric &amp; Home Care"/>
    <s v="Tide"/>
    <n v="5"/>
    <n v="50"/>
    <n v="30046.5"/>
    <x v="0"/>
    <x v="1"/>
    <n v="1502325"/>
    <n v="7652028.3200000012"/>
    <n v="61747003.649999924"/>
    <n v="11232"/>
    <n v="365"/>
    <n v="50"/>
    <n v="0"/>
    <n v="0"/>
  </r>
  <r>
    <d v="2024-12-14T00:00:00"/>
    <x v="0"/>
    <s v="DEV ENTERPRISE"/>
    <s v="KRHUB_90736"/>
    <s v="SubD A"/>
    <s v="SubD (SubD A)"/>
    <s v="Fabric &amp; Home Care"/>
    <s v="Ariel Liquid"/>
    <n v="6"/>
    <n v="60"/>
    <n v="23833.200000000001"/>
    <x v="0"/>
    <x v="0"/>
    <n v="1429992"/>
    <n v="11929141.410000006"/>
    <n v="74241072.599999949"/>
    <n v="14121"/>
    <n v="452"/>
    <n v="60"/>
    <n v="0"/>
    <n v="0"/>
  </r>
  <r>
    <d v="2024-12-17T00:00:00"/>
    <x v="0"/>
    <s v="SHREE MOMAI TRADERS"/>
    <s v="KRHUB_89269"/>
    <s v="SubD A"/>
    <s v="SubD (SubD A)"/>
    <s v="Hair Care"/>
    <s v="H&amp;S"/>
    <n v="60"/>
    <n v="240"/>
    <n v="5880"/>
    <x v="0"/>
    <x v="1"/>
    <n v="1411200"/>
    <n v="13012609.650000002"/>
    <n v="60244678.649999931"/>
    <n v="11182"/>
    <n v="364"/>
    <n v="240"/>
    <n v="0"/>
    <n v="0"/>
  </r>
  <r>
    <d v="2024-12-17T00:00:00"/>
    <x v="0"/>
    <s v="SHREE MOMAI TRADERS"/>
    <s v="KRHUB_89269"/>
    <s v="SubD A"/>
    <s v="SubD (SubD A)"/>
    <s v="Hair Care"/>
    <s v="H&amp;S"/>
    <n v="60"/>
    <n v="240"/>
    <n v="5880"/>
    <x v="0"/>
    <x v="1"/>
    <n v="1411200"/>
    <n v="11601409.650000004"/>
    <n v="58833478.649999931"/>
    <n v="10942"/>
    <n v="363"/>
    <n v="240"/>
    <n v="0"/>
    <n v="0"/>
  </r>
  <r>
    <d v="2024-12-18T00:00:00"/>
    <x v="0"/>
    <s v="Vinod Pharma"/>
    <s v="KRHUB_93329"/>
    <s v="SubD A"/>
    <s v="SubD (SubD A)"/>
    <s v="Fabric &amp; Home Care"/>
    <s v="Tide"/>
    <n v="48"/>
    <n v="144"/>
    <n v="9734.4"/>
    <x v="0"/>
    <x v="1"/>
    <n v="1401753.5999999999"/>
    <n v="14018988.439999999"/>
    <n v="57422278.649999924"/>
    <n v="10702"/>
    <n v="362"/>
    <n v="144"/>
    <n v="0"/>
    <n v="0"/>
  </r>
  <r>
    <d v="2024-12-14T00:00:00"/>
    <x v="0"/>
    <s v="Punit Sales Agency"/>
    <s v="KRHUB_78572"/>
    <s v="SubD A"/>
    <s v="SubD (SubD A)"/>
    <s v="Hair Care"/>
    <s v="H&amp;S"/>
    <n v="60"/>
    <n v="239"/>
    <n v="5855.5"/>
    <x v="0"/>
    <x v="0"/>
    <n v="1399464.5"/>
    <n v="14053285.139999999"/>
    <n v="72811080.599999949"/>
    <n v="14061"/>
    <n v="451"/>
    <n v="239"/>
    <n v="0"/>
    <n v="0"/>
  </r>
  <r>
    <d v="2024-12-14T00:00:00"/>
    <x v="0"/>
    <s v="Jalaram Enterprise"/>
    <s v="KRHUB_86219"/>
    <s v="SubD B"/>
    <s v="SubD (SubD B)"/>
    <s v="Baby Care"/>
    <s v="Pampers"/>
    <n v="324"/>
    <n v="324"/>
    <n v="4050"/>
    <x v="0"/>
    <x v="0"/>
    <n v="1312200"/>
    <n v="7318312.2700000023"/>
    <n v="71411616.100000009"/>
    <n v="13822"/>
    <n v="450"/>
    <n v="324"/>
    <n v="0"/>
    <n v="0"/>
  </r>
  <r>
    <d v="2024-12-14T00:00:00"/>
    <x v="0"/>
    <s v="Jiyansh Sales"/>
    <s v="KRHUB_94585"/>
    <s v="SubD B"/>
    <s v="SubD (SubD B)"/>
    <s v="Baby Care"/>
    <s v="Pampers"/>
    <n v="324"/>
    <n v="324"/>
    <n v="4050"/>
    <x v="0"/>
    <x v="0"/>
    <n v="1312200"/>
    <n v="8854460.8999999985"/>
    <n v="70099416.100000009"/>
    <n v="13498"/>
    <n v="449"/>
    <n v="324"/>
    <n v="0"/>
    <n v="0"/>
  </r>
  <r>
    <d v="2024-12-14T00:00:00"/>
    <x v="0"/>
    <s v="Mashru General Store"/>
    <s v="KRHUB_92137"/>
    <s v="SubD B"/>
    <s v="SubD (SubD B)"/>
    <s v="Health Care"/>
    <s v="VCD"/>
    <n v="16"/>
    <n v="64"/>
    <n v="19759.36"/>
    <x v="0"/>
    <x v="0"/>
    <n v="1264599.04"/>
    <n v="4879000.8100000005"/>
    <n v="68787216.099999964"/>
    <n v="13174"/>
    <n v="448"/>
    <n v="64"/>
    <n v="0"/>
    <n v="0"/>
  </r>
  <r>
    <d v="2024-12-14T00:00:00"/>
    <x v="0"/>
    <s v="Jiyansh Sales"/>
    <s v="KRHUB_94585"/>
    <s v="SubD B"/>
    <s v="SubD (SubD B)"/>
    <s v="Health Care"/>
    <s v="Vaporub"/>
    <n v="72"/>
    <n v="72"/>
    <n v="17303.759999999998"/>
    <x v="0"/>
    <x v="0"/>
    <n v="1245870.72"/>
    <n v="7542260.9000000004"/>
    <n v="67522617.060000002"/>
    <n v="13110"/>
    <n v="447"/>
    <n v="72"/>
    <n v="0"/>
    <n v="0"/>
  </r>
  <r>
    <d v="2024-12-18T00:00:00"/>
    <x v="0"/>
    <s v="Jay Ambe Enterprise"/>
    <s v="KRHUB_92863"/>
    <s v="SubD A"/>
    <s v="SubD (SubD A)"/>
    <s v="Fabric &amp; Home Care"/>
    <s v="Tide"/>
    <n v="24"/>
    <n v="96"/>
    <n v="12977.28"/>
    <x v="0"/>
    <x v="1"/>
    <n v="1245818.8800000001"/>
    <n v="6149703.3200000012"/>
    <n v="56020525.04999993"/>
    <n v="10558"/>
    <n v="361"/>
    <n v="96"/>
    <n v="0"/>
    <n v="0"/>
  </r>
  <r>
    <d v="2024-12-17T00:00:00"/>
    <x v="0"/>
    <s v="SHREE MOMAI TRADERS"/>
    <s v="KRHUB_89269"/>
    <s v="SubD A"/>
    <s v="SubD (SubD A)"/>
    <s v="Fabric &amp; Home Care"/>
    <s v="Ariel"/>
    <n v="6"/>
    <n v="42"/>
    <n v="29217.3"/>
    <x v="0"/>
    <x v="1"/>
    <n v="1227126.5999999999"/>
    <n v="10190209.650000004"/>
    <n v="54774706.169999927"/>
    <n v="10462"/>
    <n v="360"/>
    <n v="42"/>
    <n v="0"/>
    <n v="0"/>
  </r>
  <r>
    <d v="2024-12-17T00:00:00"/>
    <x v="0"/>
    <s v="SHREE MOMAI TRADERS"/>
    <s v="KRHUB_89269"/>
    <s v="SubD A"/>
    <s v="SubD (SubD A)"/>
    <s v="Fabric &amp; Home Care"/>
    <s v="Tide"/>
    <n v="72"/>
    <n v="360"/>
    <n v="3333.6"/>
    <x v="0"/>
    <x v="1"/>
    <n v="1200096"/>
    <n v="8963083.0500000026"/>
    <n v="53547579.569999926"/>
    <n v="10420"/>
    <n v="359"/>
    <n v="360"/>
    <n v="0"/>
    <n v="0"/>
  </r>
  <r>
    <d v="2024-12-14T00:00:00"/>
    <x v="0"/>
    <s v="Punit Sales Agency"/>
    <s v="KRHUB_78572"/>
    <s v="SubD A"/>
    <s v="SubD (SubD A)"/>
    <s v="Health Care"/>
    <s v="Inhaler"/>
    <n v="720"/>
    <n v="144"/>
    <n v="8290.08"/>
    <x v="0"/>
    <x v="0"/>
    <n v="1193771.52"/>
    <n v="12653820.639999999"/>
    <n v="66276746.339999996"/>
    <n v="13038"/>
    <n v="446"/>
    <n v="144"/>
    <n v="0"/>
    <n v="0"/>
  </r>
  <r>
    <d v="2024-12-14T00:00:00"/>
    <x v="0"/>
    <s v="Punit Sales Agency"/>
    <s v="KRHUB_78572"/>
    <s v="SubD A"/>
    <s v="SubD (SubD A)"/>
    <s v="Fem Care"/>
    <s v="Whisper Ultra"/>
    <n v="60"/>
    <n v="120"/>
    <n v="9730.7999999999993"/>
    <x v="0"/>
    <x v="0"/>
    <n v="1167696"/>
    <n v="11460049.119999997"/>
    <n v="65082974.819999993"/>
    <n v="12894"/>
    <n v="445"/>
    <n v="120"/>
    <n v="0"/>
    <n v="0"/>
  </r>
  <r>
    <d v="2024-12-18T00:00:00"/>
    <x v="0"/>
    <s v="Vinod Pharma"/>
    <s v="KRHUB_93329"/>
    <s v="SubD A"/>
    <s v="SubD (SubD A)"/>
    <s v="Fabric &amp; Home Care"/>
    <s v="Ariel"/>
    <n v="2"/>
    <n v="30"/>
    <n v="38861.1"/>
    <x v="0"/>
    <x v="1"/>
    <n v="1165833"/>
    <n v="12617234.839999998"/>
    <n v="52347483.569999926"/>
    <n v="10060"/>
    <n v="358"/>
    <n v="30"/>
    <n v="0"/>
    <n v="0"/>
  </r>
  <r>
    <d v="2024-12-14T00:00:00"/>
    <x v="0"/>
    <s v="Jalaram Enterprise"/>
    <s v="KRHUB_86219"/>
    <s v="SubD B"/>
    <s v="SubD (SubD B)"/>
    <s v="Baby Care"/>
    <s v="Pampers"/>
    <n v="324"/>
    <n v="324"/>
    <n v="3508.92"/>
    <x v="0"/>
    <x v="0"/>
    <n v="1136890.08"/>
    <n v="6006112.2700000014"/>
    <n v="63915278.819999993"/>
    <n v="12774"/>
    <n v="444"/>
    <n v="324"/>
    <n v="0"/>
    <n v="0"/>
  </r>
  <r>
    <d v="2024-12-14T00:00:00"/>
    <x v="0"/>
    <s v="Jiyansh Sales"/>
    <s v="KRHUB_94585"/>
    <s v="SubD B"/>
    <s v="SubD (SubD B)"/>
    <s v="Baby Care"/>
    <s v="Pampers"/>
    <n v="324"/>
    <n v="324"/>
    <n v="3508.92"/>
    <x v="0"/>
    <x v="0"/>
    <n v="1136890.08"/>
    <n v="6296390.1800000006"/>
    <n v="62778388.739999987"/>
    <n v="12450"/>
    <n v="443"/>
    <n v="324"/>
    <n v="0"/>
    <n v="0"/>
  </r>
  <r>
    <d v="2024-12-20T00:00:00"/>
    <x v="0"/>
    <s v="Akshar Agency"/>
    <s v="KRHUB_85606"/>
    <s v="SubD A"/>
    <s v="SubD (SubD A)"/>
    <s v="Baby Care"/>
    <s v="Pampers"/>
    <n v="288"/>
    <n v="324"/>
    <n v="3508.92"/>
    <x v="0"/>
    <x v="1"/>
    <n v="1136890.08"/>
    <n v="9643831.889999995"/>
    <n v="51181650.569999926"/>
    <n v="10030"/>
    <n v="357"/>
    <n v="324"/>
    <n v="0"/>
    <n v="0"/>
  </r>
  <r>
    <d v="2024-12-14T00:00:00"/>
    <x v="1"/>
    <s v="Bipinkumar Manshukhlal Shah"/>
    <s v="KRHUB_78366"/>
    <s v="SubD A"/>
    <s v="SubD (SubD A)"/>
    <s v="Health Care"/>
    <s v="VCD"/>
    <n v="4"/>
    <n v="-28"/>
    <n v="-39719.4"/>
    <x v="1"/>
    <x v="2"/>
    <n v="0"/>
    <n v="8987132.2000000067"/>
    <n v="10480922.399999999"/>
    <n v="1954"/>
    <n v="70"/>
    <n v="0"/>
    <n v="1112143.2"/>
    <n v="-28"/>
  </r>
  <r>
    <d v="2024-12-14T00:00:00"/>
    <x v="0"/>
    <s v="Vinayak Marketing"/>
    <s v="KRHUB_91961"/>
    <s v="SubD A"/>
    <s v="SubD (SubD A)"/>
    <s v="Fabric &amp; Home Care"/>
    <s v="Ariel Liquid"/>
    <n v="24"/>
    <n v="144"/>
    <n v="7632"/>
    <x v="0"/>
    <x v="0"/>
    <n v="1099008"/>
    <n v="14534272.119999997"/>
    <n v="61641498.659999989"/>
    <n v="12126"/>
    <n v="442"/>
    <n v="144"/>
    <n v="0"/>
    <n v="0"/>
  </r>
  <r>
    <d v="2024-12-16T00:00:00"/>
    <x v="0"/>
    <s v="GPSAR Healthcare Ltd"/>
    <s v="KRHUB_78371"/>
    <s v="Large A Pharmacy"/>
    <s v="HFS (Large A Pharmacy)- D type"/>
    <s v="Fem Care"/>
    <s v="Whisper Ultra"/>
    <n v="24"/>
    <n v="72"/>
    <n v="14210.64"/>
    <x v="0"/>
    <x v="0"/>
    <n v="1023166.08"/>
    <n v="9208127.4299999997"/>
    <n v="60542490.659999982"/>
    <n v="11982"/>
    <n v="441"/>
    <n v="72"/>
    <n v="0"/>
    <n v="0"/>
  </r>
  <r>
    <d v="2024-12-16T00:00:00"/>
    <x v="0"/>
    <s v="GPSAR Healthcare Ltd"/>
    <s v="KRHUB_78371"/>
    <s v="Large A Pharmacy"/>
    <s v="HFS (Large A Pharmacy)- D type"/>
    <s v="Fem Care"/>
    <s v="Whisper Ultra"/>
    <n v="12"/>
    <n v="56"/>
    <n v="17361.12"/>
    <x v="0"/>
    <x v="0"/>
    <n v="972222.72"/>
    <n v="8184961.3500000006"/>
    <n v="59519324.579999983"/>
    <n v="11910"/>
    <n v="440"/>
    <n v="56"/>
    <n v="0"/>
    <n v="0"/>
  </r>
  <r>
    <d v="2024-12-14T00:00:00"/>
    <x v="0"/>
    <s v="Vinayak Marketing"/>
    <s v="KRHUB_91961"/>
    <s v="SubD A"/>
    <s v="SubD (SubD A)"/>
    <s v="Health Care"/>
    <s v="BabyRub"/>
    <n v="1080"/>
    <n v="144"/>
    <n v="6609.6"/>
    <x v="0"/>
    <x v="0"/>
    <n v="951782.40000000002"/>
    <n v="13435264.119999997"/>
    <n v="58547101.859999977"/>
    <n v="11854"/>
    <n v="439"/>
    <n v="144"/>
    <n v="0"/>
    <n v="0"/>
  </r>
  <r>
    <d v="2024-12-20T00:00:00"/>
    <x v="0"/>
    <s v="Vinayak Marketing"/>
    <s v="KRHUB_91961"/>
    <s v="SubD A"/>
    <s v="SubD (SubD A)"/>
    <s v="Health Care"/>
    <s v="BabyRub"/>
    <n v="1080"/>
    <n v="144"/>
    <n v="6609.6"/>
    <x v="0"/>
    <x v="1"/>
    <n v="951782.40000000002"/>
    <n v="12483481.719999997"/>
    <n v="50044760.489999928"/>
    <n v="9706"/>
    <n v="356"/>
    <n v="144"/>
    <n v="0"/>
    <n v="0"/>
  </r>
  <r>
    <d v="2024-12-14T00:00:00"/>
    <x v="0"/>
    <s v="Mashru General Store"/>
    <s v="KRHUB_92137"/>
    <s v="SubD B"/>
    <s v="SubD (SubD B)"/>
    <s v="Health Care"/>
    <s v="BabyRub"/>
    <n v="1080"/>
    <n v="144"/>
    <n v="6609.6"/>
    <x v="0"/>
    <x v="0"/>
    <n v="951782.40000000002"/>
    <n v="3614401.77"/>
    <n v="57595319.459999979"/>
    <n v="11710"/>
    <n v="438"/>
    <n v="144"/>
    <n v="0"/>
    <n v="0"/>
  </r>
  <r>
    <d v="2024-12-14T00:00:00"/>
    <x v="0"/>
    <s v="A TO Z TRADERS"/>
    <s v="KRHUB_93275"/>
    <s v="SubD B"/>
    <s v="SubD (SubD B)"/>
    <s v="Baby Care"/>
    <s v="Pampers"/>
    <n v="12"/>
    <n v="60"/>
    <n v="15600"/>
    <x v="0"/>
    <x v="0"/>
    <n v="936000"/>
    <n v="5519812.080000001"/>
    <n v="56643537.05999998"/>
    <n v="11566"/>
    <n v="437"/>
    <n v="60"/>
    <n v="0"/>
    <n v="0"/>
  </r>
  <r>
    <d v="2024-12-14T00:00:00"/>
    <x v="0"/>
    <s v="Jiyansh Sales"/>
    <s v="KRHUB_94585"/>
    <s v="SubD B"/>
    <s v="SubD (SubD B)"/>
    <s v="Health Care"/>
    <s v="VCD"/>
    <n v="32"/>
    <n v="96"/>
    <n v="9612.48"/>
    <x v="0"/>
    <x v="0"/>
    <n v="922798.07999999996"/>
    <n v="5159500.1000000006"/>
    <n v="55707537.05999998"/>
    <n v="11506"/>
    <n v="436"/>
    <n v="96"/>
    <n v="0"/>
    <n v="0"/>
  </r>
  <r>
    <d v="2024-12-13T00:00:00"/>
    <x v="0"/>
    <s v="Jay Ambe Enterprise"/>
    <s v="KRHUB_92863"/>
    <s v="SubD A"/>
    <s v="SubD (SubD A)"/>
    <s v="Fabric &amp; Home Care"/>
    <s v="Tide"/>
    <n v="3"/>
    <n v="30"/>
    <n v="28749.9"/>
    <x v="0"/>
    <x v="2"/>
    <n v="862497"/>
    <n v="4903884.4400000013"/>
    <n v="10480922.399999999"/>
    <n v="1982"/>
    <n v="69"/>
    <n v="30"/>
    <n v="0"/>
    <n v="0"/>
  </r>
  <r>
    <d v="2024-12-17T00:00:00"/>
    <x v="0"/>
    <s v="SHREE MOMAI TRADERS"/>
    <s v="KRHUB_89269"/>
    <s v="SubD A"/>
    <s v="SubD (SubD A)"/>
    <s v="Fabric &amp; Home Care"/>
    <s v="Tide"/>
    <n v="8"/>
    <n v="48"/>
    <n v="17733.599999999999"/>
    <x v="0"/>
    <x v="1"/>
    <n v="851212.79999999993"/>
    <n v="7762987.0500000017"/>
    <n v="49092978.089999929"/>
    <n v="9562"/>
    <n v="355"/>
    <n v="48"/>
    <n v="0"/>
    <n v="0"/>
  </r>
  <r>
    <d v="2024-12-14T00:00:00"/>
    <x v="0"/>
    <s v="Vinayak Marketing"/>
    <s v="KRHUB_91961"/>
    <s v="SubD A"/>
    <s v="SubD (SubD A)"/>
    <s v="Grooming"/>
    <s v="Guard"/>
    <n v="108"/>
    <n v="92"/>
    <n v="9103.4"/>
    <x v="0"/>
    <x v="2"/>
    <n v="837512.79999999993"/>
    <n v="11531699.319999997"/>
    <n v="9618425.4000000004"/>
    <n v="1952"/>
    <n v="68"/>
    <n v="92"/>
    <n v="0"/>
    <n v="0"/>
  </r>
  <r>
    <d v="2024-12-14T00:00:00"/>
    <x v="0"/>
    <s v="Vinayak Marketing"/>
    <s v="KRHUB_91961"/>
    <s v="SubD A"/>
    <s v="SubD (SubD A)"/>
    <s v="Fabric &amp; Home Care"/>
    <s v="Ariel"/>
    <n v="48"/>
    <n v="100"/>
    <n v="8334"/>
    <x v="0"/>
    <x v="0"/>
    <n v="833400"/>
    <n v="10694186.519999996"/>
    <n v="54784738.979999982"/>
    <n v="11410"/>
    <n v="435"/>
    <n v="100"/>
    <n v="0"/>
    <n v="0"/>
  </r>
  <r>
    <d v="2024-12-14T00:00:00"/>
    <x v="0"/>
    <s v="Vinayak Marketing"/>
    <s v="KRHUB_91961"/>
    <s v="SubD A"/>
    <s v="SubD (SubD A)"/>
    <s v="Grooming"/>
    <s v="Wilkinson Sword"/>
    <n v="800"/>
    <n v="200"/>
    <n v="4162"/>
    <x v="0"/>
    <x v="0"/>
    <n v="832400"/>
    <n v="9860786.5199999958"/>
    <n v="53951338.979999982"/>
    <n v="11310"/>
    <n v="434"/>
    <n v="200"/>
    <n v="0"/>
    <n v="0"/>
  </r>
  <r>
    <d v="2024-12-13T00:00:00"/>
    <x v="0"/>
    <s v="V M Enterprise"/>
    <s v="KRHUB_91962"/>
    <s v="SubD A"/>
    <s v="SubD (SubD A)"/>
    <s v="Fabric &amp; Home Care"/>
    <s v="Tide"/>
    <n v="5"/>
    <n v="90"/>
    <n v="9183.6"/>
    <x v="0"/>
    <x v="2"/>
    <n v="826524"/>
    <n v="4870381.6300000008"/>
    <n v="8780912.5999999996"/>
    <n v="1860"/>
    <n v="67"/>
    <n v="90"/>
    <n v="0"/>
    <n v="0"/>
  </r>
  <r>
    <d v="2024-12-14T00:00:00"/>
    <x v="0"/>
    <s v="Vinayak Marketing"/>
    <s v="KRHUB_91961"/>
    <s v="SubD A"/>
    <s v="SubD (SubD A)"/>
    <s v="Hair Care"/>
    <s v="H&amp;S"/>
    <n v="60"/>
    <n v="180"/>
    <n v="4410"/>
    <x v="0"/>
    <x v="0"/>
    <n v="793800"/>
    <n v="9028386.5199999996"/>
    <n v="53118938.979999974"/>
    <n v="11110"/>
    <n v="433"/>
    <n v="180"/>
    <n v="0"/>
    <n v="0"/>
  </r>
  <r>
    <d v="2024-12-14T00:00:00"/>
    <x v="0"/>
    <s v="Punit Sales Agency"/>
    <s v="KRHUB_78572"/>
    <s v="SubD A"/>
    <s v="SubD (SubD A)"/>
    <s v="Hair Care"/>
    <s v="H&amp;S"/>
    <n v="60"/>
    <n v="180"/>
    <n v="4410"/>
    <x v="0"/>
    <x v="0"/>
    <n v="793800"/>
    <n v="10292353.119999999"/>
    <n v="52325138.979999974"/>
    <n v="10930"/>
    <n v="432"/>
    <n v="180"/>
    <n v="0"/>
    <n v="0"/>
  </r>
  <r>
    <d v="2024-12-16T00:00:00"/>
    <x v="0"/>
    <s v="Verai General Stores"/>
    <s v="KRHUB_90915"/>
    <s v="SubD B"/>
    <s v="SubD (SubD B)"/>
    <s v="Hair Care"/>
    <s v="H&amp;S"/>
    <n v="60"/>
    <n v="180"/>
    <n v="4410"/>
    <x v="0"/>
    <x v="1"/>
    <n v="793800"/>
    <n v="10389970.359999999"/>
    <n v="48241765.289999925"/>
    <n v="9514"/>
    <n v="354"/>
    <n v="180"/>
    <n v="0"/>
    <n v="0"/>
  </r>
  <r>
    <d v="2024-12-14T00:00:00"/>
    <x v="0"/>
    <s v="DEV ENTERPRISE"/>
    <s v="KRHUB_90736"/>
    <s v="SubD A"/>
    <s v="SubD (SubD A)"/>
    <s v="Health Care"/>
    <s v="Inhaler"/>
    <n v="25"/>
    <n v="25"/>
    <n v="31665.75"/>
    <x v="0"/>
    <x v="0"/>
    <n v="791643.75"/>
    <n v="10499149.410000008"/>
    <n v="51531338.979999982"/>
    <n v="10750"/>
    <n v="431"/>
    <n v="25"/>
    <n v="0"/>
    <n v="0"/>
  </r>
  <r>
    <d v="2024-12-14T00:00:00"/>
    <x v="0"/>
    <s v="Jiyansh Sales"/>
    <s v="KRHUB_94585"/>
    <s v="SubD B"/>
    <s v="SubD (SubD B)"/>
    <s v="Health Care"/>
    <s v="Inhaler"/>
    <n v="25"/>
    <n v="25"/>
    <n v="31665.75"/>
    <x v="0"/>
    <x v="0"/>
    <n v="791643.75"/>
    <n v="4236702.0200000005"/>
    <n v="50739695.229999982"/>
    <n v="10725"/>
    <n v="430"/>
    <n v="25"/>
    <n v="0"/>
    <n v="0"/>
  </r>
  <r>
    <d v="2024-12-18T00:00:00"/>
    <x v="0"/>
    <s v="Vinod Pharma"/>
    <s v="KRHUB_93329"/>
    <s v="SubD A"/>
    <s v="SubD (SubD A)"/>
    <s v="Fabric &amp; Home Care"/>
    <s v="Ariel Liquid"/>
    <n v="24"/>
    <n v="120"/>
    <n v="6360"/>
    <x v="0"/>
    <x v="1"/>
    <n v="763200"/>
    <n v="11451401.839999998"/>
    <n v="47447965.289999925"/>
    <n v="9334"/>
    <n v="353"/>
    <n v="120"/>
    <n v="0"/>
    <n v="0"/>
  </r>
  <r>
    <d v="2024-12-14T00:00:00"/>
    <x v="0"/>
    <s v="Punit Sales Agency"/>
    <s v="KRHUB_78572"/>
    <s v="SubD A"/>
    <s v="SubD (SubD A)"/>
    <s v="Fabric &amp; Home Care"/>
    <s v="Ariel Liquid"/>
    <n v="24"/>
    <n v="120"/>
    <n v="6360"/>
    <x v="0"/>
    <x v="0"/>
    <n v="763200"/>
    <n v="9498553.120000001"/>
    <n v="49948051.479999989"/>
    <n v="10700"/>
    <n v="429"/>
    <n v="120"/>
    <n v="0"/>
    <n v="0"/>
  </r>
  <r>
    <d v="2024-12-14T00:00:00"/>
    <x v="0"/>
    <s v="Punit Sales Agency"/>
    <s v="KRHUB_78572"/>
    <s v="SubD A"/>
    <s v="SubD (SubD A)"/>
    <s v="Fabric &amp; Home Care"/>
    <s v="Ariel Liquid"/>
    <n v="24"/>
    <n v="120"/>
    <n v="6360"/>
    <x v="0"/>
    <x v="0"/>
    <n v="763200"/>
    <n v="8735353.1199999992"/>
    <n v="49184851.479999982"/>
    <n v="10580"/>
    <n v="428"/>
    <n v="120"/>
    <n v="0"/>
    <n v="0"/>
  </r>
  <r>
    <d v="2024-12-17T00:00:00"/>
    <x v="0"/>
    <s v="SHREE MOMAI TRADERS"/>
    <s v="KRHUB_89269"/>
    <s v="SubD A"/>
    <s v="SubD (SubD A)"/>
    <s v="Baby Care"/>
    <s v="Pampers"/>
    <n v="288"/>
    <n v="299"/>
    <n v="2490.67"/>
    <x v="0"/>
    <x v="1"/>
    <n v="744710.33000000007"/>
    <n v="6911774.2500000019"/>
    <n v="46684765.289999932"/>
    <n v="9214"/>
    <n v="352"/>
    <n v="299"/>
    <n v="0"/>
    <n v="0"/>
  </r>
  <r>
    <d v="2024-12-16T00:00:00"/>
    <x v="0"/>
    <s v="GPSAR Healthcare Ltd"/>
    <s v="KRHUB_78371"/>
    <s v="Large A Pharmacy"/>
    <s v="HFS (Large A Pharmacy)- D type"/>
    <s v="Baby Care"/>
    <s v="Pampers"/>
    <n v="4"/>
    <n v="24"/>
    <n v="29979.84"/>
    <x v="0"/>
    <x v="0"/>
    <n v="719516.16000000003"/>
    <n v="7212738.6300000018"/>
    <n v="48421651.479999997"/>
    <n v="10460"/>
    <n v="427"/>
    <n v="24"/>
    <n v="0"/>
    <n v="0"/>
  </r>
  <r>
    <d v="2024-12-14T00:00:00"/>
    <x v="0"/>
    <s v="Jiyansh Sales"/>
    <s v="KRHUB_94585"/>
    <s v="SubD B"/>
    <s v="SubD (SubD B)"/>
    <s v="Female Hair Removal"/>
    <s v="Satin Care"/>
    <n v="192"/>
    <n v="96"/>
    <n v="7493.76"/>
    <x v="0"/>
    <x v="2"/>
    <n v="719400.95999999996"/>
    <n v="3445058.2699999991"/>
    <n v="7954388.6000000024"/>
    <n v="1770"/>
    <n v="66"/>
    <n v="96"/>
    <n v="0"/>
    <n v="0"/>
  </r>
  <r>
    <d v="2024-12-14T00:00:00"/>
    <x v="0"/>
    <s v="Jiyansh Sales"/>
    <s v="KRHUB_94585"/>
    <s v="SubD B"/>
    <s v="SubD (SubD B)"/>
    <s v="Health Care"/>
    <s v="VCD"/>
    <n v="32"/>
    <n v="64"/>
    <n v="11214.08"/>
    <x v="0"/>
    <x v="0"/>
    <n v="717701.12"/>
    <n v="2725657.3099999991"/>
    <n v="47702135.319999985"/>
    <n v="10436"/>
    <n v="426"/>
    <n v="64"/>
    <n v="0"/>
    <n v="0"/>
  </r>
  <r>
    <d v="2024-12-14T00:00:00"/>
    <x v="0"/>
    <s v="Punit Sales Agency"/>
    <s v="KRHUB_78572"/>
    <s v="SubD A"/>
    <s v="SubD (SubD A)"/>
    <s v="Health Care"/>
    <s v="VCD"/>
    <n v="16"/>
    <n v="48"/>
    <n v="14819.52"/>
    <x v="0"/>
    <x v="0"/>
    <n v="711336.95999999996"/>
    <n v="7972153.1200000001"/>
    <n v="46984434.199999988"/>
    <n v="10372"/>
    <n v="425"/>
    <n v="48"/>
    <n v="0"/>
    <n v="0"/>
  </r>
  <r>
    <d v="2024-12-16T00:00:00"/>
    <x v="0"/>
    <s v="Verai General Stores"/>
    <s v="KRHUB_90915"/>
    <s v="SubD B"/>
    <s v="SubD (SubD B)"/>
    <s v="Fabric &amp; Home Care"/>
    <s v="Ariel"/>
    <n v="34"/>
    <n v="68"/>
    <n v="10451.6"/>
    <x v="0"/>
    <x v="1"/>
    <n v="710708.8"/>
    <n v="9596170.3599999994"/>
    <n v="45940054.959999934"/>
    <n v="8915"/>
    <n v="351"/>
    <n v="68"/>
    <n v="0"/>
    <n v="0"/>
  </r>
  <r>
    <d v="2024-12-14T00:00:00"/>
    <x v="0"/>
    <s v="Vinod Pharma"/>
    <s v="KRHUB_93329"/>
    <s v="SubD A"/>
    <s v="SubD (SubD A)"/>
    <s v="Baby Care"/>
    <s v="Pampers"/>
    <n v="168"/>
    <n v="168"/>
    <n v="4200"/>
    <x v="0"/>
    <x v="0"/>
    <n v="705600"/>
    <n v="10688201.839999996"/>
    <n v="46273097.239999995"/>
    <n v="10324"/>
    <n v="424"/>
    <n v="168"/>
    <n v="0"/>
    <n v="0"/>
  </r>
  <r>
    <d v="2024-12-14T00:00:00"/>
    <x v="0"/>
    <s v="Punit Sales Agency"/>
    <s v="KRHUB_78572"/>
    <s v="SubD A"/>
    <s v="SubD (SubD A)"/>
    <s v="Baby Care"/>
    <s v="Pampers"/>
    <n v="168"/>
    <n v="168"/>
    <n v="4200"/>
    <x v="0"/>
    <x v="0"/>
    <n v="705600"/>
    <n v="7260816.1600000001"/>
    <n v="45567497.239999995"/>
    <n v="10156"/>
    <n v="423"/>
    <n v="168"/>
    <n v="0"/>
    <n v="0"/>
  </r>
  <r>
    <d v="2024-12-14T00:00:00"/>
    <x v="0"/>
    <s v="Punit Sales Agency"/>
    <s v="KRHUB_78572"/>
    <s v="SubD A"/>
    <s v="SubD (SubD A)"/>
    <s v="Hair Care"/>
    <s v="H&amp;S"/>
    <n v="48"/>
    <n v="96"/>
    <n v="7331.52"/>
    <x v="0"/>
    <x v="0"/>
    <n v="703825.92000000004"/>
    <n v="6555216.1600000011"/>
    <n v="44861897.239999995"/>
    <n v="9988"/>
    <n v="422"/>
    <n v="96"/>
    <n v="0"/>
    <n v="0"/>
  </r>
  <r>
    <d v="2024-12-14T00:00:00"/>
    <x v="0"/>
    <s v="V M Enterprise"/>
    <s v="KRHUB_91962"/>
    <s v="SubD A"/>
    <s v="SubD (SubD A)"/>
    <s v="Fabric &amp; Home Care"/>
    <s v="Tide"/>
    <n v="24"/>
    <n v="72"/>
    <n v="9732.9599999999991"/>
    <x v="0"/>
    <x v="0"/>
    <n v="700773.11999999988"/>
    <n v="4043857.629999999"/>
    <n v="44158071.319999993"/>
    <n v="9892"/>
    <n v="421"/>
    <n v="72"/>
    <n v="0"/>
    <n v="0"/>
  </r>
  <r>
    <d v="2024-12-13T00:00:00"/>
    <x v="0"/>
    <s v="Vinod Pharma"/>
    <s v="KRHUB_93329"/>
    <s v="SubD A"/>
    <s v="SubD (SubD A)"/>
    <s v="Fabric &amp; Home Care"/>
    <s v="Tide"/>
    <n v="24"/>
    <n v="72"/>
    <n v="9732.9599999999991"/>
    <x v="0"/>
    <x v="2"/>
    <n v="700773.11999999988"/>
    <n v="9982601.8399999961"/>
    <n v="7234987.6400000025"/>
    <n v="1674"/>
    <n v="65"/>
    <n v="72"/>
    <n v="0"/>
    <n v="0"/>
  </r>
  <r>
    <d v="2024-12-19T00:00:00"/>
    <x v="0"/>
    <s v="DEV ENTERPRISE"/>
    <s v="KRHUB_90736"/>
    <s v="SubD A"/>
    <s v="SubD (SubD A)"/>
    <s v="Grooming"/>
    <s v="Guard"/>
    <n v="480"/>
    <n v="100"/>
    <n v="7000"/>
    <x v="0"/>
    <x v="1"/>
    <n v="700000"/>
    <n v="9707505.6600000076"/>
    <n v="45229346.159999937"/>
    <n v="8847"/>
    <n v="350"/>
    <n v="100"/>
    <n v="0"/>
    <n v="0"/>
  </r>
  <r>
    <d v="2024-12-16T00:00:00"/>
    <x v="0"/>
    <s v="GPSAR Healthcare Ltd"/>
    <s v="KRHUB_78371"/>
    <s v="Large A Pharmacy"/>
    <s v="HFS (Large A Pharmacy)- D type"/>
    <s v="Health Care"/>
    <s v="Action 500"/>
    <n v="960"/>
    <n v="120"/>
    <n v="5602.8"/>
    <x v="0"/>
    <x v="0"/>
    <n v="672336"/>
    <n v="6493222.4700000016"/>
    <n v="43457298.200000003"/>
    <n v="9820"/>
    <n v="420"/>
    <n v="120"/>
    <n v="0"/>
    <n v="0"/>
  </r>
  <r>
    <d v="2024-12-14T00:00:00"/>
    <x v="0"/>
    <s v="Vinayak Marketing"/>
    <s v="KRHUB_91961"/>
    <s v="SubD A"/>
    <s v="SubD (SubD A)"/>
    <s v="Fabric &amp; Home Care"/>
    <s v="Ariel Liquid"/>
    <n v="12"/>
    <n v="60"/>
    <n v="11055.6"/>
    <x v="0"/>
    <x v="0"/>
    <n v="663336"/>
    <n v="8234586.5200000014"/>
    <n v="42784962.20000001"/>
    <n v="9700"/>
    <n v="419"/>
    <n v="60"/>
    <n v="0"/>
    <n v="0"/>
  </r>
  <r>
    <d v="2024-12-19T00:00:00"/>
    <x v="0"/>
    <s v="DEV ENTERPRISE"/>
    <s v="KRHUB_90736"/>
    <s v="SubD A"/>
    <s v="SubD (SubD A)"/>
    <s v="Grooming"/>
    <s v="Wilkinson Sword"/>
    <n v="160"/>
    <n v="80"/>
    <n v="8240"/>
    <x v="0"/>
    <x v="1"/>
    <n v="659200"/>
    <n v="9007505.6600000057"/>
    <n v="44529346.159999937"/>
    <n v="8747"/>
    <n v="349"/>
    <n v="80"/>
    <n v="0"/>
    <n v="0"/>
  </r>
  <r>
    <d v="2024-12-14T00:00:00"/>
    <x v="0"/>
    <s v="A TO Z TRADERS"/>
    <s v="KRHUB_93275"/>
    <s v="SubD B"/>
    <s v="SubD (SubD B)"/>
    <s v="Fabric &amp; Home Care"/>
    <s v="Ariel Liquid"/>
    <n v="4"/>
    <n v="32"/>
    <n v="20444.48"/>
    <x v="0"/>
    <x v="0"/>
    <n v="654223.35999999999"/>
    <n v="4583812.080000001"/>
    <n v="42121626.20000001"/>
    <n v="9640"/>
    <n v="418"/>
    <n v="32"/>
    <n v="0"/>
    <n v="0"/>
  </r>
  <r>
    <d v="2024-12-20T00:00:00"/>
    <x v="0"/>
    <s v="Akshar Agency"/>
    <s v="KRHUB_85606"/>
    <s v="SubD A"/>
    <s v="SubD (SubD A)"/>
    <s v="Fabric &amp; Home Care"/>
    <s v="Ariel Liquid"/>
    <n v="4"/>
    <n v="32"/>
    <n v="20444.48"/>
    <x v="0"/>
    <x v="1"/>
    <n v="654223.35999999999"/>
    <n v="8506941.8100000005"/>
    <n v="43870146.159999937"/>
    <n v="8667"/>
    <n v="348"/>
    <n v="32"/>
    <n v="0"/>
    <n v="0"/>
  </r>
  <r>
    <d v="2024-12-14T00:00:00"/>
    <x v="0"/>
    <s v="Vinod Pharma"/>
    <s v="KRHUB_93329"/>
    <s v="SubD A"/>
    <s v="SubD (SubD A)"/>
    <s v="Fem Care"/>
    <s v="Whisper Choice"/>
    <n v="60"/>
    <n v="120"/>
    <n v="5404.8"/>
    <x v="0"/>
    <x v="0"/>
    <n v="648576"/>
    <n v="9281828.7199999969"/>
    <n v="41467402.840000011"/>
    <n v="9608"/>
    <n v="417"/>
    <n v="120"/>
    <n v="0"/>
    <n v="0"/>
  </r>
  <r>
    <d v="2024-12-16T00:00:00"/>
    <x v="0"/>
    <s v="Verai General Stores"/>
    <s v="KRHUB_90915"/>
    <s v="SubD B"/>
    <s v="SubD (SubD B)"/>
    <s v="Fem Care"/>
    <s v="Whisper Choice"/>
    <n v="60"/>
    <n v="120"/>
    <n v="5404.8"/>
    <x v="0"/>
    <x v="0"/>
    <n v="648576"/>
    <n v="8885461.5600000005"/>
    <n v="40818826.840000018"/>
    <n v="9488"/>
    <n v="416"/>
    <n v="120"/>
    <n v="0"/>
    <n v="0"/>
  </r>
  <r>
    <d v="2024-12-16T00:00:00"/>
    <x v="0"/>
    <s v="Verai General Stores"/>
    <s v="KRHUB_90915"/>
    <s v="SubD B"/>
    <s v="SubD (SubD B)"/>
    <s v="Fem Care"/>
    <s v="Whisper Choice"/>
    <n v="60"/>
    <n v="120"/>
    <n v="5404.8"/>
    <x v="0"/>
    <x v="0"/>
    <n v="648576"/>
    <n v="8236885.5599999996"/>
    <n v="40170250.840000004"/>
    <n v="9368"/>
    <n v="415"/>
    <n v="120"/>
    <n v="0"/>
    <n v="0"/>
  </r>
  <r>
    <d v="2024-12-20T00:00:00"/>
    <x v="0"/>
    <s v="Akshar Agency"/>
    <s v="KRHUB_85606"/>
    <s v="SubD A"/>
    <s v="SubD (SubD A)"/>
    <s v="Fem Care"/>
    <s v="Whisper Choice"/>
    <n v="60"/>
    <n v="120"/>
    <n v="5404.8"/>
    <x v="0"/>
    <x v="1"/>
    <n v="648576"/>
    <n v="7852718.4500000011"/>
    <n v="43215922.799999937"/>
    <n v="8635"/>
    <n v="347"/>
    <n v="120"/>
    <n v="0"/>
    <n v="0"/>
  </r>
  <r>
    <d v="2024-12-14T00:00:00"/>
    <x v="0"/>
    <s v="Vinod Pharma"/>
    <s v="KRHUB_93329"/>
    <s v="SubD A"/>
    <s v="SubD (SubD A)"/>
    <s v="Fabric &amp; Home Care"/>
    <s v="Tide"/>
    <n v="24"/>
    <n v="68"/>
    <n v="9192.24"/>
    <x v="0"/>
    <x v="0"/>
    <n v="625072.31999999995"/>
    <n v="8633252.7199999969"/>
    <n v="39521674.840000018"/>
    <n v="9248"/>
    <n v="414"/>
    <n v="68"/>
    <n v="0"/>
    <n v="0"/>
  </r>
  <r>
    <d v="2024-12-19T00:00:00"/>
    <x v="0"/>
    <s v="DEV ENTERPRISE"/>
    <s v="KRHUB_90736"/>
    <s v="SubD A"/>
    <s v="SubD (SubD A)"/>
    <s v="Fabric &amp; Home Care"/>
    <s v="Tide"/>
    <n v="48"/>
    <n v="96"/>
    <n v="6489.6"/>
    <x v="0"/>
    <x v="1"/>
    <n v="623001.60000000009"/>
    <n v="8348305.6599999992"/>
    <n v="42567346.799999937"/>
    <n v="8515"/>
    <n v="346"/>
    <n v="96"/>
    <n v="0"/>
    <n v="0"/>
  </r>
  <r>
    <d v="2024-12-18T00:00:00"/>
    <x v="0"/>
    <s v="Vinod Pharma"/>
    <s v="KRHUB_93329"/>
    <s v="SubD A"/>
    <s v="SubD (SubD A)"/>
    <s v="Grooming"/>
    <s v="Gillette Presto Intl"/>
    <n v="192"/>
    <n v="96"/>
    <n v="6314.88"/>
    <x v="0"/>
    <x v="1"/>
    <n v="606228.47999999998"/>
    <n v="8008180.3999999976"/>
    <n v="41944345.199999943"/>
    <n v="8419"/>
    <n v="345"/>
    <n v="96"/>
    <n v="0"/>
    <n v="0"/>
  </r>
  <r>
    <d v="2024-12-14T00:00:00"/>
    <x v="0"/>
    <s v="Punit Sales Agency"/>
    <s v="KRHUB_78572"/>
    <s v="SubD A"/>
    <s v="SubD (SubD A)"/>
    <s v="Grooming"/>
    <s v="Gillette Presto Intl"/>
    <n v="192"/>
    <n v="96"/>
    <n v="6314.88"/>
    <x v="0"/>
    <x v="2"/>
    <n v="606228.47999999998"/>
    <n v="5851390.2400000002"/>
    <n v="6534214.5200000014"/>
    <n v="1602"/>
    <n v="64"/>
    <n v="96"/>
    <n v="0"/>
    <n v="0"/>
  </r>
  <r>
    <d v="2024-12-14T00:00:00"/>
    <x v="0"/>
    <s v="Mashru General Store"/>
    <s v="KRHUB_92137"/>
    <s v="SubD B"/>
    <s v="SubD (SubD B)"/>
    <s v="Oral care"/>
    <s v="ORAL B"/>
    <n v="24"/>
    <n v="69"/>
    <n v="8625"/>
    <x v="0"/>
    <x v="0"/>
    <n v="595125"/>
    <n v="2662619.3700000006"/>
    <n v="38896602.520000018"/>
    <n v="9180"/>
    <n v="413"/>
    <n v="69"/>
    <n v="0"/>
    <n v="0"/>
  </r>
  <r>
    <d v="2024-12-14T00:00:00"/>
    <x v="0"/>
    <s v="Vinod Pharma"/>
    <s v="KRHUB_93329"/>
    <s v="SubD A"/>
    <s v="SubD (SubD A)"/>
    <s v="Fabric &amp; Home Care"/>
    <s v="Tide"/>
    <n v="8"/>
    <n v="40"/>
    <n v="14778"/>
    <x v="0"/>
    <x v="0"/>
    <n v="591120"/>
    <n v="7401951.9199999981"/>
    <n v="38301477.520000018"/>
    <n v="9111"/>
    <n v="412"/>
    <n v="40"/>
    <n v="0"/>
    <n v="0"/>
  </r>
  <r>
    <d v="2024-12-17T00:00:00"/>
    <x v="0"/>
    <s v="Punit Sales Agency"/>
    <s v="KRHUB_78572"/>
    <s v="SubD A"/>
    <s v="SubD (SubD A)"/>
    <s v="Fabric &amp; Home Care"/>
    <s v="Tide"/>
    <n v="8"/>
    <n v="40"/>
    <n v="14778"/>
    <x v="0"/>
    <x v="1"/>
    <n v="591120"/>
    <n v="5245161.76"/>
    <n v="41338116.719999947"/>
    <n v="8323"/>
    <n v="344"/>
    <n v="40"/>
    <n v="0"/>
    <n v="0"/>
  </r>
  <r>
    <d v="2024-12-18T00:00:00"/>
    <x v="0"/>
    <s v="Jay Ambe Enterprise"/>
    <s v="KRHUB_92863"/>
    <s v="SubD A"/>
    <s v="SubD (SubD A)"/>
    <s v="Fabric &amp; Home Care"/>
    <s v="Tide"/>
    <n v="8"/>
    <n v="40"/>
    <n v="14778"/>
    <x v="0"/>
    <x v="1"/>
    <n v="591120"/>
    <n v="4041387.44"/>
    <n v="40746996.719999954"/>
    <n v="8283"/>
    <n v="343"/>
    <n v="40"/>
    <n v="0"/>
    <n v="0"/>
  </r>
  <r>
    <d v="2024-12-14T00:00:00"/>
    <x v="0"/>
    <s v="Vinod Pharma"/>
    <s v="KRHUB_93329"/>
    <s v="SubD A"/>
    <s v="SubD (SubD A)"/>
    <s v="Baby Care"/>
    <s v="Pampers"/>
    <n v="168"/>
    <n v="168"/>
    <n v="3499.44"/>
    <x v="0"/>
    <x v="0"/>
    <n v="587905.92000000004"/>
    <n v="6810831.9199999981"/>
    <n v="37710357.520000003"/>
    <n v="9071"/>
    <n v="411"/>
    <n v="168"/>
    <n v="0"/>
    <n v="0"/>
  </r>
  <r>
    <d v="2024-12-16T00:00:00"/>
    <x v="0"/>
    <s v="Jalaram Enterprise"/>
    <s v="KRHUB_86219"/>
    <s v="SubD B"/>
    <s v="SubD (SubD B)"/>
    <s v="Oral care"/>
    <s v="ORAL B"/>
    <n v="36"/>
    <n v="72"/>
    <n v="8100"/>
    <x v="0"/>
    <x v="0"/>
    <n v="583200"/>
    <n v="4869222.1900000004"/>
    <n v="37122451.600000016"/>
    <n v="8903"/>
    <n v="410"/>
    <n v="72"/>
    <n v="0"/>
    <n v="0"/>
  </r>
  <r>
    <d v="2024-12-14T00:00:00"/>
    <x v="0"/>
    <s v="A TO Z TRADERS"/>
    <s v="KRHUB_93275"/>
    <s v="SubD B"/>
    <s v="SubD (SubD B)"/>
    <s v="Fabric &amp; Home Care"/>
    <s v="Ariel Liquid"/>
    <n v="4"/>
    <n v="32"/>
    <n v="18074.240000000002"/>
    <x v="0"/>
    <x v="0"/>
    <n v="578375.68000000005"/>
    <n v="3929588.7199999997"/>
    <n v="36539251.600000009"/>
    <n v="8831"/>
    <n v="409"/>
    <n v="32"/>
    <n v="0"/>
    <n v="0"/>
  </r>
  <r>
    <d v="2024-12-20T00:00:00"/>
    <x v="0"/>
    <s v="Akshar Agency"/>
    <s v="KRHUB_85606"/>
    <s v="SubD A"/>
    <s v="SubD (SubD A)"/>
    <s v="Fabric &amp; Home Care"/>
    <s v="Ariel Liquid"/>
    <n v="4"/>
    <n v="32"/>
    <n v="18073.919999999998"/>
    <x v="0"/>
    <x v="1"/>
    <n v="578365.43999999994"/>
    <n v="7204142.4500000002"/>
    <n v="40155876.719999969"/>
    <n v="8243"/>
    <n v="342"/>
    <n v="32"/>
    <n v="0"/>
    <n v="0"/>
  </r>
  <r>
    <d v="2024-12-18T00:00:00"/>
    <x v="0"/>
    <s v="Jay Ambe Enterprise"/>
    <s v="KRHUB_92863"/>
    <s v="SubD A"/>
    <s v="SubD (SubD A)"/>
    <s v="Fabric &amp; Home Care"/>
    <s v="Ariel Liquid"/>
    <n v="12"/>
    <n v="60"/>
    <n v="9610.7999999999993"/>
    <x v="0"/>
    <x v="1"/>
    <n v="576648"/>
    <n v="3450267.44"/>
    <n v="39577511.279999971"/>
    <n v="8211"/>
    <n v="341"/>
    <n v="60"/>
    <n v="0"/>
    <n v="0"/>
  </r>
  <r>
    <d v="2024-12-16T00:00:00"/>
    <x v="0"/>
    <s v="Verai General Stores"/>
    <s v="KRHUB_90915"/>
    <s v="SubD B"/>
    <s v="SubD (SubD B)"/>
    <s v="Fabric &amp; Home Care"/>
    <s v="Ariel Liquid"/>
    <n v="12"/>
    <n v="60"/>
    <n v="9610.7999999999993"/>
    <x v="0"/>
    <x v="1"/>
    <n v="576648"/>
    <n v="7588309.5599999996"/>
    <n v="39000863.279999964"/>
    <n v="8151"/>
    <n v="340"/>
    <n v="60"/>
    <n v="0"/>
    <n v="0"/>
  </r>
  <r>
    <d v="2024-12-20T00:00:00"/>
    <x v="0"/>
    <s v="Akshar Agency"/>
    <s v="KRHUB_85606"/>
    <s v="SubD A"/>
    <s v="SubD (SubD A)"/>
    <s v="Fabric &amp; Home Care"/>
    <s v="Ariel Liquid"/>
    <n v="12"/>
    <n v="60"/>
    <n v="9610.7999999999993"/>
    <x v="0"/>
    <x v="1"/>
    <n v="576648"/>
    <n v="6625777.0100000007"/>
    <n v="38424215.279999964"/>
    <n v="8091"/>
    <n v="339"/>
    <n v="60"/>
    <n v="0"/>
    <n v="0"/>
  </r>
  <r>
    <d v="2024-12-19T00:00:00"/>
    <x v="0"/>
    <s v="DEV ENTERPRISE"/>
    <s v="KRHUB_90736"/>
    <s v="SubD A"/>
    <s v="SubD (SubD A)"/>
    <s v="Grooming"/>
    <s v="Guard"/>
    <n v="480"/>
    <n v="120"/>
    <n v="4800"/>
    <x v="0"/>
    <x v="1"/>
    <n v="576000"/>
    <n v="7725304.0599999996"/>
    <n v="37847567.279999964"/>
    <n v="8031"/>
    <n v="338"/>
    <n v="120"/>
    <n v="0"/>
    <n v="0"/>
  </r>
  <r>
    <d v="2024-12-14T00:00:00"/>
    <x v="0"/>
    <s v="Vinayak Marketing"/>
    <s v="KRHUB_91961"/>
    <s v="SubD A"/>
    <s v="SubD (SubD A)"/>
    <s v="Health Care"/>
    <s v="VCD"/>
    <n v="4"/>
    <n v="20"/>
    <n v="28371"/>
    <x v="0"/>
    <x v="0"/>
    <n v="567420"/>
    <n v="7571250.5200000014"/>
    <n v="35960875.920000009"/>
    <n v="8799"/>
    <n v="408"/>
    <n v="20"/>
    <n v="0"/>
    <n v="0"/>
  </r>
  <r>
    <d v="2024-12-18T00:00:00"/>
    <x v="0"/>
    <s v="Jay Ambe Enterprise"/>
    <s v="KRHUB_92863"/>
    <s v="SubD A"/>
    <s v="SubD (SubD A)"/>
    <s v="Grooming"/>
    <s v="Guard"/>
    <n v="480"/>
    <n v="90"/>
    <n v="6300"/>
    <x v="0"/>
    <x v="1"/>
    <n v="567000"/>
    <n v="2873619.44"/>
    <n v="37271567.279999971"/>
    <n v="7911"/>
    <n v="337"/>
    <n v="90"/>
    <n v="0"/>
    <n v="0"/>
  </r>
  <r>
    <d v="2024-12-17T00:00:00"/>
    <x v="0"/>
    <s v="SHREE MOMAI TRADERS"/>
    <s v="KRHUB_89269"/>
    <s v="SubD A"/>
    <s v="SubD (SubD A)"/>
    <s v="Fem Care"/>
    <s v="Whisper Choice"/>
    <n v="112"/>
    <n v="112"/>
    <n v="5044.4799999999996"/>
    <x v="0"/>
    <x v="1"/>
    <n v="564981.76000000001"/>
    <n v="6167063.9200000018"/>
    <n v="36704567.279999979"/>
    <n v="7821"/>
    <n v="336"/>
    <n v="112"/>
    <n v="0"/>
    <n v="0"/>
  </r>
  <r>
    <d v="2024-12-19T00:00:00"/>
    <x v="0"/>
    <s v="DEV ENTERPRISE"/>
    <s v="KRHUB_90736"/>
    <s v="SubD A"/>
    <s v="SubD (SubD A)"/>
    <s v="Fem Care"/>
    <s v="Whisper Choice"/>
    <n v="112"/>
    <n v="112"/>
    <n v="5044.4799999999996"/>
    <x v="0"/>
    <x v="1"/>
    <n v="564981.76000000001"/>
    <n v="7149304.0599999996"/>
    <n v="36139585.519999973"/>
    <n v="7709"/>
    <n v="335"/>
    <n v="112"/>
    <n v="0"/>
    <n v="0"/>
  </r>
  <r>
    <d v="2024-12-18T00:00:00"/>
    <x v="0"/>
    <s v="Jay Ambe Enterprise"/>
    <s v="KRHUB_92863"/>
    <s v="SubD A"/>
    <s v="SubD (SubD A)"/>
    <s v="Fabric &amp; Home Care"/>
    <s v="Ariel"/>
    <n v="2"/>
    <n v="20"/>
    <n v="28240.6"/>
    <x v="0"/>
    <x v="1"/>
    <n v="564812"/>
    <n v="2306619.44"/>
    <n v="35574603.759999976"/>
    <n v="7597"/>
    <n v="334"/>
    <n v="20"/>
    <n v="0"/>
    <n v="0"/>
  </r>
  <r>
    <d v="2024-12-14T00:00:00"/>
    <x v="0"/>
    <s v="Vinod Pharma"/>
    <s v="KRHUB_93329"/>
    <s v="SubD A"/>
    <s v="SubD (SubD A)"/>
    <s v="Fem Care"/>
    <s v="Whisper Choice"/>
    <n v="120"/>
    <n v="120"/>
    <n v="4539.6000000000004"/>
    <x v="0"/>
    <x v="0"/>
    <n v="544752"/>
    <n v="6222925.9999999981"/>
    <n v="35393455.920000017"/>
    <n v="8779"/>
    <n v="407"/>
    <n v="120"/>
    <n v="0"/>
    <n v="0"/>
  </r>
  <r>
    <d v="2024-12-14T00:00:00"/>
    <x v="0"/>
    <s v="Bipinkumar Manshukhlal Shah"/>
    <s v="KRHUB_78366"/>
    <s v="SubD A"/>
    <s v="SubD (SubD A)"/>
    <s v="Hair Care"/>
    <s v="H&amp;S"/>
    <n v="24"/>
    <n v="54"/>
    <n v="10063.44"/>
    <x v="0"/>
    <x v="0"/>
    <n v="543425.76"/>
    <n v="8987132.2000000067"/>
    <n v="34848703.920000002"/>
    <n v="8659"/>
    <n v="406"/>
    <n v="54"/>
    <n v="0"/>
    <n v="0"/>
  </r>
  <r>
    <d v="2024-12-17T00:00:00"/>
    <x v="0"/>
    <s v="SHREE MOMAI TRADERS"/>
    <s v="KRHUB_89269"/>
    <s v="SubD A"/>
    <s v="SubD (SubD A)"/>
    <s v="Baby Care"/>
    <s v="Pampers"/>
    <n v="40"/>
    <n v="80"/>
    <n v="6600"/>
    <x v="0"/>
    <x v="1"/>
    <n v="528000"/>
    <n v="5602082.1600000011"/>
    <n v="35009791.759999983"/>
    <n v="7577"/>
    <n v="333"/>
    <n v="80"/>
    <n v="0"/>
    <n v="0"/>
  </r>
  <r>
    <d v="2024-12-14T00:00:00"/>
    <x v="0"/>
    <s v="Vinayak Marketing"/>
    <s v="KRHUB_91961"/>
    <s v="SubD A"/>
    <s v="SubD (SubD A)"/>
    <s v="Fem Care"/>
    <s v="Whisper Choice"/>
    <n v="30"/>
    <n v="60"/>
    <n v="8648.4"/>
    <x v="0"/>
    <x v="0"/>
    <n v="518904"/>
    <n v="7003830.5200000014"/>
    <n v="34305278.159999996"/>
    <n v="8605"/>
    <n v="405"/>
    <n v="60"/>
    <n v="0"/>
    <n v="0"/>
  </r>
  <r>
    <d v="2024-12-16T00:00:00"/>
    <x v="0"/>
    <s v="Verai General Stores"/>
    <s v="KRHUB_90915"/>
    <s v="SubD B"/>
    <s v="SubD (SubD B)"/>
    <s v="Fabric &amp; Home Care"/>
    <s v="Ariel"/>
    <n v="2"/>
    <n v="20"/>
    <n v="25907.4"/>
    <x v="0"/>
    <x v="1"/>
    <n v="518148"/>
    <n v="7011661.5599999987"/>
    <n v="34481791.759999998"/>
    <n v="7497"/>
    <n v="332"/>
    <n v="20"/>
    <n v="0"/>
    <n v="0"/>
  </r>
  <r>
    <d v="2024-12-18T00:00:00"/>
    <x v="0"/>
    <s v="A TO Z TRADERS"/>
    <s v="KRHUB_93275"/>
    <s v="SubD B"/>
    <s v="SubD (SubD B)"/>
    <s v="Fabric &amp; Home Care"/>
    <s v="Ariel"/>
    <n v="2"/>
    <n v="20"/>
    <n v="25907.4"/>
    <x v="0"/>
    <x v="1"/>
    <n v="518148"/>
    <n v="3351213.04"/>
    <n v="33963643.760000035"/>
    <n v="7477"/>
    <n v="331"/>
    <n v="20"/>
    <n v="0"/>
    <n v="0"/>
  </r>
  <r>
    <d v="2024-12-18T00:00:00"/>
    <x v="0"/>
    <s v="Thakkar Nandkumar Sitaram"/>
    <s v="KRHUB_85835"/>
    <s v="SubD B"/>
    <s v="SubD (SubD B)"/>
    <s v="Fabric &amp; Home Care"/>
    <s v="Ariel"/>
    <n v="2"/>
    <n v="20"/>
    <n v="25907.4"/>
    <x v="0"/>
    <x v="1"/>
    <n v="518148"/>
    <n v="518148"/>
    <n v="33445495.760000005"/>
    <n v="7457"/>
    <n v="330"/>
    <n v="20"/>
    <n v="0"/>
    <n v="0"/>
  </r>
  <r>
    <d v="2024-12-18T00:00:00"/>
    <x v="0"/>
    <s v="Tirupati Sales Corporation"/>
    <s v="KRHUB_82079"/>
    <s v="SubD A"/>
    <s v="SubD (SubD A)"/>
    <s v="Fabric &amp; Home Care"/>
    <s v="Ariel"/>
    <n v="2"/>
    <n v="20"/>
    <n v="25907.4"/>
    <x v="0"/>
    <x v="1"/>
    <n v="518148"/>
    <n v="518148"/>
    <n v="32927347.760000005"/>
    <n v="7437"/>
    <n v="329"/>
    <n v="20"/>
    <n v="0"/>
    <n v="0"/>
  </r>
  <r>
    <d v="2024-12-18T00:00:00"/>
    <x v="0"/>
    <s v="Verai General Stores"/>
    <s v="KRHUB_90915"/>
    <s v="SubD B"/>
    <s v="SubD (SubD B)"/>
    <s v="Fabric &amp; Home Care"/>
    <s v="Ariel"/>
    <n v="2"/>
    <n v="20"/>
    <n v="25907.4"/>
    <x v="0"/>
    <x v="1"/>
    <n v="518148"/>
    <n v="6493513.5599999987"/>
    <n v="32409199.760000005"/>
    <n v="7417"/>
    <n v="328"/>
    <n v="20"/>
    <n v="0"/>
    <n v="0"/>
  </r>
  <r>
    <d v="2024-12-18T00:00:00"/>
    <x v="0"/>
    <s v="Jay Agency"/>
    <s v="KRHUB_88631"/>
    <s v="SubD B"/>
    <s v="SubD (SubD B)"/>
    <s v="Fabric &amp; Home Care"/>
    <s v="Ariel"/>
    <n v="2"/>
    <n v="20"/>
    <n v="25907.4"/>
    <x v="0"/>
    <x v="1"/>
    <n v="518148"/>
    <n v="518148"/>
    <n v="31891051.760000005"/>
    <n v="7397"/>
    <n v="327"/>
    <n v="20"/>
    <n v="0"/>
    <n v="0"/>
  </r>
  <r>
    <d v="2024-12-20T00:00:00"/>
    <x v="0"/>
    <s v="Vinayak Marketing"/>
    <s v="KRHUB_91961"/>
    <s v="SubD A"/>
    <s v="SubD (SubD A)"/>
    <s v="Grooming"/>
    <s v="Gillette Vector Plus"/>
    <n v="600"/>
    <n v="50"/>
    <n v="10272.5"/>
    <x v="0"/>
    <x v="1"/>
    <n v="513625"/>
    <n v="6484926.5200000014"/>
    <n v="31372903.760000005"/>
    <n v="7377"/>
    <n v="326"/>
    <n v="50"/>
    <n v="0"/>
    <n v="0"/>
  </r>
  <r>
    <d v="2024-12-14T00:00:00"/>
    <x v="0"/>
    <s v="Vinod Pharma"/>
    <s v="KRHUB_93329"/>
    <s v="SubD A"/>
    <s v="SubD (SubD A)"/>
    <s v="Fabric &amp; Home Care"/>
    <s v="Ariel Liquid"/>
    <n v="4"/>
    <n v="28"/>
    <n v="17888.919999999998"/>
    <x v="0"/>
    <x v="0"/>
    <n v="500889.75999999995"/>
    <n v="5678173.9999999981"/>
    <n v="33786374.160000019"/>
    <n v="8545"/>
    <n v="404"/>
    <n v="28"/>
    <n v="0"/>
    <n v="0"/>
  </r>
  <r>
    <d v="2024-12-18T00:00:00"/>
    <x v="0"/>
    <s v="Vinod Pharma"/>
    <s v="KRHUB_93329"/>
    <s v="SubD A"/>
    <s v="SubD (SubD A)"/>
    <s v="Oral care"/>
    <s v="ORAL B"/>
    <n v="24"/>
    <n v="48"/>
    <n v="9919.68"/>
    <x v="0"/>
    <x v="1"/>
    <n v="476144.64000000001"/>
    <n v="5177284.2399999984"/>
    <n v="30859278.760000005"/>
    <n v="7327"/>
    <n v="325"/>
    <n v="48"/>
    <n v="0"/>
    <n v="0"/>
  </r>
  <r>
    <d v="2024-12-14T00:00:00"/>
    <x v="0"/>
    <s v="DEV ENTERPRISE"/>
    <s v="KRHUB_90736"/>
    <s v="SubD A"/>
    <s v="SubD (SubD A)"/>
    <s v="Oral care"/>
    <s v="ORAL B"/>
    <n v="24"/>
    <n v="48"/>
    <n v="9919.68"/>
    <x v="0"/>
    <x v="0"/>
    <n v="476144.64000000001"/>
    <n v="6584322.2999999998"/>
    <n v="33285484.400000006"/>
    <n v="8517"/>
    <n v="403"/>
    <n v="48"/>
    <n v="0"/>
    <n v="0"/>
  </r>
  <r>
    <d v="2024-12-14T00:00:00"/>
    <x v="0"/>
    <s v="Vinayak Marketing"/>
    <s v="KRHUB_91961"/>
    <s v="SubD A"/>
    <s v="SubD (SubD A)"/>
    <s v="Hair Care"/>
    <s v="H&amp;S"/>
    <n v="36"/>
    <n v="108"/>
    <n v="4320"/>
    <x v="0"/>
    <x v="0"/>
    <n v="466560"/>
    <n v="5971301.5200000014"/>
    <n v="32809339.760000009"/>
    <n v="8469"/>
    <n v="402"/>
    <n v="108"/>
    <n v="0"/>
    <n v="0"/>
  </r>
  <r>
    <d v="2024-12-17T00:00:00"/>
    <x v="0"/>
    <s v="SHREE MOMAI TRADERS"/>
    <s v="KRHUB_89269"/>
    <s v="SubD A"/>
    <s v="SubD (SubD A)"/>
    <s v="Hair Care"/>
    <s v="H&amp;S"/>
    <n v="56"/>
    <n v="50"/>
    <n v="9318"/>
    <x v="0"/>
    <x v="1"/>
    <n v="465900"/>
    <n v="5074082.1600000011"/>
    <n v="30383134.120000005"/>
    <n v="7279"/>
    <n v="324"/>
    <n v="50"/>
    <n v="0"/>
    <n v="0"/>
  </r>
  <r>
    <d v="2024-12-19T00:00:00"/>
    <x v="0"/>
    <s v="DEV ENTERPRISE"/>
    <s v="KRHUB_90736"/>
    <s v="SubD A"/>
    <s v="SubD (SubD A)"/>
    <s v="Fem Care"/>
    <s v="Whisper Ultra"/>
    <n v="24"/>
    <n v="48"/>
    <n v="9473.76"/>
    <x v="0"/>
    <x v="1"/>
    <n v="454740.47999999998"/>
    <n v="6108177.6599999992"/>
    <n v="29917234.120000005"/>
    <n v="7229"/>
    <n v="323"/>
    <n v="48"/>
    <n v="0"/>
    <n v="0"/>
  </r>
  <r>
    <d v="2024-12-18T00:00:00"/>
    <x v="0"/>
    <s v="Vinod Pharma"/>
    <s v="KRHUB_93329"/>
    <s v="SubD A"/>
    <s v="SubD (SubD A)"/>
    <s v="Fem Care"/>
    <s v="Whisper Choice"/>
    <n v="120"/>
    <n v="120"/>
    <n v="3783.6"/>
    <x v="0"/>
    <x v="1"/>
    <n v="454032"/>
    <n v="4701139.5999999987"/>
    <n v="29462493.640000004"/>
    <n v="7181"/>
    <n v="322"/>
    <n v="120"/>
    <n v="0"/>
    <n v="0"/>
  </r>
  <r>
    <d v="2024-12-19T00:00:00"/>
    <x v="0"/>
    <s v="DEV ENTERPRISE"/>
    <s v="KRHUB_90736"/>
    <s v="SubD A"/>
    <s v="SubD (SubD A)"/>
    <s v="Fem Care"/>
    <s v="Whisper Choice"/>
    <n v="120"/>
    <n v="120"/>
    <n v="3783.6"/>
    <x v="0"/>
    <x v="1"/>
    <n v="454032"/>
    <n v="5653437.1799999997"/>
    <n v="29008461.640000008"/>
    <n v="7061"/>
    <n v="321"/>
    <n v="120"/>
    <n v="0"/>
    <n v="0"/>
  </r>
  <r>
    <d v="2024-12-14T00:00:00"/>
    <x v="0"/>
    <s v="A TO Z TRADERS"/>
    <s v="KRHUB_93275"/>
    <s v="SubD B"/>
    <s v="SubD (SubD B)"/>
    <s v="Baby Care"/>
    <s v="Pampers"/>
    <n v="18"/>
    <n v="36"/>
    <n v="12490.56"/>
    <x v="0"/>
    <x v="0"/>
    <n v="449660.15999999997"/>
    <n v="2833065.04"/>
    <n v="32342779.760000009"/>
    <n v="8361"/>
    <n v="401"/>
    <n v="36"/>
    <n v="0"/>
    <n v="0"/>
  </r>
  <r>
    <d v="2024-12-14T00:00:00"/>
    <x v="0"/>
    <s v="V M Enterprise"/>
    <s v="KRHUB_91962"/>
    <s v="SubD A"/>
    <s v="SubD (SubD A)"/>
    <s v="Health Care"/>
    <s v="Vaporub"/>
    <n v="16"/>
    <n v="16"/>
    <n v="27649.599999999999"/>
    <x v="0"/>
    <x v="0"/>
    <n v="442393.59999999998"/>
    <n v="3343084.5099999993"/>
    <n v="31893119.600000009"/>
    <n v="8325"/>
    <n v="400"/>
    <n v="16"/>
    <n v="0"/>
    <n v="0"/>
  </r>
  <r>
    <d v="2024-12-14T00:00:00"/>
    <x v="0"/>
    <s v="Jalaram Enterprise"/>
    <s v="KRHUB_86219"/>
    <s v="SubD B"/>
    <s v="SubD (SubD B)"/>
    <s v="Health Care"/>
    <s v="Vaporub"/>
    <n v="16"/>
    <n v="16"/>
    <n v="27649.599999999999"/>
    <x v="0"/>
    <x v="0"/>
    <n v="442393.59999999998"/>
    <n v="4286022.1900000023"/>
    <n v="31450726.000000011"/>
    <n v="8309"/>
    <n v="399"/>
    <n v="16"/>
    <n v="0"/>
    <n v="0"/>
  </r>
  <r>
    <d v="2024-12-14T00:00:00"/>
    <x v="0"/>
    <s v="A TO Z TRADERS"/>
    <s v="KRHUB_93275"/>
    <s v="SubD B"/>
    <s v="SubD (SubD B)"/>
    <s v="Health Care"/>
    <s v="Vaporub"/>
    <n v="16"/>
    <n v="16"/>
    <n v="27649.599999999999"/>
    <x v="0"/>
    <x v="0"/>
    <n v="442393.59999999998"/>
    <n v="2383404.8800000008"/>
    <n v="31008332.40000001"/>
    <n v="8293"/>
    <n v="398"/>
    <n v="16"/>
    <n v="0"/>
    <n v="0"/>
  </r>
  <r>
    <d v="2024-12-14T00:00:00"/>
    <x v="0"/>
    <s v="Punit Sales Agency"/>
    <s v="KRHUB_78572"/>
    <s v="SubD A"/>
    <s v="SubD (SubD A)"/>
    <s v="Hair Care"/>
    <s v="H&amp;S"/>
    <n v="60"/>
    <n v="133"/>
    <n v="3258.5"/>
    <x v="0"/>
    <x v="0"/>
    <n v="433380.5"/>
    <n v="4654041.76"/>
    <n v="30565938.800000012"/>
    <n v="8277"/>
    <n v="397"/>
    <n v="133"/>
    <n v="0"/>
    <n v="0"/>
  </r>
  <r>
    <d v="2024-12-13T00:00:00"/>
    <x v="0"/>
    <s v="V M Enterprise"/>
    <s v="KRHUB_91962"/>
    <s v="SubD A"/>
    <s v="SubD (SubD A)"/>
    <s v="Fabric &amp; Home Care"/>
    <s v="Tide"/>
    <n v="72"/>
    <n v="216"/>
    <n v="2000.16"/>
    <x v="0"/>
    <x v="2"/>
    <n v="432034.56"/>
    <n v="2900690.9099999992"/>
    <n v="5927986.0400000028"/>
    <n v="1506"/>
    <n v="63"/>
    <n v="216"/>
    <n v="0"/>
    <n v="0"/>
  </r>
  <r>
    <d v="2024-12-14T00:00:00"/>
    <x v="0"/>
    <s v="Punit Sales Agency"/>
    <s v="KRHUB_78572"/>
    <s v="SubD A"/>
    <s v="SubD (SubD A)"/>
    <s v="Fabric &amp; Home Care"/>
    <s v="Tide"/>
    <n v="72"/>
    <n v="216"/>
    <n v="2000.16"/>
    <x v="0"/>
    <x v="0"/>
    <n v="432034.56"/>
    <n v="4220661.26"/>
    <n v="30132558.300000012"/>
    <n v="8144"/>
    <n v="396"/>
    <n v="216"/>
    <n v="0"/>
    <n v="0"/>
  </r>
  <r>
    <d v="2024-12-14T00:00:00"/>
    <x v="0"/>
    <s v="Punit Sales Agency"/>
    <s v="KRHUB_78572"/>
    <s v="SubD A"/>
    <s v="SubD (SubD A)"/>
    <s v="Fabric &amp; Home Care"/>
    <s v="Tide"/>
    <n v="72"/>
    <n v="216"/>
    <n v="2000.16"/>
    <x v="0"/>
    <x v="0"/>
    <n v="432034.56"/>
    <n v="3788626.7000000007"/>
    <n v="29700523.74000001"/>
    <n v="7928"/>
    <n v="395"/>
    <n v="216"/>
    <n v="0"/>
    <n v="0"/>
  </r>
  <r>
    <d v="2024-12-13T00:00:00"/>
    <x v="0"/>
    <s v="Bipinkumar Manshukhlal Shah"/>
    <s v="KRHUB_78366"/>
    <s v="SubD A"/>
    <s v="SubD (SubD A)"/>
    <s v="Hair Care"/>
    <s v="H&amp;S"/>
    <n v="24"/>
    <n v="48"/>
    <n v="8945.2800000000007"/>
    <x v="0"/>
    <x v="2"/>
    <n v="429373.44000000006"/>
    <n v="8443706.4400000013"/>
    <n v="5495951.4800000023"/>
    <n v="1290"/>
    <n v="62"/>
    <n v="48"/>
    <n v="0"/>
    <n v="0"/>
  </r>
  <r>
    <d v="2024-12-14T00:00:00"/>
    <x v="0"/>
    <s v="A TO Z TRADERS"/>
    <s v="KRHUB_93275"/>
    <s v="SubD B"/>
    <s v="SubD (SubD B)"/>
    <s v="Fabric &amp; Home Care"/>
    <s v="Tide"/>
    <n v="3"/>
    <n v="21"/>
    <n v="20124.93"/>
    <x v="0"/>
    <x v="0"/>
    <n v="422623.53"/>
    <n v="1941011.28"/>
    <n v="29268489.180000003"/>
    <n v="7712"/>
    <n v="394"/>
    <n v="21"/>
    <n v="0"/>
    <n v="0"/>
  </r>
  <r>
    <d v="2024-12-14T00:00:00"/>
    <x v="0"/>
    <s v="Vinayak Marketing"/>
    <s v="KRHUB_91961"/>
    <s v="SubD A"/>
    <s v="SubD (SubD A)"/>
    <s v="Personal Care (GIL)"/>
    <s v="Gillette"/>
    <n v="144"/>
    <n v="144"/>
    <n v="2880"/>
    <x v="0"/>
    <x v="0"/>
    <n v="414720"/>
    <n v="5504741.5200000014"/>
    <n v="28845865.650000002"/>
    <n v="7691"/>
    <n v="393"/>
    <n v="144"/>
    <n v="0"/>
    <n v="0"/>
  </r>
  <r>
    <d v="2024-12-17T00:00:00"/>
    <x v="0"/>
    <s v="SHREE MOMAI TRADERS"/>
    <s v="KRHUB_89269"/>
    <s v="SubD A"/>
    <s v="SubD (SubD A)"/>
    <s v="Personal Care (GIL)"/>
    <s v="Gillette"/>
    <n v="144"/>
    <n v="144"/>
    <n v="2880"/>
    <x v="0"/>
    <x v="1"/>
    <n v="414720"/>
    <n v="4608182.1600000011"/>
    <n v="28554429.640000004"/>
    <n v="6941"/>
    <n v="320"/>
    <n v="144"/>
    <n v="0"/>
    <n v="0"/>
  </r>
  <r>
    <d v="2024-12-17T00:00:00"/>
    <x v="0"/>
    <s v="Bipinkumar Manshukhlal Shah"/>
    <s v="KRHUB_78366"/>
    <s v="SubD A"/>
    <s v="SubD (SubD A)"/>
    <s v="Grooming"/>
    <s v="Fusion"/>
    <n v="40"/>
    <n v="20"/>
    <n v="20518"/>
    <x v="0"/>
    <x v="1"/>
    <n v="410360"/>
    <n v="8014332.9999999981"/>
    <n v="28139709.640000008"/>
    <n v="6797"/>
    <n v="319"/>
    <n v="20"/>
    <n v="0"/>
    <n v="0"/>
  </r>
  <r>
    <d v="2024-12-14T00:00:00"/>
    <x v="0"/>
    <s v="Bipinkumar Manshukhlal Shah"/>
    <s v="KRHUB_78366"/>
    <s v="SubD A"/>
    <s v="SubD (SubD A)"/>
    <s v="Grooming"/>
    <s v="Fusion"/>
    <n v="40"/>
    <n v="20"/>
    <n v="20518"/>
    <x v="0"/>
    <x v="2"/>
    <n v="410360"/>
    <n v="7603972.9999999981"/>
    <n v="5066578.0400000019"/>
    <n v="1242"/>
    <n v="61"/>
    <n v="20"/>
    <n v="0"/>
    <n v="0"/>
  </r>
  <r>
    <d v="2024-12-19T00:00:00"/>
    <x v="0"/>
    <s v="DEV ENTERPRISE"/>
    <s v="KRHUB_90736"/>
    <s v="SubD A"/>
    <s v="SubD (SubD A)"/>
    <s v="Fabric &amp; Home Care"/>
    <s v="Tide"/>
    <n v="24"/>
    <n v="72"/>
    <n v="5666.4"/>
    <x v="0"/>
    <x v="1"/>
    <n v="407980.79999999999"/>
    <n v="5199405.18"/>
    <n v="27729349.640000008"/>
    <n v="6777"/>
    <n v="318"/>
    <n v="72"/>
    <n v="0"/>
    <n v="0"/>
  </r>
  <r>
    <d v="2024-12-20T00:00:00"/>
    <x v="0"/>
    <s v="Akshar Agency"/>
    <s v="KRHUB_85606"/>
    <s v="SubD A"/>
    <s v="SubD (SubD A)"/>
    <s v="Fabric &amp; Home Care"/>
    <s v="Ariel Liquid"/>
    <n v="6"/>
    <n v="30"/>
    <n v="13583.1"/>
    <x v="0"/>
    <x v="1"/>
    <n v="407493"/>
    <n v="6049129.0100000016"/>
    <n v="27321368.840000007"/>
    <n v="6705"/>
    <n v="317"/>
    <n v="30"/>
    <n v="0"/>
    <n v="0"/>
  </r>
  <r>
    <d v="2024-12-17T00:00:00"/>
    <x v="0"/>
    <s v="SHREE MOMAI TRADERS"/>
    <s v="KRHUB_89269"/>
    <s v="SubD A"/>
    <s v="SubD (SubD A)"/>
    <s v="Fabric &amp; Home Care"/>
    <s v="Tide"/>
    <n v="5"/>
    <n v="25"/>
    <n v="16088"/>
    <x v="0"/>
    <x v="1"/>
    <n v="402200"/>
    <n v="4193462.1599999997"/>
    <n v="26913875.840000007"/>
    <n v="6675"/>
    <n v="316"/>
    <n v="25"/>
    <n v="0"/>
    <n v="0"/>
  </r>
  <r>
    <d v="2024-12-18T00:00:00"/>
    <x v="0"/>
    <s v="Jay Ambe Enterprise"/>
    <s v="KRHUB_92863"/>
    <s v="SubD A"/>
    <s v="SubD (SubD A)"/>
    <s v="Fabric &amp; Home Care"/>
    <s v="Ariel"/>
    <n v="6"/>
    <n v="24"/>
    <n v="16695.599999999999"/>
    <x v="0"/>
    <x v="1"/>
    <n v="400694.39999999997"/>
    <n v="1741807.4399999997"/>
    <n v="26511675.840000011"/>
    <n v="6650"/>
    <n v="315"/>
    <n v="24"/>
    <n v="0"/>
    <n v="0"/>
  </r>
  <r>
    <d v="2024-12-20T00:00:00"/>
    <x v="0"/>
    <s v="Akshar Agency"/>
    <s v="KRHUB_85606"/>
    <s v="SubD A"/>
    <s v="SubD (SubD A)"/>
    <s v="Baby Care"/>
    <s v="Pampers"/>
    <n v="288"/>
    <n v="216"/>
    <n v="1844.64"/>
    <x v="0"/>
    <x v="1"/>
    <n v="398442.24000000005"/>
    <n v="5641636.0100000016"/>
    <n v="26110981.440000013"/>
    <n v="6626"/>
    <n v="314"/>
    <n v="216"/>
    <n v="0"/>
    <n v="0"/>
  </r>
  <r>
    <d v="2024-12-13T00:00:00"/>
    <x v="0"/>
    <s v="Bipinkumar Manshukhlal Shah"/>
    <s v="KRHUB_78366"/>
    <s v="SubD A"/>
    <s v="SubD (SubD A)"/>
    <s v="Hair Care"/>
    <s v="Pantene"/>
    <n v="24"/>
    <n v="48"/>
    <n v="8247.36"/>
    <x v="0"/>
    <x v="2"/>
    <n v="395873.28000000003"/>
    <n v="7193612.9999999981"/>
    <n v="4656218.0400000019"/>
    <n v="1222"/>
    <n v="60"/>
    <n v="48"/>
    <n v="0"/>
    <n v="0"/>
  </r>
  <r>
    <d v="2024-12-14T00:00:00"/>
    <x v="0"/>
    <s v="Jiyansh Sales"/>
    <s v="KRHUB_94585"/>
    <s v="SubD B"/>
    <s v="SubD (SubD B)"/>
    <s v="Fem Care"/>
    <s v="Whisper Ultra"/>
    <n v="48"/>
    <n v="48"/>
    <n v="8216.16"/>
    <x v="0"/>
    <x v="0"/>
    <n v="394375.67999999999"/>
    <n v="2007956.19"/>
    <n v="28431145.650000002"/>
    <n v="7547"/>
    <n v="392"/>
    <n v="48"/>
    <n v="0"/>
    <n v="0"/>
  </r>
  <r>
    <d v="2024-12-14T00:00:00"/>
    <x v="0"/>
    <s v="Bipinkumar Manshukhlal Shah"/>
    <s v="KRHUB_78366"/>
    <s v="SubD A"/>
    <s v="SubD (SubD A)"/>
    <s v="Fem Care"/>
    <s v="Whisper Ultra"/>
    <n v="48"/>
    <n v="48"/>
    <n v="8216.16"/>
    <x v="0"/>
    <x v="0"/>
    <n v="394375.67999999999"/>
    <n v="6797739.7199999979"/>
    <n v="28036769.970000003"/>
    <n v="7499"/>
    <n v="391"/>
    <n v="48"/>
    <n v="0"/>
    <n v="0"/>
  </r>
  <r>
    <d v="2024-12-17T00:00:00"/>
    <x v="0"/>
    <s v="Bipinkumar Manshukhlal Shah"/>
    <s v="KRHUB_78366"/>
    <s v="SubD A"/>
    <s v="SubD (SubD A)"/>
    <s v="Fem Care"/>
    <s v="Whisper Ultra"/>
    <n v="48"/>
    <n v="48"/>
    <n v="8216.16"/>
    <x v="0"/>
    <x v="1"/>
    <n v="394375.67999999999"/>
    <n v="6403364.0399999982"/>
    <n v="25712539.20000001"/>
    <n v="6410"/>
    <n v="313"/>
    <n v="48"/>
    <n v="0"/>
    <n v="0"/>
  </r>
  <r>
    <d v="2024-12-20T00:00:00"/>
    <x v="0"/>
    <s v="Akshar Agency"/>
    <s v="KRHUB_85606"/>
    <s v="SubD A"/>
    <s v="SubD (SubD A)"/>
    <s v="Fem Care"/>
    <s v="Whisper Ultra"/>
    <n v="48"/>
    <n v="48"/>
    <n v="8216.16"/>
    <x v="0"/>
    <x v="1"/>
    <n v="394375.67999999999"/>
    <n v="5243193.7700000005"/>
    <n v="25318163.520000011"/>
    <n v="6362"/>
    <n v="312"/>
    <n v="48"/>
    <n v="0"/>
    <n v="0"/>
  </r>
  <r>
    <d v="2024-12-19T00:00:00"/>
    <x v="0"/>
    <s v="DEV ENTERPRISE"/>
    <s v="KRHUB_90736"/>
    <s v="SubD A"/>
    <s v="SubD (SubD A)"/>
    <s v="Fem Care"/>
    <s v="Whisper Ultra"/>
    <n v="48"/>
    <n v="48"/>
    <n v="8216.16"/>
    <x v="0"/>
    <x v="1"/>
    <n v="394375.67999999999"/>
    <n v="4791424.38"/>
    <n v="24923787.840000007"/>
    <n v="6314"/>
    <n v="311"/>
    <n v="48"/>
    <n v="0"/>
    <n v="0"/>
  </r>
  <r>
    <d v="2024-12-14T00:00:00"/>
    <x v="0"/>
    <s v="Jiyansh Sales"/>
    <s v="KRHUB_94585"/>
    <s v="SubD B"/>
    <s v="SubD (SubD B)"/>
    <s v="Fem Care"/>
    <s v="Whisper Choice"/>
    <n v="30"/>
    <n v="60"/>
    <n v="6487.2"/>
    <x v="0"/>
    <x v="0"/>
    <n v="389232"/>
    <n v="1613580.5100000002"/>
    <n v="27642394.290000003"/>
    <n v="7451"/>
    <n v="390"/>
    <n v="60"/>
    <n v="0"/>
    <n v="0"/>
  </r>
  <r>
    <d v="2024-12-17T00:00:00"/>
    <x v="0"/>
    <s v="SHREE MOMAI TRADERS"/>
    <s v="KRHUB_89269"/>
    <s v="SubD A"/>
    <s v="SubD (SubD A)"/>
    <s v="Fem Care"/>
    <s v="Whisper Choice"/>
    <n v="30"/>
    <n v="60"/>
    <n v="6487.2"/>
    <x v="0"/>
    <x v="1"/>
    <n v="389232"/>
    <n v="3791262.1599999997"/>
    <n v="24529412.160000008"/>
    <n v="6266"/>
    <n v="310"/>
    <n v="60"/>
    <n v="0"/>
    <n v="0"/>
  </r>
  <r>
    <d v="2024-12-13T00:00:00"/>
    <x v="0"/>
    <s v="Akshar Agency"/>
    <s v="KRHUB_85606"/>
    <s v="SubD A"/>
    <s v="SubD (SubD A)"/>
    <s v="Fabric &amp; Home Care"/>
    <s v="Tide"/>
    <n v="5"/>
    <n v="25"/>
    <n v="15023.25"/>
    <x v="0"/>
    <x v="2"/>
    <n v="375581.25"/>
    <n v="4848818.09"/>
    <n v="4260344.76"/>
    <n v="1174"/>
    <n v="59"/>
    <n v="25"/>
    <n v="0"/>
    <n v="0"/>
  </r>
  <r>
    <d v="2024-12-14T00:00:00"/>
    <x v="0"/>
    <s v="Punit Sales Agency"/>
    <s v="KRHUB_78572"/>
    <s v="SubD A"/>
    <s v="SubD (SubD A)"/>
    <s v="Fabric &amp; Home Care"/>
    <s v="Tide"/>
    <n v="24"/>
    <n v="69"/>
    <n v="5430.3"/>
    <x v="0"/>
    <x v="0"/>
    <n v="374690.7"/>
    <n v="3356592.1400000006"/>
    <n v="27253162.289999999"/>
    <n v="7391"/>
    <n v="389"/>
    <n v="69"/>
    <n v="0"/>
    <n v="0"/>
  </r>
  <r>
    <d v="2024-12-20T00:00:00"/>
    <x v="0"/>
    <s v="Vinayak Marketing"/>
    <s v="KRHUB_91961"/>
    <s v="SubD A"/>
    <s v="SubD (SubD A)"/>
    <s v="Health Care"/>
    <s v="VCD"/>
    <n v="4"/>
    <n v="16"/>
    <n v="22696.799999999999"/>
    <x v="0"/>
    <x v="1"/>
    <n v="363148.79999999999"/>
    <n v="5090021.5200000005"/>
    <n v="24140180.160000008"/>
    <n v="6206"/>
    <n v="309"/>
    <n v="16"/>
    <n v="0"/>
    <n v="0"/>
  </r>
  <r>
    <d v="2024-12-20T00:00:00"/>
    <x v="0"/>
    <s v="Akshar Agency"/>
    <s v="KRHUB_85606"/>
    <s v="SubD A"/>
    <s v="SubD (SubD A)"/>
    <s v="Fem Care"/>
    <s v="Whisper Ultra"/>
    <n v="54"/>
    <n v="54"/>
    <n v="6631.74"/>
    <x v="0"/>
    <x v="1"/>
    <n v="358113.95999999996"/>
    <n v="4473236.84"/>
    <n v="23777031.360000007"/>
    <n v="6190"/>
    <n v="308"/>
    <n v="54"/>
    <n v="0"/>
    <n v="0"/>
  </r>
  <r>
    <d v="2024-12-20T00:00:00"/>
    <x v="0"/>
    <s v="Akshar Agency"/>
    <s v="KRHUB_85606"/>
    <s v="SubD A"/>
    <s v="SubD (SubD A)"/>
    <s v="Fabric &amp; Home Care"/>
    <s v="Ariel Liquid"/>
    <n v="6"/>
    <n v="30"/>
    <n v="11916.6"/>
    <x v="0"/>
    <x v="1"/>
    <n v="357498"/>
    <n v="4115122.8799999994"/>
    <n v="23418917.400000006"/>
    <n v="6136"/>
    <n v="307"/>
    <n v="30"/>
    <n v="0"/>
    <n v="0"/>
  </r>
  <r>
    <d v="2024-12-14T00:00:00"/>
    <x v="0"/>
    <s v="Punit Sales Agency"/>
    <s v="KRHUB_78572"/>
    <s v="SubD A"/>
    <s v="SubD (SubD A)"/>
    <s v="Hair Care"/>
    <s v="H&amp;S"/>
    <n v="60"/>
    <n v="120"/>
    <n v="2940"/>
    <x v="0"/>
    <x v="0"/>
    <n v="352800"/>
    <n v="2981901.44"/>
    <n v="26878471.589999996"/>
    <n v="7322"/>
    <n v="388"/>
    <n v="120"/>
    <n v="0"/>
    <n v="0"/>
  </r>
  <r>
    <d v="2024-12-13T00:00:00"/>
    <x v="0"/>
    <s v="V M Enterprise"/>
    <s v="KRHUB_91962"/>
    <s v="SubD A"/>
    <s v="SubD (SubD A)"/>
    <s v="Hair Care"/>
    <s v="H&amp;S"/>
    <n v="60"/>
    <n v="120"/>
    <n v="2940"/>
    <x v="0"/>
    <x v="2"/>
    <n v="352800"/>
    <n v="2468656.3499999992"/>
    <n v="3884763.5099999993"/>
    <n v="1149"/>
    <n v="58"/>
    <n v="120"/>
    <n v="0"/>
    <n v="0"/>
  </r>
  <r>
    <d v="2024-12-16T00:00:00"/>
    <x v="0"/>
    <s v="Verai General Stores"/>
    <s v="KRHUB_90915"/>
    <s v="SubD B"/>
    <s v="SubD (SubD B)"/>
    <s v="Hair Care"/>
    <s v="H&amp;S"/>
    <n v="60"/>
    <n v="120"/>
    <n v="2940"/>
    <x v="0"/>
    <x v="1"/>
    <n v="352800"/>
    <n v="5975365.5599999968"/>
    <n v="23061419.400000006"/>
    <n v="6106"/>
    <n v="306"/>
    <n v="120"/>
    <n v="0"/>
    <n v="0"/>
  </r>
  <r>
    <d v="2024-12-17T00:00:00"/>
    <x v="0"/>
    <s v="Bipinkumar Manshukhlal Shah"/>
    <s v="KRHUB_78366"/>
    <s v="SubD A"/>
    <s v="SubD (SubD A)"/>
    <s v="Grooming"/>
    <s v="Gillette Mach3"/>
    <n v="72"/>
    <n v="36"/>
    <n v="9610.92"/>
    <x v="0"/>
    <x v="1"/>
    <n v="345993.12"/>
    <n v="6008988.3599999975"/>
    <n v="22708619.40000001"/>
    <n v="5986"/>
    <n v="305"/>
    <n v="36"/>
    <n v="0"/>
    <n v="0"/>
  </r>
  <r>
    <d v="2024-12-19T00:00:00"/>
    <x v="0"/>
    <s v="DEV ENTERPRISE"/>
    <s v="KRHUB_90736"/>
    <s v="SubD A"/>
    <s v="SubD (SubD A)"/>
    <s v="Grooming"/>
    <s v="Gillette Mach3"/>
    <n v="72"/>
    <n v="36"/>
    <n v="9610.92"/>
    <x v="0"/>
    <x v="1"/>
    <n v="345993.12"/>
    <n v="4397048.6999999993"/>
    <n v="22362626.280000016"/>
    <n v="5950"/>
    <n v="304"/>
    <n v="36"/>
    <n v="0"/>
    <n v="0"/>
  </r>
  <r>
    <d v="2024-12-16T00:00:00"/>
    <x v="0"/>
    <s v="Verai General Stores"/>
    <s v="KRHUB_90915"/>
    <s v="SubD B"/>
    <s v="SubD (SubD B)"/>
    <s v="Baby Care"/>
    <s v="Pampers"/>
    <n v="40"/>
    <n v="64"/>
    <n v="5280"/>
    <x v="0"/>
    <x v="0"/>
    <n v="337920"/>
    <n v="5622565.5599999977"/>
    <n v="26525671.59"/>
    <n v="7202"/>
    <n v="387"/>
    <n v="64"/>
    <n v="0"/>
    <n v="0"/>
  </r>
  <r>
    <d v="2024-12-16T00:00:00"/>
    <x v="0"/>
    <s v="Verai General Stores"/>
    <s v="KRHUB_90915"/>
    <s v="SubD B"/>
    <s v="SubD (SubD B)"/>
    <s v="Baby Care"/>
    <s v="Pampers"/>
    <n v="40"/>
    <n v="64"/>
    <n v="5280"/>
    <x v="0"/>
    <x v="0"/>
    <n v="337920"/>
    <n v="5284645.5599999987"/>
    <n v="26187751.59"/>
    <n v="7138"/>
    <n v="386"/>
    <n v="64"/>
    <n v="0"/>
    <n v="0"/>
  </r>
  <r>
    <d v="2024-12-16T00:00:00"/>
    <x v="0"/>
    <s v="Verai General Stores"/>
    <s v="KRHUB_90915"/>
    <s v="SubD B"/>
    <s v="SubD (SubD B)"/>
    <s v="Fem Care"/>
    <s v="Whisper Ultra"/>
    <n v="72"/>
    <n v="72"/>
    <n v="4540.32"/>
    <x v="0"/>
    <x v="0"/>
    <n v="326903.03999999998"/>
    <n v="4946725.5599999996"/>
    <n v="25849831.59"/>
    <n v="7074"/>
    <n v="385"/>
    <n v="72"/>
    <n v="0"/>
    <n v="0"/>
  </r>
  <r>
    <d v="2024-12-18T00:00:00"/>
    <x v="0"/>
    <s v="Vinod Pharma"/>
    <s v="KRHUB_93329"/>
    <s v="SubD A"/>
    <s v="SubD (SubD A)"/>
    <s v="Health Care"/>
    <s v="Action 500"/>
    <n v="90"/>
    <n v="24"/>
    <n v="13445.04"/>
    <x v="0"/>
    <x v="1"/>
    <n v="322680.96000000002"/>
    <n v="4247107.5999999987"/>
    <n v="22016633.160000023"/>
    <n v="5914"/>
    <n v="303"/>
    <n v="24"/>
    <n v="0"/>
    <n v="0"/>
  </r>
  <r>
    <d v="2024-12-17T00:00:00"/>
    <x v="0"/>
    <s v="Punit Sales Agency"/>
    <s v="KRHUB_78572"/>
    <s v="SubD A"/>
    <s v="SubD (SubD A)"/>
    <s v="Grooming"/>
    <s v="Gillette Mach3"/>
    <n v="36"/>
    <n v="36"/>
    <n v="8839.44"/>
    <x v="0"/>
    <x v="1"/>
    <n v="318219.84000000003"/>
    <n v="2629101.44"/>
    <n v="21693952.200000022"/>
    <n v="5890"/>
    <n v="302"/>
    <n v="36"/>
    <n v="0"/>
    <n v="0"/>
  </r>
  <r>
    <d v="2024-12-19T00:00:00"/>
    <x v="0"/>
    <s v="DEV ENTERPRISE"/>
    <s v="KRHUB_90736"/>
    <s v="SubD A"/>
    <s v="SubD (SubD A)"/>
    <s v="Grooming"/>
    <s v="Gillette Mach3"/>
    <n v="36"/>
    <n v="36"/>
    <n v="8839.44"/>
    <x v="0"/>
    <x v="1"/>
    <n v="318219.84000000003"/>
    <n v="4051055.5800000005"/>
    <n v="21375732.360000018"/>
    <n v="5854"/>
    <n v="301"/>
    <n v="36"/>
    <n v="0"/>
    <n v="0"/>
  </r>
  <r>
    <d v="2024-12-14T00:00:00"/>
    <x v="1"/>
    <s v="Punit Sales Agency"/>
    <s v="KRHUB_78572"/>
    <s v="SubD A"/>
    <s v="SubD (SubD A)"/>
    <s v="Grooming"/>
    <s v="Gillette Mach3"/>
    <n v="36"/>
    <n v="-36"/>
    <n v="-8839.44"/>
    <x v="1"/>
    <x v="2"/>
    <n v="0"/>
    <n v="2310881.6"/>
    <n v="3531963.51"/>
    <n v="1029"/>
    <n v="57"/>
    <n v="0"/>
    <n v="318219.84000000003"/>
    <n v="-36"/>
  </r>
  <r>
    <d v="2024-12-20T00:00:00"/>
    <x v="0"/>
    <s v="Mashru General Store"/>
    <s v="KRHUB_92137"/>
    <s v="SubD B"/>
    <s v="SubD (SubD B)"/>
    <s v="Health Care"/>
    <s v="VCD"/>
    <n v="16"/>
    <n v="32"/>
    <n v="9879.68"/>
    <x v="0"/>
    <x v="1"/>
    <n v="316149.76000000001"/>
    <n v="2067494.3699999999"/>
    <n v="21057512.520000018"/>
    <n v="5818"/>
    <n v="300"/>
    <n v="32"/>
    <n v="0"/>
    <n v="0"/>
  </r>
  <r>
    <d v="2024-12-16T00:00:00"/>
    <x v="0"/>
    <s v="Jalaram Enterprise"/>
    <s v="KRHUB_86219"/>
    <s v="SubD B"/>
    <s v="SubD (SubD B)"/>
    <s v="Fabric &amp; Home Care"/>
    <s v="Tide"/>
    <n v="24"/>
    <n v="48"/>
    <n v="6488.64"/>
    <x v="0"/>
    <x v="1"/>
    <n v="311454.72000000003"/>
    <n v="3843628.59"/>
    <n v="20741362.760000017"/>
    <n v="5786"/>
    <n v="299"/>
    <n v="48"/>
    <n v="0"/>
    <n v="0"/>
  </r>
  <r>
    <d v="2024-12-16T00:00:00"/>
    <x v="0"/>
    <s v="Verai General Stores"/>
    <s v="KRHUB_90915"/>
    <s v="SubD B"/>
    <s v="SubD (SubD B)"/>
    <s v="Fabric &amp; Home Care"/>
    <s v="Tide"/>
    <n v="24"/>
    <n v="48"/>
    <n v="6488.64"/>
    <x v="0"/>
    <x v="1"/>
    <n v="311454.72000000003"/>
    <n v="4619822.5199999996"/>
    <n v="20429908.040000014"/>
    <n v="5738"/>
    <n v="298"/>
    <n v="48"/>
    <n v="0"/>
    <n v="0"/>
  </r>
  <r>
    <d v="2024-12-20T00:00:00"/>
    <x v="0"/>
    <s v="Akshar Agency"/>
    <s v="KRHUB_85606"/>
    <s v="SubD A"/>
    <s v="SubD (SubD A)"/>
    <s v="Fabric &amp; Home Care"/>
    <s v="Tide"/>
    <n v="3"/>
    <n v="18"/>
    <n v="17249.939999999999"/>
    <x v="0"/>
    <x v="1"/>
    <n v="310498.92"/>
    <n v="3757624.879999999"/>
    <n v="20118453.320000015"/>
    <n v="5690"/>
    <n v="297"/>
    <n v="18"/>
    <n v="0"/>
    <n v="0"/>
  </r>
  <r>
    <d v="2024-12-14T00:00:00"/>
    <x v="0"/>
    <s v="Bipinkumar Manshukhlal Shah"/>
    <s v="KRHUB_78366"/>
    <s v="SubD A"/>
    <s v="SubD (SubD A)"/>
    <s v="Grooming"/>
    <s v="Gillette Mach3"/>
    <n v="72"/>
    <n v="34"/>
    <n v="9076.98"/>
    <x v="0"/>
    <x v="0"/>
    <n v="308617.32"/>
    <n v="5662995.2399999984"/>
    <n v="25522928.549999997"/>
    <n v="7002"/>
    <n v="384"/>
    <n v="34"/>
    <n v="0"/>
    <n v="0"/>
  </r>
  <r>
    <d v="2024-12-16T00:00:00"/>
    <x v="0"/>
    <s v="Jalaram Enterprise"/>
    <s v="KRHUB_86219"/>
    <s v="SubD B"/>
    <s v="SubD (SubD B)"/>
    <s v="Fem Care"/>
    <s v="Whisper Ultra"/>
    <n v="48"/>
    <n v="48"/>
    <n v="6315.84"/>
    <x v="0"/>
    <x v="0"/>
    <n v="303160.32000000001"/>
    <n v="3532173.8699999992"/>
    <n v="25214311.23"/>
    <n v="6968"/>
    <n v="383"/>
    <n v="48"/>
    <n v="0"/>
    <n v="0"/>
  </r>
  <r>
    <d v="2024-12-14T00:00:00"/>
    <x v="0"/>
    <s v="Punit Sales Agency"/>
    <s v="KRHUB_78572"/>
    <s v="SubD A"/>
    <s v="SubD (SubD A)"/>
    <s v="Fabric &amp; Home Care"/>
    <s v="Tide"/>
    <n v="24"/>
    <n v="47"/>
    <n v="6353.46"/>
    <x v="0"/>
    <x v="0"/>
    <n v="298612.62"/>
    <n v="2310881.6"/>
    <n v="24911150.91"/>
    <n v="6920"/>
    <n v="382"/>
    <n v="47"/>
    <n v="0"/>
    <n v="0"/>
  </r>
  <r>
    <d v="2024-12-14T00:00:00"/>
    <x v="0"/>
    <s v="Vinayak Marketing"/>
    <s v="KRHUB_91961"/>
    <s v="SubD A"/>
    <s v="SubD (SubD A)"/>
    <s v="Oral care"/>
    <s v="ORAL B"/>
    <n v="24"/>
    <n v="48"/>
    <n v="6000"/>
    <x v="0"/>
    <x v="0"/>
    <n v="288000"/>
    <n v="4726872.7200000007"/>
    <n v="24612538.289999999"/>
    <n v="6873"/>
    <n v="381"/>
    <n v="48"/>
    <n v="0"/>
    <n v="0"/>
  </r>
  <r>
    <d v="2024-12-16T00:00:00"/>
    <x v="0"/>
    <s v="Verai General Stores"/>
    <s v="KRHUB_90915"/>
    <s v="SubD B"/>
    <s v="SubD (SubD B)"/>
    <s v="Oral care"/>
    <s v="ORAL B"/>
    <n v="24"/>
    <n v="48"/>
    <n v="6000"/>
    <x v="0"/>
    <x v="0"/>
    <n v="288000"/>
    <n v="4308367.8"/>
    <n v="24324538.289999995"/>
    <n v="6825"/>
    <n v="380"/>
    <n v="48"/>
    <n v="0"/>
    <n v="0"/>
  </r>
  <r>
    <d v="2024-12-20T00:00:00"/>
    <x v="0"/>
    <s v="Vinayak Marketing"/>
    <s v="KRHUB_91961"/>
    <s v="SubD A"/>
    <s v="SubD (SubD A)"/>
    <s v="Oral care"/>
    <s v="ORAL B"/>
    <n v="24"/>
    <n v="48"/>
    <n v="6000"/>
    <x v="0"/>
    <x v="1"/>
    <n v="288000"/>
    <n v="4438872.7200000016"/>
    <n v="19807954.400000013"/>
    <n v="5672"/>
    <n v="296"/>
    <n v="48"/>
    <n v="0"/>
    <n v="0"/>
  </r>
  <r>
    <d v="2024-12-14T00:00:00"/>
    <x v="0"/>
    <s v="V M Enterprise"/>
    <s v="KRHUB_91962"/>
    <s v="SubD A"/>
    <s v="SubD (SubD A)"/>
    <s v="Female Hair Removal"/>
    <s v="Satin Care"/>
    <n v="192"/>
    <n v="60"/>
    <n v="4683.6000000000004"/>
    <x v="0"/>
    <x v="2"/>
    <n v="281016"/>
    <n v="2115856.3499999996"/>
    <n v="3531963.51"/>
    <n v="1065"/>
    <n v="56"/>
    <n v="60"/>
    <n v="0"/>
    <n v="0"/>
  </r>
  <r>
    <d v="2024-12-14T00:00:00"/>
    <x v="0"/>
    <s v="Vinayak Marketing"/>
    <s v="KRHUB_91961"/>
    <s v="SubD A"/>
    <s v="SubD (SubD A)"/>
    <s v="Oral care"/>
    <s v="ORAL B"/>
    <n v="20"/>
    <n v="40"/>
    <n v="7000"/>
    <x v="0"/>
    <x v="0"/>
    <n v="280000"/>
    <n v="4150872.7200000016"/>
    <n v="24036538.289999995"/>
    <n v="6777"/>
    <n v="379"/>
    <n v="40"/>
    <n v="0"/>
    <n v="0"/>
  </r>
  <r>
    <d v="2024-12-17T00:00:00"/>
    <x v="0"/>
    <s v="Bipinkumar Manshukhlal Shah"/>
    <s v="KRHUB_78366"/>
    <s v="SubD A"/>
    <s v="SubD (SubD A)"/>
    <s v="Baby Care"/>
    <s v="Pampers"/>
    <n v="40"/>
    <n v="40"/>
    <n v="6922"/>
    <x v="0"/>
    <x v="1"/>
    <n v="276880"/>
    <n v="5354377.919999999"/>
    <n v="19519954.400000017"/>
    <n v="5624"/>
    <n v="295"/>
    <n v="40"/>
    <n v="0"/>
    <n v="0"/>
  </r>
  <r>
    <d v="2024-12-14T00:00:00"/>
    <x v="0"/>
    <s v="DEV ENTERPRISE"/>
    <s v="KRHUB_90736"/>
    <s v="SubD A"/>
    <s v="SubD (SubD A)"/>
    <s v="Fabric &amp; Home Care"/>
    <s v="Ariel Liquid"/>
    <n v="12"/>
    <n v="36"/>
    <n v="7499.88"/>
    <x v="0"/>
    <x v="0"/>
    <n v="269995.68"/>
    <n v="3732835.7400000007"/>
    <n v="23756538.289999995"/>
    <n v="6737"/>
    <n v="378"/>
    <n v="36"/>
    <n v="0"/>
    <n v="0"/>
  </r>
  <r>
    <d v="2024-12-17T00:00:00"/>
    <x v="0"/>
    <s v="SHREE MOMAI TRADERS"/>
    <s v="KRHUB_89269"/>
    <s v="SubD A"/>
    <s v="SubD (SubD A)"/>
    <s v="Fabric &amp; Home Care"/>
    <s v="Ariel Liquid"/>
    <n v="12"/>
    <n v="36"/>
    <n v="7499.88"/>
    <x v="0"/>
    <x v="1"/>
    <n v="269995.68"/>
    <n v="3402030.1599999997"/>
    <n v="19243074.400000017"/>
    <n v="5584"/>
    <n v="294"/>
    <n v="36"/>
    <n v="0"/>
    <n v="0"/>
  </r>
  <r>
    <d v="2024-12-14T00:00:00"/>
    <x v="0"/>
    <s v="A TO Z TRADERS"/>
    <s v="KRHUB_93275"/>
    <s v="SubD B"/>
    <s v="SubD (SubD B)"/>
    <s v="Fem Care"/>
    <s v="Whisper Ultra"/>
    <n v="24"/>
    <n v="24"/>
    <n v="11170.08"/>
    <x v="0"/>
    <x v="0"/>
    <n v="268081.91999999998"/>
    <n v="1518387.75"/>
    <n v="23486542.609999996"/>
    <n v="6701"/>
    <n v="377"/>
    <n v="24"/>
    <n v="0"/>
    <n v="0"/>
  </r>
  <r>
    <d v="2024-12-14T00:00:00"/>
    <x v="1"/>
    <s v="A TO Z TRADERS"/>
    <s v="KRHUB_93275"/>
    <s v="SubD B"/>
    <s v="SubD (SubD B)"/>
    <s v="Fem Care"/>
    <s v="Whisper Ultra"/>
    <n v="24"/>
    <n v="-24"/>
    <n v="-11170.08"/>
    <x v="2"/>
    <x v="2"/>
    <n v="0"/>
    <n v="1250305.8299999998"/>
    <n v="3250947.51"/>
    <n v="1005"/>
    <n v="55"/>
    <n v="0"/>
    <n v="268081.91999999998"/>
    <n v="-24"/>
  </r>
  <r>
    <d v="2024-12-16T00:00:00"/>
    <x v="0"/>
    <s v="GPSAR Healthcare Ltd"/>
    <s v="KRHUB_78371"/>
    <s v="Large A Pharmacy"/>
    <s v="HFS (Large A Pharmacy)- D type"/>
    <s v="Fem Care"/>
    <s v="Whisper Ultra"/>
    <n v="20"/>
    <n v="24"/>
    <n v="11163.12"/>
    <x v="0"/>
    <x v="0"/>
    <n v="267914.88"/>
    <n v="5820886.4699999997"/>
    <n v="23218460.689999994"/>
    <n v="6677"/>
    <n v="376"/>
    <n v="24"/>
    <n v="0"/>
    <n v="0"/>
  </r>
  <r>
    <d v="2024-12-16T00:00:00"/>
    <x v="0"/>
    <s v="GPSAR Healthcare Ltd"/>
    <s v="KRHUB_78371"/>
    <s v="Large A Pharmacy"/>
    <s v="HFS (Large A Pharmacy)- D type"/>
    <s v="Grooming"/>
    <s v="Fusion"/>
    <n v="40"/>
    <n v="12"/>
    <n v="22232.04"/>
    <x v="0"/>
    <x v="0"/>
    <n v="266784.48"/>
    <n v="5552971.5899999999"/>
    <n v="22950545.809999984"/>
    <n v="6653"/>
    <n v="375"/>
    <n v="12"/>
    <n v="0"/>
    <n v="0"/>
  </r>
  <r>
    <d v="2024-12-18T00:00:00"/>
    <x v="0"/>
    <s v="Jay Ambe Enterprise"/>
    <s v="KRHUB_92863"/>
    <s v="SubD A"/>
    <s v="SubD (SubD A)"/>
    <s v="Baby Care"/>
    <s v="Pampers"/>
    <n v="72"/>
    <n v="72"/>
    <n v="3600"/>
    <x v="0"/>
    <x v="1"/>
    <n v="259200"/>
    <n v="1341113.0399999998"/>
    <n v="18973078.720000017"/>
    <n v="5548"/>
    <n v="293"/>
    <n v="72"/>
    <n v="0"/>
    <n v="0"/>
  </r>
  <r>
    <d v="2024-12-14T00:00:00"/>
    <x v="0"/>
    <s v="DEV ENTERPRISE"/>
    <s v="KRHUB_90736"/>
    <s v="SubD A"/>
    <s v="SubD (SubD A)"/>
    <s v="Fabric &amp; Home Care"/>
    <s v="Ariel Liquid"/>
    <n v="4"/>
    <n v="20"/>
    <n v="12777.8"/>
    <x v="0"/>
    <x v="0"/>
    <n v="255556"/>
    <n v="3462840.0600000005"/>
    <n v="22683761.329999987"/>
    <n v="6641"/>
    <n v="374"/>
    <n v="20"/>
    <n v="0"/>
    <n v="0"/>
  </r>
  <r>
    <d v="2024-12-17T00:00:00"/>
    <x v="0"/>
    <s v="Punit Sales Agency"/>
    <s v="KRHUB_78572"/>
    <s v="SubD A"/>
    <s v="SubD (SubD A)"/>
    <s v="Fabric &amp; Home Care"/>
    <s v="Ariel Liquid"/>
    <n v="4"/>
    <n v="20"/>
    <n v="12777.8"/>
    <x v="0"/>
    <x v="1"/>
    <n v="255556"/>
    <n v="2012268.98"/>
    <n v="18713878.720000014"/>
    <n v="5476"/>
    <n v="292"/>
    <n v="20"/>
    <n v="0"/>
    <n v="0"/>
  </r>
  <r>
    <d v="2024-12-14T00:00:00"/>
    <x v="0"/>
    <s v="Vinayak Marketing"/>
    <s v="KRHUB_91961"/>
    <s v="SubD A"/>
    <s v="SubD (SubD A)"/>
    <s v="Fabric &amp; Home Care"/>
    <s v="Tide"/>
    <n v="5"/>
    <n v="50"/>
    <n v="5102"/>
    <x v="0"/>
    <x v="0"/>
    <n v="255100"/>
    <n v="3870872.7200000016"/>
    <n v="22428205.329999987"/>
    <n v="6621"/>
    <n v="373"/>
    <n v="50"/>
    <n v="0"/>
    <n v="0"/>
  </r>
  <r>
    <d v="2024-12-16T00:00:00"/>
    <x v="0"/>
    <s v="Jalaram Enterprise"/>
    <s v="KRHUB_86219"/>
    <s v="SubD B"/>
    <s v="SubD (SubD B)"/>
    <s v="Fabric &amp; Home Care"/>
    <s v="Ariel"/>
    <n v="5"/>
    <n v="50"/>
    <n v="5102"/>
    <x v="0"/>
    <x v="1"/>
    <n v="255100"/>
    <n v="3229013.55"/>
    <n v="18458322.720000014"/>
    <n v="5456"/>
    <n v="291"/>
    <n v="50"/>
    <n v="0"/>
    <n v="0"/>
  </r>
  <r>
    <d v="2024-12-14T00:00:00"/>
    <x v="0"/>
    <s v="Jiyansh Sales"/>
    <s v="KRHUB_94585"/>
    <s v="SubD B"/>
    <s v="SubD (SubD B)"/>
    <s v="Fabric &amp; Home Care"/>
    <s v="Tide"/>
    <n v="5"/>
    <n v="50"/>
    <n v="5102"/>
    <x v="0"/>
    <x v="0"/>
    <n v="255100"/>
    <n v="1224348.51"/>
    <n v="22173105.329999987"/>
    <n v="6571"/>
    <n v="372"/>
    <n v="50"/>
    <n v="0"/>
    <n v="0"/>
  </r>
  <r>
    <d v="2024-12-18T00:00:00"/>
    <x v="0"/>
    <s v="Jay Ambe Enterprise"/>
    <s v="KRHUB_92863"/>
    <s v="SubD A"/>
    <s v="SubD (SubD A)"/>
    <s v="Personal Care (GIL)"/>
    <s v="Gillette"/>
    <n v="24"/>
    <n v="24"/>
    <n v="10500"/>
    <x v="0"/>
    <x v="1"/>
    <n v="252000"/>
    <n v="1081913.0399999998"/>
    <n v="18203222.720000017"/>
    <n v="5406"/>
    <n v="290"/>
    <n v="24"/>
    <n v="0"/>
    <n v="0"/>
  </r>
  <r>
    <d v="2024-12-16T00:00:00"/>
    <x v="0"/>
    <s v="Verai General Stores"/>
    <s v="KRHUB_90915"/>
    <s v="SubD B"/>
    <s v="SubD (SubD B)"/>
    <s v="Fabric &amp; Home Care"/>
    <s v="Ariel"/>
    <n v="48"/>
    <n v="48"/>
    <n v="5244.48"/>
    <x v="0"/>
    <x v="1"/>
    <n v="251735.03999999998"/>
    <n v="4020367.8"/>
    <n v="17951222.720000014"/>
    <n v="5382"/>
    <n v="289"/>
    <n v="48"/>
    <n v="0"/>
    <n v="0"/>
  </r>
  <r>
    <d v="2024-12-14T00:00:00"/>
    <x v="0"/>
    <s v="Vinayak Marketing"/>
    <s v="KRHUB_91961"/>
    <s v="SubD A"/>
    <s v="SubD (SubD A)"/>
    <s v="Personal Care (GIL)"/>
    <s v="Gillette"/>
    <n v="72"/>
    <n v="72"/>
    <n v="3456"/>
    <x v="0"/>
    <x v="0"/>
    <n v="248832"/>
    <n v="3615772.7200000016"/>
    <n v="21918005.329999983"/>
    <n v="6521"/>
    <n v="371"/>
    <n v="72"/>
    <n v="0"/>
    <n v="0"/>
  </r>
  <r>
    <d v="2024-12-14T00:00:00"/>
    <x v="0"/>
    <s v="Bipinkumar Manshukhlal Shah"/>
    <s v="KRHUB_78366"/>
    <s v="SubD A"/>
    <s v="SubD (SubD A)"/>
    <s v="Personal Care (GIL)"/>
    <s v="Gillette"/>
    <n v="72"/>
    <n v="72"/>
    <n v="3456"/>
    <x v="0"/>
    <x v="0"/>
    <n v="248832"/>
    <n v="5077497.9199999981"/>
    <n v="21669173.32999998"/>
    <n v="6449"/>
    <n v="370"/>
    <n v="72"/>
    <n v="0"/>
    <n v="0"/>
  </r>
  <r>
    <d v="2024-12-17T00:00:00"/>
    <x v="0"/>
    <s v="Bipinkumar Manshukhlal Shah"/>
    <s v="KRHUB_78366"/>
    <s v="SubD A"/>
    <s v="SubD (SubD A)"/>
    <s v="Personal Care (GIL)"/>
    <s v="Gillette"/>
    <n v="72"/>
    <n v="72"/>
    <n v="3456"/>
    <x v="0"/>
    <x v="1"/>
    <n v="248832"/>
    <n v="4828665.9199999981"/>
    <n v="17699487.680000007"/>
    <n v="5334"/>
    <n v="288"/>
    <n v="72"/>
    <n v="0"/>
    <n v="0"/>
  </r>
  <r>
    <d v="2024-12-19T00:00:00"/>
    <x v="0"/>
    <s v="DEV ENTERPRISE"/>
    <s v="KRHUB_90736"/>
    <s v="SubD A"/>
    <s v="SubD (SubD A)"/>
    <s v="Personal Care (GIL)"/>
    <s v="Gillette"/>
    <n v="72"/>
    <n v="72"/>
    <n v="3456"/>
    <x v="0"/>
    <x v="1"/>
    <n v="248832"/>
    <n v="3207284.0600000005"/>
    <n v="17450655.680000003"/>
    <n v="5262"/>
    <n v="287"/>
    <n v="72"/>
    <n v="0"/>
    <n v="0"/>
  </r>
  <r>
    <d v="2024-12-14T00:00:00"/>
    <x v="0"/>
    <s v="Vinod Pharma"/>
    <s v="KRHUB_93329"/>
    <s v="SubD A"/>
    <s v="SubD (SubD A)"/>
    <s v="Fabric &amp; Home Care"/>
    <s v="Ariel Liquid"/>
    <n v="12"/>
    <n v="36"/>
    <n v="6633.36"/>
    <x v="0"/>
    <x v="0"/>
    <n v="238800.96"/>
    <n v="3924426.6399999997"/>
    <n v="21420341.329999983"/>
    <n v="6377"/>
    <n v="369"/>
    <n v="36"/>
    <n v="0"/>
    <n v="0"/>
  </r>
  <r>
    <d v="2024-12-14T00:00:00"/>
    <x v="0"/>
    <s v="V M Enterprise"/>
    <s v="KRHUB_91962"/>
    <s v="SubD A"/>
    <s v="SubD (SubD A)"/>
    <s v="Fem Care"/>
    <s v="Whisper Ultra"/>
    <n v="48"/>
    <n v="48"/>
    <n v="4756.8"/>
    <x v="0"/>
    <x v="0"/>
    <n v="228326.40000000002"/>
    <n v="1834840.3499999999"/>
    <n v="21181540.369999986"/>
    <n v="6341"/>
    <n v="368"/>
    <n v="48"/>
    <n v="0"/>
    <n v="0"/>
  </r>
  <r>
    <d v="2024-12-14T00:00:00"/>
    <x v="0"/>
    <s v="Bipinkumar Manshukhlal Shah"/>
    <s v="KRHUB_78366"/>
    <s v="SubD A"/>
    <s v="SubD (SubD A)"/>
    <s v="Fem Care"/>
    <s v="Whisper Ultra"/>
    <n v="48"/>
    <n v="48"/>
    <n v="4756.8"/>
    <x v="0"/>
    <x v="0"/>
    <n v="228326.40000000002"/>
    <n v="4579833.9199999981"/>
    <n v="20953213.969999984"/>
    <n v="6293"/>
    <n v="367"/>
    <n v="48"/>
    <n v="0"/>
    <n v="0"/>
  </r>
  <r>
    <d v="2024-12-17T00:00:00"/>
    <x v="0"/>
    <s v="Bipinkumar Manshukhlal Shah"/>
    <s v="KRHUB_78366"/>
    <s v="SubD A"/>
    <s v="SubD (SubD A)"/>
    <s v="Fem Care"/>
    <s v="Whisper Ultra"/>
    <n v="48"/>
    <n v="48"/>
    <n v="4756.8"/>
    <x v="0"/>
    <x v="1"/>
    <n v="228326.40000000002"/>
    <n v="4351507.5199999986"/>
    <n v="17201823.679999996"/>
    <n v="5190"/>
    <n v="286"/>
    <n v="48"/>
    <n v="0"/>
    <n v="0"/>
  </r>
  <r>
    <d v="2024-12-18T00:00:00"/>
    <x v="0"/>
    <s v="Vinod Pharma"/>
    <s v="KRHUB_93329"/>
    <s v="SubD A"/>
    <s v="SubD (SubD A)"/>
    <s v="Fabric &amp; Home Care"/>
    <s v="Ariel Liquid"/>
    <n v="4"/>
    <n v="20"/>
    <n v="11296.4"/>
    <x v="0"/>
    <x v="1"/>
    <n v="225928"/>
    <n v="3685625.6799999997"/>
    <n v="16973497.279999997"/>
    <n v="5142"/>
    <n v="285"/>
    <n v="20"/>
    <n v="0"/>
    <n v="0"/>
  </r>
  <r>
    <d v="2024-12-14T00:00:00"/>
    <x v="0"/>
    <s v="Vinod Pharma"/>
    <s v="KRHUB_93329"/>
    <s v="SubD A"/>
    <s v="SubD (SubD A)"/>
    <s v="Fabric &amp; Home Care"/>
    <s v="Ariel Liquid"/>
    <n v="4"/>
    <n v="20"/>
    <n v="11296.4"/>
    <x v="0"/>
    <x v="0"/>
    <n v="225928"/>
    <n v="3459697.68"/>
    <n v="20724887.569999982"/>
    <n v="6245"/>
    <n v="366"/>
    <n v="20"/>
    <n v="0"/>
    <n v="0"/>
  </r>
  <r>
    <d v="2024-12-18T00:00:00"/>
    <x v="0"/>
    <s v="Jay Ambe Enterprise"/>
    <s v="KRHUB_92863"/>
    <s v="SubD A"/>
    <s v="SubD (SubD A)"/>
    <s v="Fabric &amp; Home Care"/>
    <s v="Ariel Liquid"/>
    <n v="4"/>
    <n v="20"/>
    <n v="11296.4"/>
    <x v="0"/>
    <x v="1"/>
    <n v="225928"/>
    <n v="829913.03999999992"/>
    <n v="16747569.279999994"/>
    <n v="5122"/>
    <n v="284"/>
    <n v="20"/>
    <n v="0"/>
    <n v="0"/>
  </r>
  <r>
    <d v="2024-12-17T00:00:00"/>
    <x v="0"/>
    <s v="Punit Sales Agency"/>
    <s v="KRHUB_78572"/>
    <s v="SubD A"/>
    <s v="SubD (SubD A)"/>
    <s v="Fabric &amp; Home Care"/>
    <s v="Ariel Liquid"/>
    <n v="4"/>
    <n v="20"/>
    <n v="11296.4"/>
    <x v="0"/>
    <x v="1"/>
    <n v="225928"/>
    <n v="1756712.98"/>
    <n v="16521641.279999996"/>
    <n v="5102"/>
    <n v="283"/>
    <n v="20"/>
    <n v="0"/>
    <n v="0"/>
  </r>
  <r>
    <d v="2024-12-13T00:00:00"/>
    <x v="0"/>
    <s v="V M Enterprise"/>
    <s v="KRHUB_91962"/>
    <s v="SubD A"/>
    <s v="SubD (SubD A)"/>
    <s v="Fabric &amp; Home Care"/>
    <s v="Ariel"/>
    <n v="48"/>
    <n v="52"/>
    <n v="4333.68"/>
    <x v="0"/>
    <x v="2"/>
    <n v="225351.36000000002"/>
    <n v="1606513.95"/>
    <n v="3250947.51"/>
    <n v="1029"/>
    <n v="54"/>
    <n v="52"/>
    <n v="0"/>
    <n v="0"/>
  </r>
  <r>
    <d v="2024-12-17T00:00:00"/>
    <x v="0"/>
    <s v="Bipinkumar Manshukhlal Shah"/>
    <s v="KRHUB_78366"/>
    <s v="SubD A"/>
    <s v="SubD (SubD A)"/>
    <s v="Grooming"/>
    <s v="Fusion"/>
    <n v="200"/>
    <n v="20"/>
    <n v="11160.8"/>
    <x v="0"/>
    <x v="1"/>
    <n v="223216"/>
    <n v="4123181.1199999992"/>
    <n v="16295713.279999996"/>
    <n v="5082"/>
    <n v="282"/>
    <n v="20"/>
    <n v="0"/>
    <n v="0"/>
  </r>
  <r>
    <d v="2024-12-14T00:00:00"/>
    <x v="0"/>
    <s v="Bipinkumar Manshukhlal Shah"/>
    <s v="KRHUB_78366"/>
    <s v="SubD A"/>
    <s v="SubD (SubD A)"/>
    <s v="Grooming"/>
    <s v="Fusion"/>
    <n v="200"/>
    <n v="20"/>
    <n v="11160.8"/>
    <x v="0"/>
    <x v="2"/>
    <n v="223216"/>
    <n v="3899965.1199999992"/>
    <n v="3025596.1499999994"/>
    <n v="977"/>
    <n v="53"/>
    <n v="20"/>
    <n v="0"/>
    <n v="0"/>
  </r>
  <r>
    <d v="2024-12-17T00:00:00"/>
    <x v="0"/>
    <s v="SHREE MOMAI TRADERS"/>
    <s v="KRHUB_89269"/>
    <s v="SubD A"/>
    <s v="SubD (SubD A)"/>
    <s v="Oral care"/>
    <s v="ORAL B"/>
    <n v="20"/>
    <n v="38"/>
    <n v="5700"/>
    <x v="0"/>
    <x v="1"/>
    <n v="216600"/>
    <n v="3132034.48"/>
    <n v="16072497.279999996"/>
    <n v="5062"/>
    <n v="281"/>
    <n v="38"/>
    <n v="0"/>
    <n v="0"/>
  </r>
  <r>
    <d v="2024-12-17T00:00:00"/>
    <x v="0"/>
    <s v="SHREE MOMAI TRADERS"/>
    <s v="KRHUB_89269"/>
    <s v="SubD A"/>
    <s v="SubD (SubD A)"/>
    <s v="Baby Care"/>
    <s v="Pampers"/>
    <n v="72"/>
    <n v="72"/>
    <n v="3000.24"/>
    <x v="0"/>
    <x v="1"/>
    <n v="216017.27999999997"/>
    <n v="2915434.48"/>
    <n v="15855897.279999996"/>
    <n v="5024"/>
    <n v="280"/>
    <n v="72"/>
    <n v="0"/>
    <n v="0"/>
  </r>
  <r>
    <d v="2024-12-14T00:00:00"/>
    <x v="0"/>
    <s v="Mashru General Store"/>
    <s v="KRHUB_92137"/>
    <s v="SubD B"/>
    <s v="SubD (SubD B)"/>
    <s v="Fabric &amp; Home Care"/>
    <s v="Tide"/>
    <n v="3"/>
    <n v="15"/>
    <n v="14374.95"/>
    <x v="0"/>
    <x v="0"/>
    <n v="215624.25"/>
    <n v="1751344.6099999999"/>
    <n v="20498959.569999985"/>
    <n v="6225"/>
    <n v="365"/>
    <n v="15"/>
    <n v="0"/>
    <n v="0"/>
  </r>
  <r>
    <d v="2024-12-20T00:00:00"/>
    <x v="0"/>
    <s v="Akshar Agency"/>
    <s v="KRHUB_85606"/>
    <s v="SubD A"/>
    <s v="SubD (SubD A)"/>
    <s v="Health Care"/>
    <s v="Vaporub Xtra Strong"/>
    <n v="216"/>
    <n v="45"/>
    <n v="4693.95"/>
    <x v="0"/>
    <x v="1"/>
    <n v="211227.75"/>
    <n v="3447125.9599999995"/>
    <n v="15639879.999999994"/>
    <n v="4952"/>
    <n v="279"/>
    <n v="45"/>
    <n v="0"/>
    <n v="0"/>
  </r>
  <r>
    <d v="2024-12-14T00:00:00"/>
    <x v="0"/>
    <s v="A TO Z TRADERS"/>
    <s v="KRHUB_93275"/>
    <s v="SubD B"/>
    <s v="SubD (SubD B)"/>
    <s v="Fem Care"/>
    <s v="Whisper Ultra"/>
    <n v="60"/>
    <n v="60"/>
    <n v="3513"/>
    <x v="0"/>
    <x v="0"/>
    <n v="210780"/>
    <n v="1250305.8299999998"/>
    <n v="20283335.319999989"/>
    <n v="6210"/>
    <n v="364"/>
    <n v="60"/>
    <n v="0"/>
    <n v="0"/>
  </r>
  <r>
    <d v="2024-12-16T00:00:00"/>
    <x v="0"/>
    <s v="GPSAR Healthcare Ltd"/>
    <s v="KRHUB_78371"/>
    <s v="Large A Pharmacy"/>
    <s v="HFS (Large A Pharmacy)- D type"/>
    <s v="Fem Care"/>
    <s v="Whisper Maxi"/>
    <n v="45"/>
    <n v="36"/>
    <n v="5842.08"/>
    <x v="0"/>
    <x v="0"/>
    <n v="210314.88"/>
    <n v="5286187.1100000003"/>
    <n v="20072555.319999993"/>
    <n v="6150"/>
    <n v="363"/>
    <n v="36"/>
    <n v="0"/>
    <n v="0"/>
  </r>
  <r>
    <d v="2024-12-20T00:00:00"/>
    <x v="0"/>
    <s v="Vinayak Marketing"/>
    <s v="KRHUB_91961"/>
    <s v="SubD A"/>
    <s v="SubD (SubD A)"/>
    <s v="Grooming"/>
    <s v="Gillette Vector Plus"/>
    <n v="600"/>
    <n v="50"/>
    <n v="4152.5"/>
    <x v="0"/>
    <x v="1"/>
    <n v="207625"/>
    <n v="3366940.7200000016"/>
    <n v="15428652.249999993"/>
    <n v="4907"/>
    <n v="278"/>
    <n v="50"/>
    <n v="0"/>
    <n v="0"/>
  </r>
  <r>
    <d v="2024-12-14T00:00:00"/>
    <x v="0"/>
    <s v="Punit Sales Agency"/>
    <s v="KRHUB_78572"/>
    <s v="SubD A"/>
    <s v="SubD (SubD A)"/>
    <s v="Health Care"/>
    <s v="Vaporub"/>
    <n v="1080"/>
    <n v="72"/>
    <n v="2883.6"/>
    <x v="0"/>
    <x v="0"/>
    <n v="207619.19999999998"/>
    <n v="1530784.9800000002"/>
    <n v="19862240.43999999"/>
    <n v="6114"/>
    <n v="362"/>
    <n v="72"/>
    <n v="0"/>
    <n v="0"/>
  </r>
  <r>
    <d v="2024-12-13T00:00:00"/>
    <x v="0"/>
    <s v="Akshar Agency"/>
    <s v="KRHUB_85606"/>
    <s v="SubD A"/>
    <s v="SubD (SubD A)"/>
    <s v="Hair Care"/>
    <s v="H&amp;S"/>
    <n v="36"/>
    <n v="72"/>
    <n v="2880"/>
    <x v="0"/>
    <x v="2"/>
    <n v="207360"/>
    <n v="3235898.21"/>
    <n v="2802380.1499999994"/>
    <n v="957"/>
    <n v="52"/>
    <n v="72"/>
    <n v="0"/>
    <n v="0"/>
  </r>
  <r>
    <d v="2024-12-14T00:00:00"/>
    <x v="0"/>
    <s v="Jalaram Enterprise"/>
    <s v="KRHUB_86219"/>
    <s v="SubD B"/>
    <s v="SubD (SubD B)"/>
    <s v="Health Care"/>
    <s v="BabyRub"/>
    <n v="1080"/>
    <n v="67"/>
    <n v="3075.3"/>
    <x v="0"/>
    <x v="0"/>
    <n v="206045.1"/>
    <n v="2973913.55"/>
    <n v="19654621.239999991"/>
    <n v="6042"/>
    <n v="361"/>
    <n v="67"/>
    <n v="0"/>
    <n v="0"/>
  </r>
  <r>
    <d v="2024-12-20T00:00:00"/>
    <x v="0"/>
    <s v="Mashru General Store"/>
    <s v="KRHUB_92137"/>
    <s v="SubD B"/>
    <s v="SubD (SubD B)"/>
    <s v="Health Care"/>
    <s v="VCD"/>
    <n v="4"/>
    <n v="12"/>
    <n v="17022.599999999999"/>
    <x v="0"/>
    <x v="1"/>
    <n v="204271.19999999998"/>
    <n v="1535720.3599999999"/>
    <n v="15221027.249999993"/>
    <n v="4857"/>
    <n v="277"/>
    <n v="12"/>
    <n v="0"/>
    <n v="0"/>
  </r>
  <r>
    <d v="2024-12-16T00:00:00"/>
    <x v="0"/>
    <s v="GPSAR Healthcare Ltd"/>
    <s v="KRHUB_78371"/>
    <s v="Large A Pharmacy"/>
    <s v="HFS (Large A Pharmacy)- D type"/>
    <s v="Baby Care"/>
    <s v="Pampers"/>
    <n v="12"/>
    <n v="24"/>
    <n v="8327.0400000000009"/>
    <x v="0"/>
    <x v="0"/>
    <n v="199848.96000000002"/>
    <n v="5075872.2299999995"/>
    <n v="19448576.139999993"/>
    <n v="5975"/>
    <n v="360"/>
    <n v="24"/>
    <n v="0"/>
    <n v="0"/>
  </r>
  <r>
    <d v="2024-12-16T00:00:00"/>
    <x v="0"/>
    <s v="GPSAR Healthcare Ltd"/>
    <s v="KRHUB_78371"/>
    <s v="Large A Pharmacy"/>
    <s v="HFS (Large A Pharmacy)- D type"/>
    <s v="Baby Care"/>
    <s v="Pampers"/>
    <n v="18"/>
    <n v="24"/>
    <n v="8327.0400000000009"/>
    <x v="0"/>
    <x v="0"/>
    <n v="199848.96000000002"/>
    <n v="4876023.2699999996"/>
    <n v="19248727.179999992"/>
    <n v="5951"/>
    <n v="359"/>
    <n v="24"/>
    <n v="0"/>
    <n v="0"/>
  </r>
  <r>
    <d v="2024-12-17T00:00:00"/>
    <x v="0"/>
    <s v="Bipinkumar Manshukhlal Shah"/>
    <s v="KRHUB_78366"/>
    <s v="SubD A"/>
    <s v="SubD (SubD A)"/>
    <s v="Fabric &amp; Home Care"/>
    <s v="Ariel Liquid"/>
    <n v="4"/>
    <n v="20"/>
    <n v="9907.4"/>
    <x v="0"/>
    <x v="1"/>
    <n v="198148"/>
    <n v="3676749.1199999992"/>
    <n v="15016756.049999991"/>
    <n v="4845"/>
    <n v="276"/>
    <n v="20"/>
    <n v="0"/>
    <n v="0"/>
  </r>
  <r>
    <d v="2024-12-14T00:00:00"/>
    <x v="0"/>
    <s v="Jalaram Enterprise"/>
    <s v="KRHUB_86219"/>
    <s v="SubD B"/>
    <s v="SubD (SubD B)"/>
    <s v="Fabric &amp; Home Care"/>
    <s v="Ariel"/>
    <n v="48"/>
    <n v="48"/>
    <n v="4000.32"/>
    <x v="0"/>
    <x v="0"/>
    <n v="192015.36000000002"/>
    <n v="2767868.4499999988"/>
    <n v="19048878.219999995"/>
    <n v="5927"/>
    <n v="358"/>
    <n v="48"/>
    <n v="0"/>
    <n v="0"/>
  </r>
  <r>
    <d v="2024-12-14T00:00:00"/>
    <x v="0"/>
    <s v="Mashru General Store"/>
    <s v="KRHUB_92137"/>
    <s v="SubD B"/>
    <s v="SubD (SubD B)"/>
    <s v="Fabric &amp; Home Care"/>
    <s v="Ariel"/>
    <n v="48"/>
    <n v="48"/>
    <n v="4000.32"/>
    <x v="0"/>
    <x v="0"/>
    <n v="192015.36000000002"/>
    <n v="1331449.1600000001"/>
    <n v="18856862.859999996"/>
    <n v="5879"/>
    <n v="357"/>
    <n v="48"/>
    <n v="0"/>
    <n v="0"/>
  </r>
  <r>
    <d v="2024-12-16T00:00:00"/>
    <x v="0"/>
    <s v="Verai General Stores"/>
    <s v="KRHUB_90915"/>
    <s v="SubD B"/>
    <s v="SubD (SubD B)"/>
    <s v="Fabric &amp; Home Care"/>
    <s v="Tide"/>
    <n v="72"/>
    <n v="144"/>
    <n v="1333.44"/>
    <x v="0"/>
    <x v="1"/>
    <n v="192015.36000000002"/>
    <n v="3768632.7599999993"/>
    <n v="14818608.049999993"/>
    <n v="4825"/>
    <n v="275"/>
    <n v="144"/>
    <n v="0"/>
    <n v="0"/>
  </r>
  <r>
    <d v="2024-12-13T00:00:00"/>
    <x v="0"/>
    <s v="Akshar Agency"/>
    <s v="KRHUB_85606"/>
    <s v="SubD A"/>
    <s v="SubD (SubD A)"/>
    <s v="Fabric &amp; Home Care"/>
    <s v="Ariel"/>
    <n v="48"/>
    <n v="48"/>
    <n v="4000.32"/>
    <x v="0"/>
    <x v="2"/>
    <n v="192015.36000000002"/>
    <n v="3028538.2100000004"/>
    <n v="2595020.1499999994"/>
    <n v="885"/>
    <n v="51"/>
    <n v="48"/>
    <n v="0"/>
    <n v="0"/>
  </r>
  <r>
    <d v="2024-12-14T00:00:00"/>
    <x v="0"/>
    <s v="DEV ENTERPRISE"/>
    <s v="KRHUB_90736"/>
    <s v="SubD A"/>
    <s v="SubD (SubD A)"/>
    <s v="Baby Care"/>
    <s v="Pampers"/>
    <n v="12"/>
    <n v="24"/>
    <n v="7980"/>
    <x v="0"/>
    <x v="0"/>
    <n v="191520"/>
    <n v="2958452.0599999996"/>
    <n v="18664847.5"/>
    <n v="5831"/>
    <n v="356"/>
    <n v="24"/>
    <n v="0"/>
    <n v="0"/>
  </r>
  <r>
    <d v="2024-12-14T00:00:00"/>
    <x v="0"/>
    <s v="DEV ENTERPRISE"/>
    <s v="KRHUB_90736"/>
    <s v="SubD A"/>
    <s v="SubD (SubD A)"/>
    <s v="Baby Care"/>
    <s v="Pampers"/>
    <n v="12"/>
    <n v="24"/>
    <n v="7980"/>
    <x v="0"/>
    <x v="0"/>
    <n v="191520"/>
    <n v="2766932.06"/>
    <n v="18473327.499999996"/>
    <n v="5807"/>
    <n v="355"/>
    <n v="24"/>
    <n v="0"/>
    <n v="0"/>
  </r>
  <r>
    <d v="2024-12-17T00:00:00"/>
    <x v="0"/>
    <s v="SHREE MOMAI TRADERS"/>
    <s v="KRHUB_89269"/>
    <s v="SubD A"/>
    <s v="SubD (SubD A)"/>
    <s v="Baby Care"/>
    <s v="Pampers"/>
    <n v="12"/>
    <n v="24"/>
    <n v="7980"/>
    <x v="0"/>
    <x v="1"/>
    <n v="191520"/>
    <n v="2699417.1999999997"/>
    <n v="14626592.689999992"/>
    <n v="4681"/>
    <n v="274"/>
    <n v="24"/>
    <n v="0"/>
    <n v="0"/>
  </r>
  <r>
    <d v="2024-12-02T00:00:00"/>
    <x v="0"/>
    <s v="Osia Hyper Retail Ltd(GST)"/>
    <s v="KRAHD_70486"/>
    <s v="Hyper"/>
    <s v="New HFS (Hyper)"/>
    <s v="Female Hair Removal"/>
    <s v="Venus"/>
    <n v="72"/>
    <n v="36"/>
    <n v="5210.28"/>
    <x v="0"/>
    <x v="3"/>
    <n v="187570.08"/>
    <n v="242695.03999999998"/>
    <n v="299507.34000000008"/>
    <n v="-1326"/>
    <n v="428"/>
    <n v="36"/>
    <n v="0"/>
    <n v="0"/>
  </r>
  <r>
    <d v="2024-12-16T00:00:00"/>
    <x v="0"/>
    <s v="Verai General Stores"/>
    <s v="KRHUB_90915"/>
    <s v="SubD B"/>
    <s v="SubD (SubD B)"/>
    <s v="Personal Care (GIL)"/>
    <s v="Gillette"/>
    <n v="48"/>
    <n v="48"/>
    <n v="3857.28"/>
    <x v="0"/>
    <x v="0"/>
    <n v="185149.44"/>
    <n v="3576617.399999999"/>
    <n v="18281807.499999989"/>
    <n v="5783"/>
    <n v="354"/>
    <n v="48"/>
    <n v="0"/>
    <n v="0"/>
  </r>
  <r>
    <d v="2024-12-14T00:00:00"/>
    <x v="0"/>
    <s v="Punit Sales Agency"/>
    <s v="KRHUB_78572"/>
    <s v="SubD A"/>
    <s v="SubD (SubD A)"/>
    <s v="Personal Care (GIL)"/>
    <s v="Gillette"/>
    <n v="48"/>
    <n v="48"/>
    <n v="3857.28"/>
    <x v="0"/>
    <x v="0"/>
    <n v="185149.44"/>
    <n v="1323165.78"/>
    <n v="18096658.059999991"/>
    <n v="5735"/>
    <n v="353"/>
    <n v="48"/>
    <n v="0"/>
    <n v="0"/>
  </r>
  <r>
    <d v="2024-12-14T00:00:00"/>
    <x v="0"/>
    <s v="A TO Z TRADERS"/>
    <s v="KRHUB_93275"/>
    <s v="SubD B"/>
    <s v="SubD (SubD B)"/>
    <s v="Health Care"/>
    <s v="Inhaler"/>
    <n v="25"/>
    <n v="12"/>
    <n v="15199.56"/>
    <x v="0"/>
    <x v="0"/>
    <n v="182394.72"/>
    <n v="1039525.8300000001"/>
    <n v="17911508.61999999"/>
    <n v="5687"/>
    <n v="352"/>
    <n v="12"/>
    <n v="0"/>
    <n v="0"/>
  </r>
  <r>
    <d v="2024-12-20T00:00:00"/>
    <x v="0"/>
    <s v="Akshar Agency"/>
    <s v="KRHUB_85606"/>
    <s v="SubD A"/>
    <s v="SubD (SubD A)"/>
    <s v="Fabric &amp; Home Care"/>
    <s v="Tide"/>
    <n v="24"/>
    <n v="48"/>
    <n v="3777.6"/>
    <x v="0"/>
    <x v="1"/>
    <n v="181324.79999999999"/>
    <n v="2836522.8499999996"/>
    <n v="14435072.689999992"/>
    <n v="4657"/>
    <n v="273"/>
    <n v="48"/>
    <n v="0"/>
    <n v="0"/>
  </r>
  <r>
    <d v="2024-12-14T00:00:00"/>
    <x v="0"/>
    <s v="Mashru General Store"/>
    <s v="KRHUB_92137"/>
    <s v="SubD B"/>
    <s v="SubD (SubD B)"/>
    <s v="Health Care"/>
    <s v="VCD"/>
    <n v="32"/>
    <n v="32"/>
    <n v="5607.04"/>
    <x v="0"/>
    <x v="0"/>
    <n v="179425.28"/>
    <n v="1139433.7999999996"/>
    <n v="17729113.899999991"/>
    <n v="5675"/>
    <n v="351"/>
    <n v="32"/>
    <n v="0"/>
    <n v="0"/>
  </r>
  <r>
    <d v="2024-12-14T00:00:00"/>
    <x v="0"/>
    <s v="A TO Z TRADERS"/>
    <s v="KRHUB_93275"/>
    <s v="SubD B"/>
    <s v="SubD (SubD B)"/>
    <s v="Health Care"/>
    <s v="VCD"/>
    <n v="32"/>
    <n v="32"/>
    <n v="5607.04"/>
    <x v="0"/>
    <x v="0"/>
    <n v="179425.28"/>
    <n v="857131.1100000001"/>
    <n v="17549688.61999999"/>
    <n v="5643"/>
    <n v="350"/>
    <n v="32"/>
    <n v="0"/>
    <n v="0"/>
  </r>
  <r>
    <d v="2024-12-20T00:00:00"/>
    <x v="0"/>
    <s v="Mashru General Store"/>
    <s v="KRHUB_92137"/>
    <s v="SubD B"/>
    <s v="SubD (SubD B)"/>
    <s v="Health Care"/>
    <s v="VCD"/>
    <n v="32"/>
    <n v="32"/>
    <n v="5607.04"/>
    <x v="0"/>
    <x v="1"/>
    <n v="179425.28"/>
    <n v="960008.52000000014"/>
    <n v="14253747.889999991"/>
    <n v="4609"/>
    <n v="272"/>
    <n v="32"/>
    <n v="0"/>
    <n v="0"/>
  </r>
  <r>
    <d v="2024-12-16T00:00:00"/>
    <x v="0"/>
    <s v="GPSAR Healthcare Ltd"/>
    <s v="KRHUB_78371"/>
    <s v="Large A Pharmacy"/>
    <s v="HFS (Large A Pharmacy)- D type"/>
    <s v="Grooming"/>
    <s v="Gillette Mach3"/>
    <n v="60"/>
    <n v="12"/>
    <n v="14864.88"/>
    <x v="0"/>
    <x v="0"/>
    <n v="178378.56"/>
    <n v="4676174.3100000015"/>
    <n v="17370263.339999992"/>
    <n v="5611"/>
    <n v="349"/>
    <n v="12"/>
    <n v="0"/>
    <n v="0"/>
  </r>
  <r>
    <d v="2024-12-16T00:00:00"/>
    <x v="0"/>
    <s v="Verai General Stores"/>
    <s v="KRHUB_90915"/>
    <s v="SubD B"/>
    <s v="SubD (SubD B)"/>
    <s v="Fabric &amp; Home Care"/>
    <s v="Ariel Liquid"/>
    <n v="12"/>
    <n v="31"/>
    <n v="5712.06"/>
    <x v="0"/>
    <x v="1"/>
    <n v="177073.86000000002"/>
    <n v="3391467.959999999"/>
    <n v="14074322.609999992"/>
    <n v="4577"/>
    <n v="271"/>
    <n v="31"/>
    <n v="0"/>
    <n v="0"/>
  </r>
  <r>
    <d v="2024-12-18T00:00:00"/>
    <x v="0"/>
    <s v="Vinod Pharma"/>
    <s v="KRHUB_93329"/>
    <s v="SubD A"/>
    <s v="SubD (SubD A)"/>
    <s v="Fem Care"/>
    <s v="Whisper Ultra"/>
    <n v="12"/>
    <n v="24"/>
    <n v="7368.48"/>
    <x v="0"/>
    <x v="1"/>
    <n v="176843.51999999999"/>
    <n v="3233769.6799999997"/>
    <n v="13897248.749999993"/>
    <n v="4546"/>
    <n v="270"/>
    <n v="24"/>
    <n v="0"/>
    <n v="0"/>
  </r>
  <r>
    <d v="2024-12-14T00:00:00"/>
    <x v="0"/>
    <s v="Vinod Pharma"/>
    <s v="KRHUB_93329"/>
    <s v="SubD A"/>
    <s v="SubD (SubD A)"/>
    <s v="Hair Care"/>
    <s v="H&amp;S"/>
    <n v="48"/>
    <n v="48"/>
    <n v="3665.76"/>
    <x v="0"/>
    <x v="0"/>
    <n v="175956.48000000001"/>
    <n v="3056926.1599999997"/>
    <n v="17191884.779999986"/>
    <n v="5599"/>
    <n v="348"/>
    <n v="48"/>
    <n v="0"/>
    <n v="0"/>
  </r>
  <r>
    <d v="2024-12-14T00:00:00"/>
    <x v="0"/>
    <s v="Bipinkumar Manshukhlal Shah"/>
    <s v="KRHUB_78366"/>
    <s v="SubD A"/>
    <s v="SubD (SubD A)"/>
    <s v="Hair Care"/>
    <s v="H&amp;S"/>
    <n v="48"/>
    <n v="48"/>
    <n v="3665.76"/>
    <x v="0"/>
    <x v="0"/>
    <n v="175956.48000000001"/>
    <n v="3478601.1199999992"/>
    <n v="17015928.299999986"/>
    <n v="5551"/>
    <n v="347"/>
    <n v="48"/>
    <n v="0"/>
    <n v="0"/>
  </r>
  <r>
    <d v="2024-12-14T00:00:00"/>
    <x v="0"/>
    <s v="Punit Sales Agency"/>
    <s v="KRHUB_78572"/>
    <s v="SubD A"/>
    <s v="SubD (SubD A)"/>
    <s v="Hair Care"/>
    <s v="H&amp;S"/>
    <n v="48"/>
    <n v="48"/>
    <n v="3665.76"/>
    <x v="0"/>
    <x v="0"/>
    <n v="175956.48000000001"/>
    <n v="1138016.3400000001"/>
    <n v="16839971.819999993"/>
    <n v="5503"/>
    <n v="346"/>
    <n v="48"/>
    <n v="0"/>
    <n v="0"/>
  </r>
  <r>
    <d v="2024-12-17T00:00:00"/>
    <x v="0"/>
    <s v="Bipinkumar Manshukhlal Shah"/>
    <s v="KRHUB_78366"/>
    <s v="SubD A"/>
    <s v="SubD (SubD A)"/>
    <s v="Hair Care"/>
    <s v="H&amp;S"/>
    <n v="48"/>
    <n v="48"/>
    <n v="3665.76"/>
    <x v="0"/>
    <x v="1"/>
    <n v="175956.48000000001"/>
    <n v="3302644.6399999992"/>
    <n v="13720405.229999993"/>
    <n v="4522"/>
    <n v="269"/>
    <n v="48"/>
    <n v="0"/>
    <n v="0"/>
  </r>
  <r>
    <d v="2024-12-17T00:00:00"/>
    <x v="0"/>
    <s v="SHREE MOMAI TRADERS"/>
    <s v="KRHUB_89269"/>
    <s v="SubD A"/>
    <s v="SubD (SubD A)"/>
    <s v="Hair Care"/>
    <s v="H&amp;S"/>
    <n v="48"/>
    <n v="48"/>
    <n v="3665.76"/>
    <x v="0"/>
    <x v="1"/>
    <n v="175956.48000000001"/>
    <n v="2507897.1999999997"/>
    <n v="13544448.749999993"/>
    <n v="4474"/>
    <n v="268"/>
    <n v="48"/>
    <n v="0"/>
    <n v="0"/>
  </r>
  <r>
    <d v="2024-12-17T00:00:00"/>
    <x v="0"/>
    <s v="SHREE MOMAI TRADERS"/>
    <s v="KRHUB_89269"/>
    <s v="SubD A"/>
    <s v="SubD (SubD A)"/>
    <s v="Hair Care"/>
    <s v="H&amp;S"/>
    <n v="48"/>
    <n v="48"/>
    <n v="3665.76"/>
    <x v="0"/>
    <x v="1"/>
    <n v="175956.48000000001"/>
    <n v="2331940.7199999997"/>
    <n v="13368492.269999992"/>
    <n v="4426"/>
    <n v="267"/>
    <n v="48"/>
    <n v="0"/>
    <n v="0"/>
  </r>
  <r>
    <d v="2024-12-16T00:00:00"/>
    <x v="0"/>
    <s v="Verai General Stores"/>
    <s v="KRHUB_90915"/>
    <s v="SubD B"/>
    <s v="SubD (SubD B)"/>
    <s v="Fem Care"/>
    <s v="Whisper Choice"/>
    <n v="40"/>
    <n v="40"/>
    <n v="4324.3999999999996"/>
    <x v="0"/>
    <x v="0"/>
    <n v="172976"/>
    <n v="3214394.0999999992"/>
    <n v="16664015.339999998"/>
    <n v="5455"/>
    <n v="345"/>
    <n v="40"/>
    <n v="0"/>
    <n v="0"/>
  </r>
  <r>
    <d v="2024-12-20T00:00:00"/>
    <x v="0"/>
    <s v="Akshar Agency"/>
    <s v="KRHUB_85606"/>
    <s v="SubD A"/>
    <s v="SubD (SubD A)"/>
    <s v="Fem Care"/>
    <s v="Whisper Choice"/>
    <n v="40"/>
    <n v="40"/>
    <n v="4324.3999999999996"/>
    <x v="0"/>
    <x v="1"/>
    <n v="172976"/>
    <n v="2655198.0500000007"/>
    <n v="13192535.789999994"/>
    <n v="4378"/>
    <n v="266"/>
    <n v="40"/>
    <n v="0"/>
    <n v="0"/>
  </r>
  <r>
    <d v="2024-12-19T00:00:00"/>
    <x v="0"/>
    <s v="DEV ENTERPRISE"/>
    <s v="KRHUB_90736"/>
    <s v="SubD A"/>
    <s v="SubD (SubD A)"/>
    <s v="Fem Care"/>
    <s v="Whisper Choice"/>
    <n v="40"/>
    <n v="40"/>
    <n v="4324.3999999999996"/>
    <x v="0"/>
    <x v="1"/>
    <n v="172976"/>
    <n v="2575412.06"/>
    <n v="13019559.789999995"/>
    <n v="4338"/>
    <n v="265"/>
    <n v="40"/>
    <n v="0"/>
    <n v="0"/>
  </r>
  <r>
    <d v="2024-12-17T00:00:00"/>
    <x v="0"/>
    <s v="SHREE MOMAI TRADERS"/>
    <s v="KRHUB_89269"/>
    <s v="SubD A"/>
    <s v="SubD (SubD A)"/>
    <s v="Baby Care"/>
    <s v="Pampers"/>
    <n v="72"/>
    <n v="72"/>
    <n v="2399.7600000000002"/>
    <x v="0"/>
    <x v="1"/>
    <n v="172782.72000000003"/>
    <n v="2155984.2400000002"/>
    <n v="12846583.789999995"/>
    <n v="4298"/>
    <n v="264"/>
    <n v="72"/>
    <n v="0"/>
    <n v="0"/>
  </r>
  <r>
    <d v="2024-12-16T00:00:00"/>
    <x v="0"/>
    <s v="GPSAR Healthcare Ltd"/>
    <s v="KRHUB_78371"/>
    <s v="Large A Pharmacy"/>
    <s v="HFS (Large A Pharmacy)- D type"/>
    <s v="Personal Care (GIL)"/>
    <s v="Gillette Series"/>
    <n v="6"/>
    <n v="24"/>
    <n v="6964.32"/>
    <x v="0"/>
    <x v="0"/>
    <n v="167143.67999999999"/>
    <n v="4497795.75"/>
    <n v="16491039.339999998"/>
    <n v="5415"/>
    <n v="344"/>
    <n v="24"/>
    <n v="0"/>
    <n v="0"/>
  </r>
  <r>
    <d v="2024-12-17T00:00:00"/>
    <x v="1"/>
    <s v="GPSAR Healthcare Ltd"/>
    <s v="KRHUB_78371"/>
    <s v="Large A Pharmacy"/>
    <s v="HFS (Large A Pharmacy)- D type"/>
    <s v="Personal Care (GIL)"/>
    <s v="Gillette Series"/>
    <n v="6"/>
    <n v="-24"/>
    <n v="-6964.32"/>
    <x v="1"/>
    <x v="1"/>
    <n v="0"/>
    <n v="4330652.07"/>
    <n v="12673801.069999997"/>
    <n v="4226"/>
    <n v="263"/>
    <n v="0"/>
    <n v="167143.67999999999"/>
    <n v="-24"/>
  </r>
  <r>
    <d v="2024-12-16T00:00:00"/>
    <x v="0"/>
    <s v="GPSAR Healthcare Ltd"/>
    <s v="KRHUB_78371"/>
    <s v="Large A Pharmacy"/>
    <s v="HFS (Large A Pharmacy)- D type"/>
    <s v="Grooming"/>
    <s v="Fusion"/>
    <n v="40"/>
    <n v="12"/>
    <n v="13917.84"/>
    <x v="0"/>
    <x v="0"/>
    <n v="167014.08000000002"/>
    <n v="4330652.07"/>
    <n v="16323895.659999998"/>
    <n v="5391"/>
    <n v="343"/>
    <n v="12"/>
    <n v="0"/>
    <n v="0"/>
  </r>
  <r>
    <d v="2024-12-16T00:00:00"/>
    <x v="0"/>
    <s v="GPSAR Healthcare Ltd"/>
    <s v="KRHUB_78371"/>
    <s v="Large A Pharmacy"/>
    <s v="HFS (Large A Pharmacy)- D type"/>
    <s v="Fem Care"/>
    <s v="Whisper Ultra"/>
    <n v="24"/>
    <n v="24"/>
    <n v="6947.52"/>
    <x v="0"/>
    <x v="0"/>
    <n v="166740.48000000001"/>
    <n v="4163637.99"/>
    <n v="16156881.579999998"/>
    <n v="5379"/>
    <n v="342"/>
    <n v="24"/>
    <n v="0"/>
    <n v="0"/>
  </r>
  <r>
    <d v="2024-12-17T00:00:00"/>
    <x v="0"/>
    <s v="SHREE MOMAI TRADERS"/>
    <s v="KRHUB_89269"/>
    <s v="SubD A"/>
    <s v="SubD (SubD A)"/>
    <s v="Baby Care"/>
    <s v="Pampers"/>
    <n v="40"/>
    <n v="40"/>
    <n v="4166.8"/>
    <x v="0"/>
    <x v="1"/>
    <n v="166672"/>
    <n v="1983201.5199999998"/>
    <n v="12673801.069999997"/>
    <n v="4250"/>
    <n v="262"/>
    <n v="40"/>
    <n v="0"/>
    <n v="0"/>
  </r>
  <r>
    <d v="2024-12-14T00:00:00"/>
    <x v="0"/>
    <s v="Bipinkumar Manshukhlal Shah"/>
    <s v="KRHUB_78366"/>
    <s v="SubD A"/>
    <s v="SubD (SubD A)"/>
    <s v="Baby Care"/>
    <s v="Pampers"/>
    <n v="40"/>
    <n v="40"/>
    <n v="4166.8"/>
    <x v="0"/>
    <x v="0"/>
    <n v="166672"/>
    <n v="3126688.1599999992"/>
    <n v="15990141.099999998"/>
    <n v="5355"/>
    <n v="341"/>
    <n v="40"/>
    <n v="0"/>
    <n v="0"/>
  </r>
  <r>
    <d v="2024-12-17T00:00:00"/>
    <x v="0"/>
    <s v="Bipinkumar Manshukhlal Shah"/>
    <s v="KRHUB_78366"/>
    <s v="SubD A"/>
    <s v="SubD (SubD A)"/>
    <s v="Baby Care"/>
    <s v="Pampers"/>
    <n v="40"/>
    <n v="40"/>
    <n v="4166.8"/>
    <x v="0"/>
    <x v="1"/>
    <n v="166672"/>
    <n v="2960016.1599999992"/>
    <n v="12507129.069999997"/>
    <n v="4210"/>
    <n v="261"/>
    <n v="40"/>
    <n v="0"/>
    <n v="0"/>
  </r>
  <r>
    <d v="2024-12-18T00:00:00"/>
    <x v="0"/>
    <s v="Jay Ambe Enterprise"/>
    <s v="KRHUB_92863"/>
    <s v="SubD A"/>
    <s v="SubD (SubD A)"/>
    <s v="Health Care"/>
    <s v="Vaporub Xtra Strong"/>
    <n v="540"/>
    <n v="60"/>
    <n v="2754"/>
    <x v="0"/>
    <x v="1"/>
    <n v="165240"/>
    <n v="603985.03999999992"/>
    <n v="12340457.069999995"/>
    <n v="4170"/>
    <n v="260"/>
    <n v="60"/>
    <n v="0"/>
    <n v="0"/>
  </r>
  <r>
    <d v="2024-12-18T00:00:00"/>
    <x v="0"/>
    <s v="Vinod Pharma"/>
    <s v="KRHUB_93329"/>
    <s v="SubD A"/>
    <s v="SubD (SubD A)"/>
    <s v="Grooming"/>
    <s v="Wilkinson Sword"/>
    <n v="160"/>
    <n v="40"/>
    <n v="4120"/>
    <x v="0"/>
    <x v="1"/>
    <n v="164800"/>
    <n v="2880969.6799999992"/>
    <n v="12175217.069999997"/>
    <n v="4110"/>
    <n v="259"/>
    <n v="40"/>
    <n v="0"/>
    <n v="0"/>
  </r>
  <r>
    <d v="2024-12-17T00:00:00"/>
    <x v="0"/>
    <s v="SHREE MOMAI TRADERS"/>
    <s v="KRHUB_89269"/>
    <s v="SubD A"/>
    <s v="SubD (SubD A)"/>
    <s v="Fem Care"/>
    <s v="Whisper Ultra"/>
    <n v="32"/>
    <n v="32"/>
    <n v="5045.12"/>
    <x v="0"/>
    <x v="1"/>
    <n v="161443.84"/>
    <n v="1816529.52"/>
    <n v="12010417.069999995"/>
    <n v="4070"/>
    <n v="258"/>
    <n v="32"/>
    <n v="0"/>
    <n v="0"/>
  </r>
  <r>
    <d v="2024-12-14T00:00:00"/>
    <x v="0"/>
    <s v="Vinayak Marketing"/>
    <s v="KRHUB_91961"/>
    <s v="SubD A"/>
    <s v="SubD (SubD A)"/>
    <s v="Fabric &amp; Home Care"/>
    <s v="Ariel"/>
    <n v="48"/>
    <n v="44"/>
    <n v="3666.96"/>
    <x v="0"/>
    <x v="0"/>
    <n v="161346.23999999999"/>
    <n v="3159315.7200000016"/>
    <n v="15823469.099999998"/>
    <n v="5315"/>
    <n v="340"/>
    <n v="44"/>
    <n v="0"/>
    <n v="0"/>
  </r>
  <r>
    <d v="2024-12-16T00:00:00"/>
    <x v="0"/>
    <s v="Verai General Stores"/>
    <s v="KRHUB_90915"/>
    <s v="SubD B"/>
    <s v="SubD (SubD B)"/>
    <s v="Grooming"/>
    <s v="Guard"/>
    <n v="80"/>
    <n v="48"/>
    <n v="3327.84"/>
    <x v="0"/>
    <x v="0"/>
    <n v="159736.32000000001"/>
    <n v="3041418.0999999992"/>
    <n v="15662122.859999999"/>
    <n v="5271"/>
    <n v="339"/>
    <n v="48"/>
    <n v="0"/>
    <n v="0"/>
  </r>
  <r>
    <d v="2024-12-14T00:00:00"/>
    <x v="0"/>
    <s v="Vinod Pharma"/>
    <s v="KRHUB_93329"/>
    <s v="SubD A"/>
    <s v="SubD (SubD A)"/>
    <s v="Fem Care"/>
    <s v="Whisper Ultra"/>
    <n v="36"/>
    <n v="36"/>
    <n v="4421.16"/>
    <x v="0"/>
    <x v="0"/>
    <n v="159161.76"/>
    <n v="2716169.6799999992"/>
    <n v="15502386.540000001"/>
    <n v="5223"/>
    <n v="338"/>
    <n v="36"/>
    <n v="0"/>
    <n v="0"/>
  </r>
  <r>
    <d v="2024-12-14T00:00:00"/>
    <x v="0"/>
    <s v="Vinayak Marketing"/>
    <s v="KRHUB_91961"/>
    <s v="SubD A"/>
    <s v="SubD (SubD A)"/>
    <s v="Fem Care"/>
    <s v="Whisper Ultra"/>
    <n v="36"/>
    <n v="36"/>
    <n v="4421.16"/>
    <x v="0"/>
    <x v="0"/>
    <n v="159161.76"/>
    <n v="2997969.4800000018"/>
    <n v="15343224.780000001"/>
    <n v="5187"/>
    <n v="337"/>
    <n v="36"/>
    <n v="0"/>
    <n v="0"/>
  </r>
  <r>
    <d v="2024-12-20T00:00:00"/>
    <x v="0"/>
    <s v="Akshar Agency"/>
    <s v="KRHUB_85606"/>
    <s v="SubD A"/>
    <s v="SubD (SubD A)"/>
    <s v="Fem Care"/>
    <s v="Whisper Ultra"/>
    <n v="36"/>
    <n v="36"/>
    <n v="4421.16"/>
    <x v="0"/>
    <x v="1"/>
    <n v="159161.76"/>
    <n v="2482222.0500000012"/>
    <n v="11848973.229999995"/>
    <n v="4038"/>
    <n v="257"/>
    <n v="36"/>
    <n v="0"/>
    <n v="0"/>
  </r>
  <r>
    <d v="2024-12-13T00:00:00"/>
    <x v="0"/>
    <s v="V M Enterprise"/>
    <s v="KRHUB_91962"/>
    <s v="SubD A"/>
    <s v="SubD (SubD A)"/>
    <s v="Hair Care"/>
    <s v="Pantene"/>
    <n v="48"/>
    <n v="48"/>
    <n v="3272.64"/>
    <x v="0"/>
    <x v="2"/>
    <n v="157086.72"/>
    <n v="1381162.5899999996"/>
    <n v="2403004.79"/>
    <n v="837"/>
    <n v="50"/>
    <n v="48"/>
    <n v="0"/>
    <n v="0"/>
  </r>
  <r>
    <d v="2024-12-14T00:00:00"/>
    <x v="0"/>
    <s v="Punit Sales Agency"/>
    <s v="KRHUB_78572"/>
    <s v="SubD A"/>
    <s v="SubD (SubD A)"/>
    <s v="Hair Care"/>
    <s v="Pantene"/>
    <n v="48"/>
    <n v="48"/>
    <n v="3272.64"/>
    <x v="0"/>
    <x v="0"/>
    <n v="157086.72"/>
    <n v="962059.85999999987"/>
    <n v="15184063.020000001"/>
    <n v="5151"/>
    <n v="336"/>
    <n v="48"/>
    <n v="0"/>
    <n v="0"/>
  </r>
  <r>
    <d v="2024-12-14T00:00:00"/>
    <x v="0"/>
    <s v="Punit Sales Agency"/>
    <s v="KRHUB_78572"/>
    <s v="SubD A"/>
    <s v="SubD (SubD A)"/>
    <s v="Hair Care"/>
    <s v="Pantene"/>
    <n v="48"/>
    <n v="48"/>
    <n v="3272.64"/>
    <x v="0"/>
    <x v="0"/>
    <n v="157086.72"/>
    <n v="804973.1399999999"/>
    <n v="15026976.300000003"/>
    <n v="5103"/>
    <n v="335"/>
    <n v="48"/>
    <n v="0"/>
    <n v="0"/>
  </r>
  <r>
    <d v="2024-12-20T00:00:00"/>
    <x v="0"/>
    <s v="Akshar Agency"/>
    <s v="KRHUB_85606"/>
    <s v="SubD A"/>
    <s v="SubD (SubD A)"/>
    <s v="Hair Care"/>
    <s v="Pantene"/>
    <n v="48"/>
    <n v="48"/>
    <n v="3272.64"/>
    <x v="0"/>
    <x v="1"/>
    <n v="157086.72"/>
    <n v="2323060.2900000014"/>
    <n v="11689811.469999995"/>
    <n v="4002"/>
    <n v="256"/>
    <n v="48"/>
    <n v="0"/>
    <n v="0"/>
  </r>
  <r>
    <d v="2024-12-14T00:00:00"/>
    <x v="0"/>
    <s v="DEV ENTERPRISE"/>
    <s v="KRHUB_90736"/>
    <s v="SubD A"/>
    <s v="SubD (SubD A)"/>
    <s v="Health Care"/>
    <s v="BabyRub"/>
    <n v="144"/>
    <n v="30"/>
    <n v="5207.1000000000004"/>
    <x v="0"/>
    <x v="0"/>
    <n v="156213"/>
    <n v="2402436.06"/>
    <n v="14869889.580000006"/>
    <n v="5055"/>
    <n v="334"/>
    <n v="30"/>
    <n v="0"/>
    <n v="0"/>
  </r>
  <r>
    <d v="2024-12-14T00:00:00"/>
    <x v="0"/>
    <s v="Jiyansh Sales"/>
    <s v="KRHUB_94585"/>
    <s v="SubD B"/>
    <s v="SubD (SubD B)"/>
    <s v="Health Care"/>
    <s v="BabyRub"/>
    <n v="144"/>
    <n v="30"/>
    <n v="5207.1000000000004"/>
    <x v="0"/>
    <x v="0"/>
    <n v="156213"/>
    <n v="969248.50999999989"/>
    <n v="14713676.580000008"/>
    <n v="5025"/>
    <n v="333"/>
    <n v="30"/>
    <n v="0"/>
    <n v="0"/>
  </r>
  <r>
    <d v="2024-12-16T00:00:00"/>
    <x v="0"/>
    <s v="Jalaram Enterprise"/>
    <s v="KRHUB_86219"/>
    <s v="SubD B"/>
    <s v="SubD (SubD B)"/>
    <s v="Fabric &amp; Home Care"/>
    <s v="Tide"/>
    <n v="48"/>
    <n v="48"/>
    <n v="3244.8"/>
    <x v="0"/>
    <x v="1"/>
    <n v="155750.40000000002"/>
    <n v="2575853.0899999994"/>
    <n v="11532724.749999993"/>
    <n v="3954"/>
    <n v="255"/>
    <n v="48"/>
    <n v="0"/>
    <n v="0"/>
  </r>
  <r>
    <d v="2024-12-14T00:00:00"/>
    <x v="0"/>
    <s v="V M Enterprise"/>
    <s v="KRHUB_91962"/>
    <s v="SubD A"/>
    <s v="SubD (SubD A)"/>
    <s v="Fabric &amp; Home Care"/>
    <s v="Tide"/>
    <n v="48"/>
    <n v="48"/>
    <n v="3244.8"/>
    <x v="0"/>
    <x v="0"/>
    <n v="155750.40000000002"/>
    <n v="1224075.8699999996"/>
    <n v="14557463.580000008"/>
    <n v="4995"/>
    <n v="332"/>
    <n v="48"/>
    <n v="0"/>
    <n v="0"/>
  </r>
  <r>
    <d v="2024-12-16T00:00:00"/>
    <x v="0"/>
    <s v="Verai General Stores"/>
    <s v="KRHUB_90915"/>
    <s v="SubD B"/>
    <s v="SubD (SubD B)"/>
    <s v="Fabric &amp; Home Care"/>
    <s v="Ariel"/>
    <n v="5"/>
    <n v="39"/>
    <n v="3979.56"/>
    <x v="0"/>
    <x v="1"/>
    <n v="155202.84"/>
    <n v="2881681.7799999989"/>
    <n v="11376974.349999992"/>
    <n v="3906"/>
    <n v="254"/>
    <n v="39"/>
    <n v="0"/>
    <n v="0"/>
  </r>
  <r>
    <d v="2024-12-16T00:00:00"/>
    <x v="0"/>
    <s v="Verai General Stores"/>
    <s v="KRHUB_90915"/>
    <s v="SubD B"/>
    <s v="SubD (SubD B)"/>
    <s v="Fabric &amp; Home Care"/>
    <s v="Ariel Liquid"/>
    <n v="12"/>
    <n v="29"/>
    <n v="5343.54"/>
    <x v="0"/>
    <x v="1"/>
    <n v="154962.66"/>
    <n v="2726478.939999999"/>
    <n v="11221771.509999992"/>
    <n v="3867"/>
    <n v="253"/>
    <n v="29"/>
    <n v="0"/>
    <n v="0"/>
  </r>
  <r>
    <d v="2024-12-14T00:00:00"/>
    <x v="0"/>
    <s v="Bipinkumar Manshukhlal Shah"/>
    <s v="KRHUB_78366"/>
    <s v="SubD A"/>
    <s v="SubD (SubD A)"/>
    <s v="Hair Care"/>
    <s v="Pantene"/>
    <n v="24"/>
    <n v="30"/>
    <n v="5154.6000000000004"/>
    <x v="0"/>
    <x v="0"/>
    <n v="154638"/>
    <n v="2793344.1599999997"/>
    <n v="14401713.180000007"/>
    <n v="4947"/>
    <n v="331"/>
    <n v="30"/>
    <n v="0"/>
    <n v="0"/>
  </r>
  <r>
    <d v="2024-12-20T00:00:00"/>
    <x v="0"/>
    <s v="Vinayak Marketing"/>
    <s v="KRHUB_91961"/>
    <s v="SubD A"/>
    <s v="SubD (SubD A)"/>
    <s v="Grooming"/>
    <s v="Gillette Mach3"/>
    <n v="72"/>
    <n v="24"/>
    <n v="6407.28"/>
    <x v="0"/>
    <x v="1"/>
    <n v="153774.72"/>
    <n v="2838807.7200000016"/>
    <n v="11066808.849999992"/>
    <n v="3838"/>
    <n v="252"/>
    <n v="24"/>
    <n v="0"/>
    <n v="0"/>
  </r>
  <r>
    <d v="2024-12-20T00:00:00"/>
    <x v="0"/>
    <s v="Mashru General Store"/>
    <s v="KRHUB_92137"/>
    <s v="SubD B"/>
    <s v="SubD (SubD B)"/>
    <s v="Grooming"/>
    <s v="Gillette Presto Intl"/>
    <n v="192"/>
    <n v="48"/>
    <n v="3157.44"/>
    <x v="0"/>
    <x v="1"/>
    <n v="151557.12"/>
    <n v="780583.24000000022"/>
    <n v="10913034.129999992"/>
    <n v="3814"/>
    <n v="251"/>
    <n v="48"/>
    <n v="0"/>
    <n v="0"/>
  </r>
  <r>
    <d v="2024-12-14T00:00:00"/>
    <x v="0"/>
    <s v="Jiyansh Sales"/>
    <s v="KRHUB_94585"/>
    <s v="SubD B"/>
    <s v="SubD (SubD B)"/>
    <s v="Grooming"/>
    <s v="Gillette Presto Intl"/>
    <n v="192"/>
    <n v="48"/>
    <n v="3157.44"/>
    <x v="0"/>
    <x v="2"/>
    <n v="151557.12"/>
    <n v="813035.51"/>
    <n v="2245918.0699999998"/>
    <n v="789"/>
    <n v="49"/>
    <n v="48"/>
    <n v="0"/>
    <n v="0"/>
  </r>
  <r>
    <d v="2024-12-13T00:00:00"/>
    <x v="0"/>
    <s v="V M Enterprise"/>
    <s v="KRHUB_91962"/>
    <s v="SubD A"/>
    <s v="SubD (SubD A)"/>
    <s v="Fabric &amp; Home Care"/>
    <s v="Tide"/>
    <n v="12"/>
    <n v="36"/>
    <n v="4166.6400000000003"/>
    <x v="0"/>
    <x v="2"/>
    <n v="149999.04000000001"/>
    <n v="1068325.47"/>
    <n v="2094360.9499999997"/>
    <n v="741"/>
    <n v="48"/>
    <n v="36"/>
    <n v="0"/>
    <n v="0"/>
  </r>
  <r>
    <d v="2024-12-14T00:00:00"/>
    <x v="0"/>
    <s v="Vinayak Marketing"/>
    <s v="KRHUB_91961"/>
    <s v="SubD A"/>
    <s v="SubD (SubD A)"/>
    <s v="Health Care"/>
    <s v="Inhaler"/>
    <n v="720"/>
    <n v="51"/>
    <n v="2936.07"/>
    <x v="0"/>
    <x v="0"/>
    <n v="149739.57"/>
    <n v="2685033.0000000019"/>
    <n v="14247075.180000007"/>
    <n v="4917"/>
    <n v="330"/>
    <n v="51"/>
    <n v="0"/>
    <n v="0"/>
  </r>
  <r>
    <d v="2024-12-14T00:00:00"/>
    <x v="0"/>
    <s v="Punit Sales Agency"/>
    <s v="KRHUB_78572"/>
    <s v="SubD A"/>
    <s v="SubD (SubD A)"/>
    <s v="Fabric &amp; Home Care"/>
    <s v="Tide"/>
    <n v="48"/>
    <n v="47"/>
    <n v="3177.2"/>
    <x v="0"/>
    <x v="0"/>
    <n v="149328.4"/>
    <n v="647886.41999999993"/>
    <n v="14097335.610000007"/>
    <n v="4866"/>
    <n v="329"/>
    <n v="47"/>
    <n v="0"/>
    <n v="0"/>
  </r>
  <r>
    <d v="2024-12-16T00:00:00"/>
    <x v="0"/>
    <s v="GPSAR Healthcare Ltd"/>
    <s v="KRHUB_78371"/>
    <s v="Large A Pharmacy"/>
    <s v="HFS (Large A Pharmacy)- D type"/>
    <s v="Grooming"/>
    <s v="Fusion"/>
    <n v="40"/>
    <n v="12"/>
    <n v="12310.8"/>
    <x v="0"/>
    <x v="0"/>
    <n v="147729.59999999998"/>
    <n v="3996897.51"/>
    <n v="13948007.210000006"/>
    <n v="4819"/>
    <n v="328"/>
    <n v="12"/>
    <n v="0"/>
    <n v="0"/>
  </r>
  <r>
    <d v="2024-12-17T00:00:00"/>
    <x v="0"/>
    <s v="SHREE MOMAI TRADERS"/>
    <s v="KRHUB_89269"/>
    <s v="SubD A"/>
    <s v="SubD (SubD A)"/>
    <s v="Hair Care"/>
    <s v="H&amp;S"/>
    <n v="56"/>
    <n v="28"/>
    <n v="5218.08"/>
    <x v="0"/>
    <x v="1"/>
    <n v="146106.23999999999"/>
    <n v="1655085.68"/>
    <n v="10761477.00999999"/>
    <n v="3766"/>
    <n v="250"/>
    <n v="28"/>
    <n v="0"/>
    <n v="0"/>
  </r>
  <r>
    <d v="2024-12-17T00:00:00"/>
    <x v="0"/>
    <s v="SHREE MOMAI TRADERS"/>
    <s v="KRHUB_89269"/>
    <s v="SubD A"/>
    <s v="SubD (SubD A)"/>
    <s v="Hair Care"/>
    <s v="H&amp;S"/>
    <n v="56"/>
    <n v="28"/>
    <n v="5218.08"/>
    <x v="0"/>
    <x v="1"/>
    <n v="146106.23999999999"/>
    <n v="1508979.44"/>
    <n v="10615370.769999988"/>
    <n v="3738"/>
    <n v="249"/>
    <n v="28"/>
    <n v="0"/>
    <n v="0"/>
  </r>
  <r>
    <d v="2024-12-16T00:00:00"/>
    <x v="0"/>
    <s v="Jalaram Enterprise"/>
    <s v="KRHUB_86219"/>
    <s v="SubD B"/>
    <s v="SubD (SubD B)"/>
    <s v="Oral care"/>
    <s v="ORAL B"/>
    <n v="36"/>
    <n v="36"/>
    <n v="4050"/>
    <x v="0"/>
    <x v="0"/>
    <n v="145800"/>
    <n v="2420102.6899999995"/>
    <n v="13800277.610000007"/>
    <n v="4807"/>
    <n v="327"/>
    <n v="36"/>
    <n v="0"/>
    <n v="0"/>
  </r>
  <r>
    <d v="2024-12-20T00:00:00"/>
    <x v="0"/>
    <s v="Akshar Agency"/>
    <s v="KRHUB_85606"/>
    <s v="SubD A"/>
    <s v="SubD (SubD A)"/>
    <s v="Fabric &amp; Home Care"/>
    <s v="Tide"/>
    <n v="12"/>
    <n v="37"/>
    <n v="3939.76"/>
    <x v="0"/>
    <x v="1"/>
    <n v="145771.12"/>
    <n v="2165973.5700000012"/>
    <n v="10469264.52999999"/>
    <n v="3710"/>
    <n v="248"/>
    <n v="37"/>
    <n v="0"/>
    <n v="0"/>
  </r>
  <r>
    <d v="2024-12-14T00:00:00"/>
    <x v="0"/>
    <s v="Vinayak Marketing"/>
    <s v="KRHUB_91961"/>
    <s v="SubD A"/>
    <s v="SubD (SubD A)"/>
    <s v="Fabric &amp; Home Care"/>
    <s v="Ariel"/>
    <n v="2"/>
    <n v="10"/>
    <n v="14120.3"/>
    <x v="0"/>
    <x v="0"/>
    <n v="141203"/>
    <n v="2535293.4300000011"/>
    <n v="13654477.610000007"/>
    <n v="4771"/>
    <n v="326"/>
    <n v="10"/>
    <n v="0"/>
    <n v="0"/>
  </r>
  <r>
    <d v="2024-12-14T00:00:00"/>
    <x v="0"/>
    <s v="Vinayak Marketing"/>
    <s v="KRHUB_91961"/>
    <s v="SubD A"/>
    <s v="SubD (SubD A)"/>
    <s v="Fabric &amp; Home Care"/>
    <s v="Ariel"/>
    <n v="2"/>
    <n v="10"/>
    <n v="14120.3"/>
    <x v="0"/>
    <x v="0"/>
    <n v="141203"/>
    <n v="2394090.4300000006"/>
    <n v="13513274.610000009"/>
    <n v="4761"/>
    <n v="325"/>
    <n v="10"/>
    <n v="0"/>
    <n v="0"/>
  </r>
  <r>
    <d v="2024-12-16T00:00:00"/>
    <x v="0"/>
    <s v="Verai General Stores"/>
    <s v="KRHUB_90915"/>
    <s v="SubD B"/>
    <s v="SubD (SubD B)"/>
    <s v="Fabric &amp; Home Care"/>
    <s v="Ariel"/>
    <n v="2"/>
    <n v="10"/>
    <n v="14120.3"/>
    <x v="0"/>
    <x v="1"/>
    <n v="141203"/>
    <n v="2571516.2799999998"/>
    <n v="10323493.409999993"/>
    <n v="3673"/>
    <n v="247"/>
    <n v="10"/>
    <n v="0"/>
    <n v="0"/>
  </r>
  <r>
    <d v="2024-12-20T00:00:00"/>
    <x v="0"/>
    <s v="Vinayak Marketing"/>
    <s v="KRHUB_91961"/>
    <s v="SubD A"/>
    <s v="SubD (SubD A)"/>
    <s v="Health Care"/>
    <s v="Vaporub"/>
    <n v="72"/>
    <n v="24"/>
    <n v="5767.92"/>
    <x v="0"/>
    <x v="1"/>
    <n v="138430.08000000002"/>
    <n v="2252887.4300000002"/>
    <n v="10182290.409999993"/>
    <n v="3663"/>
    <n v="246"/>
    <n v="24"/>
    <n v="0"/>
    <n v="0"/>
  </r>
  <r>
    <d v="2024-12-13T00:00:00"/>
    <x v="0"/>
    <s v="V M Enterprise"/>
    <s v="KRHUB_91962"/>
    <s v="SubD A"/>
    <s v="SubD (SubD A)"/>
    <s v="Fabric &amp; Home Care"/>
    <s v="Tide"/>
    <n v="12"/>
    <n v="36"/>
    <n v="3833.28"/>
    <x v="0"/>
    <x v="2"/>
    <n v="137998.08000000002"/>
    <n v="918326.42999999993"/>
    <n v="1944361.91"/>
    <n v="705"/>
    <n v="47"/>
    <n v="36"/>
    <n v="0"/>
    <n v="0"/>
  </r>
  <r>
    <d v="2024-12-14T00:00:00"/>
    <x v="0"/>
    <s v="DEV ENTERPRISE"/>
    <s v="KRHUB_90736"/>
    <s v="SubD A"/>
    <s v="SubD (SubD A)"/>
    <s v="Fabric &amp; Home Care"/>
    <s v="Ariel Liquid"/>
    <n v="12"/>
    <n v="24"/>
    <n v="5666.64"/>
    <x v="0"/>
    <x v="0"/>
    <n v="135999.36000000002"/>
    <n v="2246223.0600000005"/>
    <n v="13372071.610000009"/>
    <n v="4751"/>
    <n v="324"/>
    <n v="24"/>
    <n v="0"/>
    <n v="0"/>
  </r>
  <r>
    <d v="2024-12-16T00:00:00"/>
    <x v="0"/>
    <s v="GPSAR Healthcare Ltd"/>
    <s v="KRHUB_78371"/>
    <s v="Large A Pharmacy"/>
    <s v="HFS (Large A Pharmacy)- D type"/>
    <s v="Baby Care"/>
    <s v="Pampers"/>
    <n v="4"/>
    <n v="11"/>
    <n v="12311.2"/>
    <x v="0"/>
    <x v="0"/>
    <n v="135423.20000000001"/>
    <n v="3849167.91"/>
    <n v="13236072.250000007"/>
    <n v="4727"/>
    <n v="323"/>
    <n v="11"/>
    <n v="0"/>
    <n v="0"/>
  </r>
  <r>
    <d v="2024-12-14T00:00:00"/>
    <x v="0"/>
    <s v="Vinod Pharma"/>
    <s v="KRHUB_93329"/>
    <s v="SubD A"/>
    <s v="SubD (SubD A)"/>
    <s v="Fabric &amp; Home Care"/>
    <s v="Tide"/>
    <n v="5"/>
    <n v="15"/>
    <n v="9013.9500000000007"/>
    <x v="0"/>
    <x v="0"/>
    <n v="135209.25"/>
    <n v="2557007.9199999985"/>
    <n v="13100649.050000006"/>
    <n v="4716"/>
    <n v="322"/>
    <n v="15"/>
    <n v="0"/>
    <n v="0"/>
  </r>
  <r>
    <d v="2024-12-20T00:00:00"/>
    <x v="0"/>
    <s v="Akshar Agency"/>
    <s v="KRHUB_85606"/>
    <s v="SubD A"/>
    <s v="SubD (SubD A)"/>
    <s v="Fabric &amp; Home Care"/>
    <s v="Tide"/>
    <n v="5"/>
    <n v="15"/>
    <n v="9013.9500000000007"/>
    <x v="0"/>
    <x v="1"/>
    <n v="135209.25"/>
    <n v="2020202.4500000004"/>
    <n v="10043860.329999994"/>
    <n v="3639"/>
    <n v="245"/>
    <n v="15"/>
    <n v="0"/>
    <n v="0"/>
  </r>
  <r>
    <d v="2024-12-16T00:00:00"/>
    <x v="0"/>
    <s v="Verai General Stores"/>
    <s v="KRHUB_90915"/>
    <s v="SubD B"/>
    <s v="SubD (SubD B)"/>
    <s v="Health Care"/>
    <s v="BabyRub"/>
    <n v="216"/>
    <n v="36"/>
    <n v="3755.16"/>
    <x v="0"/>
    <x v="0"/>
    <n v="135185.76"/>
    <n v="2430313.2799999998"/>
    <n v="12965439.800000006"/>
    <n v="4701"/>
    <n v="321"/>
    <n v="36"/>
    <n v="0"/>
    <n v="0"/>
  </r>
  <r>
    <d v="2024-12-16T00:00:00"/>
    <x v="0"/>
    <s v="GPSAR Healthcare Ltd"/>
    <s v="KRHUB_78371"/>
    <s v="Large A Pharmacy"/>
    <s v="HFS (Large A Pharmacy)- D type"/>
    <s v="Health Care"/>
    <s v="Vaporub Xtra Strong"/>
    <n v="216"/>
    <n v="36"/>
    <n v="3755.16"/>
    <x v="0"/>
    <x v="0"/>
    <n v="135185.76"/>
    <n v="3713744.7100000004"/>
    <n v="12830254.040000008"/>
    <n v="4665"/>
    <n v="320"/>
    <n v="36"/>
    <n v="0"/>
    <n v="0"/>
  </r>
  <r>
    <d v="2024-12-18T00:00:00"/>
    <x v="0"/>
    <s v="Vinod Pharma"/>
    <s v="KRHUB_93329"/>
    <s v="SubD A"/>
    <s v="SubD (SubD A)"/>
    <s v="Personal Care (GIL)"/>
    <s v="Gillette"/>
    <n v="144"/>
    <n v="82"/>
    <n v="1640"/>
    <x v="0"/>
    <x v="1"/>
    <n v="134480"/>
    <n v="2421798.669999999"/>
    <n v="9908651.0799999945"/>
    <n v="3624"/>
    <n v="244"/>
    <n v="82"/>
    <n v="0"/>
    <n v="0"/>
  </r>
  <r>
    <d v="2024-12-14T00:00:00"/>
    <x v="0"/>
    <s v="Jalaram Enterprise"/>
    <s v="KRHUB_86219"/>
    <s v="SubD B"/>
    <s v="SubD (SubD B)"/>
    <s v="Health Care"/>
    <s v="Inhaler"/>
    <n v="12"/>
    <n v="12"/>
    <n v="11015.16"/>
    <x v="0"/>
    <x v="0"/>
    <n v="132181.91999999998"/>
    <n v="2274302.69"/>
    <n v="12695068.280000007"/>
    <n v="4629"/>
    <n v="319"/>
    <n v="12"/>
    <n v="0"/>
    <n v="0"/>
  </r>
  <r>
    <d v="2024-12-14T00:00:00"/>
    <x v="0"/>
    <s v="Vinod Pharma"/>
    <s v="KRHUB_93329"/>
    <s v="SubD A"/>
    <s v="SubD (SubD A)"/>
    <s v="Baby Care"/>
    <s v="Pampers"/>
    <n v="40"/>
    <n v="40"/>
    <n v="3300"/>
    <x v="0"/>
    <x v="0"/>
    <n v="132000"/>
    <n v="2287318.669999999"/>
    <n v="12562886.360000009"/>
    <n v="4617"/>
    <n v="318"/>
    <n v="40"/>
    <n v="0"/>
    <n v="0"/>
  </r>
  <r>
    <d v="2024-12-14T00:00:00"/>
    <x v="0"/>
    <s v="Vinayak Marketing"/>
    <s v="KRHUB_91961"/>
    <s v="SubD A"/>
    <s v="SubD (SubD A)"/>
    <s v="Baby Care"/>
    <s v="Pampers"/>
    <n v="40"/>
    <n v="40"/>
    <n v="3300"/>
    <x v="0"/>
    <x v="0"/>
    <n v="132000"/>
    <n v="2114457.3499999996"/>
    <n v="12430886.360000009"/>
    <n v="4577"/>
    <n v="317"/>
    <n v="40"/>
    <n v="0"/>
    <n v="0"/>
  </r>
  <r>
    <d v="2024-12-18T00:00:00"/>
    <x v="0"/>
    <s v="Jay Ambe Enterprise"/>
    <s v="KRHUB_92863"/>
    <s v="SubD A"/>
    <s v="SubD (SubD A)"/>
    <s v="Baby Care"/>
    <s v="Pampers"/>
    <n v="40"/>
    <n v="40"/>
    <n v="3300"/>
    <x v="0"/>
    <x v="1"/>
    <n v="132000"/>
    <n v="438745.04"/>
    <n v="9774171.0799999963"/>
    <n v="3542"/>
    <n v="243"/>
    <n v="40"/>
    <n v="0"/>
    <n v="0"/>
  </r>
  <r>
    <d v="2024-12-14T00:00:00"/>
    <x v="0"/>
    <s v="DEV ENTERPRISE"/>
    <s v="KRHUB_90736"/>
    <s v="SubD A"/>
    <s v="SubD (SubD A)"/>
    <s v="Baby Care"/>
    <s v="Pampers"/>
    <n v="40"/>
    <n v="40"/>
    <n v="3300"/>
    <x v="0"/>
    <x v="0"/>
    <n v="132000"/>
    <n v="2110223.7000000011"/>
    <n v="12298886.360000009"/>
    <n v="4537"/>
    <n v="316"/>
    <n v="40"/>
    <n v="0"/>
    <n v="0"/>
  </r>
  <r>
    <d v="2024-12-17T00:00:00"/>
    <x v="0"/>
    <s v="SHREE MOMAI TRADERS"/>
    <s v="KRHUB_89269"/>
    <s v="SubD A"/>
    <s v="SubD (SubD A)"/>
    <s v="Baby Care"/>
    <s v="Pampers"/>
    <n v="40"/>
    <n v="40"/>
    <n v="3300"/>
    <x v="0"/>
    <x v="1"/>
    <n v="132000"/>
    <n v="1362873.2"/>
    <n v="9642171.0799999982"/>
    <n v="3502"/>
    <n v="242"/>
    <n v="40"/>
    <n v="0"/>
    <n v="0"/>
  </r>
  <r>
    <d v="2024-12-17T00:00:00"/>
    <x v="0"/>
    <s v="SHREE MOMAI TRADERS"/>
    <s v="KRHUB_89269"/>
    <s v="SubD A"/>
    <s v="SubD (SubD A)"/>
    <s v="Baby Care"/>
    <s v="Pampers"/>
    <n v="40"/>
    <n v="40"/>
    <n v="3300"/>
    <x v="0"/>
    <x v="1"/>
    <n v="132000"/>
    <n v="1230873.2"/>
    <n v="9510171.0799999982"/>
    <n v="3462"/>
    <n v="241"/>
    <n v="40"/>
    <n v="0"/>
    <n v="0"/>
  </r>
  <r>
    <d v="2024-12-14T00:00:00"/>
    <x v="0"/>
    <s v="Bipinkumar Manshukhlal Shah"/>
    <s v="KRHUB_78366"/>
    <s v="SubD A"/>
    <s v="SubD (SubD A)"/>
    <s v="Baby Care"/>
    <s v="Pampers"/>
    <n v="40"/>
    <n v="40"/>
    <n v="3300"/>
    <x v="0"/>
    <x v="0"/>
    <n v="132000"/>
    <n v="2638706.1599999992"/>
    <n v="12166886.360000009"/>
    <n v="4497"/>
    <n v="315"/>
    <n v="40"/>
    <n v="0"/>
    <n v="0"/>
  </r>
  <r>
    <d v="2024-12-14T00:00:00"/>
    <x v="0"/>
    <s v="Bipinkumar Manshukhlal Shah"/>
    <s v="KRHUB_78366"/>
    <s v="SubD A"/>
    <s v="SubD (SubD A)"/>
    <s v="Baby Care"/>
    <s v="Pampers"/>
    <n v="40"/>
    <n v="40"/>
    <n v="3300"/>
    <x v="0"/>
    <x v="0"/>
    <n v="132000"/>
    <n v="2506706.1599999992"/>
    <n v="12034886.360000009"/>
    <n v="4457"/>
    <n v="314"/>
    <n v="40"/>
    <n v="0"/>
    <n v="0"/>
  </r>
  <r>
    <d v="2024-12-14T00:00:00"/>
    <x v="0"/>
    <s v="Bipinkumar Manshukhlal Shah"/>
    <s v="KRHUB_78366"/>
    <s v="SubD A"/>
    <s v="SubD (SubD A)"/>
    <s v="Baby Care"/>
    <s v="Pampers"/>
    <n v="40"/>
    <n v="40"/>
    <n v="3300"/>
    <x v="0"/>
    <x v="0"/>
    <n v="132000"/>
    <n v="2374706.1599999997"/>
    <n v="11902886.360000009"/>
    <n v="4417"/>
    <n v="313"/>
    <n v="40"/>
    <n v="0"/>
    <n v="0"/>
  </r>
  <r>
    <d v="2024-12-17T00:00:00"/>
    <x v="0"/>
    <s v="Bipinkumar Manshukhlal Shah"/>
    <s v="KRHUB_78366"/>
    <s v="SubD A"/>
    <s v="SubD (SubD A)"/>
    <s v="Baby Care"/>
    <s v="Pampers"/>
    <n v="40"/>
    <n v="40"/>
    <n v="3300"/>
    <x v="0"/>
    <x v="1"/>
    <n v="132000"/>
    <n v="2242706.1599999997"/>
    <n v="9378171.0799999982"/>
    <n v="3422"/>
    <n v="240"/>
    <n v="40"/>
    <n v="0"/>
    <n v="0"/>
  </r>
  <r>
    <d v="2024-12-17T00:00:00"/>
    <x v="0"/>
    <s v="Bipinkumar Manshukhlal Shah"/>
    <s v="KRHUB_78366"/>
    <s v="SubD A"/>
    <s v="SubD (SubD A)"/>
    <s v="Baby Care"/>
    <s v="Pampers"/>
    <n v="40"/>
    <n v="40"/>
    <n v="3300"/>
    <x v="0"/>
    <x v="1"/>
    <n v="132000"/>
    <n v="2110706.16"/>
    <n v="9246171.0799999982"/>
    <n v="3382"/>
    <n v="239"/>
    <n v="40"/>
    <n v="0"/>
    <n v="0"/>
  </r>
  <r>
    <d v="2024-12-17T00:00:00"/>
    <x v="0"/>
    <s v="Bipinkumar Manshukhlal Shah"/>
    <s v="KRHUB_78366"/>
    <s v="SubD A"/>
    <s v="SubD (SubD A)"/>
    <s v="Baby Care"/>
    <s v="Pampers"/>
    <n v="40"/>
    <n v="40"/>
    <n v="3300"/>
    <x v="0"/>
    <x v="1"/>
    <n v="132000"/>
    <n v="1978706.1600000001"/>
    <n v="9114171.0800000019"/>
    <n v="3342"/>
    <n v="238"/>
    <n v="40"/>
    <n v="0"/>
    <n v="0"/>
  </r>
  <r>
    <d v="2024-12-14T00:00:00"/>
    <x v="0"/>
    <s v="Jiyansh Sales"/>
    <s v="KRHUB_94585"/>
    <s v="SubD B"/>
    <s v="SubD (SubD B)"/>
    <s v="Baby Care"/>
    <s v="Pampers"/>
    <n v="40"/>
    <n v="40"/>
    <n v="3300"/>
    <x v="0"/>
    <x v="0"/>
    <n v="132000"/>
    <n v="661478.39"/>
    <n v="11770886.360000009"/>
    <n v="4377"/>
    <n v="312"/>
    <n v="40"/>
    <n v="0"/>
    <n v="0"/>
  </r>
  <r>
    <d v="2024-12-14T00:00:00"/>
    <x v="0"/>
    <s v="Jiyansh Sales"/>
    <s v="KRHUB_94585"/>
    <s v="SubD B"/>
    <s v="SubD (SubD B)"/>
    <s v="Baby Care"/>
    <s v="Pampers"/>
    <n v="40"/>
    <n v="40"/>
    <n v="3300"/>
    <x v="0"/>
    <x v="0"/>
    <n v="132000"/>
    <n v="529478.39000000013"/>
    <n v="11638886.360000005"/>
    <n v="4337"/>
    <n v="311"/>
    <n v="40"/>
    <n v="0"/>
    <n v="0"/>
  </r>
  <r>
    <d v="2024-12-16T00:00:00"/>
    <x v="0"/>
    <s v="Jalaram Enterprise"/>
    <s v="KRHUB_86219"/>
    <s v="SubD B"/>
    <s v="SubD (SubD B)"/>
    <s v="Baby Care"/>
    <s v="Pampers"/>
    <n v="40"/>
    <n v="40"/>
    <n v="3300"/>
    <x v="0"/>
    <x v="0"/>
    <n v="132000"/>
    <n v="2142120.7699999996"/>
    <n v="11506886.360000007"/>
    <n v="4297"/>
    <n v="310"/>
    <n v="40"/>
    <n v="0"/>
    <n v="0"/>
  </r>
  <r>
    <d v="2024-12-18T00:00:00"/>
    <x v="0"/>
    <s v="Vinod Pharma"/>
    <s v="KRHUB_93329"/>
    <s v="SubD A"/>
    <s v="SubD (SubD A)"/>
    <s v="Fem Care"/>
    <s v="Whisper Choice"/>
    <n v="30"/>
    <n v="30"/>
    <n v="4324.2"/>
    <x v="0"/>
    <x v="1"/>
    <n v="129726"/>
    <n v="2155318.669999999"/>
    <n v="8982171.0800000038"/>
    <n v="3302"/>
    <n v="237"/>
    <n v="30"/>
    <n v="0"/>
    <n v="0"/>
  </r>
  <r>
    <d v="2024-12-14T00:00:00"/>
    <x v="0"/>
    <s v="Jalaram Enterprise"/>
    <s v="KRHUB_86219"/>
    <s v="SubD B"/>
    <s v="SubD (SubD B)"/>
    <s v="Fem Care"/>
    <s v="Whisper Choice"/>
    <n v="30"/>
    <n v="30"/>
    <n v="4324.2"/>
    <x v="0"/>
    <x v="0"/>
    <n v="129726"/>
    <n v="2010120.7700000003"/>
    <n v="11374886.360000007"/>
    <n v="4257"/>
    <n v="309"/>
    <n v="30"/>
    <n v="0"/>
    <n v="0"/>
  </r>
  <r>
    <d v="2024-12-17T00:00:00"/>
    <x v="0"/>
    <s v="SHREE MOMAI TRADERS"/>
    <s v="KRHUB_89269"/>
    <s v="SubD A"/>
    <s v="SubD (SubD A)"/>
    <s v="Fem Care"/>
    <s v="Whisper Choice"/>
    <n v="30"/>
    <n v="30"/>
    <n v="4324.2"/>
    <x v="0"/>
    <x v="1"/>
    <n v="129726"/>
    <n v="1098873.2000000002"/>
    <n v="8852445.0800000057"/>
    <n v="3272"/>
    <n v="236"/>
    <n v="30"/>
    <n v="0"/>
    <n v="0"/>
  </r>
  <r>
    <d v="2024-12-14T00:00:00"/>
    <x v="0"/>
    <s v="Mashru General Store"/>
    <s v="KRHUB_92137"/>
    <s v="SubD B"/>
    <s v="SubD (SubD B)"/>
    <s v="Fem Care"/>
    <s v="Whisper Choice"/>
    <n v="30"/>
    <n v="30"/>
    <n v="4324.2"/>
    <x v="0"/>
    <x v="0"/>
    <n v="129726"/>
    <n v="629026.12000000011"/>
    <n v="11245160.360000007"/>
    <n v="4227"/>
    <n v="308"/>
    <n v="30"/>
    <n v="0"/>
    <n v="0"/>
  </r>
  <r>
    <d v="2024-12-20T00:00:00"/>
    <x v="0"/>
    <s v="Akshar Agency"/>
    <s v="KRHUB_85606"/>
    <s v="SubD A"/>
    <s v="SubD (SubD A)"/>
    <s v="Fem Care"/>
    <s v="Whisper Choice"/>
    <n v="30"/>
    <n v="30"/>
    <n v="4324.2"/>
    <x v="0"/>
    <x v="1"/>
    <n v="129726"/>
    <n v="1884993.2000000004"/>
    <n v="8722719.0800000057"/>
    <n v="3242"/>
    <n v="235"/>
    <n v="30"/>
    <n v="0"/>
    <n v="0"/>
  </r>
  <r>
    <d v="2024-12-14T00:00:00"/>
    <x v="0"/>
    <s v="Vinayak Marketing"/>
    <s v="KRHUB_91961"/>
    <s v="SubD A"/>
    <s v="SubD (SubD A)"/>
    <s v="Fabric &amp; Home Care"/>
    <s v="Ariel"/>
    <n v="2"/>
    <n v="10"/>
    <n v="12953.7"/>
    <x v="0"/>
    <x v="0"/>
    <n v="129537"/>
    <n v="1982457.3499999999"/>
    <n v="11115434.360000005"/>
    <n v="4197"/>
    <n v="307"/>
    <n v="10"/>
    <n v="0"/>
    <n v="0"/>
  </r>
  <r>
    <d v="2024-12-20T00:00:00"/>
    <x v="0"/>
    <s v="Vinayak Marketing"/>
    <s v="KRHUB_91961"/>
    <s v="SubD A"/>
    <s v="SubD (SubD A)"/>
    <s v="Fabric &amp; Home Care"/>
    <s v="Ariel"/>
    <n v="2"/>
    <n v="10"/>
    <n v="12953.7"/>
    <x v="0"/>
    <x v="1"/>
    <n v="129537"/>
    <n v="1852920.3499999999"/>
    <n v="8592993.0800000075"/>
    <n v="3212"/>
    <n v="234"/>
    <n v="10"/>
    <n v="0"/>
    <n v="0"/>
  </r>
  <r>
    <d v="2024-12-14T00:00:00"/>
    <x v="0"/>
    <s v="Jalaram Enterprise"/>
    <s v="KRHUB_86219"/>
    <s v="SubD B"/>
    <s v="SubD (SubD B)"/>
    <s v="Health Care"/>
    <s v="BabyRub"/>
    <n v="1080"/>
    <n v="53"/>
    <n v="2432.6999999999998"/>
    <x v="0"/>
    <x v="0"/>
    <n v="128933.09999999999"/>
    <n v="1880394.7700000003"/>
    <n v="10985897.360000007"/>
    <n v="4187"/>
    <n v="306"/>
    <n v="53"/>
    <n v="0"/>
    <n v="0"/>
  </r>
  <r>
    <d v="2024-12-14T00:00:00"/>
    <x v="0"/>
    <s v="V M Enterprise"/>
    <s v="KRHUB_91962"/>
    <s v="SubD A"/>
    <s v="SubD (SubD A)"/>
    <s v="Personal Care (GIL)"/>
    <s v="Gillette"/>
    <n v="144"/>
    <n v="60"/>
    <n v="2142.6"/>
    <x v="0"/>
    <x v="0"/>
    <n v="128556"/>
    <n v="780328.35"/>
    <n v="10856964.260000009"/>
    <n v="4134"/>
    <n v="305"/>
    <n v="60"/>
    <n v="0"/>
    <n v="0"/>
  </r>
  <r>
    <d v="2024-12-16T00:00:00"/>
    <x v="0"/>
    <s v="GPSAR Healthcare Ltd"/>
    <s v="KRHUB_78371"/>
    <s v="Large A Pharmacy"/>
    <s v="HFS (Large A Pharmacy)- D type"/>
    <s v="Fem Care"/>
    <s v="Whisper Ultra"/>
    <n v="48"/>
    <n v="36"/>
    <n v="3567.6"/>
    <x v="0"/>
    <x v="0"/>
    <n v="128433.59999999999"/>
    <n v="3578558.95"/>
    <n v="10728408.260000007"/>
    <n v="4074"/>
    <n v="304"/>
    <n v="36"/>
    <n v="0"/>
    <n v="0"/>
  </r>
  <r>
    <d v="2024-12-16T00:00:00"/>
    <x v="0"/>
    <s v="Verai General Stores"/>
    <s v="KRHUB_90915"/>
    <s v="SubD B"/>
    <s v="SubD (SubD B)"/>
    <s v="Grooming"/>
    <s v="Vector3"/>
    <n v="72"/>
    <n v="24"/>
    <n v="5335.68"/>
    <x v="0"/>
    <x v="0"/>
    <n v="128056.32000000001"/>
    <n v="2295127.52"/>
    <n v="10599974.660000008"/>
    <n v="4038"/>
    <n v="303"/>
    <n v="24"/>
    <n v="0"/>
    <n v="0"/>
  </r>
  <r>
    <d v="2024-12-14T00:00:00"/>
    <x v="0"/>
    <s v="Bipinkumar Manshukhlal Shah"/>
    <s v="KRHUB_78366"/>
    <s v="SubD A"/>
    <s v="SubD (SubD A)"/>
    <s v="Personal Care (GIL)"/>
    <s v="Gillette"/>
    <n v="12"/>
    <n v="24"/>
    <n v="5335.68"/>
    <x v="0"/>
    <x v="0"/>
    <n v="128056.32000000001"/>
    <n v="1846706.1600000001"/>
    <n v="10471918.340000007"/>
    <n v="4014"/>
    <n v="302"/>
    <n v="24"/>
    <n v="0"/>
    <n v="0"/>
  </r>
  <r>
    <d v="2024-12-16T00:00:00"/>
    <x v="0"/>
    <s v="Verai General Stores"/>
    <s v="KRHUB_90915"/>
    <s v="SubD B"/>
    <s v="SubD (SubD B)"/>
    <s v="Fem Care"/>
    <s v="Whisper Ultra"/>
    <n v="18"/>
    <n v="18"/>
    <n v="7105.32"/>
    <x v="0"/>
    <x v="0"/>
    <n v="127895.76"/>
    <n v="2167071.2000000002"/>
    <n v="10343862.020000005"/>
    <n v="3990"/>
    <n v="301"/>
    <n v="18"/>
    <n v="0"/>
    <n v="0"/>
  </r>
  <r>
    <d v="2024-12-16T00:00:00"/>
    <x v="0"/>
    <s v="GPSAR Healthcare Ltd"/>
    <s v="KRHUB_78371"/>
    <s v="Large A Pharmacy"/>
    <s v="HFS (Large A Pharmacy)- D type"/>
    <s v="Fem Care"/>
    <s v="Whisper Ultra"/>
    <n v="18"/>
    <n v="18"/>
    <n v="7105.32"/>
    <x v="0"/>
    <x v="0"/>
    <n v="127895.76"/>
    <n v="3450125.3500000006"/>
    <n v="10215966.260000005"/>
    <n v="3972"/>
    <n v="300"/>
    <n v="18"/>
    <n v="0"/>
    <n v="0"/>
  </r>
  <r>
    <d v="2024-12-13T00:00:00"/>
    <x v="0"/>
    <s v="Akshar Agency"/>
    <s v="KRHUB_85606"/>
    <s v="SubD A"/>
    <s v="SubD (SubD A)"/>
    <s v="Hair Care"/>
    <s v="H&amp;S"/>
    <n v="12"/>
    <n v="12"/>
    <n v="10596.48"/>
    <x v="0"/>
    <x v="2"/>
    <n v="127157.75999999999"/>
    <n v="1755267.2000000007"/>
    <n v="1806363.8299999998"/>
    <n v="669"/>
    <n v="46"/>
    <n v="12"/>
    <n v="0"/>
    <n v="0"/>
  </r>
  <r>
    <d v="2024-12-14T00:00:00"/>
    <x v="0"/>
    <s v="Bipinkumar Manshukhlal Shah"/>
    <s v="KRHUB_78366"/>
    <s v="SubD A"/>
    <s v="SubD (SubD A)"/>
    <s v="Fabric &amp; Home Care"/>
    <s v="Ariel Liquid"/>
    <n v="4"/>
    <n v="16"/>
    <n v="7925.92"/>
    <x v="0"/>
    <x v="0"/>
    <n v="126814.72"/>
    <n v="1718649.84"/>
    <n v="10088070.500000007"/>
    <n v="3954"/>
    <n v="299"/>
    <n v="16"/>
    <n v="0"/>
    <n v="0"/>
  </r>
  <r>
    <d v="2024-12-16T00:00:00"/>
    <x v="0"/>
    <s v="GPSAR Healthcare Ltd"/>
    <s v="KRHUB_78371"/>
    <s v="Large A Pharmacy"/>
    <s v="HFS (Large A Pharmacy)- D type"/>
    <s v="Personal Care (GIL)"/>
    <s v="Gillette"/>
    <n v="24"/>
    <n v="24"/>
    <n v="5222.6400000000003"/>
    <x v="0"/>
    <x v="0"/>
    <n v="125343.36000000002"/>
    <n v="3322229.59"/>
    <n v="9961255.7800000068"/>
    <n v="3938"/>
    <n v="298"/>
    <n v="24"/>
    <n v="0"/>
    <n v="0"/>
  </r>
  <r>
    <d v="2024-12-16T00:00:00"/>
    <x v="0"/>
    <s v="Verai General Stores"/>
    <s v="KRHUB_90915"/>
    <s v="SubD B"/>
    <s v="SubD (SubD B)"/>
    <s v="Fabric &amp; Home Care"/>
    <s v="Ariel Liquid"/>
    <n v="24"/>
    <n v="48"/>
    <n v="2544"/>
    <x v="0"/>
    <x v="1"/>
    <n v="122112"/>
    <n v="2039175.4400000002"/>
    <n v="8463456.0800000057"/>
    <n v="3202"/>
    <n v="233"/>
    <n v="48"/>
    <n v="0"/>
    <n v="0"/>
  </r>
  <r>
    <d v="2024-12-14T00:00:00"/>
    <x v="0"/>
    <s v="Mashru General Store"/>
    <s v="KRHUB_92137"/>
    <s v="SubD B"/>
    <s v="SubD (SubD B)"/>
    <s v="Oral care"/>
    <s v="ORAL B"/>
    <n v="24"/>
    <n v="24"/>
    <n v="4959.84"/>
    <x v="0"/>
    <x v="0"/>
    <n v="119036.16"/>
    <n v="499300.12"/>
    <n v="9835912.4200000092"/>
    <n v="3914"/>
    <n v="297"/>
    <n v="24"/>
    <n v="0"/>
    <n v="0"/>
  </r>
  <r>
    <d v="2024-12-20T00:00:00"/>
    <x v="0"/>
    <s v="Vinayak Marketing"/>
    <s v="KRHUB_91961"/>
    <s v="SubD A"/>
    <s v="SubD (SubD A)"/>
    <s v="Grooming"/>
    <s v="Gillette Vector Plus"/>
    <n v="144"/>
    <n v="36"/>
    <n v="3182.04"/>
    <x v="0"/>
    <x v="1"/>
    <n v="114553.44"/>
    <n v="1723383.3499999999"/>
    <n v="8341344.0800000029"/>
    <n v="3154"/>
    <n v="232"/>
    <n v="36"/>
    <n v="0"/>
    <n v="0"/>
  </r>
  <r>
    <d v="2024-12-14T00:00:00"/>
    <x v="0"/>
    <s v="Bipinkumar Manshukhlal Shah"/>
    <s v="KRHUB_78366"/>
    <s v="SubD A"/>
    <s v="SubD (SubD A)"/>
    <s v="Fem Care"/>
    <s v="Whisper Ultra"/>
    <n v="24"/>
    <n v="24"/>
    <n v="4736.88"/>
    <x v="0"/>
    <x v="0"/>
    <n v="113685.12"/>
    <n v="1591835.12"/>
    <n v="9716876.2600000091"/>
    <n v="3890"/>
    <n v="296"/>
    <n v="24"/>
    <n v="0"/>
    <n v="0"/>
  </r>
  <r>
    <d v="2024-12-17T00:00:00"/>
    <x v="0"/>
    <s v="Bipinkumar Manshukhlal Shah"/>
    <s v="KRHUB_78366"/>
    <s v="SubD A"/>
    <s v="SubD (SubD A)"/>
    <s v="Fem Care"/>
    <s v="Whisper Ultra"/>
    <n v="24"/>
    <n v="24"/>
    <n v="4736.88"/>
    <x v="0"/>
    <x v="1"/>
    <n v="113685.12"/>
    <n v="1478150"/>
    <n v="8226790.6400000025"/>
    <n v="3118"/>
    <n v="231"/>
    <n v="24"/>
    <n v="0"/>
    <n v="0"/>
  </r>
  <r>
    <d v="2024-12-14T00:00:00"/>
    <x v="0"/>
    <s v="A TO Z TRADERS"/>
    <s v="KRHUB_93275"/>
    <s v="SubD B"/>
    <s v="SubD (SubD B)"/>
    <s v="Baby Care"/>
    <s v="Pampers"/>
    <n v="18"/>
    <n v="18"/>
    <n v="6245.28"/>
    <x v="0"/>
    <x v="0"/>
    <n v="112415.03999999999"/>
    <n v="677705.83000000007"/>
    <n v="9603191.1400000062"/>
    <n v="3866"/>
    <n v="295"/>
    <n v="18"/>
    <n v="0"/>
    <n v="0"/>
  </r>
  <r>
    <d v="2024-12-14T00:00:00"/>
    <x v="0"/>
    <s v="Bipinkumar Manshukhlal Shah"/>
    <s v="KRHUB_78366"/>
    <s v="SubD A"/>
    <s v="SubD (SubD A)"/>
    <s v="Health Care"/>
    <s v="Vaporub Xtra Strong"/>
    <n v="140"/>
    <n v="25"/>
    <n v="4485"/>
    <x v="0"/>
    <x v="0"/>
    <n v="112125"/>
    <n v="1364464.88"/>
    <n v="9490776.1000000052"/>
    <n v="3848"/>
    <n v="294"/>
    <n v="25"/>
    <n v="0"/>
    <n v="0"/>
  </r>
  <r>
    <d v="2024-12-17T00:00:00"/>
    <x v="0"/>
    <s v="Bipinkumar Manshukhlal Shah"/>
    <s v="KRHUB_78366"/>
    <s v="SubD A"/>
    <s v="SubD (SubD A)"/>
    <s v="Health Care"/>
    <s v="Vaporub Xtra Strong"/>
    <n v="140"/>
    <n v="25"/>
    <n v="4485"/>
    <x v="0"/>
    <x v="1"/>
    <n v="112125"/>
    <n v="1252339.8799999997"/>
    <n v="8113105.5200000033"/>
    <n v="3094"/>
    <n v="230"/>
    <n v="25"/>
    <n v="0"/>
    <n v="0"/>
  </r>
  <r>
    <d v="2024-12-14T00:00:00"/>
    <x v="0"/>
    <s v="Punit Sales Agency"/>
    <s v="KRHUB_78572"/>
    <s v="SubD A"/>
    <s v="SubD (SubD A)"/>
    <s v="Grooming"/>
    <s v="Guard"/>
    <n v="480"/>
    <n v="40"/>
    <n v="2800"/>
    <x v="0"/>
    <x v="2"/>
    <n v="112000"/>
    <n v="498558.02"/>
    <n v="1679206.0699999998"/>
    <n v="657"/>
    <n v="45"/>
    <n v="40"/>
    <n v="0"/>
    <n v="0"/>
  </r>
  <r>
    <d v="2024-12-17T00:00:00"/>
    <x v="0"/>
    <s v="SHREE MOMAI TRADERS"/>
    <s v="KRHUB_89269"/>
    <s v="SubD A"/>
    <s v="SubD (SubD A)"/>
    <s v="Fabric &amp; Home Care"/>
    <s v="Tide"/>
    <n v="5"/>
    <n v="33"/>
    <n v="3367.32"/>
    <x v="0"/>
    <x v="1"/>
    <n v="111121.56000000001"/>
    <n v="969147.19999999984"/>
    <n v="8000980.5200000033"/>
    <n v="3069"/>
    <n v="229"/>
    <n v="33"/>
    <n v="0"/>
    <n v="0"/>
  </r>
  <r>
    <d v="2024-12-18T00:00:00"/>
    <x v="0"/>
    <s v="Jay Ambe Enterprise"/>
    <s v="KRHUB_92863"/>
    <s v="SubD A"/>
    <s v="SubD (SubD A)"/>
    <s v="Grooming"/>
    <s v="Guard"/>
    <n v="80"/>
    <n v="40"/>
    <n v="2773.2"/>
    <x v="0"/>
    <x v="1"/>
    <n v="110928"/>
    <n v="306745.03999999998"/>
    <n v="7889858.9600000028"/>
    <n v="3036"/>
    <n v="228"/>
    <n v="40"/>
    <n v="0"/>
    <n v="0"/>
  </r>
  <r>
    <d v="2024-12-20T00:00:00"/>
    <x v="0"/>
    <s v="Akshar Agency"/>
    <s v="KRHUB_85606"/>
    <s v="SubD A"/>
    <s v="SubD (SubD A)"/>
    <s v="Grooming"/>
    <s v="Guard"/>
    <n v="80"/>
    <n v="40"/>
    <n v="2773.2"/>
    <x v="0"/>
    <x v="1"/>
    <n v="110928"/>
    <n v="1628109.4400000002"/>
    <n v="7778930.9600000028"/>
    <n v="2996"/>
    <n v="227"/>
    <n v="40"/>
    <n v="0"/>
    <n v="0"/>
  </r>
  <r>
    <d v="2024-12-14T00:00:00"/>
    <x v="0"/>
    <s v="Vinayak Marketing"/>
    <s v="KRHUB_91961"/>
    <s v="SubD A"/>
    <s v="SubD (SubD A)"/>
    <s v="Hair Care"/>
    <s v="H&amp;S"/>
    <n v="40"/>
    <n v="40"/>
    <n v="2750"/>
    <x v="0"/>
    <x v="0"/>
    <n v="110000"/>
    <n v="1608829.91"/>
    <n v="9378651.1000000015"/>
    <n v="3823"/>
    <n v="293"/>
    <n v="40"/>
    <n v="0"/>
    <n v="0"/>
  </r>
  <r>
    <d v="2024-12-13T00:00:00"/>
    <x v="0"/>
    <s v="V M Enterprise"/>
    <s v="KRHUB_91962"/>
    <s v="SubD A"/>
    <s v="SubD (SubD A)"/>
    <s v="Hair Care"/>
    <s v="H&amp;S"/>
    <n v="40"/>
    <n v="40"/>
    <n v="2750"/>
    <x v="0"/>
    <x v="2"/>
    <n v="110000"/>
    <n v="651772.35000000009"/>
    <n v="1567206.0699999996"/>
    <n v="617"/>
    <n v="44"/>
    <n v="40"/>
    <n v="0"/>
    <n v="0"/>
  </r>
  <r>
    <d v="2024-12-13T00:00:00"/>
    <x v="0"/>
    <s v="Vinod Pharma"/>
    <s v="KRHUB_93329"/>
    <s v="SubD A"/>
    <s v="SubD (SubD A)"/>
    <s v="Hair Care"/>
    <s v="H&amp;S"/>
    <n v="40"/>
    <n v="40"/>
    <n v="2750"/>
    <x v="0"/>
    <x v="2"/>
    <n v="110000"/>
    <n v="2025592.6699999997"/>
    <n v="1457206.0699999994"/>
    <n v="577"/>
    <n v="43"/>
    <n v="40"/>
    <n v="0"/>
    <n v="0"/>
  </r>
  <r>
    <d v="2024-12-14T00:00:00"/>
    <x v="0"/>
    <s v="Punit Sales Agency"/>
    <s v="KRHUB_78572"/>
    <s v="SubD A"/>
    <s v="SubD (SubD A)"/>
    <s v="Health Care"/>
    <s v="Vaporub"/>
    <n v="1200"/>
    <n v="72"/>
    <n v="1502.64"/>
    <x v="0"/>
    <x v="0"/>
    <n v="108190.08"/>
    <n v="386558.02"/>
    <n v="9268651.1000000015"/>
    <n v="3783"/>
    <n v="292"/>
    <n v="72"/>
    <n v="0"/>
    <n v="0"/>
  </r>
  <r>
    <d v="2024-12-16T00:00:00"/>
    <x v="0"/>
    <s v="Verai General Stores"/>
    <s v="KRHUB_90915"/>
    <s v="SubD B"/>
    <s v="SubD (SubD B)"/>
    <s v="Fem Care"/>
    <s v="Whisper Ultra"/>
    <n v="18"/>
    <n v="18"/>
    <n v="5999.94"/>
    <x v="0"/>
    <x v="0"/>
    <n v="107998.92"/>
    <n v="1917063.4400000004"/>
    <n v="9160461.0200000014"/>
    <n v="3711"/>
    <n v="291"/>
    <n v="18"/>
    <n v="0"/>
    <n v="0"/>
  </r>
  <r>
    <d v="2024-12-14T00:00:00"/>
    <x v="0"/>
    <s v="Bipinkumar Manshukhlal Shah"/>
    <s v="KRHUB_78366"/>
    <s v="SubD A"/>
    <s v="SubD (SubD A)"/>
    <s v="Fem Care"/>
    <s v="Whisper Ultra"/>
    <n v="18"/>
    <n v="18"/>
    <n v="5999.94"/>
    <x v="0"/>
    <x v="0"/>
    <n v="107998.92"/>
    <n v="1140214.8799999997"/>
    <n v="9052462.1000000015"/>
    <n v="3693"/>
    <n v="290"/>
    <n v="18"/>
    <n v="0"/>
    <n v="0"/>
  </r>
  <r>
    <d v="2024-12-17T00:00:00"/>
    <x v="0"/>
    <s v="Bipinkumar Manshukhlal Shah"/>
    <s v="KRHUB_78366"/>
    <s v="SubD A"/>
    <s v="SubD (SubD A)"/>
    <s v="Fem Care"/>
    <s v="Whisper Ultra"/>
    <n v="18"/>
    <n v="18"/>
    <n v="5999.94"/>
    <x v="0"/>
    <x v="1"/>
    <n v="107998.92"/>
    <n v="1032215.9600000002"/>
    <n v="7668002.9600000037"/>
    <n v="2956"/>
    <n v="226"/>
    <n v="18"/>
    <n v="0"/>
    <n v="0"/>
  </r>
  <r>
    <d v="2024-12-14T00:00:00"/>
    <x v="0"/>
    <s v="Jalaram Enterprise"/>
    <s v="KRHUB_86219"/>
    <s v="SubD B"/>
    <s v="SubD (SubD B)"/>
    <s v="Hair Care"/>
    <s v="H&amp;S"/>
    <n v="56"/>
    <n v="24"/>
    <n v="4472.6400000000003"/>
    <x v="0"/>
    <x v="0"/>
    <n v="107343.36000000002"/>
    <n v="1751461.6700000004"/>
    <n v="8944463.1800000016"/>
    <n v="3675"/>
    <n v="289"/>
    <n v="24"/>
    <n v="0"/>
    <n v="0"/>
  </r>
  <r>
    <d v="2024-12-14T00:00:00"/>
    <x v="0"/>
    <s v="A TO Z TRADERS"/>
    <s v="KRHUB_93275"/>
    <s v="SubD B"/>
    <s v="SubD (SubD B)"/>
    <s v="Hair Care"/>
    <s v="H&amp;S"/>
    <n v="24"/>
    <n v="24"/>
    <n v="4472.6400000000003"/>
    <x v="0"/>
    <x v="0"/>
    <n v="107343.36000000002"/>
    <n v="565290.79"/>
    <n v="8837119.8199999984"/>
    <n v="3651"/>
    <n v="288"/>
    <n v="24"/>
    <n v="0"/>
    <n v="0"/>
  </r>
  <r>
    <d v="2024-12-18T00:00:00"/>
    <x v="0"/>
    <s v="Vinod Pharma"/>
    <s v="KRHUB_93329"/>
    <s v="SubD A"/>
    <s v="SubD (SubD A)"/>
    <s v="Fem Care"/>
    <s v="Whisper Ultra"/>
    <n v="18"/>
    <n v="18"/>
    <n v="5921.1"/>
    <x v="0"/>
    <x v="1"/>
    <n v="106579.8"/>
    <n v="1915592.6699999997"/>
    <n v="7560004.0400000038"/>
    <n v="2938"/>
    <n v="225"/>
    <n v="18"/>
    <n v="0"/>
    <n v="0"/>
  </r>
  <r>
    <d v="2024-12-14T00:00:00"/>
    <x v="0"/>
    <s v="Bipinkumar Manshukhlal Shah"/>
    <s v="KRHUB_78366"/>
    <s v="SubD A"/>
    <s v="SubD (SubD A)"/>
    <s v="Fem Care"/>
    <s v="Whisper Ultra"/>
    <n v="18"/>
    <n v="18"/>
    <n v="5921.1"/>
    <x v="0"/>
    <x v="0"/>
    <n v="106579.8"/>
    <n v="924217.04000000027"/>
    <n v="8729776.459999999"/>
    <n v="3627"/>
    <n v="287"/>
    <n v="18"/>
    <n v="0"/>
    <n v="0"/>
  </r>
  <r>
    <d v="2024-12-17T00:00:00"/>
    <x v="0"/>
    <s v="Bipinkumar Manshukhlal Shah"/>
    <s v="KRHUB_78366"/>
    <s v="SubD A"/>
    <s v="SubD (SubD A)"/>
    <s v="Fem Care"/>
    <s v="Whisper Ultra"/>
    <n v="18"/>
    <n v="18"/>
    <n v="5921.1"/>
    <x v="0"/>
    <x v="1"/>
    <n v="106579.8"/>
    <n v="817637.24000000022"/>
    <n v="7453424.2400000049"/>
    <n v="2920"/>
    <n v="224"/>
    <n v="18"/>
    <n v="0"/>
    <n v="0"/>
  </r>
  <r>
    <d v="2024-12-19T00:00:00"/>
    <x v="0"/>
    <s v="DEV ENTERPRISE"/>
    <s v="KRHUB_90736"/>
    <s v="SubD A"/>
    <s v="SubD (SubD A)"/>
    <s v="Female Hair Removal"/>
    <s v="Venus"/>
    <n v="18"/>
    <n v="18"/>
    <n v="5921.1"/>
    <x v="0"/>
    <x v="1"/>
    <n v="106579.8"/>
    <n v="1978223.7000000002"/>
    <n v="7346844.4400000051"/>
    <n v="2902"/>
    <n v="223"/>
    <n v="18"/>
    <n v="0"/>
    <n v="0"/>
  </r>
  <r>
    <d v="2024-12-20T00:00:00"/>
    <x v="0"/>
    <s v="Akshar Agency"/>
    <s v="KRHUB_85606"/>
    <s v="SubD A"/>
    <s v="SubD (SubD A)"/>
    <s v="Fem Care"/>
    <s v="Whisper Ultra"/>
    <n v="18"/>
    <n v="18"/>
    <n v="5921.1"/>
    <x v="0"/>
    <x v="1"/>
    <n v="106579.8"/>
    <n v="1517181.44"/>
    <n v="7240264.6400000034"/>
    <n v="2884"/>
    <n v="222"/>
    <n v="18"/>
    <n v="0"/>
    <n v="0"/>
  </r>
  <r>
    <d v="2024-12-02T00:00:00"/>
    <x v="1"/>
    <s v="Rajesh Traders(GST)"/>
    <s v="KRAHD_39538"/>
    <s v="Semi WS Beauty"/>
    <s v="WS Platinum (Semi WS Beauty)"/>
    <s v="Female Hair Removal"/>
    <s v="Venus"/>
    <n v="18"/>
    <n v="-18"/>
    <n v="-5921.1"/>
    <x v="3"/>
    <x v="4"/>
    <n v="0"/>
    <n v="0"/>
    <n v="0"/>
    <n v="-117"/>
    <n v="67"/>
    <n v="0"/>
    <n v="106579.8"/>
    <n v="-18"/>
  </r>
  <r>
    <d v="2024-12-17T00:00:00"/>
    <x v="0"/>
    <s v="DEV ENTERPRISE"/>
    <s v="KRHUB_90736"/>
    <s v="SubD A"/>
    <s v="SubD (SubD A)"/>
    <s v="Fabric &amp; Home Care"/>
    <s v="Ariel Liquid"/>
    <n v="12"/>
    <n v="24"/>
    <n v="4422.24"/>
    <x v="0"/>
    <x v="1"/>
    <n v="106133.75999999999"/>
    <n v="1871643.9000000001"/>
    <n v="7133684.8400000036"/>
    <n v="2866"/>
    <n v="221"/>
    <n v="24"/>
    <n v="0"/>
    <n v="0"/>
  </r>
  <r>
    <d v="2024-12-20T00:00:00"/>
    <x v="0"/>
    <s v="Akshar Agency"/>
    <s v="KRHUB_85606"/>
    <s v="SubD A"/>
    <s v="SubD (SubD A)"/>
    <s v="Fabric &amp; Home Care"/>
    <s v="Ariel Liquid"/>
    <n v="12"/>
    <n v="24"/>
    <n v="4422.24"/>
    <x v="0"/>
    <x v="1"/>
    <n v="106133.75999999999"/>
    <n v="1410601.6399999997"/>
    <n v="7027551.0800000029"/>
    <n v="2842"/>
    <n v="220"/>
    <n v="24"/>
    <n v="0"/>
    <n v="0"/>
  </r>
  <r>
    <d v="2024-12-20T00:00:00"/>
    <x v="0"/>
    <s v="Akshar Agency"/>
    <s v="KRHUB_85606"/>
    <s v="SubD A"/>
    <s v="SubD (SubD A)"/>
    <s v="Personal Care (GIL)"/>
    <s v="Gillette"/>
    <n v="144"/>
    <n v="72"/>
    <n v="1440"/>
    <x v="0"/>
    <x v="1"/>
    <n v="103680"/>
    <n v="1304467.8799999997"/>
    <n v="6921417.3200000031"/>
    <n v="2818"/>
    <n v="219"/>
    <n v="72"/>
    <n v="0"/>
    <n v="0"/>
  </r>
  <r>
    <d v="2024-12-16T00:00:00"/>
    <x v="0"/>
    <s v="GPSAR Healthcare Ltd"/>
    <s v="KRHUB_78371"/>
    <s v="Large A Pharmacy"/>
    <s v="HFS (Large A Pharmacy)- D type"/>
    <s v="Health Care"/>
    <s v="Vaporub Xtra Strong"/>
    <n v="140"/>
    <n v="24"/>
    <n v="4305.6000000000004"/>
    <x v="0"/>
    <x v="0"/>
    <n v="103334.40000000001"/>
    <n v="3196886.2299999995"/>
    <n v="8623196.6599999983"/>
    <n v="3609"/>
    <n v="286"/>
    <n v="24"/>
    <n v="0"/>
    <n v="0"/>
  </r>
  <r>
    <d v="2024-12-14T00:00:00"/>
    <x v="0"/>
    <s v="Vinayak Marketing"/>
    <s v="KRHUB_91961"/>
    <s v="SubD A"/>
    <s v="SubD (SubD A)"/>
    <s v="Fabric &amp; Home Care"/>
    <s v="Tide"/>
    <n v="24"/>
    <n v="48"/>
    <n v="2088.96"/>
    <x v="0"/>
    <x v="0"/>
    <n v="100270.08"/>
    <n v="1498829.9100000001"/>
    <n v="8519862.2599999979"/>
    <n v="3585"/>
    <n v="285"/>
    <n v="48"/>
    <n v="0"/>
    <n v="0"/>
  </r>
  <r>
    <d v="2024-12-14T00:00:00"/>
    <x v="0"/>
    <s v="V M Enterprise"/>
    <s v="KRHUB_91962"/>
    <s v="SubD A"/>
    <s v="SubD (SubD A)"/>
    <s v="Fabric &amp; Home Care"/>
    <s v="Tide"/>
    <n v="24"/>
    <n v="48"/>
    <n v="2088.96"/>
    <x v="0"/>
    <x v="0"/>
    <n v="100270.08"/>
    <n v="541772.35000000009"/>
    <n v="8419592.1799999978"/>
    <n v="3537"/>
    <n v="284"/>
    <n v="48"/>
    <n v="0"/>
    <n v="0"/>
  </r>
  <r>
    <d v="2024-12-14T00:00:00"/>
    <x v="0"/>
    <s v="Vinayak Marketing"/>
    <s v="KRHUB_91961"/>
    <s v="SubD A"/>
    <s v="SubD (SubD A)"/>
    <s v="Fabric &amp; Home Care"/>
    <s v="Ariel"/>
    <n v="6"/>
    <n v="12"/>
    <n v="8347.7999999999993"/>
    <x v="0"/>
    <x v="0"/>
    <n v="100173.59999999999"/>
    <n v="1398559.8300000003"/>
    <n v="8319322.0999999978"/>
    <n v="3489"/>
    <n v="283"/>
    <n v="12"/>
    <n v="0"/>
    <n v="0"/>
  </r>
  <r>
    <d v="2024-12-16T00:00:00"/>
    <x v="0"/>
    <s v="Verai General Stores"/>
    <s v="KRHUB_90915"/>
    <s v="SubD B"/>
    <s v="SubD (SubD B)"/>
    <s v="Fem Care"/>
    <s v="Whisper Ultra"/>
    <n v="18"/>
    <n v="18"/>
    <n v="5526.36"/>
    <x v="0"/>
    <x v="0"/>
    <n v="99474.48"/>
    <n v="1809064.5200000005"/>
    <n v="8219148.4999999981"/>
    <n v="3477"/>
    <n v="282"/>
    <n v="18"/>
    <n v="0"/>
    <n v="0"/>
  </r>
  <r>
    <d v="2024-12-17T00:00:00"/>
    <x v="0"/>
    <s v="SHREE MOMAI TRADERS"/>
    <s v="KRHUB_89269"/>
    <s v="SubD A"/>
    <s v="SubD (SubD A)"/>
    <s v="Fem Care"/>
    <s v="Whisper Ultra"/>
    <n v="18"/>
    <n v="18"/>
    <n v="5526.36"/>
    <x v="0"/>
    <x v="1"/>
    <n v="99474.48"/>
    <n v="858025.6399999999"/>
    <n v="6817737.3200000031"/>
    <n v="2746"/>
    <n v="218"/>
    <n v="18"/>
    <n v="0"/>
    <n v="0"/>
  </r>
  <r>
    <d v="2024-12-14T00:00:00"/>
    <x v="0"/>
    <s v="Vinayak Marketing"/>
    <s v="KRHUB_91961"/>
    <s v="SubD A"/>
    <s v="SubD (SubD A)"/>
    <s v="Hair Care"/>
    <s v="H&amp;S"/>
    <n v="48"/>
    <n v="36"/>
    <n v="2749.32"/>
    <x v="0"/>
    <x v="0"/>
    <n v="98975.52"/>
    <n v="1298386.2300000002"/>
    <n v="8119674.0199999977"/>
    <n v="3459"/>
    <n v="281"/>
    <n v="36"/>
    <n v="0"/>
    <n v="0"/>
  </r>
  <r>
    <d v="2024-12-20T00:00:00"/>
    <x v="0"/>
    <s v="Akshar Agency"/>
    <s v="KRHUB_85606"/>
    <s v="SubD A"/>
    <s v="SubD (SubD A)"/>
    <s v="Hair Care"/>
    <s v="Pantene"/>
    <n v="56"/>
    <n v="24"/>
    <n v="4123.68"/>
    <x v="0"/>
    <x v="1"/>
    <n v="98968.320000000007"/>
    <n v="1200787.8799999997"/>
    <n v="6718262.8400000026"/>
    <n v="2728"/>
    <n v="217"/>
    <n v="24"/>
    <n v="0"/>
    <n v="0"/>
  </r>
  <r>
    <d v="2024-12-17T00:00:00"/>
    <x v="0"/>
    <s v="SHREE MOMAI TRADERS"/>
    <s v="KRHUB_89269"/>
    <s v="SubD A"/>
    <s v="SubD (SubD A)"/>
    <s v="Hair Care"/>
    <s v="Pantene"/>
    <n v="56"/>
    <n v="24"/>
    <n v="4123.68"/>
    <x v="0"/>
    <x v="1"/>
    <n v="98968.320000000007"/>
    <n v="758551.15999999992"/>
    <n v="6619294.5200000023"/>
    <n v="2704"/>
    <n v="216"/>
    <n v="24"/>
    <n v="0"/>
    <n v="0"/>
  </r>
  <r>
    <d v="2024-12-16T00:00:00"/>
    <x v="0"/>
    <s v="GPSAR Healthcare Ltd"/>
    <s v="KRHUB_78371"/>
    <s v="Large A Pharmacy"/>
    <s v="HFS (Large A Pharmacy)- D type"/>
    <s v="Fem Care"/>
    <s v="Whisper Ultra"/>
    <n v="48"/>
    <n v="24"/>
    <n v="4108.08"/>
    <x v="0"/>
    <x v="0"/>
    <n v="98593.919999999998"/>
    <n v="3093551.8299999996"/>
    <n v="8020698.4999999981"/>
    <n v="3423"/>
    <n v="280"/>
    <n v="24"/>
    <n v="0"/>
    <n v="0"/>
  </r>
  <r>
    <d v="2024-12-18T00:00:00"/>
    <x v="0"/>
    <s v="Jay Ambe Enterprise"/>
    <s v="KRHUB_92863"/>
    <s v="SubD A"/>
    <s v="SubD (SubD A)"/>
    <s v="Fem Care"/>
    <s v="Whisper Choice"/>
    <n v="30"/>
    <n v="30"/>
    <n v="3243.6"/>
    <x v="0"/>
    <x v="1"/>
    <n v="97308"/>
    <n v="195817.04000000004"/>
    <n v="6520326.2000000039"/>
    <n v="2680"/>
    <n v="215"/>
    <n v="30"/>
    <n v="0"/>
    <n v="0"/>
  </r>
  <r>
    <d v="2024-12-13T00:00:00"/>
    <x v="0"/>
    <s v="Akshar Agency"/>
    <s v="KRHUB_85606"/>
    <s v="SubD A"/>
    <s v="SubD (SubD A)"/>
    <s v="Hair Care"/>
    <s v="Pantene"/>
    <n v="12"/>
    <n v="11"/>
    <n v="8829.48"/>
    <x v="0"/>
    <x v="2"/>
    <n v="97124.28"/>
    <n v="1101819.5599999996"/>
    <n v="1347206.0699999994"/>
    <n v="537"/>
    <n v="42"/>
    <n v="11"/>
    <n v="0"/>
    <n v="0"/>
  </r>
  <r>
    <d v="2024-12-17T00:00:00"/>
    <x v="0"/>
    <s v="DEV ENTERPRISE"/>
    <s v="KRHUB_90736"/>
    <s v="SubD A"/>
    <s v="SubD (SubD A)"/>
    <s v="Grooming"/>
    <s v="7 O Clock"/>
    <n v="144"/>
    <n v="48"/>
    <n v="2019.84"/>
    <x v="0"/>
    <x v="1"/>
    <n v="96952.319999999992"/>
    <n v="1765510.1400000004"/>
    <n v="6423018.2000000039"/>
    <n v="2650"/>
    <n v="214"/>
    <n v="48"/>
    <n v="0"/>
    <n v="0"/>
  </r>
  <r>
    <d v="2024-12-14T00:00:00"/>
    <x v="0"/>
    <s v="Vinayak Marketing"/>
    <s v="KRHUB_91961"/>
    <s v="SubD A"/>
    <s v="SubD (SubD A)"/>
    <s v="Grooming"/>
    <s v="7 O Clock"/>
    <n v="144"/>
    <n v="48"/>
    <n v="2019.84"/>
    <x v="0"/>
    <x v="2"/>
    <n v="96952.319999999992"/>
    <n v="1199410.7100000002"/>
    <n v="1250081.7899999993"/>
    <n v="526"/>
    <n v="41"/>
    <n v="48"/>
    <n v="0"/>
    <n v="0"/>
  </r>
  <r>
    <d v="2024-12-17T00:00:00"/>
    <x v="0"/>
    <s v="SHREE MOMAI TRADERS"/>
    <s v="KRHUB_89269"/>
    <s v="SubD A"/>
    <s v="SubD (SubD A)"/>
    <s v="Personal Care (GIL)"/>
    <s v="Gillette Series"/>
    <n v="144"/>
    <n v="47"/>
    <n v="2056.25"/>
    <x v="0"/>
    <x v="1"/>
    <n v="96643.75"/>
    <n v="659582.83999999985"/>
    <n v="6326065.8800000036"/>
    <n v="2602"/>
    <n v="213"/>
    <n v="47"/>
    <n v="0"/>
    <n v="0"/>
  </r>
  <r>
    <d v="2024-12-16T00:00:00"/>
    <x v="0"/>
    <s v="Verai General Stores"/>
    <s v="KRHUB_90915"/>
    <s v="SubD B"/>
    <s v="SubD (SubD B)"/>
    <s v="Baby Care"/>
    <s v="Pampers"/>
    <n v="72"/>
    <n v="48"/>
    <n v="2000.16"/>
    <x v="0"/>
    <x v="0"/>
    <n v="96007.680000000008"/>
    <n v="1709590.04"/>
    <n v="7922104.5799999973"/>
    <n v="3399"/>
    <n v="279"/>
    <n v="48"/>
    <n v="0"/>
    <n v="0"/>
  </r>
  <r>
    <d v="2024-12-19T00:00:00"/>
    <x v="0"/>
    <s v="DEV ENTERPRISE"/>
    <s v="KRHUB_90736"/>
    <s v="SubD A"/>
    <s v="SubD (SubD A)"/>
    <s v="Fabric &amp; Home Care"/>
    <s v="Tide"/>
    <n v="48"/>
    <n v="48"/>
    <n v="2000.16"/>
    <x v="0"/>
    <x v="1"/>
    <n v="96007.680000000008"/>
    <n v="1668557.8200000003"/>
    <n v="6229422.1300000036"/>
    <n v="2555"/>
    <n v="212"/>
    <n v="48"/>
    <n v="0"/>
    <n v="0"/>
  </r>
  <r>
    <d v="2024-12-19T00:00:00"/>
    <x v="0"/>
    <s v="DEV ENTERPRISE"/>
    <s v="KRHUB_90736"/>
    <s v="SubD A"/>
    <s v="SubD (SubD A)"/>
    <s v="Fabric &amp; Home Care"/>
    <s v="Tide"/>
    <n v="48"/>
    <n v="48"/>
    <n v="2000.16"/>
    <x v="0"/>
    <x v="1"/>
    <n v="96007.680000000008"/>
    <n v="1572550.1400000004"/>
    <n v="6133414.450000003"/>
    <n v="2507"/>
    <n v="211"/>
    <n v="48"/>
    <n v="0"/>
    <n v="0"/>
  </r>
  <r>
    <d v="2024-12-18T00:00:00"/>
    <x v="0"/>
    <s v="Vinod Pharma"/>
    <s v="KRHUB_93329"/>
    <s v="SubD A"/>
    <s v="SubD (SubD A)"/>
    <s v="Baby Care"/>
    <s v="Pampers"/>
    <n v="24"/>
    <n v="24"/>
    <n v="3979.92"/>
    <x v="0"/>
    <x v="1"/>
    <n v="95518.080000000002"/>
    <n v="1809012.8699999996"/>
    <n v="6037406.7700000033"/>
    <n v="2459"/>
    <n v="210"/>
    <n v="24"/>
    <n v="0"/>
    <n v="0"/>
  </r>
  <r>
    <d v="2024-12-18T00:00:00"/>
    <x v="0"/>
    <s v="Vinod Pharma"/>
    <s v="KRHUB_93329"/>
    <s v="SubD A"/>
    <s v="SubD (SubD A)"/>
    <s v="Baby Care"/>
    <s v="Pampers"/>
    <n v="24"/>
    <n v="24"/>
    <n v="3979.92"/>
    <x v="0"/>
    <x v="1"/>
    <n v="95518.080000000002"/>
    <n v="1713494.7899999996"/>
    <n v="5941888.6900000032"/>
    <n v="2435"/>
    <n v="209"/>
    <n v="24"/>
    <n v="0"/>
    <n v="0"/>
  </r>
  <r>
    <d v="2024-12-18T00:00:00"/>
    <x v="0"/>
    <s v="Vinod Pharma"/>
    <s v="KRHUB_93329"/>
    <s v="SubD A"/>
    <s v="SubD (SubD A)"/>
    <s v="Baby Care"/>
    <s v="Pampers"/>
    <n v="24"/>
    <n v="24"/>
    <n v="3979.92"/>
    <x v="0"/>
    <x v="1"/>
    <n v="95518.080000000002"/>
    <n v="1617976.7099999995"/>
    <n v="5846370.6100000031"/>
    <n v="2411"/>
    <n v="208"/>
    <n v="24"/>
    <n v="0"/>
    <n v="0"/>
  </r>
  <r>
    <d v="2024-12-17T00:00:00"/>
    <x v="0"/>
    <s v="DEV ENTERPRISE"/>
    <s v="KRHUB_90736"/>
    <s v="SubD A"/>
    <s v="SubD (SubD A)"/>
    <s v="Baby Care"/>
    <s v="Pampers"/>
    <n v="24"/>
    <n v="24"/>
    <n v="3979.92"/>
    <x v="0"/>
    <x v="1"/>
    <n v="95518.080000000002"/>
    <n v="1476542.4600000002"/>
    <n v="5750852.5300000031"/>
    <n v="2387"/>
    <n v="207"/>
    <n v="24"/>
    <n v="0"/>
    <n v="0"/>
  </r>
  <r>
    <d v="2024-12-19T00:00:00"/>
    <x v="0"/>
    <s v="DEV ENTERPRISE"/>
    <s v="KRHUB_90736"/>
    <s v="SubD A"/>
    <s v="SubD (SubD A)"/>
    <s v="Baby Care"/>
    <s v="Pampers"/>
    <n v="24"/>
    <n v="24"/>
    <n v="3979.92"/>
    <x v="0"/>
    <x v="1"/>
    <n v="95518.080000000002"/>
    <n v="1381024.38"/>
    <n v="5655334.450000003"/>
    <n v="2363"/>
    <n v="206"/>
    <n v="24"/>
    <n v="0"/>
    <n v="0"/>
  </r>
  <r>
    <d v="2024-12-19T00:00:00"/>
    <x v="0"/>
    <s v="DEV ENTERPRISE"/>
    <s v="KRHUB_90736"/>
    <s v="SubD A"/>
    <s v="SubD (SubD A)"/>
    <s v="Baby Care"/>
    <s v="Pampers"/>
    <n v="24"/>
    <n v="24"/>
    <n v="3979.92"/>
    <x v="0"/>
    <x v="1"/>
    <n v="95518.080000000002"/>
    <n v="1285506.2999999996"/>
    <n v="5559816.3700000038"/>
    <n v="2339"/>
    <n v="205"/>
    <n v="24"/>
    <n v="0"/>
    <n v="0"/>
  </r>
  <r>
    <d v="2024-12-16T00:00:00"/>
    <x v="0"/>
    <s v="Verai General Stores"/>
    <s v="KRHUB_90915"/>
    <s v="SubD B"/>
    <s v="SubD (SubD B)"/>
    <s v="Fabric &amp; Home Care"/>
    <s v="Ariel"/>
    <n v="24"/>
    <n v="24"/>
    <n v="3977.76"/>
    <x v="0"/>
    <x v="1"/>
    <n v="95466.240000000005"/>
    <n v="1613582.36"/>
    <n v="5464298.2900000028"/>
    <n v="2315"/>
    <n v="204"/>
    <n v="24"/>
    <n v="0"/>
    <n v="0"/>
  </r>
  <r>
    <d v="2024-12-13T00:00:00"/>
    <x v="0"/>
    <s v="Bipinkumar Manshukhlal Shah"/>
    <s v="KRHUB_78366"/>
    <s v="SubD A"/>
    <s v="SubD (SubD A)"/>
    <s v="Fabric &amp; Home Care"/>
    <s v="Ariel"/>
    <n v="24"/>
    <n v="24"/>
    <n v="3977.76"/>
    <x v="0"/>
    <x v="2"/>
    <n v="95466.240000000005"/>
    <n v="711057.44000000018"/>
    <n v="1153129.4699999993"/>
    <n v="478"/>
    <n v="40"/>
    <n v="24"/>
    <n v="0"/>
    <n v="0"/>
  </r>
  <r>
    <d v="2024-12-02T00:00:00"/>
    <x v="1"/>
    <s v="Shree Aai Mata super market"/>
    <s v="KRAHD_M04982"/>
    <s v="Small B Traditional"/>
    <s v="Maximus Jun22 (Small B Traditional)"/>
    <s v="Fabric &amp; Home Care"/>
    <s v="Ariel"/>
    <n v="24"/>
    <n v="-24"/>
    <n v="-3977.76"/>
    <x v="4"/>
    <x v="3"/>
    <n v="0"/>
    <n v="0"/>
    <n v="111937.25999999998"/>
    <n v="-1362"/>
    <n v="427"/>
    <n v="0"/>
    <n v="95466.240000000005"/>
    <n v="-24"/>
  </r>
  <r>
    <d v="2024-12-14T00:00:00"/>
    <x v="0"/>
    <s v="Vinod Pharma"/>
    <s v="KRHUB_93329"/>
    <s v="SubD A"/>
    <s v="SubD (SubD A)"/>
    <s v="Fem Care"/>
    <s v="Whisper Ultra"/>
    <n v="18"/>
    <n v="17"/>
    <n v="5592.15"/>
    <x v="0"/>
    <x v="0"/>
    <n v="95066.549999999988"/>
    <n v="1522458.6299999997"/>
    <n v="7826096.8999999966"/>
    <n v="3351"/>
    <n v="278"/>
    <n v="17"/>
    <n v="0"/>
    <n v="0"/>
  </r>
  <r>
    <d v="2024-12-18T00:00:00"/>
    <x v="0"/>
    <s v="Vinod Pharma"/>
    <s v="KRHUB_93329"/>
    <s v="SubD A"/>
    <s v="SubD (SubD A)"/>
    <s v="Fem Care"/>
    <s v="Whisper Ultra"/>
    <n v="15"/>
    <n v="15"/>
    <n v="6315.9"/>
    <x v="0"/>
    <x v="1"/>
    <n v="94738.5"/>
    <n v="1427392.0799999994"/>
    <n v="5368832.0500000035"/>
    <n v="2291"/>
    <n v="203"/>
    <n v="15"/>
    <n v="0"/>
    <n v="0"/>
  </r>
  <r>
    <d v="2024-12-14T00:00:00"/>
    <x v="0"/>
    <s v="Bipinkumar Manshukhlal Shah"/>
    <s v="KRHUB_78366"/>
    <s v="SubD A"/>
    <s v="SubD (SubD A)"/>
    <s v="Fem Care"/>
    <s v="Whisper Ultra"/>
    <n v="15"/>
    <n v="15"/>
    <n v="6315.9"/>
    <x v="0"/>
    <x v="0"/>
    <n v="94738.5"/>
    <n v="615591.20000000007"/>
    <n v="7731030.3499999959"/>
    <n v="3334"/>
    <n v="277"/>
    <n v="15"/>
    <n v="0"/>
    <n v="0"/>
  </r>
  <r>
    <d v="2024-12-17T00:00:00"/>
    <x v="0"/>
    <s v="Bipinkumar Manshukhlal Shah"/>
    <s v="KRHUB_78366"/>
    <s v="SubD A"/>
    <s v="SubD (SubD A)"/>
    <s v="Fem Care"/>
    <s v="Whisper Ultra"/>
    <n v="15"/>
    <n v="15"/>
    <n v="6315.9"/>
    <x v="0"/>
    <x v="1"/>
    <n v="94738.5"/>
    <n v="520852.69999999995"/>
    <n v="5274093.5500000017"/>
    <n v="2276"/>
    <n v="202"/>
    <n v="15"/>
    <n v="0"/>
    <n v="0"/>
  </r>
  <r>
    <d v="2024-12-14T00:00:00"/>
    <x v="0"/>
    <s v="Bipinkumar Manshukhlal Shah"/>
    <s v="KRHUB_78366"/>
    <s v="SubD A"/>
    <s v="SubD (SubD A)"/>
    <s v="Baby Care"/>
    <s v="Pampers"/>
    <n v="24"/>
    <n v="24"/>
    <n v="3944.4"/>
    <x v="0"/>
    <x v="0"/>
    <n v="94665.600000000006"/>
    <n v="426114.19999999995"/>
    <n v="7636291.8499999959"/>
    <n v="3319"/>
    <n v="276"/>
    <n v="24"/>
    <n v="0"/>
    <n v="0"/>
  </r>
  <r>
    <d v="2024-12-16T00:00:00"/>
    <x v="0"/>
    <s v="GPSAR Healthcare Ltd"/>
    <s v="KRHUB_78371"/>
    <s v="Large A Pharmacy"/>
    <s v="HFS (Large A Pharmacy)- D type"/>
    <s v="Oral care"/>
    <s v="ORAL B"/>
    <n v="24"/>
    <n v="25"/>
    <n v="3750"/>
    <x v="0"/>
    <x v="0"/>
    <n v="93750"/>
    <n v="2994957.9099999997"/>
    <n v="7541626.2499999963"/>
    <n v="3295"/>
    <n v="275"/>
    <n v="25"/>
    <n v="0"/>
    <n v="0"/>
  </r>
  <r>
    <d v="2024-12-17T00:00:00"/>
    <x v="1"/>
    <s v="GPSAR Healthcare Ltd"/>
    <s v="KRHUB_78371"/>
    <s v="Large A Pharmacy"/>
    <s v="HFS (Large A Pharmacy)- D type"/>
    <s v="Oral care"/>
    <s v="ORAL B"/>
    <n v="24"/>
    <n v="-25"/>
    <n v="-3750"/>
    <x v="1"/>
    <x v="1"/>
    <n v="0"/>
    <n v="2901207.9099999997"/>
    <n v="5179355.0500000026"/>
    <n v="2261"/>
    <n v="201"/>
    <n v="0"/>
    <n v="93750"/>
    <n v="-25"/>
  </r>
  <r>
    <d v="2024-12-14T00:00:00"/>
    <x v="0"/>
    <s v="Jalaram Enterprise"/>
    <s v="KRHUB_86219"/>
    <s v="SubD B"/>
    <s v="SubD (SubD B)"/>
    <s v="Fem Care"/>
    <s v="Whisper Choice"/>
    <n v="1"/>
    <n v="6"/>
    <n v="15568.02"/>
    <x v="0"/>
    <x v="0"/>
    <n v="93408.12"/>
    <n v="1644118.3100000005"/>
    <n v="7447876.2499999963"/>
    <n v="3270"/>
    <n v="274"/>
    <n v="6"/>
    <n v="0"/>
    <n v="0"/>
  </r>
  <r>
    <d v="2024-12-14T00:00:00"/>
    <x v="0"/>
    <s v="Vinayak Marketing"/>
    <s v="KRHUB_91961"/>
    <s v="SubD A"/>
    <s v="SubD (SubD A)"/>
    <s v="Female Hair Removal"/>
    <s v="Venus"/>
    <n v="18"/>
    <n v="18"/>
    <n v="5131.62"/>
    <x v="0"/>
    <x v="2"/>
    <n v="92369.16"/>
    <n v="1102458.3900000001"/>
    <n v="1057663.2299999993"/>
    <n v="454"/>
    <n v="39"/>
    <n v="18"/>
    <n v="0"/>
    <n v="0"/>
  </r>
  <r>
    <d v="2024-12-19T00:00:00"/>
    <x v="0"/>
    <s v="DEV ENTERPRISE"/>
    <s v="KRHUB_90736"/>
    <s v="SubD A"/>
    <s v="SubD (SubD A)"/>
    <s v="Female Hair Removal"/>
    <s v="Venus"/>
    <n v="18"/>
    <n v="18"/>
    <n v="5131.62"/>
    <x v="0"/>
    <x v="1"/>
    <n v="92369.16"/>
    <n v="1189988.2199999995"/>
    <n v="5179355.0500000026"/>
    <n v="2286"/>
    <n v="200"/>
    <n v="18"/>
    <n v="0"/>
    <n v="0"/>
  </r>
  <r>
    <d v="2024-12-16T00:00:00"/>
    <x v="0"/>
    <s v="Jalaram Enterprise"/>
    <s v="KRHUB_86219"/>
    <s v="SubD B"/>
    <s v="SubD (SubD B)"/>
    <s v="Fabric &amp; Home Care"/>
    <s v="Ariel Liquid"/>
    <n v="12"/>
    <n v="24"/>
    <n v="3844.32"/>
    <x v="0"/>
    <x v="1"/>
    <n v="92263.680000000008"/>
    <n v="1550710.1900000002"/>
    <n v="5086985.8900000015"/>
    <n v="2268"/>
    <n v="199"/>
    <n v="24"/>
    <n v="0"/>
    <n v="0"/>
  </r>
  <r>
    <d v="2024-12-18T00:00:00"/>
    <x v="0"/>
    <s v="Vinod Pharma"/>
    <s v="KRHUB_93329"/>
    <s v="SubD A"/>
    <s v="SubD (SubD A)"/>
    <s v="Health Care"/>
    <s v="Vaporub"/>
    <n v="72"/>
    <n v="18"/>
    <n v="5106.78"/>
    <x v="0"/>
    <x v="1"/>
    <n v="91922.04"/>
    <n v="1332653.5799999994"/>
    <n v="4994722.2100000009"/>
    <n v="2244"/>
    <n v="198"/>
    <n v="18"/>
    <n v="0"/>
    <n v="0"/>
  </r>
  <r>
    <d v="2024-12-02T00:00:00"/>
    <x v="1"/>
    <s v="Anshi Lifestyle pharmacy &amp; Supermarket"/>
    <s v="KRAHD_92058"/>
    <s v="Large A Pharmacy"/>
    <s v="HFS (Large A Pharmacy)- L type- Sectorized"/>
    <s v="Fabric &amp; Home Care"/>
    <s v="Tide"/>
    <n v="5"/>
    <n v="-30"/>
    <n v="-3061.2"/>
    <x v="1"/>
    <x v="3"/>
    <n v="0"/>
    <n v="0"/>
    <n v="111937.25999999998"/>
    <n v="-1338"/>
    <n v="426"/>
    <n v="0"/>
    <n v="91836"/>
    <n v="-30"/>
  </r>
  <r>
    <d v="2024-12-18T00:00:00"/>
    <x v="0"/>
    <s v="Vinod Pharma"/>
    <s v="KRHUB_93329"/>
    <s v="SubD A"/>
    <s v="SubD (SubD A)"/>
    <s v="Health Care"/>
    <s v="VCD"/>
    <n v="4"/>
    <n v="8"/>
    <n v="11348.4"/>
    <x v="0"/>
    <x v="1"/>
    <n v="90787.199999999997"/>
    <n v="1240731.5399999996"/>
    <n v="4902800.17"/>
    <n v="2226"/>
    <n v="197"/>
    <n v="8"/>
    <n v="0"/>
    <n v="0"/>
  </r>
  <r>
    <d v="2024-12-14T00:00:00"/>
    <x v="0"/>
    <s v="Vinod Pharma"/>
    <s v="KRHUB_93329"/>
    <s v="SubD A"/>
    <s v="SubD (SubD A)"/>
    <s v="Health Care"/>
    <s v="VCD"/>
    <n v="4"/>
    <n v="8"/>
    <n v="11348.4"/>
    <x v="0"/>
    <x v="0"/>
    <n v="90787.199999999997"/>
    <n v="1149944.3399999994"/>
    <n v="7354468.1299999952"/>
    <n v="3264"/>
    <n v="273"/>
    <n v="8"/>
    <n v="0"/>
    <n v="0"/>
  </r>
  <r>
    <d v="2024-12-14T00:00:00"/>
    <x v="0"/>
    <s v="Jalaram Enterprise"/>
    <s v="KRHUB_86219"/>
    <s v="SubD B"/>
    <s v="SubD (SubD B)"/>
    <s v="Health Care"/>
    <s v="VCD"/>
    <n v="4"/>
    <n v="8"/>
    <n v="11348.4"/>
    <x v="0"/>
    <x v="0"/>
    <n v="90787.199999999997"/>
    <n v="1458446.5100000002"/>
    <n v="7263680.929999996"/>
    <n v="3256"/>
    <n v="272"/>
    <n v="8"/>
    <n v="0"/>
    <n v="0"/>
  </r>
  <r>
    <d v="2024-12-16T00:00:00"/>
    <x v="0"/>
    <s v="Verai General Stores"/>
    <s v="KRHUB_90915"/>
    <s v="SubD B"/>
    <s v="SubD (SubD B)"/>
    <s v="Health Care"/>
    <s v="VCD"/>
    <n v="4"/>
    <n v="8"/>
    <n v="11348.4"/>
    <x v="0"/>
    <x v="0"/>
    <n v="90787.199999999997"/>
    <n v="1518116.12"/>
    <n v="7172893.7299999967"/>
    <n v="3248"/>
    <n v="271"/>
    <n v="8"/>
    <n v="0"/>
    <n v="0"/>
  </r>
  <r>
    <d v="2024-12-14T00:00:00"/>
    <x v="0"/>
    <s v="Jiyansh Sales"/>
    <s v="KRHUB_94585"/>
    <s v="SubD B"/>
    <s v="SubD (SubD B)"/>
    <s v="Health Care"/>
    <s v="VCD"/>
    <n v="4"/>
    <n v="8"/>
    <n v="11348.4"/>
    <x v="0"/>
    <x v="0"/>
    <n v="90787.199999999997"/>
    <n v="397478.39000000019"/>
    <n v="7082106.5299999965"/>
    <n v="3240"/>
    <n v="270"/>
    <n v="8"/>
    <n v="0"/>
    <n v="0"/>
  </r>
  <r>
    <d v="2024-12-13T00:00:00"/>
    <x v="0"/>
    <s v="V M Enterprise"/>
    <s v="KRHUB_91962"/>
    <s v="SubD A"/>
    <s v="SubD (SubD A)"/>
    <s v="Hair Care"/>
    <s v="H&amp;S"/>
    <n v="60"/>
    <n v="60"/>
    <n v="1470"/>
    <x v="0"/>
    <x v="2"/>
    <n v="88200"/>
    <n v="441502.27000000008"/>
    <n v="965294.06999999972"/>
    <n v="436"/>
    <n v="38"/>
    <n v="60"/>
    <n v="0"/>
    <n v="0"/>
  </r>
  <r>
    <d v="2024-12-13T00:00:00"/>
    <x v="0"/>
    <s v="V M Enterprise"/>
    <s v="KRHUB_91962"/>
    <s v="SubD A"/>
    <s v="SubD (SubD A)"/>
    <s v="Hair Care"/>
    <s v="H&amp;S"/>
    <n v="60"/>
    <n v="60"/>
    <n v="1470"/>
    <x v="0"/>
    <x v="2"/>
    <n v="88200"/>
    <n v="353302.27000000008"/>
    <n v="877094.06999999983"/>
    <n v="376"/>
    <n v="37"/>
    <n v="60"/>
    <n v="0"/>
    <n v="0"/>
  </r>
  <r>
    <d v="2024-12-14T00:00:00"/>
    <x v="0"/>
    <s v="Jalaram Enterprise"/>
    <s v="KRHUB_86219"/>
    <s v="SubD B"/>
    <s v="SubD (SubD B)"/>
    <s v="Baby Care"/>
    <s v="Pampers"/>
    <n v="12"/>
    <n v="16"/>
    <n v="5320"/>
    <x v="0"/>
    <x v="0"/>
    <n v="85120"/>
    <n v="1367659.3100000003"/>
    <n v="6991319.3299999963"/>
    <n v="3232"/>
    <n v="269"/>
    <n v="16"/>
    <n v="0"/>
    <n v="0"/>
  </r>
  <r>
    <d v="2024-12-17T00:00:00"/>
    <x v="0"/>
    <s v="SHREE MOMAI TRADERS"/>
    <s v="KRHUB_89269"/>
    <s v="SubD A"/>
    <s v="SubD (SubD A)"/>
    <s v="Fem Care"/>
    <s v="Whisper Choice"/>
    <n v="20"/>
    <n v="20"/>
    <n v="4234.3999999999996"/>
    <x v="0"/>
    <x v="1"/>
    <n v="84688"/>
    <n v="562939.08999999985"/>
    <n v="4812012.97"/>
    <n v="2218"/>
    <n v="196"/>
    <n v="20"/>
    <n v="0"/>
    <n v="0"/>
  </r>
  <r>
    <d v="2024-12-16T00:00:00"/>
    <x v="0"/>
    <s v="Verai General Stores"/>
    <s v="KRHUB_90915"/>
    <s v="SubD B"/>
    <s v="SubD (SubD B)"/>
    <s v="Baby Care"/>
    <s v="Pampers"/>
    <n v="40"/>
    <n v="32"/>
    <n v="2640"/>
    <x v="0"/>
    <x v="0"/>
    <n v="84480"/>
    <n v="1427328.92"/>
    <n v="6906199.3299999963"/>
    <n v="3216"/>
    <n v="268"/>
    <n v="32"/>
    <n v="0"/>
    <n v="0"/>
  </r>
  <r>
    <d v="2024-12-14T00:00:00"/>
    <x v="0"/>
    <s v="A TO Z TRADERS"/>
    <s v="KRHUB_93275"/>
    <s v="SubD B"/>
    <s v="SubD (SubD B)"/>
    <s v="Baby Care"/>
    <s v="Pampers"/>
    <n v="12"/>
    <n v="18"/>
    <n v="4680"/>
    <x v="0"/>
    <x v="0"/>
    <n v="84240"/>
    <n v="457947.42999999993"/>
    <n v="6821719.3299999973"/>
    <n v="3184"/>
    <n v="267"/>
    <n v="18"/>
    <n v="0"/>
    <n v="0"/>
  </r>
  <r>
    <d v="2024-12-14T00:00:00"/>
    <x v="1"/>
    <s v="A TO Z TRADERS"/>
    <s v="KRHUB_93275"/>
    <s v="SubD B"/>
    <s v="SubD (SubD B)"/>
    <s v="Baby Care"/>
    <s v="Pampers"/>
    <n v="12"/>
    <n v="-18"/>
    <n v="-4680"/>
    <x v="2"/>
    <x v="2"/>
    <n v="0"/>
    <n v="373707.42999999993"/>
    <n v="788894.06999999983"/>
    <n v="316"/>
    <n v="36"/>
    <n v="0"/>
    <n v="84240"/>
    <n v="-18"/>
  </r>
  <r>
    <d v="2024-12-14T00:00:00"/>
    <x v="0"/>
    <s v="A TO Z TRADERS"/>
    <s v="KRHUB_93275"/>
    <s v="SubD B"/>
    <s v="SubD (SubD B)"/>
    <s v="Health Care"/>
    <s v="Vaporub"/>
    <n v="12"/>
    <n v="6"/>
    <n v="13948.56"/>
    <x v="0"/>
    <x v="0"/>
    <n v="83691.360000000001"/>
    <n v="373707.42999999993"/>
    <n v="6737479.3299999973"/>
    <n v="3166"/>
    <n v="266"/>
    <n v="6"/>
    <n v="0"/>
    <n v="0"/>
  </r>
  <r>
    <d v="2024-12-16T00:00:00"/>
    <x v="0"/>
    <s v="GPSAR Healthcare Ltd"/>
    <s v="KRHUB_78371"/>
    <s v="Large A Pharmacy"/>
    <s v="HFS (Large A Pharmacy)- D type"/>
    <s v="Grooming"/>
    <s v="Fusion"/>
    <n v="40"/>
    <n v="12"/>
    <n v="6953.64"/>
    <x v="0"/>
    <x v="0"/>
    <n v="83443.680000000008"/>
    <n v="2901207.9099999997"/>
    <n v="6653787.9699999969"/>
    <n v="3160"/>
    <n v="265"/>
    <n v="12"/>
    <n v="0"/>
    <n v="0"/>
  </r>
  <r>
    <d v="2024-12-16T00:00:00"/>
    <x v="0"/>
    <s v="GPSAR Healthcare Ltd"/>
    <s v="KRHUB_78371"/>
    <s v="Large A Pharmacy"/>
    <s v="HFS (Large A Pharmacy)- D type"/>
    <s v="Female Hair Removal"/>
    <s v="Venus"/>
    <n v="18"/>
    <n v="12"/>
    <n v="6831.6"/>
    <x v="0"/>
    <x v="0"/>
    <n v="81979.200000000012"/>
    <n v="2817764.23"/>
    <n v="6570344.2899999972"/>
    <n v="3148"/>
    <n v="264"/>
    <n v="12"/>
    <n v="0"/>
    <n v="0"/>
  </r>
  <r>
    <d v="2024-12-20T00:00:00"/>
    <x v="0"/>
    <s v="Akshar Agency"/>
    <s v="KRHUB_85606"/>
    <s v="SubD A"/>
    <s v="SubD (SubD A)"/>
    <s v="Oral care"/>
    <s v="ORAL B"/>
    <n v="48"/>
    <n v="24"/>
    <n v="3400.08"/>
    <x v="0"/>
    <x v="1"/>
    <n v="81601.919999999998"/>
    <n v="1004695.2799999999"/>
    <n v="4727324.9699999988"/>
    <n v="2198"/>
    <n v="195"/>
    <n v="24"/>
    <n v="0"/>
    <n v="0"/>
  </r>
  <r>
    <d v="2024-12-14T00:00:00"/>
    <x v="0"/>
    <s v="Vinayak Marketing"/>
    <s v="KRHUB_91961"/>
    <s v="SubD A"/>
    <s v="SubD (SubD A)"/>
    <s v="Health Care"/>
    <s v="VCD"/>
    <n v="16"/>
    <n v="16"/>
    <n v="4939.84"/>
    <x v="0"/>
    <x v="0"/>
    <n v="79037.440000000002"/>
    <n v="1010089.2299999999"/>
    <n v="6488365.0899999971"/>
    <n v="3136"/>
    <n v="263"/>
    <n v="16"/>
    <n v="0"/>
    <n v="0"/>
  </r>
  <r>
    <d v="2024-12-14T00:00:00"/>
    <x v="0"/>
    <s v="Jalaram Enterprise"/>
    <s v="KRHUB_86219"/>
    <s v="SubD B"/>
    <s v="SubD (SubD B)"/>
    <s v="Health Care"/>
    <s v="VCD"/>
    <n v="16"/>
    <n v="16"/>
    <n v="4939.84"/>
    <x v="0"/>
    <x v="0"/>
    <n v="79037.440000000002"/>
    <n v="1282539.31"/>
    <n v="6409327.6499999976"/>
    <n v="3120"/>
    <n v="262"/>
    <n v="16"/>
    <n v="0"/>
    <n v="0"/>
  </r>
  <r>
    <d v="2024-12-14T00:00:00"/>
    <x v="0"/>
    <s v="Jalaram Enterprise"/>
    <s v="KRHUB_86219"/>
    <s v="SubD B"/>
    <s v="SubD (SubD B)"/>
    <s v="Health Care"/>
    <s v="VCD"/>
    <n v="16"/>
    <n v="16"/>
    <n v="4939.84"/>
    <x v="0"/>
    <x v="0"/>
    <n v="79037.440000000002"/>
    <n v="1203501.8699999999"/>
    <n v="6330290.209999999"/>
    <n v="3104"/>
    <n v="261"/>
    <n v="16"/>
    <n v="0"/>
    <n v="0"/>
  </r>
  <r>
    <d v="2024-12-20T00:00:00"/>
    <x v="0"/>
    <s v="Vinayak Marketing"/>
    <s v="KRHUB_91961"/>
    <s v="SubD A"/>
    <s v="SubD (SubD A)"/>
    <s v="Health Care"/>
    <s v="VCD"/>
    <n v="16"/>
    <n v="16"/>
    <n v="4939.84"/>
    <x v="0"/>
    <x v="1"/>
    <n v="79037.440000000002"/>
    <n v="931051.7899999998"/>
    <n v="4645723.049999998"/>
    <n v="2174"/>
    <n v="194"/>
    <n v="16"/>
    <n v="0"/>
    <n v="0"/>
  </r>
  <r>
    <d v="2024-12-14T00:00:00"/>
    <x v="0"/>
    <s v="A TO Z TRADERS"/>
    <s v="KRHUB_93275"/>
    <s v="SubD B"/>
    <s v="SubD (SubD B)"/>
    <s v="Health Care"/>
    <s v="VCD"/>
    <n v="16"/>
    <n v="16"/>
    <n v="4939.84"/>
    <x v="0"/>
    <x v="0"/>
    <n v="79037.440000000002"/>
    <n v="290016.07"/>
    <n v="6251252.7699999996"/>
    <n v="3088"/>
    <n v="260"/>
    <n v="16"/>
    <n v="0"/>
    <n v="0"/>
  </r>
  <r>
    <d v="2024-12-20T00:00:00"/>
    <x v="0"/>
    <s v="Mashru General Store"/>
    <s v="KRHUB_92137"/>
    <s v="SubD B"/>
    <s v="SubD (SubD B)"/>
    <s v="Health Care"/>
    <s v="VCD"/>
    <n v="16"/>
    <n v="16"/>
    <n v="4939.84"/>
    <x v="0"/>
    <x v="1"/>
    <n v="79037.440000000002"/>
    <n v="380263.95999999996"/>
    <n v="4566685.6099999985"/>
    <n v="2158"/>
    <n v="193"/>
    <n v="16"/>
    <n v="0"/>
    <n v="0"/>
  </r>
  <r>
    <d v="2024-12-16T00:00:00"/>
    <x v="0"/>
    <s v="Verai General Stores"/>
    <s v="KRHUB_90915"/>
    <s v="SubD B"/>
    <s v="SubD (SubD B)"/>
    <s v="Hair Care"/>
    <s v="H&amp;S"/>
    <n v="56"/>
    <n v="18"/>
    <n v="4336.38"/>
    <x v="0"/>
    <x v="1"/>
    <n v="78054.84"/>
    <n v="1342848.92"/>
    <n v="4487648.1699999962"/>
    <n v="2142"/>
    <n v="192"/>
    <n v="18"/>
    <n v="0"/>
    <n v="0"/>
  </r>
  <r>
    <d v="2024-12-14T00:00:00"/>
    <x v="0"/>
    <s v="Vinayak Marketing"/>
    <s v="KRHUB_91961"/>
    <s v="SubD A"/>
    <s v="SubD (SubD A)"/>
    <s v="Fabric &amp; Home Care"/>
    <s v="Tide"/>
    <n v="24"/>
    <n v="24"/>
    <n v="3244.32"/>
    <x v="0"/>
    <x v="0"/>
    <n v="77863.680000000008"/>
    <n v="852014.34999999986"/>
    <n v="6172215.3299999991"/>
    <n v="3072"/>
    <n v="259"/>
    <n v="24"/>
    <n v="0"/>
    <n v="0"/>
  </r>
  <r>
    <d v="2024-12-16T00:00:00"/>
    <x v="0"/>
    <s v="Verai General Stores"/>
    <s v="KRHUB_90915"/>
    <s v="SubD B"/>
    <s v="SubD (SubD B)"/>
    <s v="Fabric &amp; Home Care"/>
    <s v="Tide"/>
    <n v="24"/>
    <n v="24"/>
    <n v="3244.32"/>
    <x v="0"/>
    <x v="1"/>
    <n v="77863.680000000008"/>
    <n v="1264794.0799999998"/>
    <n v="4409593.3299999973"/>
    <n v="2124"/>
    <n v="191"/>
    <n v="24"/>
    <n v="0"/>
    <n v="0"/>
  </r>
  <r>
    <d v="2024-12-16T00:00:00"/>
    <x v="0"/>
    <s v="Verai General Stores"/>
    <s v="KRHUB_90915"/>
    <s v="SubD B"/>
    <s v="SubD (SubD B)"/>
    <s v="Fem Care"/>
    <s v="Whisper Ultra"/>
    <n v="12"/>
    <n v="12"/>
    <n v="6483.48"/>
    <x v="0"/>
    <x v="0"/>
    <n v="77801.759999999995"/>
    <n v="1186930.4000000001"/>
    <n v="6094351.6499999994"/>
    <n v="3048"/>
    <n v="258"/>
    <n v="12"/>
    <n v="0"/>
    <n v="0"/>
  </r>
  <r>
    <d v="2024-12-18T00:00:00"/>
    <x v="0"/>
    <s v="Vinod Pharma"/>
    <s v="KRHUB_93329"/>
    <s v="SubD A"/>
    <s v="SubD (SubD A)"/>
    <s v="Personal Care (GIL)"/>
    <s v="Gillette"/>
    <n v="144"/>
    <n v="62"/>
    <n v="1240"/>
    <x v="0"/>
    <x v="1"/>
    <n v="76880"/>
    <n v="1059157.1399999997"/>
    <n v="4331729.6499999994"/>
    <n v="2100"/>
    <n v="190"/>
    <n v="62"/>
    <n v="0"/>
    <n v="0"/>
  </r>
  <r>
    <d v="2024-12-14T00:00:00"/>
    <x v="0"/>
    <s v="Jalaram Enterprise"/>
    <s v="KRHUB_86219"/>
    <s v="SubD B"/>
    <s v="SubD (SubD B)"/>
    <s v="Health Care"/>
    <s v="BabyRub"/>
    <n v="216"/>
    <n v="27"/>
    <n v="2816.37"/>
    <x v="0"/>
    <x v="0"/>
    <n v="76041.989999999991"/>
    <n v="1124464.43"/>
    <n v="6016549.8899999997"/>
    <n v="3036"/>
    <n v="257"/>
    <n v="27"/>
    <n v="0"/>
    <n v="0"/>
  </r>
  <r>
    <d v="2024-12-14T00:00:00"/>
    <x v="0"/>
    <s v="A TO Z TRADERS"/>
    <s v="KRHUB_93275"/>
    <s v="SubD B"/>
    <s v="SubD (SubD B)"/>
    <s v="Health Care"/>
    <s v="BabyRub"/>
    <n v="216"/>
    <n v="27"/>
    <n v="2816.37"/>
    <x v="0"/>
    <x v="0"/>
    <n v="76041.989999999991"/>
    <n v="210978.62999999998"/>
    <n v="5940507.8999999994"/>
    <n v="3009"/>
    <n v="256"/>
    <n v="27"/>
    <n v="0"/>
    <n v="0"/>
  </r>
  <r>
    <d v="2024-12-02T00:00:00"/>
    <x v="1"/>
    <s v="Laxmi Medical Store(GST)"/>
    <s v="KRAHD_40281"/>
    <s v="Large B Pharmacy"/>
    <s v="HFS (Large B Pharmacy)- D Type- Sectorized"/>
    <s v="Grooming"/>
    <s v="Gillette Presto Intl"/>
    <n v="192"/>
    <n v="-34"/>
    <n v="-2236.52"/>
    <x v="4"/>
    <x v="3"/>
    <n v="0"/>
    <n v="0"/>
    <n v="111937.25999999998"/>
    <n v="-1308"/>
    <n v="425"/>
    <n v="0"/>
    <n v="76041.679999999993"/>
    <n v="-34"/>
  </r>
  <r>
    <d v="2024-12-16T00:00:00"/>
    <x v="0"/>
    <s v="GPSAR Healthcare Ltd"/>
    <s v="KRHUB_78371"/>
    <s v="Large A Pharmacy"/>
    <s v="HFS (Large A Pharmacy)- D type"/>
    <s v="Fem Care"/>
    <s v="Whisper Ultra"/>
    <n v="48"/>
    <n v="24"/>
    <n v="3157.92"/>
    <x v="0"/>
    <x v="0"/>
    <n v="75790.080000000002"/>
    <n v="2735785.03"/>
    <n v="5864465.9099999992"/>
    <n v="2982"/>
    <n v="255"/>
    <n v="24"/>
    <n v="0"/>
    <n v="0"/>
  </r>
  <r>
    <d v="2024-12-14T00:00:00"/>
    <x v="0"/>
    <s v="Jalaram Enterprise"/>
    <s v="KRHUB_86219"/>
    <s v="SubD B"/>
    <s v="SubD (SubD B)"/>
    <s v="Oral care"/>
    <s v="ORAL B"/>
    <n v="96"/>
    <n v="36"/>
    <n v="2100.2399999999998"/>
    <x v="0"/>
    <x v="0"/>
    <n v="75608.639999999985"/>
    <n v="1048422.44"/>
    <n v="5788675.8299999982"/>
    <n v="2958"/>
    <n v="254"/>
    <n v="36"/>
    <n v="0"/>
    <n v="0"/>
  </r>
  <r>
    <d v="2024-12-16T00:00:00"/>
    <x v="0"/>
    <s v="GPSAR Healthcare Ltd"/>
    <s v="KRHUB_78371"/>
    <s v="Large A Pharmacy"/>
    <s v="HFS (Large A Pharmacy)- D type"/>
    <s v="Grooming"/>
    <s v="Gillette Mach3"/>
    <n v="48"/>
    <n v="12"/>
    <n v="6160.68"/>
    <x v="0"/>
    <x v="0"/>
    <n v="73928.160000000003"/>
    <n v="2659994.9500000002"/>
    <n v="5713067.1899999985"/>
    <n v="2922"/>
    <n v="253"/>
    <n v="12"/>
    <n v="0"/>
    <n v="0"/>
  </r>
  <r>
    <d v="2024-12-14T00:00:00"/>
    <x v="0"/>
    <s v="A TO Z TRADERS"/>
    <s v="KRHUB_93275"/>
    <s v="SubD B"/>
    <s v="SubD (SubD B)"/>
    <s v="Grooming"/>
    <s v="Gillette Mach3"/>
    <n v="48"/>
    <n v="12"/>
    <n v="6160.68"/>
    <x v="0"/>
    <x v="0"/>
    <n v="73928.160000000003"/>
    <n v="134936.63999999998"/>
    <n v="5639139.0299999993"/>
    <n v="2910"/>
    <n v="252"/>
    <n v="12"/>
    <n v="0"/>
    <n v="0"/>
  </r>
  <r>
    <d v="2024-12-19T00:00:00"/>
    <x v="0"/>
    <s v="DEV ENTERPRISE"/>
    <s v="KRHUB_90736"/>
    <s v="SubD A"/>
    <s v="SubD (SubD A)"/>
    <s v="Grooming"/>
    <s v="Gillette Mach3"/>
    <n v="48"/>
    <n v="12"/>
    <n v="6160.68"/>
    <x v="0"/>
    <x v="1"/>
    <n v="73928.160000000003"/>
    <n v="1097619.0599999994"/>
    <n v="4254849.6500000004"/>
    <n v="2038"/>
    <n v="189"/>
    <n v="12"/>
    <n v="0"/>
    <n v="0"/>
  </r>
  <r>
    <d v="2024-12-18T00:00:00"/>
    <x v="0"/>
    <s v="Vinod Pharma"/>
    <s v="KRHUB_93329"/>
    <s v="SubD A"/>
    <s v="SubD (SubD A)"/>
    <s v="Oral care"/>
    <s v="ORAL B"/>
    <n v="24"/>
    <n v="24"/>
    <n v="3000"/>
    <x v="0"/>
    <x v="1"/>
    <n v="72000"/>
    <n v="982277.14"/>
    <n v="4180921.4899999998"/>
    <n v="2026"/>
    <n v="188"/>
    <n v="24"/>
    <n v="0"/>
    <n v="0"/>
  </r>
  <r>
    <d v="2024-12-18T00:00:00"/>
    <x v="0"/>
    <s v="Vinod Pharma"/>
    <s v="KRHUB_93329"/>
    <s v="SubD A"/>
    <s v="SubD (SubD A)"/>
    <s v="Oral care"/>
    <s v="ORAL B"/>
    <n v="24"/>
    <n v="24"/>
    <n v="3000"/>
    <x v="0"/>
    <x v="1"/>
    <n v="72000"/>
    <n v="910277.14000000013"/>
    <n v="4108921.4899999998"/>
    <n v="2002"/>
    <n v="187"/>
    <n v="24"/>
    <n v="0"/>
    <n v="0"/>
  </r>
  <r>
    <d v="2024-12-14T00:00:00"/>
    <x v="0"/>
    <s v="Jiyansh Sales"/>
    <s v="KRHUB_94585"/>
    <s v="SubD B"/>
    <s v="SubD (SubD B)"/>
    <s v="Oral care"/>
    <s v="ORAL B"/>
    <n v="24"/>
    <n v="24"/>
    <n v="3000"/>
    <x v="0"/>
    <x v="0"/>
    <n v="72000"/>
    <n v="306691.19000000012"/>
    <n v="5565210.8700000001"/>
    <n v="2898"/>
    <n v="251"/>
    <n v="24"/>
    <n v="0"/>
    <n v="0"/>
  </r>
  <r>
    <d v="2024-12-17T00:00:00"/>
    <x v="0"/>
    <s v="DEV ENTERPRISE"/>
    <s v="KRHUB_90736"/>
    <s v="SubD A"/>
    <s v="SubD (SubD A)"/>
    <s v="Health Care"/>
    <s v="BabyRub"/>
    <n v="16"/>
    <n v="6"/>
    <n v="11890.62"/>
    <x v="0"/>
    <x v="1"/>
    <n v="71343.72"/>
    <n v="1023690.8999999997"/>
    <n v="4036921.4899999998"/>
    <n v="1978"/>
    <n v="186"/>
    <n v="6"/>
    <n v="0"/>
    <n v="0"/>
  </r>
  <r>
    <d v="2024-12-16T00:00:00"/>
    <x v="0"/>
    <s v="GPSAR Healthcare Ltd"/>
    <s v="KRHUB_78371"/>
    <s v="Large A Pharmacy"/>
    <s v="HFS (Large A Pharmacy)- D type"/>
    <s v="Grooming"/>
    <s v="Fusion"/>
    <n v="36"/>
    <n v="12"/>
    <n v="5882.16"/>
    <x v="0"/>
    <x v="0"/>
    <n v="70585.919999999998"/>
    <n v="2586066.79"/>
    <n v="5493210.8700000001"/>
    <n v="2874"/>
    <n v="250"/>
    <n v="12"/>
    <n v="0"/>
    <n v="0"/>
  </r>
  <r>
    <d v="2024-12-14T00:00:00"/>
    <x v="0"/>
    <s v="Jalaram Enterprise"/>
    <s v="KRHUB_86219"/>
    <s v="SubD B"/>
    <s v="SubD (SubD B)"/>
    <s v="Oral care"/>
    <s v="ORAL B"/>
    <n v="96"/>
    <n v="36"/>
    <n v="1950.12"/>
    <x v="0"/>
    <x v="0"/>
    <n v="70204.319999999992"/>
    <n v="972813.8"/>
    <n v="5422624.9500000002"/>
    <n v="2862"/>
    <n v="249"/>
    <n v="36"/>
    <n v="0"/>
    <n v="0"/>
  </r>
  <r>
    <d v="2024-12-18T00:00:00"/>
    <x v="0"/>
    <s v="Vinod Pharma"/>
    <s v="KRHUB_93329"/>
    <s v="SubD A"/>
    <s v="SubD (SubD A)"/>
    <s v="Oral care"/>
    <s v="ORAL B"/>
    <n v="20"/>
    <n v="20"/>
    <n v="3500"/>
    <x v="0"/>
    <x v="1"/>
    <n v="70000"/>
    <n v="838277.14000000013"/>
    <n v="3965577.77"/>
    <n v="1972"/>
    <n v="185"/>
    <n v="20"/>
    <n v="0"/>
    <n v="0"/>
  </r>
  <r>
    <d v="2024-12-14T00:00:00"/>
    <x v="0"/>
    <s v="Jalaram Enterprise"/>
    <s v="KRHUB_86219"/>
    <s v="SubD B"/>
    <s v="SubD (SubD B)"/>
    <s v="Oral care"/>
    <s v="ORAL B"/>
    <n v="20"/>
    <n v="20"/>
    <n v="3500"/>
    <x v="0"/>
    <x v="0"/>
    <n v="70000"/>
    <n v="902609.47999999975"/>
    <n v="5352420.63"/>
    <n v="2826"/>
    <n v="248"/>
    <n v="20"/>
    <n v="0"/>
    <n v="0"/>
  </r>
  <r>
    <d v="2024-12-16T00:00:00"/>
    <x v="0"/>
    <s v="Verai General Stores"/>
    <s v="KRHUB_90915"/>
    <s v="SubD B"/>
    <s v="SubD (SubD B)"/>
    <s v="Fem Care"/>
    <s v="Whisper Choice"/>
    <n v="30"/>
    <n v="22"/>
    <n v="3171.08"/>
    <x v="0"/>
    <x v="0"/>
    <n v="69763.759999999995"/>
    <n v="1109128.6399999999"/>
    <n v="5282420.63"/>
    <n v="2806"/>
    <n v="247"/>
    <n v="22"/>
    <n v="0"/>
    <n v="0"/>
  </r>
  <r>
    <d v="2024-12-20T00:00:00"/>
    <x v="0"/>
    <s v="Akshar Agency"/>
    <s v="KRHUB_85606"/>
    <s v="SubD A"/>
    <s v="SubD (SubD A)"/>
    <s v="Fabric &amp; Home Care"/>
    <s v="Tide"/>
    <n v="12"/>
    <n v="24"/>
    <n v="2888.88"/>
    <x v="0"/>
    <x v="1"/>
    <n v="69333.119999999995"/>
    <n v="923093.36"/>
    <n v="3895577.7699999996"/>
    <n v="1952"/>
    <n v="184"/>
    <n v="24"/>
    <n v="0"/>
    <n v="0"/>
  </r>
  <r>
    <d v="2024-12-16T00:00:00"/>
    <x v="0"/>
    <s v="GPSAR Healthcare Ltd"/>
    <s v="KRHUB_78371"/>
    <s v="Large A Pharmacy"/>
    <s v="HFS (Large A Pharmacy)- D type"/>
    <s v="Skin Care"/>
    <s v="Olay"/>
    <n v="6"/>
    <n v="9"/>
    <n v="7426.89"/>
    <x v="0"/>
    <x v="1"/>
    <n v="66842.010000000009"/>
    <n v="2515480.8700000006"/>
    <n v="3826244.65"/>
    <n v="1928"/>
    <n v="183"/>
    <n v="9"/>
    <n v="0"/>
    <n v="0"/>
  </r>
  <r>
    <d v="2024-12-17T00:00:00"/>
    <x v="1"/>
    <s v="GPSAR Healthcare Ltd"/>
    <s v="KRHUB_78371"/>
    <s v="Large A Pharmacy"/>
    <s v="HFS (Large A Pharmacy)- D type"/>
    <s v="Skin Care"/>
    <s v="Olay"/>
    <n v="6"/>
    <n v="-9"/>
    <n v="-7426.89"/>
    <x v="1"/>
    <x v="1"/>
    <n v="0"/>
    <n v="2448638.8600000013"/>
    <n v="3759402.64"/>
    <n v="1919"/>
    <n v="182"/>
    <n v="0"/>
    <n v="66842.010000000009"/>
    <n v="-9"/>
  </r>
  <r>
    <d v="2024-12-13T00:00:00"/>
    <x v="0"/>
    <s v="Akshar Agency"/>
    <s v="KRHUB_85606"/>
    <s v="SubD A"/>
    <s v="SubD (SubD A)"/>
    <s v="Fabric &amp; Home Care"/>
    <s v="Tide"/>
    <n v="12"/>
    <n v="24"/>
    <n v="2777.76"/>
    <x v="0"/>
    <x v="2"/>
    <n v="66666.240000000005"/>
    <n v="853760.24"/>
    <n v="788894.06999999983"/>
    <n v="334"/>
    <n v="35"/>
    <n v="24"/>
    <n v="0"/>
    <n v="0"/>
  </r>
  <r>
    <d v="2024-12-14T00:00:00"/>
    <x v="0"/>
    <s v="Vinayak Marketing"/>
    <s v="KRHUB_91961"/>
    <s v="SubD A"/>
    <s v="SubD (SubD A)"/>
    <s v="Health Care"/>
    <s v="Vaporub"/>
    <n v="72"/>
    <n v="12"/>
    <n v="5527.44"/>
    <x v="0"/>
    <x v="0"/>
    <n v="66329.279999999999"/>
    <n v="774150.66999999993"/>
    <n v="5212656.87"/>
    <n v="2784"/>
    <n v="246"/>
    <n v="12"/>
    <n v="0"/>
    <n v="0"/>
  </r>
  <r>
    <d v="2024-12-17T00:00:00"/>
    <x v="0"/>
    <s v="SHREE MOMAI TRADERS"/>
    <s v="KRHUB_89269"/>
    <s v="SubD A"/>
    <s v="SubD (SubD A)"/>
    <s v="Grooming"/>
    <s v="7 O Clock PII"/>
    <n v="600"/>
    <n v="18"/>
    <n v="3600"/>
    <x v="0"/>
    <x v="1"/>
    <n v="64800"/>
    <n v="478251.09"/>
    <n v="3759402.64"/>
    <n v="1928"/>
    <n v="181"/>
    <n v="18"/>
    <n v="0"/>
    <n v="0"/>
  </r>
  <r>
    <d v="2024-12-19T00:00:00"/>
    <x v="0"/>
    <s v="DEV ENTERPRISE"/>
    <s v="KRHUB_90736"/>
    <s v="SubD A"/>
    <s v="SubD (SubD A)"/>
    <s v="Grooming"/>
    <s v="Guard"/>
    <n v="240"/>
    <n v="24"/>
    <n v="2688"/>
    <x v="0"/>
    <x v="1"/>
    <n v="64512"/>
    <n v="952347.1799999997"/>
    <n v="3694602.64"/>
    <n v="1910"/>
    <n v="180"/>
    <n v="24"/>
    <n v="0"/>
    <n v="0"/>
  </r>
  <r>
    <d v="2024-12-14T00:00:00"/>
    <x v="0"/>
    <s v="Punit Sales Agency"/>
    <s v="KRHUB_78572"/>
    <s v="SubD A"/>
    <s v="SubD (SubD A)"/>
    <s v="Grooming"/>
    <s v="Guard"/>
    <n v="240"/>
    <n v="24"/>
    <n v="2688"/>
    <x v="0"/>
    <x v="2"/>
    <n v="64512"/>
    <n v="278367.93999999994"/>
    <n v="722227.83"/>
    <n v="310"/>
    <n v="34"/>
    <n v="24"/>
    <n v="0"/>
    <n v="0"/>
  </r>
  <r>
    <d v="2024-12-16T00:00:00"/>
    <x v="0"/>
    <s v="GPSAR Healthcare Ltd"/>
    <s v="KRHUB_78371"/>
    <s v="Large A Pharmacy"/>
    <s v="HFS (Large A Pharmacy)- D type"/>
    <s v="Oral care"/>
    <s v="ORAL B"/>
    <n v="20"/>
    <n v="16"/>
    <n v="4000"/>
    <x v="0"/>
    <x v="0"/>
    <n v="64000"/>
    <n v="2448638.8600000013"/>
    <n v="5146327.59"/>
    <n v="2772"/>
    <n v="245"/>
    <n v="16"/>
    <n v="0"/>
    <n v="0"/>
  </r>
  <r>
    <d v="2024-12-14T00:00:00"/>
    <x v="0"/>
    <s v="Punit Sales Agency"/>
    <s v="KRHUB_78572"/>
    <s v="SubD A"/>
    <s v="SubD (SubD A)"/>
    <s v="Grooming"/>
    <s v="Guard"/>
    <n v="480"/>
    <n v="40"/>
    <n v="1600"/>
    <x v="0"/>
    <x v="2"/>
    <n v="64000"/>
    <n v="213855.94"/>
    <n v="657715.83000000007"/>
    <n v="286"/>
    <n v="33"/>
    <n v="40"/>
    <n v="0"/>
    <n v="0"/>
  </r>
  <r>
    <d v="2024-12-16T00:00:00"/>
    <x v="0"/>
    <s v="GPSAR Healthcare Ltd"/>
    <s v="KRHUB_78371"/>
    <s v="Large A Pharmacy"/>
    <s v="HFS (Large A Pharmacy)- D type"/>
    <s v="Fem Care"/>
    <s v="Whisper Ultra"/>
    <n v="32"/>
    <n v="20"/>
    <n v="3153.2"/>
    <x v="0"/>
    <x v="0"/>
    <n v="63064"/>
    <n v="2384638.8600000013"/>
    <n v="5082327.5899999989"/>
    <n v="2756"/>
    <n v="244"/>
    <n v="20"/>
    <n v="0"/>
    <n v="0"/>
  </r>
  <r>
    <d v="2024-12-16T00:00:00"/>
    <x v="0"/>
    <s v="GPSAR Healthcare Ltd"/>
    <s v="KRHUB_78371"/>
    <s v="Large A Pharmacy"/>
    <s v="HFS (Large A Pharmacy)- D type"/>
    <s v="Health Care"/>
    <s v="Vaporub"/>
    <n v="16"/>
    <n v="6"/>
    <n v="10368.6"/>
    <x v="0"/>
    <x v="0"/>
    <n v="62211.600000000006"/>
    <n v="2321574.8600000013"/>
    <n v="5019263.5899999989"/>
    <n v="2736"/>
    <n v="243"/>
    <n v="6"/>
    <n v="0"/>
    <n v="0"/>
  </r>
  <r>
    <d v="2024-12-17T00:00:00"/>
    <x v="0"/>
    <s v="DEV ENTERPRISE"/>
    <s v="KRHUB_90736"/>
    <s v="SubD A"/>
    <s v="SubD (SubD A)"/>
    <s v="Hair Care"/>
    <s v="H&amp;S"/>
    <n v="56"/>
    <n v="16"/>
    <n v="3854.56"/>
    <x v="0"/>
    <x v="1"/>
    <n v="61672.959999999999"/>
    <n v="887835.17999999982"/>
    <n v="3630090.64"/>
    <n v="1886"/>
    <n v="179"/>
    <n v="16"/>
    <n v="0"/>
    <n v="0"/>
  </r>
  <r>
    <d v="2024-12-16T00:00:00"/>
    <x v="0"/>
    <s v="Verai General Stores"/>
    <s v="KRHUB_90915"/>
    <s v="SubD B"/>
    <s v="SubD (SubD B)"/>
    <s v="Hair Care"/>
    <s v="H&amp;S"/>
    <n v="56"/>
    <n v="18"/>
    <n v="3354.48"/>
    <x v="0"/>
    <x v="1"/>
    <n v="60380.639999999999"/>
    <n v="1039364.8800000001"/>
    <n v="3568417.6799999997"/>
    <n v="1870"/>
    <n v="178"/>
    <n v="18"/>
    <n v="0"/>
    <n v="0"/>
  </r>
  <r>
    <d v="2024-12-20T00:00:00"/>
    <x v="0"/>
    <s v="Akshar Agency"/>
    <s v="KRHUB_85606"/>
    <s v="SubD A"/>
    <s v="SubD (SubD A)"/>
    <s v="Fabric &amp; Home Care"/>
    <s v="Tide"/>
    <n v="5"/>
    <n v="10"/>
    <n v="6009.3"/>
    <x v="0"/>
    <x v="1"/>
    <n v="60093"/>
    <n v="787094"/>
    <n v="3508037.0399999996"/>
    <n v="1852"/>
    <n v="177"/>
    <n v="10"/>
    <n v="0"/>
    <n v="0"/>
  </r>
  <r>
    <d v="2024-12-16T00:00:00"/>
    <x v="0"/>
    <s v="Verai General Stores"/>
    <s v="KRHUB_90915"/>
    <s v="SubD B"/>
    <s v="SubD (SubD B)"/>
    <s v="Baby Care"/>
    <s v="Pampers"/>
    <n v="40"/>
    <n v="24"/>
    <n v="2500.08"/>
    <x v="0"/>
    <x v="0"/>
    <n v="60001.919999999998"/>
    <n v="978984.24000000011"/>
    <n v="4957051.9899999993"/>
    <n v="2730"/>
    <n v="242"/>
    <n v="24"/>
    <n v="0"/>
    <n v="0"/>
  </r>
  <r>
    <d v="2024-12-18T00:00:00"/>
    <x v="0"/>
    <s v="Vinod Pharma"/>
    <s v="KRHUB_93329"/>
    <s v="SubD A"/>
    <s v="SubD (SubD A)"/>
    <s v="Oral care"/>
    <s v="ORAL B"/>
    <n v="20"/>
    <n v="20"/>
    <n v="3000"/>
    <x v="0"/>
    <x v="1"/>
    <n v="60000"/>
    <n v="768277.14000000025"/>
    <n v="3447944.0399999996"/>
    <n v="1842"/>
    <n v="176"/>
    <n v="20"/>
    <n v="0"/>
    <n v="0"/>
  </r>
  <r>
    <d v="2024-12-02T00:00:00"/>
    <x v="1"/>
    <s v="C.patel &amp; Sons"/>
    <s v="KRAHD_39096"/>
    <s v="WS Non-Feeder Traditional"/>
    <s v="WS Silver (WS Non-Feeder Traditional)"/>
    <s v="Fabric &amp; Home Care"/>
    <s v="Tide"/>
    <n v="24"/>
    <n v="-21"/>
    <n v="-2838.78"/>
    <x v="1"/>
    <x v="3"/>
    <n v="0"/>
    <n v="0"/>
    <n v="111937.25999999998"/>
    <n v="-1274"/>
    <n v="424"/>
    <n v="0"/>
    <n v="59614.380000000005"/>
    <n v="-21"/>
  </r>
  <r>
    <d v="2024-12-16T00:00:00"/>
    <x v="0"/>
    <s v="GPSAR Healthcare Ltd"/>
    <s v="KRHUB_78371"/>
    <s v="Large A Pharmacy"/>
    <s v="HFS (Large A Pharmacy)- D type"/>
    <s v="Baby Care"/>
    <s v="Pampers"/>
    <n v="4"/>
    <n v="6"/>
    <n v="9646.92"/>
    <x v="0"/>
    <x v="0"/>
    <n v="57881.520000000004"/>
    <n v="2259363.2600000012"/>
    <n v="4897050.0699999984"/>
    <n v="2706"/>
    <n v="241"/>
    <n v="6"/>
    <n v="0"/>
    <n v="0"/>
  </r>
  <r>
    <d v="2024-12-16T00:00:00"/>
    <x v="0"/>
    <s v="Verai General Stores"/>
    <s v="KRHUB_90915"/>
    <s v="SubD B"/>
    <s v="SubD (SubD B)"/>
    <s v="Fabric &amp; Home Care"/>
    <s v="Ariel Liquid"/>
    <n v="6"/>
    <n v="12"/>
    <n v="4766.6400000000003"/>
    <x v="0"/>
    <x v="1"/>
    <n v="57199.680000000008"/>
    <n v="918982.32000000007"/>
    <n v="3387944.0399999996"/>
    <n v="1822"/>
    <n v="175"/>
    <n v="12"/>
    <n v="0"/>
    <n v="0"/>
  </r>
  <r>
    <d v="2024-12-16T00:00:00"/>
    <x v="0"/>
    <s v="Jalaram Enterprise"/>
    <s v="KRHUB_86219"/>
    <s v="SubD B"/>
    <s v="SubD (SubD B)"/>
    <s v="Fabric &amp; Home Care"/>
    <s v="Ariel Liquid"/>
    <n v="6"/>
    <n v="12"/>
    <n v="4766.6400000000003"/>
    <x v="0"/>
    <x v="1"/>
    <n v="57199.680000000008"/>
    <n v="832609.48"/>
    <n v="3330744.3600000003"/>
    <n v="1810"/>
    <n v="174"/>
    <n v="12"/>
    <n v="0"/>
    <n v="0"/>
  </r>
  <r>
    <d v="2024-12-17T00:00:00"/>
    <x v="0"/>
    <s v="DEV ENTERPRISE"/>
    <s v="KRHUB_90736"/>
    <s v="SubD A"/>
    <s v="SubD (SubD A)"/>
    <s v="Grooming"/>
    <s v="Fusion"/>
    <n v="200"/>
    <n v="10"/>
    <n v="5580.4"/>
    <x v="0"/>
    <x v="1"/>
    <n v="55804"/>
    <n v="826162.22"/>
    <n v="3273544.6800000006"/>
    <n v="1798"/>
    <n v="173"/>
    <n v="10"/>
    <n v="0"/>
    <n v="0"/>
  </r>
  <r>
    <d v="2024-12-16T00:00:00"/>
    <x v="0"/>
    <s v="GPSAR Healthcare Ltd"/>
    <s v="KRHUB_78371"/>
    <s v="Large A Pharmacy"/>
    <s v="HFS (Large A Pharmacy)- D type"/>
    <s v="Baby Care"/>
    <s v="Pampers"/>
    <n v="4"/>
    <n v="6"/>
    <n v="9125.2199999999993"/>
    <x v="0"/>
    <x v="0"/>
    <n v="54751.319999999992"/>
    <n v="2201481.7400000012"/>
    <n v="4839168.5499999989"/>
    <n v="2700"/>
    <n v="240"/>
    <n v="6"/>
    <n v="0"/>
    <n v="0"/>
  </r>
  <r>
    <d v="2024-12-16T00:00:00"/>
    <x v="0"/>
    <s v="GPSAR Healthcare Ltd"/>
    <s v="KRHUB_78371"/>
    <s v="Large A Pharmacy"/>
    <s v="HFS (Large A Pharmacy)- D type"/>
    <s v="Baby Care"/>
    <s v="Pampers"/>
    <n v="4"/>
    <n v="6"/>
    <n v="9125.2199999999993"/>
    <x v="0"/>
    <x v="0"/>
    <n v="54751.319999999992"/>
    <n v="2146730.4200000018"/>
    <n v="4784417.2299999986"/>
    <n v="2694"/>
    <n v="239"/>
    <n v="6"/>
    <n v="0"/>
    <n v="0"/>
  </r>
  <r>
    <d v="2024-12-16T00:00:00"/>
    <x v="0"/>
    <s v="GPSAR Healthcare Ltd"/>
    <s v="KRHUB_78371"/>
    <s v="Large A Pharmacy"/>
    <s v="HFS (Large A Pharmacy)- D type"/>
    <s v="Grooming"/>
    <s v="Fusion"/>
    <n v="36"/>
    <n v="12"/>
    <n v="4553.5200000000004"/>
    <x v="0"/>
    <x v="0"/>
    <n v="54642.240000000005"/>
    <n v="2091979.1000000006"/>
    <n v="4729665.9099999983"/>
    <n v="2688"/>
    <n v="238"/>
    <n v="12"/>
    <n v="0"/>
    <n v="0"/>
  </r>
  <r>
    <d v="2024-12-16T00:00:00"/>
    <x v="0"/>
    <s v="GPSAR Healthcare Ltd"/>
    <s v="KRHUB_78371"/>
    <s v="Large A Pharmacy"/>
    <s v="HFS (Large A Pharmacy)- D type"/>
    <s v="Personal Care (GIL)"/>
    <s v="Fusion PC"/>
    <n v="6"/>
    <n v="12"/>
    <n v="4553.5200000000004"/>
    <x v="0"/>
    <x v="0"/>
    <n v="54642.240000000005"/>
    <n v="2037336.8600000006"/>
    <n v="4675023.67"/>
    <n v="2676"/>
    <n v="237"/>
    <n v="12"/>
    <n v="0"/>
    <n v="0"/>
  </r>
  <r>
    <d v="2024-12-17T00:00:00"/>
    <x v="1"/>
    <s v="GPSAR Healthcare Ltd"/>
    <s v="KRHUB_78371"/>
    <s v="Large A Pharmacy"/>
    <s v="HFS (Large A Pharmacy)- D type"/>
    <s v="Personal Care (GIL)"/>
    <s v="Fusion PC"/>
    <n v="6"/>
    <n v="-12"/>
    <n v="-4553.5200000000004"/>
    <x v="1"/>
    <x v="1"/>
    <n v="0"/>
    <n v="1982694.6200000006"/>
    <n v="3217740.6800000006"/>
    <n v="1788"/>
    <n v="172"/>
    <n v="0"/>
    <n v="54642.240000000005"/>
    <n v="-12"/>
  </r>
  <r>
    <d v="2024-12-14T00:00:00"/>
    <x v="0"/>
    <s v="Punit Sales Agency"/>
    <s v="KRHUB_78572"/>
    <s v="SubD A"/>
    <s v="SubD (SubD A)"/>
    <s v="Hair Care"/>
    <s v="H&amp;S"/>
    <n v="60"/>
    <n v="47"/>
    <n v="1151.5"/>
    <x v="0"/>
    <x v="0"/>
    <n v="54120.5"/>
    <n v="149855.94"/>
    <n v="4620381.43"/>
    <n v="2664"/>
    <n v="236"/>
    <n v="47"/>
    <n v="0"/>
    <n v="0"/>
  </r>
  <r>
    <d v="2024-12-16T00:00:00"/>
    <x v="0"/>
    <s v="Jalaram Enterprise"/>
    <s v="KRHUB_86219"/>
    <s v="SubD B"/>
    <s v="SubD (SubD B)"/>
    <s v="Fabric &amp; Home Care"/>
    <s v="Tide"/>
    <n v="8"/>
    <n v="12"/>
    <n v="4433.3999999999996"/>
    <x v="0"/>
    <x v="1"/>
    <n v="53200.799999999996"/>
    <n v="775409.8"/>
    <n v="3217740.6800000006"/>
    <n v="1800"/>
    <n v="171"/>
    <n v="12"/>
    <n v="0"/>
    <n v="0"/>
  </r>
  <r>
    <d v="2024-12-19T00:00:00"/>
    <x v="0"/>
    <s v="DEV ENTERPRISE"/>
    <s v="KRHUB_90736"/>
    <s v="SubD A"/>
    <s v="SubD (SubD A)"/>
    <s v="Health Care"/>
    <s v="Vaporub"/>
    <n v="1080"/>
    <n v="36"/>
    <n v="1441.8"/>
    <x v="0"/>
    <x v="1"/>
    <n v="51904.799999999996"/>
    <n v="770358.22"/>
    <n v="3164539.8800000004"/>
    <n v="1788"/>
    <n v="170"/>
    <n v="36"/>
    <n v="0"/>
    <n v="0"/>
  </r>
  <r>
    <d v="2024-12-16T00:00:00"/>
    <x v="0"/>
    <s v="Verai General Stores"/>
    <s v="KRHUB_90915"/>
    <s v="SubD B"/>
    <s v="SubD (SubD B)"/>
    <s v="Hair Care"/>
    <s v="H&amp;S"/>
    <n v="36"/>
    <n v="36"/>
    <n v="1440"/>
    <x v="0"/>
    <x v="1"/>
    <n v="51840"/>
    <n v="861782.64"/>
    <n v="3112635.0800000005"/>
    <n v="1752"/>
    <n v="169"/>
    <n v="36"/>
    <n v="0"/>
    <n v="0"/>
  </r>
  <r>
    <d v="2024-12-14T00:00:00"/>
    <x v="0"/>
    <s v="Jiyansh Sales"/>
    <s v="KRHUB_94585"/>
    <s v="SubD B"/>
    <s v="SubD (SubD B)"/>
    <s v="Hair Care"/>
    <s v="H&amp;S"/>
    <n v="36"/>
    <n v="36"/>
    <n v="1440"/>
    <x v="0"/>
    <x v="0"/>
    <n v="51840"/>
    <n v="234691.18999999997"/>
    <n v="4566260.93"/>
    <n v="2617"/>
    <n v="235"/>
    <n v="36"/>
    <n v="0"/>
    <n v="0"/>
  </r>
  <r>
    <d v="2024-12-20T00:00:00"/>
    <x v="0"/>
    <s v="Vinayak Marketing"/>
    <s v="KRHUB_91961"/>
    <s v="SubD A"/>
    <s v="SubD (SubD A)"/>
    <s v="Fabric &amp; Home Care"/>
    <s v="Ariel"/>
    <n v="2"/>
    <n v="6"/>
    <n v="8472.18"/>
    <x v="0"/>
    <x v="1"/>
    <n v="50833.08"/>
    <n v="707821.3899999999"/>
    <n v="3060795.080000001"/>
    <n v="1716"/>
    <n v="168"/>
    <n v="6"/>
    <n v="0"/>
    <n v="0"/>
  </r>
  <r>
    <d v="2024-12-14T00:00:00"/>
    <x v="0"/>
    <s v="DEV ENTERPRISE"/>
    <s v="KRHUB_90736"/>
    <s v="SubD A"/>
    <s v="SubD (SubD A)"/>
    <s v="Grooming"/>
    <s v="Mach-3 Turbo"/>
    <n v="72"/>
    <n v="12"/>
    <n v="4224.12"/>
    <x v="0"/>
    <x v="0"/>
    <n v="50689.440000000002"/>
    <n v="718453.42000000016"/>
    <n v="4514420.9300000006"/>
    <n v="2581"/>
    <n v="234"/>
    <n v="12"/>
    <n v="0"/>
    <n v="0"/>
  </r>
  <r>
    <d v="2024-12-19T00:00:00"/>
    <x v="0"/>
    <s v="DEV ENTERPRISE"/>
    <s v="KRHUB_90736"/>
    <s v="SubD A"/>
    <s v="SubD (SubD A)"/>
    <s v="Grooming"/>
    <s v="Vector3"/>
    <n v="30"/>
    <n v="18"/>
    <n v="2812.68"/>
    <x v="0"/>
    <x v="1"/>
    <n v="50628.24"/>
    <n v="667763.98000000033"/>
    <n v="3009962.0000000005"/>
    <n v="1710"/>
    <n v="167"/>
    <n v="18"/>
    <n v="0"/>
    <n v="0"/>
  </r>
  <r>
    <d v="2024-12-16T00:00:00"/>
    <x v="0"/>
    <s v="GPSAR Healthcare Ltd"/>
    <s v="KRHUB_78371"/>
    <s v="Large A Pharmacy"/>
    <s v="HFS (Large A Pharmacy)- D type"/>
    <s v="Baby Care"/>
    <s v="Pampers"/>
    <n v="18"/>
    <n v="12"/>
    <n v="4163.5200000000004"/>
    <x v="0"/>
    <x v="0"/>
    <n v="49962.240000000005"/>
    <n v="1982694.6200000006"/>
    <n v="4463731.49"/>
    <n v="2569"/>
    <n v="233"/>
    <n v="12"/>
    <n v="0"/>
    <n v="0"/>
  </r>
  <r>
    <d v="2024-12-20T00:00:00"/>
    <x v="0"/>
    <s v="Akshar Agency"/>
    <s v="KRHUB_85606"/>
    <s v="SubD A"/>
    <s v="SubD (SubD A)"/>
    <s v="Grooming"/>
    <s v="7 O Clock"/>
    <n v="144"/>
    <n v="24"/>
    <n v="2077.6799999999998"/>
    <x v="0"/>
    <x v="1"/>
    <n v="49864.319999999992"/>
    <n v="727001"/>
    <n v="2959333.7600000007"/>
    <n v="1692"/>
    <n v="166"/>
    <n v="24"/>
    <n v="0"/>
    <n v="0"/>
  </r>
  <r>
    <d v="2024-12-18T00:00:00"/>
    <x v="0"/>
    <s v="Vinod Pharma"/>
    <s v="KRHUB_93329"/>
    <s v="SubD A"/>
    <s v="SubD (SubD A)"/>
    <s v="Grooming"/>
    <s v="Guard"/>
    <n v="800"/>
    <n v="40"/>
    <n v="1240"/>
    <x v="0"/>
    <x v="1"/>
    <n v="49600"/>
    <n v="708277.14000000025"/>
    <n v="2909469.4400000004"/>
    <n v="1668"/>
    <n v="165"/>
    <n v="40"/>
    <n v="0"/>
    <n v="0"/>
  </r>
  <r>
    <d v="2024-12-17T00:00:00"/>
    <x v="0"/>
    <s v="DEV ENTERPRISE"/>
    <s v="KRHUB_90736"/>
    <s v="SubD A"/>
    <s v="SubD (SubD A)"/>
    <s v="Grooming"/>
    <s v="Guard"/>
    <n v="800"/>
    <n v="40"/>
    <n v="1240"/>
    <x v="0"/>
    <x v="1"/>
    <n v="49600"/>
    <n v="617135.74000000034"/>
    <n v="2859869.44"/>
    <n v="1628"/>
    <n v="164"/>
    <n v="40"/>
    <n v="0"/>
    <n v="0"/>
  </r>
  <r>
    <d v="2024-12-14T00:00:00"/>
    <x v="0"/>
    <s v="Punit Sales Agency"/>
    <s v="KRHUB_78572"/>
    <s v="SubD A"/>
    <s v="SubD (SubD A)"/>
    <s v="Skin Care"/>
    <s v="Olay"/>
    <n v="48"/>
    <n v="24"/>
    <n v="2066.16"/>
    <x v="0"/>
    <x v="0"/>
    <n v="49587.839999999997"/>
    <n v="95735.44"/>
    <n v="4413769.2499999991"/>
    <n v="2557"/>
    <n v="232"/>
    <n v="24"/>
    <n v="0"/>
    <n v="0"/>
  </r>
  <r>
    <d v="2024-12-14T00:00:00"/>
    <x v="0"/>
    <s v="Jiyansh Sales"/>
    <s v="KRHUB_94585"/>
    <s v="SubD B"/>
    <s v="SubD (SubD B)"/>
    <s v="Skin Care"/>
    <s v="Olay"/>
    <n v="48"/>
    <n v="24"/>
    <n v="2066.16"/>
    <x v="0"/>
    <x v="0"/>
    <n v="49587.839999999997"/>
    <n v="182851.18999999997"/>
    <n v="4364181.4099999992"/>
    <n v="2533"/>
    <n v="231"/>
    <n v="24"/>
    <n v="0"/>
    <n v="0"/>
  </r>
  <r>
    <d v="2024-12-13T00:00:00"/>
    <x v="0"/>
    <s v="Akshar Agency"/>
    <s v="KRHUB_85606"/>
    <s v="SubD A"/>
    <s v="SubD (SubD A)"/>
    <s v="Skin Care"/>
    <s v="Olay"/>
    <n v="48"/>
    <n v="24"/>
    <n v="2066.16"/>
    <x v="0"/>
    <x v="2"/>
    <n v="49587.839999999997"/>
    <n v="677136.67999999993"/>
    <n v="593715.83000000019"/>
    <n v="246"/>
    <n v="32"/>
    <n v="24"/>
    <n v="0"/>
    <n v="0"/>
  </r>
  <r>
    <d v="2024-12-18T00:00:00"/>
    <x v="0"/>
    <s v="Vinod Pharma"/>
    <s v="KRHUB_93329"/>
    <s v="SubD A"/>
    <s v="SubD (SubD A)"/>
    <s v="Health Care"/>
    <s v="BabyRub"/>
    <n v="16"/>
    <n v="5"/>
    <n v="9908.85"/>
    <x v="0"/>
    <x v="1"/>
    <n v="49544.25"/>
    <n v="658677.14000000025"/>
    <n v="2810269.4400000004"/>
    <n v="1588"/>
    <n v="163"/>
    <n v="5"/>
    <n v="0"/>
    <n v="0"/>
  </r>
  <r>
    <d v="2024-12-17T00:00:00"/>
    <x v="0"/>
    <s v="SHREE MOMAI TRADERS"/>
    <s v="KRHUB_89269"/>
    <s v="SubD A"/>
    <s v="SubD (SubD A)"/>
    <s v="Baby Care"/>
    <s v="Pampers"/>
    <n v="12"/>
    <n v="12"/>
    <n v="4089.96"/>
    <x v="0"/>
    <x v="1"/>
    <n v="49079.520000000004"/>
    <n v="413451.09"/>
    <n v="2760725.1900000009"/>
    <n v="1583"/>
    <n v="162"/>
    <n v="12"/>
    <n v="0"/>
    <n v="0"/>
  </r>
  <r>
    <d v="2024-12-16T00:00:00"/>
    <x v="0"/>
    <s v="Verai General Stores"/>
    <s v="KRHUB_90915"/>
    <s v="SubD B"/>
    <s v="SubD (SubD B)"/>
    <s v="Baby Care"/>
    <s v="Pampers"/>
    <n v="12"/>
    <n v="12"/>
    <n v="4089.96"/>
    <x v="0"/>
    <x v="0"/>
    <n v="49079.520000000004"/>
    <n v="809942.64"/>
    <n v="4314593.5699999994"/>
    <n v="2509"/>
    <n v="230"/>
    <n v="12"/>
    <n v="0"/>
    <n v="0"/>
  </r>
  <r>
    <d v="2024-12-17T00:00:00"/>
    <x v="0"/>
    <s v="Bipinkumar Manshukhlal Shah"/>
    <s v="KRHUB_78366"/>
    <s v="SubD A"/>
    <s v="SubD (SubD A)"/>
    <s v="Personal Care (GIL)"/>
    <s v="Gillette"/>
    <n v="12"/>
    <n v="14"/>
    <n v="3437.56"/>
    <x v="0"/>
    <x v="1"/>
    <n v="48125.84"/>
    <n v="331448.59999999998"/>
    <n v="2711645.6700000009"/>
    <n v="1571"/>
    <n v="161"/>
    <n v="14"/>
    <n v="0"/>
    <n v="0"/>
  </r>
  <r>
    <d v="2024-12-14T00:00:00"/>
    <x v="0"/>
    <s v="Vinod Pharma"/>
    <s v="KRHUB_93329"/>
    <s v="SubD A"/>
    <s v="SubD (SubD A)"/>
    <s v="Baby Care"/>
    <s v="Pampers"/>
    <n v="12"/>
    <n v="12"/>
    <n v="3990"/>
    <x v="0"/>
    <x v="0"/>
    <n v="47880"/>
    <n v="609132.89000000025"/>
    <n v="4265514.049999998"/>
    <n v="2497"/>
    <n v="229"/>
    <n v="12"/>
    <n v="0"/>
    <n v="0"/>
  </r>
  <r>
    <d v="2024-12-14T00:00:00"/>
    <x v="0"/>
    <s v="Vinayak Marketing"/>
    <s v="KRHUB_91961"/>
    <s v="SubD A"/>
    <s v="SubD (SubD A)"/>
    <s v="Baby Care"/>
    <s v="Pampers"/>
    <n v="12"/>
    <n v="12"/>
    <n v="3990"/>
    <x v="0"/>
    <x v="0"/>
    <n v="47880"/>
    <n v="656988.30999999994"/>
    <n v="4217634.0499999989"/>
    <n v="2485"/>
    <n v="228"/>
    <n v="12"/>
    <n v="0"/>
    <n v="0"/>
  </r>
  <r>
    <d v="2024-12-14T00:00:00"/>
    <x v="0"/>
    <s v="Jalaram Enterprise"/>
    <s v="KRHUB_86219"/>
    <s v="SubD B"/>
    <s v="SubD (SubD B)"/>
    <s v="Baby Care"/>
    <s v="Pampers"/>
    <n v="12"/>
    <n v="12"/>
    <n v="3990"/>
    <x v="0"/>
    <x v="0"/>
    <n v="47880"/>
    <n v="722209"/>
    <n v="4169754.0499999989"/>
    <n v="2473"/>
    <n v="227"/>
    <n v="12"/>
    <n v="0"/>
    <n v="0"/>
  </r>
  <r>
    <d v="2024-12-14T00:00:00"/>
    <x v="0"/>
    <s v="Bipinkumar Manshukhlal Shah"/>
    <s v="KRHUB_78366"/>
    <s v="SubD A"/>
    <s v="SubD (SubD A)"/>
    <s v="Baby Care"/>
    <s v="Pampers"/>
    <n v="12"/>
    <n v="12"/>
    <n v="3990"/>
    <x v="0"/>
    <x v="0"/>
    <n v="47880"/>
    <n v="283322.75999999995"/>
    <n v="4121874.0499999989"/>
    <n v="2461"/>
    <n v="226"/>
    <n v="12"/>
    <n v="0"/>
    <n v="0"/>
  </r>
  <r>
    <d v="2024-12-17T00:00:00"/>
    <x v="0"/>
    <s v="Bipinkumar Manshukhlal Shah"/>
    <s v="KRHUB_78366"/>
    <s v="SubD A"/>
    <s v="SubD (SubD A)"/>
    <s v="Baby Care"/>
    <s v="Pampers"/>
    <n v="12"/>
    <n v="12"/>
    <n v="3990"/>
    <x v="0"/>
    <x v="1"/>
    <n v="47880"/>
    <n v="235442.75999999998"/>
    <n v="2663519.830000001"/>
    <n v="1557"/>
    <n v="160"/>
    <n v="12"/>
    <n v="0"/>
    <n v="0"/>
  </r>
  <r>
    <d v="2024-12-17T00:00:00"/>
    <x v="0"/>
    <s v="Bipinkumar Manshukhlal Shah"/>
    <s v="KRHUB_78366"/>
    <s v="SubD A"/>
    <s v="SubD (SubD A)"/>
    <s v="Baby Care"/>
    <s v="Pampers"/>
    <n v="12"/>
    <n v="12"/>
    <n v="3990"/>
    <x v="0"/>
    <x v="1"/>
    <n v="47880"/>
    <n v="187562.76000000004"/>
    <n v="2615639.8300000005"/>
    <n v="1545"/>
    <n v="159"/>
    <n v="12"/>
    <n v="0"/>
    <n v="0"/>
  </r>
  <r>
    <d v="2024-12-16T00:00:00"/>
    <x v="0"/>
    <s v="GPSAR Healthcare Ltd"/>
    <s v="KRHUB_78371"/>
    <s v="Large A Pharmacy"/>
    <s v="HFS (Large A Pharmacy)- D type"/>
    <s v="Baby Care"/>
    <s v="Pampers"/>
    <n v="12"/>
    <n v="12"/>
    <n v="3990"/>
    <x v="0"/>
    <x v="0"/>
    <n v="47880"/>
    <n v="1932732.3800000004"/>
    <n v="4073994.0499999993"/>
    <n v="2449"/>
    <n v="225"/>
    <n v="12"/>
    <n v="0"/>
    <n v="0"/>
  </r>
  <r>
    <d v="2024-12-16T00:00:00"/>
    <x v="0"/>
    <s v="GPSAR Healthcare Ltd"/>
    <s v="KRHUB_78371"/>
    <s v="Large A Pharmacy"/>
    <s v="HFS (Large A Pharmacy)- D type"/>
    <s v="Baby Care"/>
    <s v="Pampers"/>
    <n v="12"/>
    <n v="12"/>
    <n v="3990"/>
    <x v="0"/>
    <x v="0"/>
    <n v="47880"/>
    <n v="1884852.3800000001"/>
    <n v="4026114.0499999989"/>
    <n v="2437"/>
    <n v="224"/>
    <n v="12"/>
    <n v="0"/>
    <n v="0"/>
  </r>
  <r>
    <d v="2024-12-16T00:00:00"/>
    <x v="0"/>
    <s v="Jalaram Enterprise"/>
    <s v="KRHUB_86219"/>
    <s v="SubD B"/>
    <s v="SubD (SubD B)"/>
    <s v="Baby Care"/>
    <s v="Pampers"/>
    <n v="12"/>
    <n v="12"/>
    <n v="3990"/>
    <x v="0"/>
    <x v="0"/>
    <n v="47880"/>
    <n v="674329.00000000012"/>
    <n v="3978234.0499999989"/>
    <n v="2425"/>
    <n v="223"/>
    <n v="12"/>
    <n v="0"/>
    <n v="0"/>
  </r>
  <r>
    <d v="2024-12-14T00:00:00"/>
    <x v="0"/>
    <s v="Vinayak Marketing"/>
    <s v="KRHUB_91961"/>
    <s v="SubD A"/>
    <s v="SubD (SubD A)"/>
    <s v="Hair Care"/>
    <s v="H&amp;S"/>
    <n v="48"/>
    <n v="25"/>
    <n v="1909.25"/>
    <x v="0"/>
    <x v="0"/>
    <n v="47731.25"/>
    <n v="609108.30999999994"/>
    <n v="3930354.0499999989"/>
    <n v="2413"/>
    <n v="222"/>
    <n v="25"/>
    <n v="0"/>
    <n v="0"/>
  </r>
  <r>
    <d v="2024-12-16T00:00:00"/>
    <x v="0"/>
    <s v="GPSAR Healthcare Ltd"/>
    <s v="KRHUB_78371"/>
    <s v="Large A Pharmacy"/>
    <s v="HFS (Large A Pharmacy)- D type"/>
    <s v="Grooming"/>
    <s v="Mach-3 Turbo"/>
    <n v="36"/>
    <n v="12"/>
    <n v="3934.2"/>
    <x v="0"/>
    <x v="0"/>
    <n v="47210.399999999994"/>
    <n v="1836972.3800000001"/>
    <n v="3882622.7999999993"/>
    <n v="2388"/>
    <n v="221"/>
    <n v="12"/>
    <n v="0"/>
    <n v="0"/>
  </r>
  <r>
    <d v="2024-12-13T00:00:00"/>
    <x v="0"/>
    <s v="Akshar Agency"/>
    <s v="KRHUB_85606"/>
    <s v="SubD A"/>
    <s v="SubD (SubD A)"/>
    <s v="Hair Care"/>
    <s v="Pantene"/>
    <n v="30"/>
    <n v="12"/>
    <n v="3916.32"/>
    <x v="0"/>
    <x v="2"/>
    <n v="46995.840000000004"/>
    <n v="627548.84"/>
    <n v="544127.99000000022"/>
    <n v="222"/>
    <n v="31"/>
    <n v="12"/>
    <n v="0"/>
    <n v="0"/>
  </r>
  <r>
    <d v="2024-12-13T00:00:00"/>
    <x v="0"/>
    <s v="Akshar Agency"/>
    <s v="KRHUB_85606"/>
    <s v="SubD A"/>
    <s v="SubD (SubD A)"/>
    <s v="Hair Care"/>
    <s v="Pantene"/>
    <n v="30"/>
    <n v="12"/>
    <n v="3916.32"/>
    <x v="0"/>
    <x v="2"/>
    <n v="46995.840000000004"/>
    <n v="580553.00000000012"/>
    <n v="497132.15000000014"/>
    <n v="210"/>
    <n v="30"/>
    <n v="12"/>
    <n v="0"/>
    <n v="0"/>
  </r>
  <r>
    <d v="2024-12-13T00:00:00"/>
    <x v="0"/>
    <s v="Akshar Agency"/>
    <s v="KRHUB_85606"/>
    <s v="SubD A"/>
    <s v="SubD (SubD A)"/>
    <s v="Hair Care"/>
    <s v="Pantene"/>
    <n v="30"/>
    <n v="12"/>
    <n v="3916.32"/>
    <x v="0"/>
    <x v="2"/>
    <n v="46995.840000000004"/>
    <n v="533557.16"/>
    <n v="450136.31000000011"/>
    <n v="198"/>
    <n v="29"/>
    <n v="12"/>
    <n v="0"/>
    <n v="0"/>
  </r>
  <r>
    <d v="2024-12-20T00:00:00"/>
    <x v="0"/>
    <s v="Akshar Agency"/>
    <s v="KRHUB_85606"/>
    <s v="SubD A"/>
    <s v="SubD (SubD A)"/>
    <s v="Hair Care"/>
    <s v="H&amp;S"/>
    <n v="30"/>
    <n v="10"/>
    <n v="4681.8"/>
    <x v="0"/>
    <x v="1"/>
    <n v="46818"/>
    <n v="486561.31999999995"/>
    <n v="2567759.830000001"/>
    <n v="1533"/>
    <n v="158"/>
    <n v="10"/>
    <n v="0"/>
    <n v="0"/>
  </r>
  <r>
    <d v="2024-12-14T00:00:00"/>
    <x v="0"/>
    <s v="V M Enterprise"/>
    <s v="KRHUB_91962"/>
    <s v="SubD A"/>
    <s v="SubD (SubD A)"/>
    <s v="Fabric &amp; Home Care"/>
    <s v="Ariel"/>
    <n v="2"/>
    <n v="6"/>
    <n v="7772.22"/>
    <x v="0"/>
    <x v="0"/>
    <n v="46633.32"/>
    <n v="265102.26999999996"/>
    <n v="3835412.4"/>
    <n v="2376"/>
    <n v="220"/>
    <n v="6"/>
    <n v="0"/>
    <n v="0"/>
  </r>
  <r>
    <d v="2024-12-16T00:00:00"/>
    <x v="0"/>
    <s v="Jalaram Enterprise"/>
    <s v="KRHUB_86219"/>
    <s v="SubD B"/>
    <s v="SubD (SubD B)"/>
    <s v="Fabric &amp; Home Care"/>
    <s v="Ariel"/>
    <n v="2"/>
    <n v="6"/>
    <n v="7772.22"/>
    <x v="0"/>
    <x v="1"/>
    <n v="46633.32"/>
    <n v="626449.00000000023"/>
    <n v="2520941.8300000005"/>
    <n v="1523"/>
    <n v="157"/>
    <n v="6"/>
    <n v="0"/>
    <n v="0"/>
  </r>
  <r>
    <d v="2024-12-14T00:00:00"/>
    <x v="0"/>
    <s v="Vinayak Marketing"/>
    <s v="KRHUB_91961"/>
    <s v="SubD A"/>
    <s v="SubD (SubD A)"/>
    <s v="Personal Care (GIL)"/>
    <s v="Gillette"/>
    <n v="144"/>
    <n v="36"/>
    <n v="1285.56"/>
    <x v="0"/>
    <x v="0"/>
    <n v="46280.159999999996"/>
    <n v="561377.05999999994"/>
    <n v="3788779.08"/>
    <n v="2370"/>
    <n v="219"/>
    <n v="36"/>
    <n v="0"/>
    <n v="0"/>
  </r>
  <r>
    <d v="2024-12-14T00:00:00"/>
    <x v="0"/>
    <s v="Vinayak Marketing"/>
    <s v="KRHUB_91961"/>
    <s v="SubD A"/>
    <s v="SubD (SubD A)"/>
    <s v="Personal Care (GIL)"/>
    <s v="Gillette"/>
    <n v="144"/>
    <n v="36"/>
    <n v="1285.56"/>
    <x v="0"/>
    <x v="0"/>
    <n v="46280.159999999996"/>
    <n v="515096.89999999991"/>
    <n v="3742498.9200000004"/>
    <n v="2334"/>
    <n v="218"/>
    <n v="36"/>
    <n v="0"/>
    <n v="0"/>
  </r>
  <r>
    <d v="2024-12-14T00:00:00"/>
    <x v="0"/>
    <s v="Punit Sales Agency"/>
    <s v="KRHUB_78572"/>
    <s v="SubD A"/>
    <s v="SubD (SubD A)"/>
    <s v="Personal Care (GIL)"/>
    <s v="Gillette"/>
    <n v="144"/>
    <n v="48"/>
    <n v="960"/>
    <x v="0"/>
    <x v="0"/>
    <n v="46080"/>
    <n v="46147.6"/>
    <n v="3696218.7600000002"/>
    <n v="2298"/>
    <n v="217"/>
    <n v="48"/>
    <n v="0"/>
    <n v="0"/>
  </r>
  <r>
    <d v="2024-12-16T00:00:00"/>
    <x v="0"/>
    <s v="GPSAR Healthcare Ltd"/>
    <s v="KRHUB_78371"/>
    <s v="Large A Pharmacy"/>
    <s v="HFS (Large A Pharmacy)- D type"/>
    <s v="Health Care"/>
    <s v="Vaporub"/>
    <n v="72"/>
    <n v="10"/>
    <n v="4606.2"/>
    <x v="0"/>
    <x v="0"/>
    <n v="46062"/>
    <n v="1789761.9800000004"/>
    <n v="3650138.7600000002"/>
    <n v="2250"/>
    <n v="216"/>
    <n v="10"/>
    <n v="0"/>
    <n v="0"/>
  </r>
  <r>
    <d v="2024-12-18T00:00:00"/>
    <x v="0"/>
    <s v="Vinod Pharma"/>
    <s v="KRHUB_93329"/>
    <s v="SubD A"/>
    <s v="SubD (SubD A)"/>
    <s v="Health Care"/>
    <s v="Inhaler"/>
    <n v="25"/>
    <n v="6"/>
    <n v="7599.78"/>
    <x v="0"/>
    <x v="1"/>
    <n v="45598.68"/>
    <n v="561252.89"/>
    <n v="2474308.5100000002"/>
    <n v="1517"/>
    <n v="156"/>
    <n v="6"/>
    <n v="0"/>
    <n v="0"/>
  </r>
  <r>
    <d v="2024-12-16T00:00:00"/>
    <x v="0"/>
    <s v="GPSAR Healthcare Ltd"/>
    <s v="KRHUB_78371"/>
    <s v="Large A Pharmacy"/>
    <s v="HFS (Large A Pharmacy)- D type"/>
    <s v="Grooming"/>
    <s v="Gillette Presto Intl"/>
    <n v="100"/>
    <n v="24"/>
    <n v="1886.64"/>
    <x v="0"/>
    <x v="0"/>
    <n v="45279.360000000001"/>
    <n v="1743699.9800000004"/>
    <n v="3604076.7600000002"/>
    <n v="2240"/>
    <n v="215"/>
    <n v="24"/>
    <n v="0"/>
    <n v="0"/>
  </r>
  <r>
    <d v="2024-12-17T00:00:00"/>
    <x v="0"/>
    <s v="SHREE MOMAI TRADERS"/>
    <s v="KRHUB_89269"/>
    <s v="SubD A"/>
    <s v="SubD (SubD A)"/>
    <s v="Oral care"/>
    <s v="ORAL B"/>
    <n v="36"/>
    <n v="20"/>
    <n v="2250"/>
    <x v="0"/>
    <x v="1"/>
    <n v="45000"/>
    <n v="364371.57"/>
    <n v="2428709.8300000005"/>
    <n v="1511"/>
    <n v="155"/>
    <n v="20"/>
    <n v="0"/>
    <n v="0"/>
  </r>
  <r>
    <d v="2024-12-18T00:00:00"/>
    <x v="0"/>
    <s v="Vinod Pharma"/>
    <s v="KRHUB_93329"/>
    <s v="SubD A"/>
    <s v="SubD (SubD A)"/>
    <s v="Female Hair Removal"/>
    <s v="Satin Care"/>
    <n v="192"/>
    <n v="24"/>
    <n v="1873.44"/>
    <x v="0"/>
    <x v="1"/>
    <n v="44962.559999999998"/>
    <n v="515654.21"/>
    <n v="2383709.830000001"/>
    <n v="1491"/>
    <n v="154"/>
    <n v="24"/>
    <n v="0"/>
    <n v="0"/>
  </r>
  <r>
    <d v="2024-12-16T00:00:00"/>
    <x v="0"/>
    <s v="GPSAR Healthcare Ltd"/>
    <s v="KRHUB_78371"/>
    <s v="Large A Pharmacy"/>
    <s v="HFS (Large A Pharmacy)- D type"/>
    <s v="Grooming"/>
    <s v="Gillette Mach3"/>
    <n v="72"/>
    <n v="12"/>
    <n v="3739.2"/>
    <x v="0"/>
    <x v="0"/>
    <n v="44870.399999999994"/>
    <n v="1698420.6200000003"/>
    <n v="3558797.4000000004"/>
    <n v="2216"/>
    <n v="214"/>
    <n v="12"/>
    <n v="0"/>
    <n v="0"/>
  </r>
  <r>
    <d v="2024-12-16T00:00:00"/>
    <x v="0"/>
    <s v="GPSAR Healthcare Ltd"/>
    <s v="KRHUB_78371"/>
    <s v="Large A Pharmacy"/>
    <s v="HFS (Large A Pharmacy)- D type"/>
    <s v="Grooming"/>
    <s v="Gillette Mach3"/>
    <n v="36"/>
    <n v="12"/>
    <n v="3739.2"/>
    <x v="0"/>
    <x v="0"/>
    <n v="44870.399999999994"/>
    <n v="1653550.2200000002"/>
    <n v="3513927"/>
    <n v="2204"/>
    <n v="213"/>
    <n v="12"/>
    <n v="0"/>
    <n v="0"/>
  </r>
  <r>
    <d v="2024-12-14T00:00:00"/>
    <x v="0"/>
    <s v="Vinayak Marketing"/>
    <s v="KRHUB_91961"/>
    <s v="SubD A"/>
    <s v="SubD (SubD A)"/>
    <s v="Fem Care"/>
    <s v="Whisper Ultra"/>
    <n v="12"/>
    <n v="12"/>
    <n v="3720.24"/>
    <x v="0"/>
    <x v="0"/>
    <n v="44642.879999999997"/>
    <n v="468816.73999999993"/>
    <n v="3469056.6"/>
    <n v="2192"/>
    <n v="212"/>
    <n v="12"/>
    <n v="0"/>
    <n v="0"/>
  </r>
  <r>
    <d v="2024-12-14T00:00:00"/>
    <x v="0"/>
    <s v="V M Enterprise"/>
    <s v="KRHUB_91962"/>
    <s v="SubD A"/>
    <s v="SubD (SubD A)"/>
    <s v="Grooming"/>
    <s v="Gillette Mach3"/>
    <n v="60"/>
    <n v="6"/>
    <n v="7432.44"/>
    <x v="0"/>
    <x v="2"/>
    <n v="44594.64"/>
    <n v="218468.95"/>
    <n v="403140.47000000009"/>
    <n v="186"/>
    <n v="28"/>
    <n v="6"/>
    <n v="0"/>
    <n v="0"/>
  </r>
  <r>
    <d v="2024-12-02T00:00:00"/>
    <x v="1"/>
    <s v="Salomi Boutique"/>
    <s v="KRAHD_40072"/>
    <s v="Large B Pharmacy"/>
    <s v="HFS (Large B Pharmacy)- D Type- Sectorized"/>
    <s v="Grooming"/>
    <s v="Gillette Presto Intl"/>
    <n v="192"/>
    <n v="-26"/>
    <n v="-1710.28"/>
    <x v="1"/>
    <x v="3"/>
    <n v="0"/>
    <n v="0"/>
    <n v="111937.25999999998"/>
    <n v="-1253"/>
    <n v="423"/>
    <n v="0"/>
    <n v="44467.28"/>
    <n v="-26"/>
  </r>
  <r>
    <d v="2024-12-14T00:00:00"/>
    <x v="0"/>
    <s v="Bipinkumar Manshukhlal Shah"/>
    <s v="KRHUB_78366"/>
    <s v="SubD A"/>
    <s v="SubD (SubD A)"/>
    <s v="Baby Care"/>
    <s v="Pampers"/>
    <n v="40"/>
    <n v="16"/>
    <n v="2768.8"/>
    <x v="0"/>
    <x v="0"/>
    <n v="44300.800000000003"/>
    <n v="139682.76000000004"/>
    <n v="3424413.7200000007"/>
    <n v="2180"/>
    <n v="211"/>
    <n v="16"/>
    <n v="0"/>
    <n v="0"/>
  </r>
  <r>
    <d v="2024-12-14T00:00:00"/>
    <x v="0"/>
    <s v="Vinayak Marketing"/>
    <s v="KRHUB_91961"/>
    <s v="SubD A"/>
    <s v="SubD (SubD A)"/>
    <s v="Fem Care"/>
    <s v="Whisper Ultra"/>
    <n v="12"/>
    <n v="12"/>
    <n v="3684.24"/>
    <x v="0"/>
    <x v="0"/>
    <n v="44210.879999999997"/>
    <n v="424173.86"/>
    <n v="3380112.9200000004"/>
    <n v="2164"/>
    <n v="210"/>
    <n v="12"/>
    <n v="0"/>
    <n v="0"/>
  </r>
  <r>
    <d v="2024-12-17T00:00:00"/>
    <x v="0"/>
    <s v="DEV ENTERPRISE"/>
    <s v="KRHUB_90736"/>
    <s v="SubD A"/>
    <s v="SubD (SubD A)"/>
    <s v="Fem Care"/>
    <s v="Whisper Ultra"/>
    <n v="12"/>
    <n v="12"/>
    <n v="3684.24"/>
    <x v="0"/>
    <x v="1"/>
    <n v="44210.879999999997"/>
    <n v="567535.74000000022"/>
    <n v="2338747.2700000005"/>
    <n v="1467"/>
    <n v="153"/>
    <n v="12"/>
    <n v="0"/>
    <n v="0"/>
  </r>
  <r>
    <d v="2024-12-17T00:00:00"/>
    <x v="0"/>
    <s v="SHREE MOMAI TRADERS"/>
    <s v="KRHUB_89269"/>
    <s v="SubD A"/>
    <s v="SubD (SubD A)"/>
    <s v="Fem Care"/>
    <s v="Whisper Ultra"/>
    <n v="12"/>
    <n v="12"/>
    <n v="3684.24"/>
    <x v="0"/>
    <x v="1"/>
    <n v="44210.879999999997"/>
    <n v="319371.57000000007"/>
    <n v="2294536.3899999992"/>
    <n v="1455"/>
    <n v="152"/>
    <n v="12"/>
    <n v="0"/>
    <n v="0"/>
  </r>
  <r>
    <d v="2024-12-16T00:00:00"/>
    <x v="0"/>
    <s v="GPSAR Healthcare Ltd"/>
    <s v="KRHUB_78371"/>
    <s v="Large A Pharmacy"/>
    <s v="HFS (Large A Pharmacy)- D type"/>
    <s v="Fem Care"/>
    <s v="Whisper Ultra"/>
    <n v="18"/>
    <n v="12"/>
    <n v="3684.24"/>
    <x v="0"/>
    <x v="0"/>
    <n v="44210.879999999997"/>
    <n v="1608679.82"/>
    <n v="3335902.0400000005"/>
    <n v="2152"/>
    <n v="209"/>
    <n v="12"/>
    <n v="0"/>
    <n v="0"/>
  </r>
  <r>
    <d v="2024-12-16T00:00:00"/>
    <x v="0"/>
    <s v="GPSAR Healthcare Ltd"/>
    <s v="KRHUB_78371"/>
    <s v="Large A Pharmacy"/>
    <s v="HFS (Large A Pharmacy)- D type"/>
    <s v="Fem Care"/>
    <s v="Whisper Ultra"/>
    <n v="18"/>
    <n v="12"/>
    <n v="3684.24"/>
    <x v="0"/>
    <x v="0"/>
    <n v="44210.879999999997"/>
    <n v="1564468.94"/>
    <n v="3291691.1600000006"/>
    <n v="2140"/>
    <n v="208"/>
    <n v="12"/>
    <n v="0"/>
    <n v="0"/>
  </r>
  <r>
    <d v="2024-12-14T00:00:00"/>
    <x v="0"/>
    <s v="Jalaram Enterprise"/>
    <s v="KRHUB_86219"/>
    <s v="SubD B"/>
    <s v="SubD (SubD B)"/>
    <s v="Hair Care"/>
    <s v="H&amp;S"/>
    <n v="48"/>
    <n v="24"/>
    <n v="1832.88"/>
    <x v="0"/>
    <x v="0"/>
    <n v="43989.120000000003"/>
    <n v="579815.68000000005"/>
    <n v="3247480.2800000012"/>
    <n v="2128"/>
    <n v="207"/>
    <n v="24"/>
    <n v="0"/>
    <n v="0"/>
  </r>
  <r>
    <d v="2024-12-14T00:00:00"/>
    <x v="0"/>
    <s v="Jalaram Enterprise"/>
    <s v="KRHUB_86219"/>
    <s v="SubD B"/>
    <s v="SubD (SubD B)"/>
    <s v="Hair Care"/>
    <s v="H&amp;S"/>
    <n v="48"/>
    <n v="24"/>
    <n v="1832.88"/>
    <x v="0"/>
    <x v="0"/>
    <n v="43989.120000000003"/>
    <n v="535826.56000000006"/>
    <n v="3203491.1600000011"/>
    <n v="2104"/>
    <n v="206"/>
    <n v="24"/>
    <n v="0"/>
    <n v="0"/>
  </r>
  <r>
    <d v="2024-12-14T00:00:00"/>
    <x v="0"/>
    <s v="Jalaram Enterprise"/>
    <s v="KRHUB_86219"/>
    <s v="SubD B"/>
    <s v="SubD (SubD B)"/>
    <s v="Hair Care"/>
    <s v="H&amp;S"/>
    <n v="48"/>
    <n v="24"/>
    <n v="1832.88"/>
    <x v="0"/>
    <x v="0"/>
    <n v="43989.120000000003"/>
    <n v="491837.44"/>
    <n v="3159502.040000001"/>
    <n v="2080"/>
    <n v="205"/>
    <n v="24"/>
    <n v="0"/>
    <n v="0"/>
  </r>
  <r>
    <d v="2024-12-16T00:00:00"/>
    <x v="0"/>
    <s v="Verai General Stores"/>
    <s v="KRHUB_90915"/>
    <s v="SubD B"/>
    <s v="SubD (SubD B)"/>
    <s v="Hair Care"/>
    <s v="H&amp;S"/>
    <n v="48"/>
    <n v="24"/>
    <n v="1832.88"/>
    <x v="0"/>
    <x v="1"/>
    <n v="43989.120000000003"/>
    <n v="760863.12000000011"/>
    <n v="2250325.5099999998"/>
    <n v="1443"/>
    <n v="151"/>
    <n v="24"/>
    <n v="0"/>
    <n v="0"/>
  </r>
  <r>
    <d v="2024-12-16T00:00:00"/>
    <x v="0"/>
    <s v="Verai General Stores"/>
    <s v="KRHUB_90915"/>
    <s v="SubD B"/>
    <s v="SubD (SubD B)"/>
    <s v="Hair Care"/>
    <s v="H&amp;S"/>
    <n v="48"/>
    <n v="24"/>
    <n v="1832.88"/>
    <x v="0"/>
    <x v="1"/>
    <n v="43989.120000000003"/>
    <n v="716873.99999999988"/>
    <n v="2206336.39"/>
    <n v="1419"/>
    <n v="150"/>
    <n v="24"/>
    <n v="0"/>
    <n v="0"/>
  </r>
  <r>
    <d v="2024-12-16T00:00:00"/>
    <x v="0"/>
    <s v="Verai General Stores"/>
    <s v="KRHUB_90915"/>
    <s v="SubD B"/>
    <s v="SubD (SubD B)"/>
    <s v="Hair Care"/>
    <s v="H&amp;S"/>
    <n v="48"/>
    <n v="24"/>
    <n v="1832.88"/>
    <x v="0"/>
    <x v="1"/>
    <n v="43989.120000000003"/>
    <n v="672884.87999999977"/>
    <n v="2162347.2699999996"/>
    <n v="1395"/>
    <n v="149"/>
    <n v="24"/>
    <n v="0"/>
    <n v="0"/>
  </r>
  <r>
    <d v="2024-12-13T00:00:00"/>
    <x v="0"/>
    <s v="Vinod Pharma"/>
    <s v="KRHUB_93329"/>
    <s v="SubD A"/>
    <s v="SubD (SubD A)"/>
    <s v="Hair Care"/>
    <s v="H&amp;S"/>
    <n v="48"/>
    <n v="24"/>
    <n v="1832.88"/>
    <x v="0"/>
    <x v="2"/>
    <n v="43989.120000000003"/>
    <n v="470691.65"/>
    <n v="358545.83"/>
    <n v="180"/>
    <n v="27"/>
    <n v="24"/>
    <n v="0"/>
    <n v="0"/>
  </r>
  <r>
    <d v="2024-12-20T00:00:00"/>
    <x v="0"/>
    <s v="Mashru General Store"/>
    <s v="KRHUB_92137"/>
    <s v="SubD B"/>
    <s v="SubD (SubD B)"/>
    <s v="Hair Care"/>
    <s v="H&amp;S"/>
    <n v="48"/>
    <n v="24"/>
    <n v="1832.88"/>
    <x v="0"/>
    <x v="1"/>
    <n v="43989.120000000003"/>
    <n v="301226.52"/>
    <n v="2118358.1499999994"/>
    <n v="1371"/>
    <n v="148"/>
    <n v="24"/>
    <n v="0"/>
    <n v="0"/>
  </r>
  <r>
    <d v="2024-12-20T00:00:00"/>
    <x v="0"/>
    <s v="Mashru General Store"/>
    <s v="KRHUB_92137"/>
    <s v="SubD B"/>
    <s v="SubD (SubD B)"/>
    <s v="Hair Care"/>
    <s v="H&amp;S"/>
    <n v="48"/>
    <n v="24"/>
    <n v="1832.88"/>
    <x v="0"/>
    <x v="1"/>
    <n v="43989.120000000003"/>
    <n v="257237.40000000005"/>
    <n v="2074369.0299999991"/>
    <n v="1347"/>
    <n v="147"/>
    <n v="24"/>
    <n v="0"/>
    <n v="0"/>
  </r>
  <r>
    <d v="2024-12-20T00:00:00"/>
    <x v="0"/>
    <s v="Mashru General Store"/>
    <s v="KRHUB_92137"/>
    <s v="SubD B"/>
    <s v="SubD (SubD B)"/>
    <s v="Hair Care"/>
    <s v="H&amp;S"/>
    <n v="48"/>
    <n v="24"/>
    <n v="1832.88"/>
    <x v="0"/>
    <x v="1"/>
    <n v="43989.120000000003"/>
    <n v="213248.28000000006"/>
    <n v="2030379.9099999992"/>
    <n v="1323"/>
    <n v="146"/>
    <n v="24"/>
    <n v="0"/>
    <n v="0"/>
  </r>
  <r>
    <d v="2024-12-14T00:00:00"/>
    <x v="0"/>
    <s v="Star Exports(GST)"/>
    <s v="KRHUB_68657"/>
    <s v="Semi WS Traditional"/>
    <s v="WS Platinum (Semi WS Traditional)"/>
    <s v="Personal Care (GIL)"/>
    <s v="Gillette"/>
    <n v="72"/>
    <n v="30"/>
    <n v="1440"/>
    <x v="0"/>
    <x v="0"/>
    <n v="43200"/>
    <n v="43200"/>
    <n v="3115512.9200000009"/>
    <n v="2056"/>
    <n v="204"/>
    <n v="30"/>
    <n v="0"/>
    <n v="0"/>
  </r>
  <r>
    <d v="2024-12-16T00:00:00"/>
    <x v="0"/>
    <s v="GPSAR Healthcare Ltd"/>
    <s v="KRHUB_78371"/>
    <s v="Large A Pharmacy"/>
    <s v="HFS (Large A Pharmacy)- D type"/>
    <s v="Oral care"/>
    <s v="ORAL B"/>
    <n v="96"/>
    <n v="24"/>
    <n v="1800"/>
    <x v="0"/>
    <x v="0"/>
    <n v="43200"/>
    <n v="1520258.0599999998"/>
    <n v="3072312.9200000009"/>
    <n v="2026"/>
    <n v="203"/>
    <n v="24"/>
    <n v="0"/>
    <n v="0"/>
  </r>
  <r>
    <d v="2024-12-14T00:00:00"/>
    <x v="0"/>
    <s v="Vinayak Marketing"/>
    <s v="KRHUB_91961"/>
    <s v="SubD A"/>
    <s v="SubD (SubD A)"/>
    <s v="Grooming"/>
    <s v="Mach-3 Turbo"/>
    <n v="36"/>
    <n v="6"/>
    <n v="7021.62"/>
    <x v="0"/>
    <x v="0"/>
    <n v="42129.72"/>
    <n v="379962.98"/>
    <n v="3029112.9200000009"/>
    <n v="2002"/>
    <n v="202"/>
    <n v="6"/>
    <n v="0"/>
    <n v="0"/>
  </r>
  <r>
    <d v="2024-12-16T00:00:00"/>
    <x v="0"/>
    <s v="GPSAR Healthcare Ltd"/>
    <s v="KRHUB_78371"/>
    <s v="Large A Pharmacy"/>
    <s v="HFS (Large A Pharmacy)- D type"/>
    <s v="Grooming"/>
    <s v="Gillette Mach3"/>
    <n v="72"/>
    <n v="12"/>
    <n v="3482.16"/>
    <x v="0"/>
    <x v="0"/>
    <n v="41785.919999999998"/>
    <n v="1477058.0599999996"/>
    <n v="2986983.2000000016"/>
    <n v="1996"/>
    <n v="201"/>
    <n v="12"/>
    <n v="0"/>
    <n v="0"/>
  </r>
  <r>
    <d v="2024-12-16T00:00:00"/>
    <x v="0"/>
    <s v="GPSAR Healthcare Ltd"/>
    <s v="KRHUB_78371"/>
    <s v="Large A Pharmacy"/>
    <s v="HFS (Large A Pharmacy)- D type"/>
    <s v="Female Hair Removal"/>
    <s v="Venus"/>
    <n v="18"/>
    <n v="12"/>
    <n v="3421.08"/>
    <x v="0"/>
    <x v="0"/>
    <n v="41052.959999999999"/>
    <n v="1435272.1399999997"/>
    <n v="2945197.2800000012"/>
    <n v="1984"/>
    <n v="200"/>
    <n v="12"/>
    <n v="0"/>
    <n v="0"/>
  </r>
  <r>
    <d v="2024-12-16T00:00:00"/>
    <x v="0"/>
    <s v="GPSAR Healthcare Ltd"/>
    <s v="KRHUB_78371"/>
    <s v="Large A Pharmacy"/>
    <s v="HFS (Large A Pharmacy)- D type"/>
    <s v="Grooming"/>
    <s v="Guard"/>
    <n v="480"/>
    <n v="24"/>
    <n v="1680"/>
    <x v="0"/>
    <x v="0"/>
    <n v="40320"/>
    <n v="1394219.1799999997"/>
    <n v="2904144.3200000012"/>
    <n v="1972"/>
    <n v="199"/>
    <n v="24"/>
    <n v="0"/>
    <n v="0"/>
  </r>
  <r>
    <d v="2024-12-20T00:00:00"/>
    <x v="0"/>
    <s v="Vinayak Marketing"/>
    <s v="KRHUB_91961"/>
    <s v="SubD A"/>
    <s v="SubD (SubD A)"/>
    <s v="Grooming"/>
    <s v="Guard"/>
    <n v="80"/>
    <n v="24"/>
    <n v="1663.92"/>
    <x v="0"/>
    <x v="1"/>
    <n v="39934.080000000002"/>
    <n v="337833.26"/>
    <n v="1986390.7899999991"/>
    <n v="1299"/>
    <n v="145"/>
    <n v="24"/>
    <n v="0"/>
    <n v="0"/>
  </r>
  <r>
    <d v="2024-12-17T00:00:00"/>
    <x v="0"/>
    <s v="DEV ENTERPRISE"/>
    <s v="KRHUB_90736"/>
    <s v="SubD A"/>
    <s v="SubD (SubD A)"/>
    <s v="Grooming"/>
    <s v="Guard"/>
    <n v="80"/>
    <n v="24"/>
    <n v="1663.92"/>
    <x v="0"/>
    <x v="1"/>
    <n v="39934.080000000002"/>
    <n v="523324.86000000004"/>
    <n v="1946456.709999999"/>
    <n v="1275"/>
    <n v="144"/>
    <n v="24"/>
    <n v="0"/>
    <n v="0"/>
  </r>
  <r>
    <d v="2024-12-16T00:00:00"/>
    <x v="0"/>
    <s v="GPSAR Healthcare Ltd"/>
    <s v="KRHUB_78371"/>
    <s v="Large A Pharmacy"/>
    <s v="HFS (Large A Pharmacy)- D type"/>
    <s v="Female Hair Removal"/>
    <s v="Venus"/>
    <n v="18"/>
    <n v="11"/>
    <n v="3618.45"/>
    <x v="0"/>
    <x v="0"/>
    <n v="39802.949999999997"/>
    <n v="1353899.18"/>
    <n v="2863824.3200000012"/>
    <n v="1948"/>
    <n v="198"/>
    <n v="11"/>
    <n v="0"/>
    <n v="0"/>
  </r>
  <r>
    <d v="2024-12-14T00:00:00"/>
    <x v="0"/>
    <s v="Vinod Pharma"/>
    <s v="KRHUB_93329"/>
    <s v="SubD A"/>
    <s v="SubD (SubD A)"/>
    <s v="Personal Care (GIL)"/>
    <s v="Gillette"/>
    <n v="96"/>
    <n v="24"/>
    <n v="1607.04"/>
    <x v="0"/>
    <x v="0"/>
    <n v="38568.959999999999"/>
    <n v="426702.53"/>
    <n v="2824021.3700000015"/>
    <n v="1937"/>
    <n v="197"/>
    <n v="24"/>
    <n v="0"/>
    <n v="0"/>
  </r>
  <r>
    <d v="2024-12-17T00:00:00"/>
    <x v="0"/>
    <s v="SHREE MOMAI TRADERS"/>
    <s v="KRHUB_89269"/>
    <s v="SubD A"/>
    <s v="SubD (SubD A)"/>
    <s v="Personal Care (GIL)"/>
    <s v="Gillette"/>
    <n v="96"/>
    <n v="24"/>
    <n v="1607.04"/>
    <x v="0"/>
    <x v="1"/>
    <n v="38568.959999999999"/>
    <n v="275160.69"/>
    <n v="1906522.6299999992"/>
    <n v="1251"/>
    <n v="143"/>
    <n v="24"/>
    <n v="0"/>
    <n v="0"/>
  </r>
  <r>
    <d v="2024-12-16T00:00:00"/>
    <x v="0"/>
    <s v="GPSAR Healthcare Ltd"/>
    <s v="KRHUB_78371"/>
    <s v="Large A Pharmacy"/>
    <s v="HFS (Large A Pharmacy)- D type"/>
    <s v="Personal Care (OS)"/>
    <s v="Old Spice"/>
    <n v="96"/>
    <n v="24"/>
    <n v="1607.04"/>
    <x v="0"/>
    <x v="0"/>
    <n v="38568.959999999999"/>
    <n v="1314096.23"/>
    <n v="2785452.4100000011"/>
    <n v="1913"/>
    <n v="196"/>
    <n v="24"/>
    <n v="0"/>
    <n v="0"/>
  </r>
  <r>
    <d v="2024-12-16T00:00:00"/>
    <x v="0"/>
    <s v="GPSAR Healthcare Ltd"/>
    <s v="KRHUB_78371"/>
    <s v="Large A Pharmacy"/>
    <s v="HFS (Large A Pharmacy)- D type"/>
    <s v="Hair Care"/>
    <s v="H&amp;S"/>
    <n v="12"/>
    <n v="6"/>
    <n v="6423.18"/>
    <x v="0"/>
    <x v="1"/>
    <n v="38539.08"/>
    <n v="1275527.27"/>
    <n v="1867953.669999999"/>
    <n v="1227"/>
    <n v="142"/>
    <n v="6"/>
    <n v="0"/>
    <n v="0"/>
  </r>
  <r>
    <d v="2024-12-16T00:00:00"/>
    <x v="0"/>
    <s v="GPSAR Healthcare Ltd"/>
    <s v="KRHUB_78371"/>
    <s v="Large A Pharmacy"/>
    <s v="HFS (Large A Pharmacy)- D type"/>
    <s v="Personal Care (OS)"/>
    <s v="Old Spice"/>
    <n v="48"/>
    <n v="12"/>
    <n v="3120"/>
    <x v="0"/>
    <x v="0"/>
    <n v="37440"/>
    <n v="1236988.19"/>
    <n v="2746883.4500000007"/>
    <n v="1889"/>
    <n v="195"/>
    <n v="12"/>
    <n v="0"/>
    <n v="0"/>
  </r>
  <r>
    <d v="2024-12-02T00:00:00"/>
    <x v="1"/>
    <s v="Rational Handloom Co.Pvt.Ltd(GST)"/>
    <s v="KRAHD_38717"/>
    <s v="Hyper"/>
    <s v="New HFS (Hyper)"/>
    <s v="Fabric &amp; Home Care"/>
    <s v="Tide"/>
    <n v="12"/>
    <n v="-12"/>
    <n v="-3111.12"/>
    <x v="3"/>
    <x v="3"/>
    <n v="0"/>
    <n v="0"/>
    <n v="111937.25999999998"/>
    <n v="-1227"/>
    <n v="422"/>
    <n v="0"/>
    <n v="37333.440000000002"/>
    <n v="-12"/>
  </r>
  <r>
    <d v="2024-12-16T00:00:00"/>
    <x v="0"/>
    <s v="GPSAR Healthcare Ltd"/>
    <s v="KRHUB_78371"/>
    <s v="Large A Pharmacy"/>
    <s v="HFS (Large A Pharmacy)- D type"/>
    <s v="Skin Care"/>
    <s v="Olay"/>
    <n v="6"/>
    <n v="10"/>
    <n v="3730.4"/>
    <x v="0"/>
    <x v="1"/>
    <n v="37304"/>
    <n v="1199548.1900000002"/>
    <n v="1829414.5899999989"/>
    <n v="1221"/>
    <n v="141"/>
    <n v="10"/>
    <n v="0"/>
    <n v="0"/>
  </r>
  <r>
    <d v="2024-12-17T00:00:00"/>
    <x v="1"/>
    <s v="GPSAR Healthcare Ltd"/>
    <s v="KRHUB_78371"/>
    <s v="Large A Pharmacy"/>
    <s v="HFS (Large A Pharmacy)- D type"/>
    <s v="Skin Care"/>
    <s v="Olay"/>
    <n v="6"/>
    <n v="-10"/>
    <n v="-3730.4"/>
    <x v="1"/>
    <x v="1"/>
    <n v="0"/>
    <n v="1162244.1900000002"/>
    <n v="1792110.5899999989"/>
    <n v="1211"/>
    <n v="140"/>
    <n v="0"/>
    <n v="37304"/>
    <n v="-10"/>
  </r>
  <r>
    <d v="2024-12-16T00:00:00"/>
    <x v="0"/>
    <s v="GPSAR Healthcare Ltd"/>
    <s v="KRHUB_78371"/>
    <s v="Large A Pharmacy"/>
    <s v="HFS (Large A Pharmacy)- D type"/>
    <s v="Health Care"/>
    <s v="Vaporub"/>
    <n v="12"/>
    <n v="4"/>
    <n v="9299.0400000000009"/>
    <x v="0"/>
    <x v="0"/>
    <n v="37196.160000000003"/>
    <n v="1162244.1900000002"/>
    <n v="2709443.4500000007"/>
    <n v="1877"/>
    <n v="194"/>
    <n v="4"/>
    <n v="0"/>
    <n v="0"/>
  </r>
  <r>
    <d v="2024-12-14T00:00:00"/>
    <x v="0"/>
    <s v="Vinayak Marketing"/>
    <s v="KRHUB_91961"/>
    <s v="SubD A"/>
    <s v="SubD (SubD A)"/>
    <s v="Fabric &amp; Home Care"/>
    <s v="Ariel Liquid"/>
    <n v="4"/>
    <n v="8"/>
    <n v="4533.28"/>
    <x v="0"/>
    <x v="0"/>
    <n v="36266.239999999998"/>
    <n v="297899.18"/>
    <n v="2672247.2900000005"/>
    <n v="1873"/>
    <n v="193"/>
    <n v="8"/>
    <n v="0"/>
    <n v="0"/>
  </r>
  <r>
    <d v="2024-12-20T00:00:00"/>
    <x v="0"/>
    <s v="Akshar Agency"/>
    <s v="KRHUB_85606"/>
    <s v="SubD A"/>
    <s v="SubD (SubD A)"/>
    <s v="Oral care"/>
    <s v="ORAL B"/>
    <n v="24"/>
    <n v="12"/>
    <n v="3000"/>
    <x v="0"/>
    <x v="1"/>
    <n v="36000"/>
    <n v="439743.32"/>
    <n v="1792110.5899999989"/>
    <n v="1221"/>
    <n v="139"/>
    <n v="12"/>
    <n v="0"/>
    <n v="0"/>
  </r>
  <r>
    <d v="2024-12-16T00:00:00"/>
    <x v="0"/>
    <s v="GPSAR Healthcare Ltd"/>
    <s v="KRHUB_78371"/>
    <s v="Large A Pharmacy"/>
    <s v="HFS (Large A Pharmacy)- D type"/>
    <s v="Aircare"/>
    <s v="AmbiPur"/>
    <n v="6"/>
    <n v="12"/>
    <n v="2989.92"/>
    <x v="0"/>
    <x v="0"/>
    <n v="35879.040000000001"/>
    <n v="1125048.0299999998"/>
    <n v="2635981.0500000007"/>
    <n v="1865"/>
    <n v="192"/>
    <n v="12"/>
    <n v="0"/>
    <n v="0"/>
  </r>
  <r>
    <d v="2024-12-16T00:00:00"/>
    <x v="0"/>
    <s v="GPSAR Healthcare Ltd"/>
    <s v="KRHUB_78371"/>
    <s v="Large A Pharmacy"/>
    <s v="HFS (Large A Pharmacy)- D type"/>
    <s v="Aircare"/>
    <s v="AmbiPur"/>
    <n v="6"/>
    <n v="12"/>
    <n v="2989.92"/>
    <x v="0"/>
    <x v="0"/>
    <n v="35879.040000000001"/>
    <n v="1089168.9900000002"/>
    <n v="2600102.0100000002"/>
    <n v="1853"/>
    <n v="191"/>
    <n v="12"/>
    <n v="0"/>
    <n v="0"/>
  </r>
  <r>
    <d v="2024-12-16T00:00:00"/>
    <x v="0"/>
    <s v="GPSAR Healthcare Ltd"/>
    <s v="KRHUB_78371"/>
    <s v="Large A Pharmacy"/>
    <s v="HFS (Large A Pharmacy)- D type"/>
    <s v="Aircare"/>
    <s v="AmbiPur"/>
    <n v="6"/>
    <n v="12"/>
    <n v="2989.92"/>
    <x v="0"/>
    <x v="0"/>
    <n v="35879.040000000001"/>
    <n v="1053289.9500000004"/>
    <n v="2564222.9700000007"/>
    <n v="1841"/>
    <n v="190"/>
    <n v="12"/>
    <n v="0"/>
    <n v="0"/>
  </r>
  <r>
    <d v="2024-12-16T00:00:00"/>
    <x v="0"/>
    <s v="Verai General Stores"/>
    <s v="KRHUB_90915"/>
    <s v="SubD B"/>
    <s v="SubD (SubD B)"/>
    <s v="Grooming"/>
    <s v="Gillette Mach3"/>
    <n v="36"/>
    <n v="12"/>
    <n v="2946.48"/>
    <x v="0"/>
    <x v="0"/>
    <n v="35357.760000000002"/>
    <n v="628895.75999999989"/>
    <n v="2528343.9300000002"/>
    <n v="1829"/>
    <n v="189"/>
    <n v="12"/>
    <n v="0"/>
    <n v="0"/>
  </r>
  <r>
    <d v="2024-12-20T00:00:00"/>
    <x v="0"/>
    <s v="Akshar Agency"/>
    <s v="KRHUB_85606"/>
    <s v="SubD A"/>
    <s v="SubD (SubD A)"/>
    <s v="Personal Care (GIL)"/>
    <s v="Gillette"/>
    <n v="12"/>
    <n v="12"/>
    <n v="2946.48"/>
    <x v="0"/>
    <x v="1"/>
    <n v="35357.760000000002"/>
    <n v="403743.32"/>
    <n v="1756110.5899999992"/>
    <n v="1209"/>
    <n v="138"/>
    <n v="12"/>
    <n v="0"/>
    <n v="0"/>
  </r>
  <r>
    <d v="2024-12-16T00:00:00"/>
    <x v="0"/>
    <s v="GPSAR Healthcare Ltd"/>
    <s v="KRHUB_78371"/>
    <s v="Large A Pharmacy"/>
    <s v="HFS (Large A Pharmacy)- D type"/>
    <s v="Hair Care"/>
    <s v="H&amp;S"/>
    <n v="56"/>
    <n v="12"/>
    <n v="2890.92"/>
    <x v="0"/>
    <x v="1"/>
    <n v="34691.040000000001"/>
    <n v="1017410.9100000005"/>
    <n v="1720752.8299999989"/>
    <n v="1197"/>
    <n v="137"/>
    <n v="12"/>
    <n v="0"/>
    <n v="0"/>
  </r>
  <r>
    <d v="2024-12-14T00:00:00"/>
    <x v="0"/>
    <s v="Vinod Pharma"/>
    <s v="KRHUB_93329"/>
    <s v="SubD A"/>
    <s v="SubD (SubD A)"/>
    <s v="Fabric &amp; Home Care"/>
    <s v="Ariel Liquid"/>
    <n v="12"/>
    <n v="12"/>
    <n v="2833.32"/>
    <x v="0"/>
    <x v="0"/>
    <n v="33999.840000000004"/>
    <n v="388133.57000000007"/>
    <n v="2492986.17"/>
    <n v="1817"/>
    <n v="188"/>
    <n v="12"/>
    <n v="0"/>
    <n v="0"/>
  </r>
  <r>
    <d v="2024-12-16T00:00:00"/>
    <x v="0"/>
    <s v="Verai General Stores"/>
    <s v="KRHUB_90915"/>
    <s v="SubD B"/>
    <s v="SubD (SubD B)"/>
    <s v="Fabric &amp; Home Care"/>
    <s v="Ariel Liquid"/>
    <n v="12"/>
    <n v="12"/>
    <n v="2833.32"/>
    <x v="0"/>
    <x v="1"/>
    <n v="33999.840000000004"/>
    <n v="593537.99999999988"/>
    <n v="1686061.7899999993"/>
    <n v="1185"/>
    <n v="136"/>
    <n v="12"/>
    <n v="0"/>
    <n v="0"/>
  </r>
  <r>
    <d v="2024-12-16T00:00:00"/>
    <x v="0"/>
    <s v="GPSAR Healthcare Ltd"/>
    <s v="KRHUB_78371"/>
    <s v="Large A Pharmacy"/>
    <s v="HFS (Large A Pharmacy)- D type"/>
    <s v="Fem Care"/>
    <s v="Whisper Ultra"/>
    <n v="60"/>
    <n v="24"/>
    <n v="1405.2"/>
    <x v="0"/>
    <x v="0"/>
    <n v="33724.800000000003"/>
    <n v="982719.87000000058"/>
    <n v="2458986.33"/>
    <n v="1805"/>
    <n v="187"/>
    <n v="24"/>
    <n v="0"/>
    <n v="0"/>
  </r>
  <r>
    <d v="2024-12-18T00:00:00"/>
    <x v="0"/>
    <s v="Vinod Pharma"/>
    <s v="KRHUB_93329"/>
    <s v="SubD A"/>
    <s v="SubD (SubD A)"/>
    <s v="Grooming"/>
    <s v="Gillette Vector Plus"/>
    <n v="600"/>
    <n v="20"/>
    <n v="1661"/>
    <x v="0"/>
    <x v="1"/>
    <n v="33220"/>
    <n v="354133.7300000001"/>
    <n v="1652061.949999999"/>
    <n v="1173"/>
    <n v="135"/>
    <n v="20"/>
    <n v="0"/>
    <n v="0"/>
  </r>
  <r>
    <d v="2024-12-16T00:00:00"/>
    <x v="0"/>
    <s v="Verai General Stores"/>
    <s v="KRHUB_90915"/>
    <s v="SubD B"/>
    <s v="SubD (SubD B)"/>
    <s v="Oral care"/>
    <s v="ORAL B"/>
    <n v="12"/>
    <n v="12"/>
    <n v="2749.92"/>
    <x v="0"/>
    <x v="0"/>
    <n v="32999.040000000001"/>
    <n v="559538.15999999992"/>
    <n v="2425261.5299999998"/>
    <n v="1781"/>
    <n v="186"/>
    <n v="12"/>
    <n v="0"/>
    <n v="0"/>
  </r>
  <r>
    <d v="2024-12-14T00:00:00"/>
    <x v="0"/>
    <s v="DEV ENTERPRISE"/>
    <s v="KRHUB_90736"/>
    <s v="SubD A"/>
    <s v="SubD (SubD A)"/>
    <s v="Oral care"/>
    <s v="ORAL B"/>
    <n v="72"/>
    <n v="18"/>
    <n v="1800"/>
    <x v="0"/>
    <x v="0"/>
    <n v="32400"/>
    <n v="483390.77999999997"/>
    <n v="2392262.4899999998"/>
    <n v="1769"/>
    <n v="185"/>
    <n v="18"/>
    <n v="0"/>
    <n v="0"/>
  </r>
  <r>
    <d v="2024-12-20T00:00:00"/>
    <x v="0"/>
    <s v="Akshar Agency"/>
    <s v="KRHUB_85606"/>
    <s v="SubD A"/>
    <s v="SubD (SubD A)"/>
    <s v="Fabric &amp; Home Care"/>
    <s v="Ariel"/>
    <n v="3"/>
    <n v="6"/>
    <n v="5388.84"/>
    <x v="0"/>
    <x v="1"/>
    <n v="32333.040000000001"/>
    <n v="368385.56"/>
    <n v="1618841.949999999"/>
    <n v="1153"/>
    <n v="134"/>
    <n v="6"/>
    <n v="0"/>
    <n v="0"/>
  </r>
  <r>
    <d v="2024-12-16T00:00:00"/>
    <x v="0"/>
    <s v="GPSAR Healthcare Ltd"/>
    <s v="KRHUB_78371"/>
    <s v="Large A Pharmacy"/>
    <s v="HFS (Large A Pharmacy)- D type"/>
    <s v="Grooming"/>
    <s v="Vector3"/>
    <n v="72"/>
    <n v="12"/>
    <n v="2667.84"/>
    <x v="0"/>
    <x v="0"/>
    <n v="32014.080000000002"/>
    <n v="948995.07000000053"/>
    <n v="2359862.4899999998"/>
    <n v="1751"/>
    <n v="184"/>
    <n v="12"/>
    <n v="0"/>
    <n v="0"/>
  </r>
  <r>
    <d v="2024-12-16T00:00:00"/>
    <x v="0"/>
    <s v="GPSAR Healthcare Ltd"/>
    <s v="KRHUB_78371"/>
    <s v="Large A Pharmacy"/>
    <s v="HFS (Large A Pharmacy)- D type"/>
    <s v="Personal Care (GIL)"/>
    <s v="Gillette"/>
    <n v="12"/>
    <n v="12"/>
    <n v="2667.84"/>
    <x v="0"/>
    <x v="0"/>
    <n v="32014.080000000002"/>
    <n v="916980.99000000046"/>
    <n v="2327848.41"/>
    <n v="1739"/>
    <n v="183"/>
    <n v="12"/>
    <n v="0"/>
    <n v="0"/>
  </r>
  <r>
    <d v="2024-12-16T00:00:00"/>
    <x v="0"/>
    <s v="GPSAR Healthcare Ltd"/>
    <s v="KRHUB_78371"/>
    <s v="Large A Pharmacy"/>
    <s v="HFS (Large A Pharmacy)- D type"/>
    <s v="Personal Care (GIL)"/>
    <s v="Gillette"/>
    <n v="24"/>
    <n v="12"/>
    <n v="2667.84"/>
    <x v="0"/>
    <x v="0"/>
    <n v="32014.080000000002"/>
    <n v="884966.9100000005"/>
    <n v="2295834.33"/>
    <n v="1727"/>
    <n v="182"/>
    <n v="12"/>
    <n v="0"/>
    <n v="0"/>
  </r>
  <r>
    <d v="2024-12-19T00:00:00"/>
    <x v="0"/>
    <s v="DEV ENTERPRISE"/>
    <s v="KRHUB_90736"/>
    <s v="SubD A"/>
    <s v="SubD (SubD A)"/>
    <s v="Personal Care (GIL)"/>
    <s v="Gillette"/>
    <n v="12"/>
    <n v="12"/>
    <n v="2667.84"/>
    <x v="0"/>
    <x v="1"/>
    <n v="32014.080000000002"/>
    <n v="450990.77999999997"/>
    <n v="1586508.9099999995"/>
    <n v="1147"/>
    <n v="133"/>
    <n v="12"/>
    <n v="0"/>
    <n v="0"/>
  </r>
  <r>
    <d v="2024-12-19T00:00:00"/>
    <x v="0"/>
    <s v="DEV ENTERPRISE"/>
    <s v="KRHUB_90736"/>
    <s v="SubD A"/>
    <s v="SubD (SubD A)"/>
    <s v="Personal Care (GIL)"/>
    <s v="Gillette"/>
    <n v="12"/>
    <n v="12"/>
    <n v="2667.84"/>
    <x v="0"/>
    <x v="1"/>
    <n v="32014.080000000002"/>
    <n v="418976.6999999999"/>
    <n v="1554494.8299999994"/>
    <n v="1135"/>
    <n v="132"/>
    <n v="12"/>
    <n v="0"/>
    <n v="0"/>
  </r>
  <r>
    <d v="2024-12-13T00:00:00"/>
    <x v="0"/>
    <s v="V M Enterprise"/>
    <s v="KRHUB_91962"/>
    <s v="SubD A"/>
    <s v="SubD (SubD A)"/>
    <s v="Hair Care"/>
    <s v="H&amp;S"/>
    <n v="12"/>
    <n v="6"/>
    <n v="5298.24"/>
    <x v="0"/>
    <x v="2"/>
    <n v="31789.439999999999"/>
    <n v="173874.30999999997"/>
    <n v="314556.71000000002"/>
    <n v="156"/>
    <n v="26"/>
    <n v="6"/>
    <n v="0"/>
    <n v="0"/>
  </r>
  <r>
    <d v="2024-12-13T00:00:00"/>
    <x v="0"/>
    <s v="V M Enterprise"/>
    <s v="KRHUB_91962"/>
    <s v="SubD A"/>
    <s v="SubD (SubD A)"/>
    <s v="Hair Care"/>
    <s v="H&amp;S"/>
    <n v="12"/>
    <n v="6"/>
    <n v="5298.24"/>
    <x v="0"/>
    <x v="2"/>
    <n v="31789.439999999999"/>
    <n v="142084.86999999997"/>
    <n v="282767.27000000008"/>
    <n v="150"/>
    <n v="25"/>
    <n v="6"/>
    <n v="0"/>
    <n v="0"/>
  </r>
  <r>
    <d v="2024-12-13T00:00:00"/>
    <x v="0"/>
    <s v="Vinod Pharma"/>
    <s v="KRHUB_93329"/>
    <s v="SubD A"/>
    <s v="SubD (SubD A)"/>
    <s v="Hair Care"/>
    <s v="H&amp;S"/>
    <n v="12"/>
    <n v="6"/>
    <n v="5298.24"/>
    <x v="0"/>
    <x v="2"/>
    <n v="31789.439999999999"/>
    <n v="320913.7300000001"/>
    <n v="250977.83000000005"/>
    <n v="144"/>
    <n v="24"/>
    <n v="6"/>
    <n v="0"/>
    <n v="0"/>
  </r>
  <r>
    <d v="2024-12-18T00:00:00"/>
    <x v="0"/>
    <s v="Jay Ambe Enterprise"/>
    <s v="KRHUB_92863"/>
    <s v="SubD A"/>
    <s v="SubD (SubD A)"/>
    <s v="Hair Care"/>
    <s v="H&amp;S"/>
    <n v="12"/>
    <n v="6"/>
    <n v="5298.24"/>
    <x v="0"/>
    <x v="1"/>
    <n v="31789.439999999999"/>
    <n v="98509.04"/>
    <n v="1522480.7499999993"/>
    <n v="1123"/>
    <n v="131"/>
    <n v="6"/>
    <n v="0"/>
    <n v="0"/>
  </r>
  <r>
    <d v="2024-12-14T00:00:00"/>
    <x v="0"/>
    <s v="Vinayak Marketing"/>
    <s v="KRHUB_91961"/>
    <s v="SubD A"/>
    <s v="SubD (SubD A)"/>
    <s v="Fabric &amp; Home Care"/>
    <s v="Ariel Liquid"/>
    <n v="4"/>
    <n v="8"/>
    <n v="3962.96"/>
    <x v="0"/>
    <x v="0"/>
    <n v="31703.68"/>
    <n v="261632.94000000003"/>
    <n v="2263820.25"/>
    <n v="1715"/>
    <n v="181"/>
    <n v="8"/>
    <n v="0"/>
    <n v="0"/>
  </r>
  <r>
    <d v="2024-12-14T00:00:00"/>
    <x v="0"/>
    <s v="Jalaram Enterprise"/>
    <s v="KRHUB_86219"/>
    <s v="SubD B"/>
    <s v="SubD (SubD B)"/>
    <s v="Fabric &amp; Home Care"/>
    <s v="Ariel Liquid"/>
    <n v="4"/>
    <n v="8"/>
    <n v="3962.96"/>
    <x v="0"/>
    <x v="0"/>
    <n v="31703.68"/>
    <n v="447848.32000000007"/>
    <n v="2232116.5699999998"/>
    <n v="1707"/>
    <n v="180"/>
    <n v="8"/>
    <n v="0"/>
    <n v="0"/>
  </r>
  <r>
    <d v="2024-12-16T00:00:00"/>
    <x v="0"/>
    <s v="Jalaram Enterprise"/>
    <s v="KRHUB_86219"/>
    <s v="SubD B"/>
    <s v="SubD (SubD B)"/>
    <s v="Fabric &amp; Home Care"/>
    <s v="Ariel Liquid"/>
    <n v="4"/>
    <n v="8"/>
    <n v="3962.96"/>
    <x v="0"/>
    <x v="1"/>
    <n v="31703.68"/>
    <n v="416144.64000000001"/>
    <n v="1490691.3099999994"/>
    <n v="1117"/>
    <n v="130"/>
    <n v="8"/>
    <n v="0"/>
    <n v="0"/>
  </r>
  <r>
    <d v="2024-12-14T00:00:00"/>
    <x v="0"/>
    <s v="Mashru General Store"/>
    <s v="KRHUB_92137"/>
    <s v="SubD B"/>
    <s v="SubD (SubD B)"/>
    <s v="Fabric &amp; Home Care"/>
    <s v="Ariel Liquid"/>
    <n v="4"/>
    <n v="8"/>
    <n v="3962.96"/>
    <x v="0"/>
    <x v="0"/>
    <n v="31703.68"/>
    <n v="169259.16000000003"/>
    <n v="2200412.8899999997"/>
    <n v="1699"/>
    <n v="179"/>
    <n v="8"/>
    <n v="0"/>
    <n v="0"/>
  </r>
  <r>
    <d v="2024-12-16T00:00:00"/>
    <x v="0"/>
    <s v="GPSAR Healthcare Ltd"/>
    <s v="KRHUB_78371"/>
    <s v="Large A Pharmacy"/>
    <s v="HFS (Large A Pharmacy)- D type"/>
    <s v="Health Care"/>
    <s v="Inhaler"/>
    <n v="25"/>
    <n v="5"/>
    <n v="6333.15"/>
    <x v="0"/>
    <x v="0"/>
    <n v="31665.75"/>
    <n v="852952.83000000042"/>
    <n v="2168709.21"/>
    <n v="1691"/>
    <n v="178"/>
    <n v="5"/>
    <n v="0"/>
    <n v="0"/>
  </r>
  <r>
    <d v="2024-12-17T00:00:00"/>
    <x v="0"/>
    <s v="SHREE MOMAI TRADERS"/>
    <s v="KRHUB_89269"/>
    <s v="SubD A"/>
    <s v="SubD (SubD A)"/>
    <s v="Oral care"/>
    <s v="ORAL B"/>
    <n v="72"/>
    <n v="12"/>
    <n v="2599.92"/>
    <x v="0"/>
    <x v="1"/>
    <n v="31199.040000000001"/>
    <n v="236591.72999999998"/>
    <n v="1458987.6299999997"/>
    <n v="1109"/>
    <n v="129"/>
    <n v="12"/>
    <n v="0"/>
    <n v="0"/>
  </r>
  <r>
    <d v="2024-12-14T00:00:00"/>
    <x v="0"/>
    <s v="Vinod Pharma"/>
    <s v="KRHUB_93329"/>
    <s v="SubD A"/>
    <s v="SubD (SubD A)"/>
    <s v="Fabric &amp; Home Care"/>
    <s v="Ariel Liquid"/>
    <n v="12"/>
    <n v="12"/>
    <n v="2499.96"/>
    <x v="0"/>
    <x v="0"/>
    <n v="29999.52"/>
    <n v="289124.29000000004"/>
    <n v="2137043.4600000009"/>
    <n v="1686"/>
    <n v="177"/>
    <n v="12"/>
    <n v="0"/>
    <n v="0"/>
  </r>
  <r>
    <d v="2024-12-14T00:00:00"/>
    <x v="0"/>
    <s v="Jalaram Enterprise"/>
    <s v="KRHUB_86219"/>
    <s v="SubD B"/>
    <s v="SubD (SubD B)"/>
    <s v="Fabric &amp; Home Care"/>
    <s v="Ariel Liquid"/>
    <n v="12"/>
    <n v="12"/>
    <n v="2499.96"/>
    <x v="0"/>
    <x v="0"/>
    <n v="29999.52"/>
    <n v="384440.96"/>
    <n v="2107043.9400000004"/>
    <n v="1674"/>
    <n v="176"/>
    <n v="12"/>
    <n v="0"/>
    <n v="0"/>
  </r>
  <r>
    <d v="2024-12-13T00:00:00"/>
    <x v="0"/>
    <s v="Vinod Pharma"/>
    <s v="KRHUB_93329"/>
    <s v="SubD A"/>
    <s v="SubD (SubD A)"/>
    <s v="Hair Care"/>
    <s v="H&amp;S"/>
    <n v="12"/>
    <n v="6"/>
    <n v="4982.16"/>
    <x v="0"/>
    <x v="2"/>
    <n v="29892.959999999999"/>
    <n v="259124.77000000008"/>
    <n v="219188.39000000004"/>
    <n v="138"/>
    <n v="23"/>
    <n v="6"/>
    <n v="0"/>
    <n v="0"/>
  </r>
  <r>
    <d v="2024-12-16T00:00:00"/>
    <x v="0"/>
    <s v="GPSAR Healthcare Ltd"/>
    <s v="KRHUB_78371"/>
    <s v="Large A Pharmacy"/>
    <s v="HFS (Large A Pharmacy)- D type"/>
    <s v="Personal Care (GIL)"/>
    <s v="Gillette"/>
    <n v="12"/>
    <n v="11"/>
    <n v="2700.94"/>
    <x v="0"/>
    <x v="0"/>
    <n v="29710.34"/>
    <n v="821287.08000000031"/>
    <n v="2077044.4199999997"/>
    <n v="1662"/>
    <n v="175"/>
    <n v="11"/>
    <n v="0"/>
    <n v="0"/>
  </r>
  <r>
    <d v="2024-12-16T00:00:00"/>
    <x v="0"/>
    <s v="Verai General Stores"/>
    <s v="KRHUB_90915"/>
    <s v="SubD B"/>
    <s v="SubD (SubD B)"/>
    <s v="Grooming"/>
    <s v="Gillette Vector Plus"/>
    <n v="600"/>
    <n v="12"/>
    <n v="2465.4"/>
    <x v="0"/>
    <x v="0"/>
    <n v="29584.800000000003"/>
    <n v="526539.11999999988"/>
    <n v="2047334.0799999996"/>
    <n v="1651"/>
    <n v="174"/>
    <n v="12"/>
    <n v="0"/>
    <n v="0"/>
  </r>
  <r>
    <d v="2024-12-16T00:00:00"/>
    <x v="0"/>
    <s v="GPSAR Healthcare Ltd"/>
    <s v="KRHUB_78371"/>
    <s v="Large A Pharmacy"/>
    <s v="HFS (Large A Pharmacy)- D type"/>
    <s v="Grooming"/>
    <s v="Gillette Vector Plus"/>
    <n v="600"/>
    <n v="12"/>
    <n v="2465.4"/>
    <x v="0"/>
    <x v="0"/>
    <n v="29584.800000000003"/>
    <n v="791576.74000000046"/>
    <n v="2017749.2799999996"/>
    <n v="1639"/>
    <n v="173"/>
    <n v="12"/>
    <n v="0"/>
    <n v="0"/>
  </r>
  <r>
    <d v="2024-12-16T00:00:00"/>
    <x v="0"/>
    <s v="GPSAR Healthcare Ltd"/>
    <s v="KRHUB_78371"/>
    <s v="Large A Pharmacy"/>
    <s v="HFS (Large A Pharmacy)- D type"/>
    <s v="Personal Care (GIL)"/>
    <s v="Gillette"/>
    <n v="24"/>
    <n v="12"/>
    <n v="2410.6799999999998"/>
    <x v="0"/>
    <x v="0"/>
    <n v="28928.159999999996"/>
    <n v="761991.94000000041"/>
    <n v="1988164.4799999997"/>
    <n v="1627"/>
    <n v="172"/>
    <n v="12"/>
    <n v="0"/>
    <n v="0"/>
  </r>
  <r>
    <d v="2024-12-14T00:00:00"/>
    <x v="0"/>
    <s v="Vinayak Marketing"/>
    <s v="KRHUB_91961"/>
    <s v="SubD A"/>
    <s v="SubD (SubD A)"/>
    <s v="Hair Care"/>
    <s v="Pantene"/>
    <n v="12"/>
    <n v="6"/>
    <n v="4816.08"/>
    <x v="0"/>
    <x v="0"/>
    <n v="28896.48"/>
    <n v="229929.26"/>
    <n v="1959236.3199999994"/>
    <n v="1615"/>
    <n v="171"/>
    <n v="6"/>
    <n v="0"/>
    <n v="0"/>
  </r>
  <r>
    <d v="2024-12-16T00:00:00"/>
    <x v="0"/>
    <s v="GPSAR Healthcare Ltd"/>
    <s v="KRHUB_78371"/>
    <s v="Large A Pharmacy"/>
    <s v="HFS (Large A Pharmacy)- D type"/>
    <s v="Hair Care"/>
    <s v="Pantene"/>
    <n v="24"/>
    <n v="12"/>
    <n v="2389.56"/>
    <x v="0"/>
    <x v="1"/>
    <n v="28674.720000000001"/>
    <n v="733063.78000000049"/>
    <n v="1427788.5899999994"/>
    <n v="1097"/>
    <n v="128"/>
    <n v="12"/>
    <n v="0"/>
    <n v="0"/>
  </r>
  <r>
    <d v="2024-12-20T00:00:00"/>
    <x v="0"/>
    <s v="Akshar Agency"/>
    <s v="KRHUB_85606"/>
    <s v="SubD A"/>
    <s v="SubD (SubD A)"/>
    <s v="Fabric &amp; Home Care"/>
    <s v="Ariel"/>
    <n v="3"/>
    <n v="6"/>
    <n v="4750.0200000000004"/>
    <x v="0"/>
    <x v="1"/>
    <n v="28500.120000000003"/>
    <n v="336052.52"/>
    <n v="1399113.8699999994"/>
    <n v="1085"/>
    <n v="127"/>
    <n v="6"/>
    <n v="0"/>
    <n v="0"/>
  </r>
  <r>
    <d v="2024-12-02T00:00:00"/>
    <x v="0"/>
    <s v="Osia Hyper Retail Ltd(GST)"/>
    <s v="KRAHD_70486"/>
    <s v="Hyper"/>
    <s v="New HFS (Hyper)"/>
    <s v="Female Hair Removal"/>
    <s v="Venus"/>
    <n v="48"/>
    <n v="14"/>
    <n v="2026.22"/>
    <x v="0"/>
    <x v="3"/>
    <n v="28367.08"/>
    <n v="55124.959999999999"/>
    <n v="111937.25999999998"/>
    <n v="-1215"/>
    <n v="421"/>
    <n v="14"/>
    <n v="0"/>
    <n v="0"/>
  </r>
  <r>
    <d v="2024-12-17T00:00:00"/>
    <x v="0"/>
    <s v="SHREE MOMAI TRADERS"/>
    <s v="KRHUB_89269"/>
    <s v="SubD A"/>
    <s v="SubD (SubD A)"/>
    <s v="Personal Care (GIL)"/>
    <s v="Gillette"/>
    <n v="24"/>
    <n v="8"/>
    <n v="3500"/>
    <x v="0"/>
    <x v="1"/>
    <n v="28000"/>
    <n v="205392.68999999997"/>
    <n v="1370613.7499999995"/>
    <n v="1079"/>
    <n v="126"/>
    <n v="8"/>
    <n v="0"/>
    <n v="0"/>
  </r>
  <r>
    <d v="2024-12-17T00:00:00"/>
    <x v="0"/>
    <s v="DEV ENTERPRISE"/>
    <s v="KRHUB_90736"/>
    <s v="SubD A"/>
    <s v="SubD (SubD A)"/>
    <s v="Personal Care (GIL)"/>
    <s v="Gillette"/>
    <n v="24"/>
    <n v="8"/>
    <n v="3500"/>
    <x v="0"/>
    <x v="1"/>
    <n v="28000"/>
    <n v="386962.61999999994"/>
    <n v="1342613.7499999995"/>
    <n v="1071"/>
    <n v="125"/>
    <n v="8"/>
    <n v="0"/>
    <n v="0"/>
  </r>
  <r>
    <d v="2024-12-02T00:00:00"/>
    <x v="1"/>
    <s v="Bholenath Supermarket(GST)"/>
    <s v="KRAHD_75432"/>
    <s v="Large B Traditional"/>
    <s v="HFS Sectorized (Large B Traditional)"/>
    <s v="Grooming"/>
    <s v="Guard"/>
    <n v="480"/>
    <n v="-20"/>
    <n v="-1400"/>
    <x v="1"/>
    <x v="3"/>
    <n v="0"/>
    <n v="0"/>
    <n v="83570.179999999978"/>
    <n v="-1229"/>
    <n v="420"/>
    <n v="0"/>
    <n v="28000"/>
    <n v="-20"/>
  </r>
  <r>
    <d v="2024-12-14T00:00:00"/>
    <x v="0"/>
    <s v="Vinod Pharma"/>
    <s v="KRHUB_93329"/>
    <s v="SubD A"/>
    <s v="SubD (SubD A)"/>
    <s v="Personal Care (GIL)"/>
    <s v="Gillette"/>
    <n v="72"/>
    <n v="24"/>
    <n v="1152"/>
    <x v="0"/>
    <x v="0"/>
    <n v="27648"/>
    <n v="229231.81000000008"/>
    <n v="1930339.8399999994"/>
    <n v="1609"/>
    <n v="170"/>
    <n v="24"/>
    <n v="0"/>
    <n v="0"/>
  </r>
  <r>
    <d v="2024-12-16T00:00:00"/>
    <x v="0"/>
    <s v="Verai General Stores"/>
    <s v="KRHUB_90915"/>
    <s v="SubD B"/>
    <s v="SubD (SubD B)"/>
    <s v="Personal Care (GIL)"/>
    <s v="Gillette"/>
    <n v="72"/>
    <n v="24"/>
    <n v="1152"/>
    <x v="0"/>
    <x v="0"/>
    <n v="27648"/>
    <n v="496954.31999999995"/>
    <n v="1902691.8399999994"/>
    <n v="1585"/>
    <n v="169"/>
    <n v="24"/>
    <n v="0"/>
    <n v="0"/>
  </r>
  <r>
    <d v="2024-12-13T00:00:00"/>
    <x v="0"/>
    <s v="Akshar Agency"/>
    <s v="KRHUB_85606"/>
    <s v="SubD A"/>
    <s v="SubD (SubD A)"/>
    <s v="Hair Care"/>
    <s v="Pantene"/>
    <n v="30"/>
    <n v="9"/>
    <n v="3068.19"/>
    <x v="0"/>
    <x v="2"/>
    <n v="27613.71"/>
    <n v="307552.39999999997"/>
    <n v="189295.43000000002"/>
    <n v="132"/>
    <n v="22"/>
    <n v="9"/>
    <n v="0"/>
    <n v="0"/>
  </r>
  <r>
    <d v="2024-12-14T00:00:00"/>
    <x v="0"/>
    <s v="Vinod Pharma"/>
    <s v="KRHUB_93329"/>
    <s v="SubD A"/>
    <s v="SubD (SubD A)"/>
    <s v="Hair Care"/>
    <s v="Pantene"/>
    <n v="12"/>
    <n v="6"/>
    <n v="4500"/>
    <x v="0"/>
    <x v="0"/>
    <n v="27000"/>
    <n v="201583.81000000008"/>
    <n v="1875043.8399999994"/>
    <n v="1561"/>
    <n v="168"/>
    <n v="6"/>
    <n v="0"/>
    <n v="0"/>
  </r>
  <r>
    <d v="2024-12-14T00:00:00"/>
    <x v="0"/>
    <s v="Vinayak Marketing"/>
    <s v="KRHUB_91961"/>
    <s v="SubD A"/>
    <s v="SubD (SubD A)"/>
    <s v="Hair Care"/>
    <s v="Pantene"/>
    <n v="12"/>
    <n v="6"/>
    <n v="4500"/>
    <x v="0"/>
    <x v="0"/>
    <n v="27000"/>
    <n v="201032.78"/>
    <n v="1848043.8399999994"/>
    <n v="1555"/>
    <n v="167"/>
    <n v="6"/>
    <n v="0"/>
    <n v="0"/>
  </r>
  <r>
    <d v="2024-12-20T00:00:00"/>
    <x v="0"/>
    <s v="Akshar Agency"/>
    <s v="KRHUB_85606"/>
    <s v="SubD A"/>
    <s v="SubD (SubD A)"/>
    <s v="Baby Care"/>
    <s v="Pampers"/>
    <n v="6"/>
    <n v="6"/>
    <n v="4495.0200000000004"/>
    <x v="0"/>
    <x v="1"/>
    <n v="26970.120000000003"/>
    <n v="279938.68999999994"/>
    <n v="1314613.7499999998"/>
    <n v="1063"/>
    <n v="124"/>
    <n v="6"/>
    <n v="0"/>
    <n v="0"/>
  </r>
  <r>
    <d v="2024-12-16T00:00:00"/>
    <x v="0"/>
    <s v="GPSAR Healthcare Ltd"/>
    <s v="KRHUB_78371"/>
    <s v="Large A Pharmacy"/>
    <s v="HFS (Large A Pharmacy)- D type"/>
    <s v="Baby Care"/>
    <s v="Pampers"/>
    <n v="6"/>
    <n v="6"/>
    <n v="4495.0200000000004"/>
    <x v="0"/>
    <x v="1"/>
    <n v="26970.120000000003"/>
    <n v="704389.06000000052"/>
    <n v="1287643.6299999997"/>
    <n v="1057"/>
    <n v="123"/>
    <n v="6"/>
    <n v="0"/>
    <n v="0"/>
  </r>
  <r>
    <d v="2024-12-16T00:00:00"/>
    <x v="0"/>
    <s v="GPSAR Healthcare Ltd"/>
    <s v="KRHUB_78371"/>
    <s v="Large A Pharmacy"/>
    <s v="HFS (Large A Pharmacy)- D type"/>
    <s v="Baby Care"/>
    <s v="Pampers"/>
    <n v="12"/>
    <n v="6"/>
    <n v="4495.0200000000004"/>
    <x v="0"/>
    <x v="0"/>
    <n v="26970.120000000003"/>
    <n v="677418.94000000041"/>
    <n v="1821043.8399999994"/>
    <n v="1549"/>
    <n v="166"/>
    <n v="6"/>
    <n v="0"/>
    <n v="0"/>
  </r>
  <r>
    <d v="2024-12-14T00:00:00"/>
    <x v="0"/>
    <s v="Jalaram Enterprise"/>
    <s v="KRHUB_86219"/>
    <s v="SubD B"/>
    <s v="SubD (SubD B)"/>
    <s v="Hair Care"/>
    <s v="H&amp;S"/>
    <n v="56"/>
    <n v="12"/>
    <n v="2236.3200000000002"/>
    <x v="0"/>
    <x v="0"/>
    <n v="26835.840000000004"/>
    <n v="354441.44"/>
    <n v="1794073.7199999993"/>
    <n v="1543"/>
    <n v="165"/>
    <n v="12"/>
    <n v="0"/>
    <n v="0"/>
  </r>
  <r>
    <d v="2024-12-14T00:00:00"/>
    <x v="0"/>
    <s v="Jalaram Enterprise"/>
    <s v="KRHUB_86219"/>
    <s v="SubD B"/>
    <s v="SubD (SubD B)"/>
    <s v="Hair Care"/>
    <s v="H&amp;S"/>
    <n v="56"/>
    <n v="12"/>
    <n v="2236.3200000000002"/>
    <x v="0"/>
    <x v="0"/>
    <n v="26835.840000000004"/>
    <n v="327605.59999999998"/>
    <n v="1767237.8799999992"/>
    <n v="1531"/>
    <n v="164"/>
    <n v="12"/>
    <n v="0"/>
    <n v="0"/>
  </r>
  <r>
    <d v="2024-12-14T00:00:00"/>
    <x v="0"/>
    <s v="Jalaram Enterprise"/>
    <s v="KRHUB_86219"/>
    <s v="SubD B"/>
    <s v="SubD (SubD B)"/>
    <s v="Hair Care"/>
    <s v="H&amp;S"/>
    <n v="56"/>
    <n v="12"/>
    <n v="2236.3200000000002"/>
    <x v="0"/>
    <x v="0"/>
    <n v="26835.840000000004"/>
    <n v="300769.76"/>
    <n v="1740402.0399999996"/>
    <n v="1519"/>
    <n v="163"/>
    <n v="12"/>
    <n v="0"/>
    <n v="0"/>
  </r>
  <r>
    <d v="2024-12-19T00:00:00"/>
    <x v="0"/>
    <s v="DEV ENTERPRISE"/>
    <s v="KRHUB_90736"/>
    <s v="SubD A"/>
    <s v="SubD (SubD A)"/>
    <s v="Hair Care"/>
    <s v="H&amp;S"/>
    <n v="56"/>
    <n v="12"/>
    <n v="2236.3200000000002"/>
    <x v="0"/>
    <x v="1"/>
    <n v="26835.840000000004"/>
    <n v="358962.61999999994"/>
    <n v="1260673.5099999998"/>
    <n v="1051"/>
    <n v="122"/>
    <n v="12"/>
    <n v="0"/>
    <n v="0"/>
  </r>
  <r>
    <d v="2024-12-19T00:00:00"/>
    <x v="0"/>
    <s v="DEV ENTERPRISE"/>
    <s v="KRHUB_90736"/>
    <s v="SubD A"/>
    <s v="SubD (SubD A)"/>
    <s v="Hair Care"/>
    <s v="H&amp;S"/>
    <n v="56"/>
    <n v="12"/>
    <n v="2236.3200000000002"/>
    <x v="0"/>
    <x v="1"/>
    <n v="26835.840000000004"/>
    <n v="332126.77999999997"/>
    <n v="1233837.6699999997"/>
    <n v="1039"/>
    <n v="121"/>
    <n v="12"/>
    <n v="0"/>
    <n v="0"/>
  </r>
  <r>
    <d v="2024-12-19T00:00:00"/>
    <x v="0"/>
    <s v="DEV ENTERPRISE"/>
    <s v="KRHUB_90736"/>
    <s v="SubD A"/>
    <s v="SubD (SubD A)"/>
    <s v="Hair Care"/>
    <s v="H&amp;S"/>
    <n v="56"/>
    <n v="12"/>
    <n v="2236.3200000000002"/>
    <x v="0"/>
    <x v="1"/>
    <n v="26835.840000000004"/>
    <n v="305290.93999999989"/>
    <n v="1207001.8299999996"/>
    <n v="1027"/>
    <n v="120"/>
    <n v="12"/>
    <n v="0"/>
    <n v="0"/>
  </r>
  <r>
    <d v="2024-12-16T00:00:00"/>
    <x v="0"/>
    <s v="Verai General Stores"/>
    <s v="KRHUB_90915"/>
    <s v="SubD B"/>
    <s v="SubD (SubD B)"/>
    <s v="Hair Care"/>
    <s v="H&amp;S"/>
    <n v="56"/>
    <n v="12"/>
    <n v="2236.3200000000002"/>
    <x v="0"/>
    <x v="1"/>
    <n v="26835.840000000004"/>
    <n v="469306.32"/>
    <n v="1180165.9899999998"/>
    <n v="1015"/>
    <n v="119"/>
    <n v="12"/>
    <n v="0"/>
    <n v="0"/>
  </r>
  <r>
    <d v="2024-12-14T00:00:00"/>
    <x v="0"/>
    <s v="Jiyansh Sales"/>
    <s v="KRHUB_94585"/>
    <s v="SubD B"/>
    <s v="SubD (SubD B)"/>
    <s v="Hair Care"/>
    <s v="H&amp;S"/>
    <n v="56"/>
    <n v="12"/>
    <n v="2236.3200000000002"/>
    <x v="0"/>
    <x v="0"/>
    <n v="26835.840000000004"/>
    <n v="133263.35"/>
    <n v="1713566.1999999997"/>
    <n v="1507"/>
    <n v="162"/>
    <n v="12"/>
    <n v="0"/>
    <n v="0"/>
  </r>
  <r>
    <d v="2024-12-14T00:00:00"/>
    <x v="0"/>
    <s v="Jiyansh Sales"/>
    <s v="KRHUB_94585"/>
    <s v="SubD B"/>
    <s v="SubD (SubD B)"/>
    <s v="Hair Care"/>
    <s v="H&amp;S"/>
    <n v="56"/>
    <n v="12"/>
    <n v="2236.3200000000002"/>
    <x v="0"/>
    <x v="0"/>
    <n v="26835.840000000004"/>
    <n v="106427.51"/>
    <n v="1686730.3599999996"/>
    <n v="1495"/>
    <n v="161"/>
    <n v="12"/>
    <n v="0"/>
    <n v="0"/>
  </r>
  <r>
    <d v="2024-12-18T00:00:00"/>
    <x v="0"/>
    <s v="Vinod Pharma"/>
    <s v="KRHUB_93329"/>
    <s v="SubD A"/>
    <s v="SubD (SubD A)"/>
    <s v="Fabric &amp; Home Care"/>
    <s v="Ariel Liquid"/>
    <n v="12"/>
    <n v="12"/>
    <n v="2211.12"/>
    <x v="0"/>
    <x v="1"/>
    <n v="26533.439999999999"/>
    <n v="174583.81000000006"/>
    <n v="1153330.1499999999"/>
    <n v="1003"/>
    <n v="118"/>
    <n v="12"/>
    <n v="0"/>
    <n v="0"/>
  </r>
  <r>
    <d v="2024-12-02T00:00:00"/>
    <x v="1"/>
    <s v="Rational Handloom Co.Pvt.Ltd(GST)"/>
    <s v="KRAHD_38717"/>
    <s v="Hyper"/>
    <s v="New HFS (Hyper)"/>
    <s v="Fabric &amp; Home Care"/>
    <s v="Ariel Liquid"/>
    <n v="12"/>
    <n v="-12"/>
    <n v="-2211.12"/>
    <x v="3"/>
    <x v="3"/>
    <n v="0"/>
    <n v="0"/>
    <n v="83570.179999999978"/>
    <n v="-1209"/>
    <n v="419"/>
    <n v="0"/>
    <n v="26533.439999999999"/>
    <n v="-12"/>
  </r>
  <r>
    <d v="2024-12-14T00:00:00"/>
    <x v="0"/>
    <s v="Jalaram Enterprise"/>
    <s v="KRHUB_86219"/>
    <s v="SubD B"/>
    <s v="SubD (SubD B)"/>
    <s v="Grooming"/>
    <s v="Vector3"/>
    <n v="30"/>
    <n v="13"/>
    <n v="2031.38"/>
    <x v="0"/>
    <x v="0"/>
    <n v="26407.940000000002"/>
    <n v="273933.92000000004"/>
    <n v="1659894.5199999996"/>
    <n v="1483"/>
    <n v="160"/>
    <n v="13"/>
    <n v="0"/>
    <n v="0"/>
  </r>
  <r>
    <d v="2024-12-14T00:00:00"/>
    <x v="0"/>
    <s v="Vinayak Marketing"/>
    <s v="KRHUB_91961"/>
    <s v="SubD A"/>
    <s v="SubD (SubD A)"/>
    <s v="Health Care"/>
    <s v="Inhaler"/>
    <n v="720"/>
    <n v="21"/>
    <n v="1208.97"/>
    <x v="0"/>
    <x v="0"/>
    <n v="25388.37"/>
    <n v="174032.78"/>
    <n v="1633486.5799999996"/>
    <n v="1470"/>
    <n v="159"/>
    <n v="21"/>
    <n v="0"/>
    <n v="0"/>
  </r>
  <r>
    <d v="2024-12-16T00:00:00"/>
    <x v="0"/>
    <s v="GPSAR Healthcare Ltd"/>
    <s v="KRHUB_78371"/>
    <s v="Large A Pharmacy"/>
    <s v="HFS (Large A Pharmacy)- D type"/>
    <s v="Health Care"/>
    <s v="VCD"/>
    <n v="32"/>
    <n v="12"/>
    <n v="2102.64"/>
    <x v="0"/>
    <x v="0"/>
    <n v="25231.68"/>
    <n v="650448.82000000041"/>
    <n v="1608098.2099999995"/>
    <n v="1449"/>
    <n v="158"/>
    <n v="12"/>
    <n v="0"/>
    <n v="0"/>
  </r>
  <r>
    <d v="2024-12-14T00:00:00"/>
    <x v="0"/>
    <s v="Vinayak Marketing"/>
    <s v="KRHUB_91961"/>
    <s v="SubD A"/>
    <s v="SubD (SubD A)"/>
    <s v="Personal Care (GIL)"/>
    <s v="Gillette Series"/>
    <n v="144"/>
    <n v="24"/>
    <n v="1050"/>
    <x v="0"/>
    <x v="0"/>
    <n v="25200"/>
    <n v="148644.40999999997"/>
    <n v="1582866.5299999998"/>
    <n v="1437"/>
    <n v="157"/>
    <n v="24"/>
    <n v="0"/>
    <n v="0"/>
  </r>
  <r>
    <d v="2024-12-14T00:00:00"/>
    <x v="0"/>
    <s v="DEV ENTERPRISE"/>
    <s v="KRHUB_90736"/>
    <s v="SubD A"/>
    <s v="SubD (SubD A)"/>
    <s v="Personal Care (GIL)"/>
    <s v="Gillette Series"/>
    <n v="144"/>
    <n v="24"/>
    <n v="1050"/>
    <x v="0"/>
    <x v="0"/>
    <n v="25200"/>
    <n v="278455.09999999998"/>
    <n v="1557666.5299999996"/>
    <n v="1413"/>
    <n v="156"/>
    <n v="24"/>
    <n v="0"/>
    <n v="0"/>
  </r>
  <r>
    <d v="2024-12-14T00:00:00"/>
    <x v="0"/>
    <s v="Jalaram Enterprise"/>
    <s v="KRHUB_86219"/>
    <s v="SubD B"/>
    <s v="SubD (SubD B)"/>
    <s v="Personal Care (GIL)"/>
    <s v="Gillette Series"/>
    <n v="144"/>
    <n v="24"/>
    <n v="1050"/>
    <x v="0"/>
    <x v="0"/>
    <n v="25200"/>
    <n v="247525.98"/>
    <n v="1532466.5299999996"/>
    <n v="1389"/>
    <n v="155"/>
    <n v="24"/>
    <n v="0"/>
    <n v="0"/>
  </r>
  <r>
    <d v="2024-12-14T00:00:00"/>
    <x v="0"/>
    <s v="V M Enterprise"/>
    <s v="KRHUB_91962"/>
    <s v="SubD A"/>
    <s v="SubD (SubD A)"/>
    <s v="Fabric &amp; Home Care"/>
    <s v="Ariel"/>
    <n v="6"/>
    <n v="6"/>
    <n v="4173.8999999999996"/>
    <x v="0"/>
    <x v="0"/>
    <n v="25043.399999999998"/>
    <n v="110295.42999999998"/>
    <n v="1507266.5299999998"/>
    <n v="1365"/>
    <n v="154"/>
    <n v="6"/>
    <n v="0"/>
    <n v="0"/>
  </r>
  <r>
    <d v="2024-12-16T00:00:00"/>
    <x v="0"/>
    <s v="Verai General Stores"/>
    <s v="KRHUB_90915"/>
    <s v="SubD B"/>
    <s v="SubD (SubD B)"/>
    <s v="Fabric &amp; Home Care"/>
    <s v="Ariel"/>
    <n v="6"/>
    <n v="6"/>
    <n v="4173.8999999999996"/>
    <x v="0"/>
    <x v="1"/>
    <n v="25043.399999999998"/>
    <n v="442470.48000000004"/>
    <n v="1126796.7100000002"/>
    <n v="991"/>
    <n v="117"/>
    <n v="6"/>
    <n v="0"/>
    <n v="0"/>
  </r>
  <r>
    <d v="2024-12-19T00:00:00"/>
    <x v="0"/>
    <s v="DEV ENTERPRISE"/>
    <s v="KRHUB_90736"/>
    <s v="SubD A"/>
    <s v="SubD (SubD A)"/>
    <s v="Grooming"/>
    <s v="7 O Clock"/>
    <n v="144"/>
    <n v="24"/>
    <n v="1009.92"/>
    <x v="0"/>
    <x v="1"/>
    <n v="24238.079999999998"/>
    <n v="253255.1"/>
    <n v="1101753.31"/>
    <n v="985"/>
    <n v="116"/>
    <n v="24"/>
    <n v="0"/>
    <n v="0"/>
  </r>
  <r>
    <d v="2024-12-14T00:00:00"/>
    <x v="0"/>
    <s v="Mashru General Store"/>
    <s v="KRHUB_92137"/>
    <s v="SubD B"/>
    <s v="SubD (SubD B)"/>
    <s v="Grooming"/>
    <s v="7 O Clock"/>
    <n v="144"/>
    <n v="24"/>
    <n v="1009.92"/>
    <x v="0"/>
    <x v="2"/>
    <n v="24238.079999999998"/>
    <n v="137555.48000000001"/>
    <n v="161681.72000000003"/>
    <n v="123"/>
    <n v="21"/>
    <n v="24"/>
    <n v="0"/>
    <n v="0"/>
  </r>
  <r>
    <d v="2024-12-20T00:00:00"/>
    <x v="0"/>
    <s v="Akshar Agency"/>
    <s v="KRHUB_85606"/>
    <s v="SubD A"/>
    <s v="SubD (SubD A)"/>
    <s v="Hair Care"/>
    <s v="H&amp;S"/>
    <n v="56"/>
    <n v="10"/>
    <n v="2409.1"/>
    <x v="0"/>
    <x v="1"/>
    <n v="24091"/>
    <n v="252968.56999999998"/>
    <n v="1077515.2300000002"/>
    <n v="961"/>
    <n v="115"/>
    <n v="10"/>
    <n v="0"/>
    <n v="0"/>
  </r>
  <r>
    <d v="2024-12-16T00:00:00"/>
    <x v="0"/>
    <s v="Verai General Stores"/>
    <s v="KRHUB_90915"/>
    <s v="SubD B"/>
    <s v="SubD (SubD B)"/>
    <s v="Baby Care"/>
    <s v="Pampers"/>
    <n v="72"/>
    <n v="24"/>
    <n v="1000.08"/>
    <x v="0"/>
    <x v="0"/>
    <n v="24001.920000000002"/>
    <n v="417427.08"/>
    <n v="1482223.1299999997"/>
    <n v="1359"/>
    <n v="153"/>
    <n v="24"/>
    <n v="0"/>
    <n v="0"/>
  </r>
  <r>
    <d v="2024-12-16T00:00:00"/>
    <x v="0"/>
    <s v="Verai General Stores"/>
    <s v="KRHUB_90915"/>
    <s v="SubD B"/>
    <s v="SubD (SubD B)"/>
    <s v="Baby Care"/>
    <s v="Pampers"/>
    <n v="24"/>
    <n v="12"/>
    <n v="1989.96"/>
    <x v="0"/>
    <x v="0"/>
    <n v="23879.52"/>
    <n v="393425.16000000009"/>
    <n v="1458221.21"/>
    <n v="1335"/>
    <n v="152"/>
    <n v="12"/>
    <n v="0"/>
    <n v="0"/>
  </r>
  <r>
    <d v="2024-12-16T00:00:00"/>
    <x v="0"/>
    <s v="GPSAR Healthcare Ltd"/>
    <s v="KRHUB_78371"/>
    <s v="Large A Pharmacy"/>
    <s v="HFS (Large A Pharmacy)- D type"/>
    <s v="Health Care"/>
    <s v="Vicks"/>
    <n v="120"/>
    <n v="12"/>
    <n v="1989.96"/>
    <x v="0"/>
    <x v="0"/>
    <n v="23879.52"/>
    <n v="625217.14000000036"/>
    <n v="1434341.69"/>
    <n v="1323"/>
    <n v="151"/>
    <n v="12"/>
    <n v="0"/>
    <n v="0"/>
  </r>
  <r>
    <d v="2024-12-16T00:00:00"/>
    <x v="0"/>
    <s v="GPSAR Healthcare Ltd"/>
    <s v="KRHUB_78371"/>
    <s v="Large A Pharmacy"/>
    <s v="HFS (Large A Pharmacy)- D type"/>
    <s v="Baby Care"/>
    <s v="Pampers"/>
    <n v="24"/>
    <n v="12"/>
    <n v="1989.96"/>
    <x v="0"/>
    <x v="0"/>
    <n v="23879.52"/>
    <n v="601337.62000000034"/>
    <n v="1410462.1700000002"/>
    <n v="1311"/>
    <n v="150"/>
    <n v="12"/>
    <n v="0"/>
    <n v="0"/>
  </r>
  <r>
    <d v="2024-12-14T00:00:00"/>
    <x v="0"/>
    <s v="Bipinkumar Manshukhlal Shah"/>
    <s v="KRHUB_78366"/>
    <s v="SubD A"/>
    <s v="SubD (SubD A)"/>
    <s v="Baby Care"/>
    <s v="Pampers"/>
    <n v="6"/>
    <n v="6"/>
    <n v="3907.8"/>
    <x v="0"/>
    <x v="0"/>
    <n v="23446.800000000003"/>
    <n v="95381.96"/>
    <n v="1386582.65"/>
    <n v="1299"/>
    <n v="149"/>
    <n v="6"/>
    <n v="0"/>
    <n v="0"/>
  </r>
  <r>
    <d v="2024-12-17T00:00:00"/>
    <x v="0"/>
    <s v="Bipinkumar Manshukhlal Shah"/>
    <s v="KRHUB_78366"/>
    <s v="SubD A"/>
    <s v="SubD (SubD A)"/>
    <s v="Baby Care"/>
    <s v="Pampers"/>
    <n v="6"/>
    <n v="6"/>
    <n v="3907.8"/>
    <x v="0"/>
    <x v="1"/>
    <n v="23446.800000000003"/>
    <n v="71935.16"/>
    <n v="1053424.2300000002"/>
    <n v="951"/>
    <n v="114"/>
    <n v="6"/>
    <n v="0"/>
    <n v="0"/>
  </r>
  <r>
    <d v="2024-12-16T00:00:00"/>
    <x v="0"/>
    <s v="GPSAR Healthcare Ltd"/>
    <s v="KRHUB_78371"/>
    <s v="Large A Pharmacy"/>
    <s v="HFS (Large A Pharmacy)- D type"/>
    <s v="Fem Care"/>
    <s v="Whisper Maxi"/>
    <n v="50"/>
    <n v="12"/>
    <n v="1947.36"/>
    <x v="0"/>
    <x v="0"/>
    <n v="23368.32"/>
    <n v="577458.10000000021"/>
    <n v="1363135.8499999999"/>
    <n v="1293"/>
    <n v="148"/>
    <n v="12"/>
    <n v="0"/>
    <n v="0"/>
  </r>
  <r>
    <d v="2024-12-14T00:00:00"/>
    <x v="0"/>
    <s v="V M Enterprise"/>
    <s v="KRHUB_91962"/>
    <s v="SubD A"/>
    <s v="SubD (SubD A)"/>
    <s v="Health Care"/>
    <s v="Vaporub"/>
    <n v="72"/>
    <n v="9"/>
    <n v="2553.39"/>
    <x v="0"/>
    <x v="0"/>
    <n v="22980.51"/>
    <n v="85252.03"/>
    <n v="1339767.5299999996"/>
    <n v="1281"/>
    <n v="147"/>
    <n v="9"/>
    <n v="0"/>
    <n v="0"/>
  </r>
  <r>
    <d v="2024-12-17T00:00:00"/>
    <x v="0"/>
    <s v="SHREE MOMAI TRADERS"/>
    <s v="KRHUB_89269"/>
    <s v="SubD A"/>
    <s v="SubD (SubD A)"/>
    <s v="Health Care"/>
    <s v="Vaporub"/>
    <n v="72"/>
    <n v="9"/>
    <n v="2553.39"/>
    <x v="0"/>
    <x v="1"/>
    <n v="22980.51"/>
    <n v="177392.69"/>
    <n v="1029977.4300000004"/>
    <n v="945"/>
    <n v="113"/>
    <n v="9"/>
    <n v="0"/>
    <n v="0"/>
  </r>
  <r>
    <d v="2024-12-20T00:00:00"/>
    <x v="0"/>
    <s v="Mashru General Store"/>
    <s v="KRHUB_92137"/>
    <s v="SubD B"/>
    <s v="SubD (SubD B)"/>
    <s v="Health Care"/>
    <s v="Vaporub"/>
    <n v="72"/>
    <n v="9"/>
    <n v="2553.39"/>
    <x v="0"/>
    <x v="1"/>
    <n v="22980.51"/>
    <n v="113317.40000000001"/>
    <n v="1006996.9200000004"/>
    <n v="936"/>
    <n v="112"/>
    <n v="9"/>
    <n v="0"/>
    <n v="0"/>
  </r>
  <r>
    <d v="2024-12-14T00:00:00"/>
    <x v="0"/>
    <s v="Mashru General Store"/>
    <s v="KRHUB_92137"/>
    <s v="SubD B"/>
    <s v="SubD (SubD B)"/>
    <s v="Fabric &amp; Home Care"/>
    <s v="Tide"/>
    <n v="5"/>
    <n v="15"/>
    <n v="1530.6"/>
    <x v="0"/>
    <x v="0"/>
    <n v="22959"/>
    <n v="90336.890000000014"/>
    <n v="1316787.0199999998"/>
    <n v="1272"/>
    <n v="146"/>
    <n v="15"/>
    <n v="0"/>
    <n v="0"/>
  </r>
  <r>
    <d v="2024-12-19T00:00:00"/>
    <x v="0"/>
    <s v="DEV ENTERPRISE"/>
    <s v="KRHUB_90736"/>
    <s v="SubD A"/>
    <s v="SubD (SubD A)"/>
    <s v="Oral care"/>
    <s v="ORAL B"/>
    <n v="36"/>
    <n v="12"/>
    <n v="1900.08"/>
    <x v="0"/>
    <x v="1"/>
    <n v="22800.959999999999"/>
    <n v="229017.02000000002"/>
    <n v="984016.4100000005"/>
    <n v="927"/>
    <n v="111"/>
    <n v="12"/>
    <n v="0"/>
    <n v="0"/>
  </r>
  <r>
    <d v="2024-12-20T00:00:00"/>
    <x v="0"/>
    <s v="Vinayak Marketing"/>
    <s v="KRHUB_91961"/>
    <s v="SubD A"/>
    <s v="SubD (SubD A)"/>
    <s v="Fabric &amp; Home Care"/>
    <s v="Ariel"/>
    <n v="2"/>
    <n v="4"/>
    <n v="5648.12"/>
    <x v="0"/>
    <x v="1"/>
    <n v="22592.48"/>
    <n v="123444.40999999999"/>
    <n v="961215.45000000054"/>
    <n v="915"/>
    <n v="110"/>
    <n v="4"/>
    <n v="0"/>
    <n v="0"/>
  </r>
  <r>
    <d v="2024-12-16T00:00:00"/>
    <x v="0"/>
    <s v="Jalaram Enterprise"/>
    <s v="KRHUB_86219"/>
    <s v="SubD B"/>
    <s v="SubD (SubD B)"/>
    <s v="Fabric &amp; Home Care"/>
    <s v="Ariel"/>
    <n v="2"/>
    <n v="4"/>
    <n v="5648.12"/>
    <x v="0"/>
    <x v="1"/>
    <n v="22592.48"/>
    <n v="222325.98"/>
    <n v="938622.97000000032"/>
    <n v="911"/>
    <n v="109"/>
    <n v="4"/>
    <n v="0"/>
    <n v="0"/>
  </r>
  <r>
    <d v="2024-12-16T00:00:00"/>
    <x v="0"/>
    <s v="GPSAR Healthcare Ltd"/>
    <s v="KRHUB_78371"/>
    <s v="Large A Pharmacy"/>
    <s v="HFS (Large A Pharmacy)- D type"/>
    <s v="Grooming"/>
    <s v="Gillette Vector Plus"/>
    <n v="600"/>
    <n v="12"/>
    <n v="1835.88"/>
    <x v="0"/>
    <x v="0"/>
    <n v="22030.560000000001"/>
    <n v="554089.78000000014"/>
    <n v="1293828.0199999996"/>
    <n v="1257"/>
    <n v="145"/>
    <n v="12"/>
    <n v="0"/>
    <n v="0"/>
  </r>
  <r>
    <d v="2024-12-16T00:00:00"/>
    <x v="0"/>
    <s v="GPSAR Healthcare Ltd"/>
    <s v="KRHUB_78371"/>
    <s v="Large A Pharmacy"/>
    <s v="HFS (Large A Pharmacy)- D type"/>
    <s v="Fem Care"/>
    <s v="Whisper Choice"/>
    <n v="120"/>
    <n v="24"/>
    <n v="907.92"/>
    <x v="0"/>
    <x v="0"/>
    <n v="21790.079999999998"/>
    <n v="532059.22000000009"/>
    <n v="1271797.4599999997"/>
    <n v="1245"/>
    <n v="144"/>
    <n v="24"/>
    <n v="0"/>
    <n v="0"/>
  </r>
  <r>
    <d v="2024-12-02T00:00:00"/>
    <x v="1"/>
    <s v="Mahavir Medical Stores"/>
    <s v="KRAHD_47308"/>
    <s v="Large B Pharmacy"/>
    <s v="HFS (Large B Pharmacy)- D Type- Sectorized"/>
    <s v="Grooming"/>
    <s v="Gillette Presto Intl"/>
    <n v="192"/>
    <n v="-18"/>
    <n v="-1184.04"/>
    <x v="4"/>
    <x v="3"/>
    <n v="0"/>
    <n v="0"/>
    <n v="83570.179999999978"/>
    <n v="-1197"/>
    <n v="418"/>
    <n v="0"/>
    <n v="21312.720000000001"/>
    <n v="-18"/>
  </r>
  <r>
    <d v="2024-12-14T00:00:00"/>
    <x v="0"/>
    <s v="Jalaram Enterprise"/>
    <s v="KRHUB_86219"/>
    <s v="SubD B"/>
    <s v="SubD (SubD B)"/>
    <s v="Baby Care"/>
    <s v="Pampers"/>
    <n v="12"/>
    <n v="8"/>
    <n v="2660"/>
    <x v="0"/>
    <x v="0"/>
    <n v="21280"/>
    <n v="199733.50000000003"/>
    <n v="1250007.3799999997"/>
    <n v="1221"/>
    <n v="143"/>
    <n v="8"/>
    <n v="0"/>
    <n v="0"/>
  </r>
  <r>
    <d v="2024-12-14T00:00:00"/>
    <x v="0"/>
    <s v="Bipinkumar Manshukhlal Shah"/>
    <s v="KRHUB_78366"/>
    <s v="SubD A"/>
    <s v="SubD (SubD A)"/>
    <s v="Baby Care"/>
    <s v="Pampers"/>
    <n v="12"/>
    <n v="8"/>
    <n v="2660"/>
    <x v="0"/>
    <x v="0"/>
    <n v="21280"/>
    <n v="48488.359999999993"/>
    <n v="1228727.3799999999"/>
    <n v="1213"/>
    <n v="142"/>
    <n v="8"/>
    <n v="0"/>
    <n v="0"/>
  </r>
  <r>
    <d v="2024-12-16T00:00:00"/>
    <x v="0"/>
    <s v="GPSAR Healthcare Ltd"/>
    <s v="KRHUB_78371"/>
    <s v="Large A Pharmacy"/>
    <s v="HFS (Large A Pharmacy)- D type"/>
    <s v="Baby Care"/>
    <s v="Pampers"/>
    <n v="6"/>
    <n v="6"/>
    <n v="3495"/>
    <x v="0"/>
    <x v="0"/>
    <n v="20970"/>
    <n v="510269.14"/>
    <n v="1207447.3799999999"/>
    <n v="1205"/>
    <n v="141"/>
    <n v="6"/>
    <n v="0"/>
    <n v="0"/>
  </r>
  <r>
    <d v="2024-12-16T00:00:00"/>
    <x v="0"/>
    <s v="GPSAR Healthcare Ltd"/>
    <s v="KRHUB_78371"/>
    <s v="Large A Pharmacy"/>
    <s v="HFS (Large A Pharmacy)- D type"/>
    <s v="Female Hair Removal"/>
    <s v="Venus"/>
    <n v="72"/>
    <n v="12"/>
    <n v="1736.76"/>
    <x v="0"/>
    <x v="0"/>
    <n v="20841.12"/>
    <n v="489299.14000000007"/>
    <n v="1186477.3799999997"/>
    <n v="1199"/>
    <n v="140"/>
    <n v="12"/>
    <n v="0"/>
    <n v="0"/>
  </r>
  <r>
    <d v="2024-12-20T00:00:00"/>
    <x v="0"/>
    <s v="Akshar Agency"/>
    <s v="KRHUB_85606"/>
    <s v="SubD A"/>
    <s v="SubD (SubD A)"/>
    <s v="Female Hair Removal"/>
    <s v="Venus"/>
    <n v="48"/>
    <n v="12"/>
    <n v="1736.76"/>
    <x v="0"/>
    <x v="1"/>
    <n v="20841.12"/>
    <n v="228877.56999999998"/>
    <n v="916030.49000000034"/>
    <n v="907"/>
    <n v="108"/>
    <n v="12"/>
    <n v="0"/>
    <n v="0"/>
  </r>
  <r>
    <d v="2024-12-14T00:00:00"/>
    <x v="0"/>
    <s v="V M Enterprise"/>
    <s v="KRHUB_91962"/>
    <s v="SubD A"/>
    <s v="SubD (SubD A)"/>
    <s v="Fabric &amp; Home Care"/>
    <s v="Ariel"/>
    <n v="2"/>
    <n v="4"/>
    <n v="5181.4799999999996"/>
    <x v="0"/>
    <x v="0"/>
    <n v="20725.919999999998"/>
    <n v="62271.519999999997"/>
    <n v="1165636.2599999995"/>
    <n v="1187"/>
    <n v="139"/>
    <n v="4"/>
    <n v="0"/>
    <n v="0"/>
  </r>
  <r>
    <d v="2024-12-17T00:00:00"/>
    <x v="0"/>
    <s v="SHREE MOMAI TRADERS"/>
    <s v="KRHUB_89269"/>
    <s v="SubD A"/>
    <s v="SubD (SubD A)"/>
    <s v="Fabric &amp; Home Care"/>
    <s v="Tide"/>
    <n v="12"/>
    <n v="12"/>
    <n v="1722.24"/>
    <x v="0"/>
    <x v="1"/>
    <n v="20666.88"/>
    <n v="154412.18000000002"/>
    <n v="895189.37000000034"/>
    <n v="895"/>
    <n v="107"/>
    <n v="12"/>
    <n v="0"/>
    <n v="0"/>
  </r>
  <r>
    <d v="2024-12-14T00:00:00"/>
    <x v="0"/>
    <s v="DEV ENTERPRISE"/>
    <s v="KRHUB_90736"/>
    <s v="SubD A"/>
    <s v="SubD (SubD A)"/>
    <s v="Personal Care (GIL)"/>
    <s v="Gillette"/>
    <n v="144"/>
    <n v="24"/>
    <n v="857.04"/>
    <x v="0"/>
    <x v="0"/>
    <n v="20568.96"/>
    <n v="206216.06"/>
    <n v="1144910.3399999994"/>
    <n v="1183"/>
    <n v="138"/>
    <n v="24"/>
    <n v="0"/>
    <n v="0"/>
  </r>
  <r>
    <d v="2024-12-14T00:00:00"/>
    <x v="0"/>
    <s v="DEV ENTERPRISE"/>
    <s v="KRHUB_90736"/>
    <s v="SubD A"/>
    <s v="SubD (SubD A)"/>
    <s v="Personal Care (GIL)"/>
    <s v="Gillette"/>
    <n v="144"/>
    <n v="24"/>
    <n v="857.04"/>
    <x v="0"/>
    <x v="0"/>
    <n v="20568.96"/>
    <n v="185647.10000000003"/>
    <n v="1124341.3799999997"/>
    <n v="1159"/>
    <n v="137"/>
    <n v="24"/>
    <n v="0"/>
    <n v="0"/>
  </r>
  <r>
    <d v="2024-12-14T00:00:00"/>
    <x v="0"/>
    <s v="Jalaram Enterprise"/>
    <s v="KRHUB_86219"/>
    <s v="SubD B"/>
    <s v="SubD (SubD B)"/>
    <s v="Personal Care (GIL)"/>
    <s v="Gillette"/>
    <n v="144"/>
    <n v="24"/>
    <n v="857.04"/>
    <x v="0"/>
    <x v="0"/>
    <n v="20568.96"/>
    <n v="178453.5"/>
    <n v="1103772.42"/>
    <n v="1135"/>
    <n v="136"/>
    <n v="24"/>
    <n v="0"/>
    <n v="0"/>
  </r>
  <r>
    <d v="2024-12-14T00:00:00"/>
    <x v="0"/>
    <s v="Jalaram Enterprise"/>
    <s v="KRHUB_86219"/>
    <s v="SubD B"/>
    <s v="SubD (SubD B)"/>
    <s v="Personal Care (GIL)"/>
    <s v="Gillette"/>
    <n v="144"/>
    <n v="24"/>
    <n v="857.04"/>
    <x v="0"/>
    <x v="0"/>
    <n v="20568.96"/>
    <n v="157884.54"/>
    <n v="1083203.4599999997"/>
    <n v="1111"/>
    <n v="135"/>
    <n v="24"/>
    <n v="0"/>
    <n v="0"/>
  </r>
  <r>
    <d v="2024-12-19T00:00:00"/>
    <x v="0"/>
    <s v="DEV ENTERPRISE"/>
    <s v="KRHUB_90736"/>
    <s v="SubD A"/>
    <s v="SubD (SubD A)"/>
    <s v="Personal Care (GIL)"/>
    <s v="Gillette"/>
    <n v="144"/>
    <n v="24"/>
    <n v="857.04"/>
    <x v="0"/>
    <x v="1"/>
    <n v="20568.96"/>
    <n v="165078.14000000001"/>
    <n v="874522.49000000034"/>
    <n v="883"/>
    <n v="106"/>
    <n v="24"/>
    <n v="0"/>
    <n v="0"/>
  </r>
  <r>
    <d v="2024-12-16T00:00:00"/>
    <x v="0"/>
    <s v="GPSAR Healthcare Ltd"/>
    <s v="KRHUB_78371"/>
    <s v="Large A Pharmacy"/>
    <s v="HFS (Large A Pharmacy)- D type"/>
    <s v="Oral care"/>
    <s v="ORAL B"/>
    <n v="48"/>
    <n v="12"/>
    <n v="1700.04"/>
    <x v="0"/>
    <x v="0"/>
    <n v="20400.48"/>
    <n v="468458.02"/>
    <n v="1062634.5000000002"/>
    <n v="1087"/>
    <n v="134"/>
    <n v="12"/>
    <n v="0"/>
    <n v="0"/>
  </r>
  <r>
    <d v="2024-12-17T00:00:00"/>
    <x v="0"/>
    <s v="SHREE MOMAI TRADERS"/>
    <s v="KRHUB_89269"/>
    <s v="SubD A"/>
    <s v="SubD (SubD A)"/>
    <s v="Grooming"/>
    <s v="Fusion"/>
    <n v="200"/>
    <n v="6"/>
    <n v="3348.24"/>
    <x v="0"/>
    <x v="1"/>
    <n v="20089.439999999999"/>
    <n v="133745.30000000005"/>
    <n v="853953.53000000026"/>
    <n v="859"/>
    <n v="105"/>
    <n v="6"/>
    <n v="0"/>
    <n v="0"/>
  </r>
  <r>
    <d v="2024-12-14T00:00:00"/>
    <x v="0"/>
    <s v="A TO Z TRADERS"/>
    <s v="KRHUB_93275"/>
    <s v="SubD B"/>
    <s v="SubD (SubD B)"/>
    <s v="Baby Care"/>
    <s v="Pampers"/>
    <n v="4"/>
    <n v="4"/>
    <n v="4996.6400000000003"/>
    <x v="0"/>
    <x v="0"/>
    <n v="19986.560000000001"/>
    <n v="61008.480000000003"/>
    <n v="1042234.0200000004"/>
    <n v="1075"/>
    <n v="133"/>
    <n v="4"/>
    <n v="0"/>
    <n v="0"/>
  </r>
  <r>
    <d v="2024-12-17T00:00:00"/>
    <x v="0"/>
    <s v="SHREE MOMAI TRADERS"/>
    <s v="KRHUB_89269"/>
    <s v="SubD A"/>
    <s v="SubD (SubD A)"/>
    <s v="Oral care"/>
    <s v="ORAL B"/>
    <n v="36"/>
    <n v="13"/>
    <n v="1462.5"/>
    <x v="0"/>
    <x v="1"/>
    <n v="19012.5"/>
    <n v="113655.86000000004"/>
    <n v="833864.0900000002"/>
    <n v="853"/>
    <n v="104"/>
    <n v="13"/>
    <n v="0"/>
    <n v="0"/>
  </r>
  <r>
    <d v="2024-12-14T00:00:00"/>
    <x v="0"/>
    <s v="Jalaram Enterprise"/>
    <s v="KRHUB_86219"/>
    <s v="SubD B"/>
    <s v="SubD (SubD B)"/>
    <s v="Grooming"/>
    <s v="Vector3"/>
    <n v="30"/>
    <n v="11"/>
    <n v="1718.86"/>
    <x v="0"/>
    <x v="0"/>
    <n v="18907.46"/>
    <n v="137315.57999999996"/>
    <n v="1022247.4600000003"/>
    <n v="1071"/>
    <n v="132"/>
    <n v="11"/>
    <n v="0"/>
    <n v="0"/>
  </r>
  <r>
    <d v="2024-12-16T00:00:00"/>
    <x v="0"/>
    <s v="GPSAR Healthcare Ltd"/>
    <s v="KRHUB_78371"/>
    <s v="Large A Pharmacy"/>
    <s v="HFS (Large A Pharmacy)- D type"/>
    <s v="Fem Care"/>
    <s v="Whisper Ultra"/>
    <n v="18"/>
    <n v="6"/>
    <n v="3146.88"/>
    <x v="0"/>
    <x v="0"/>
    <n v="18881.28"/>
    <n v="448057.54"/>
    <n v="1003340.0000000003"/>
    <n v="1060"/>
    <n v="131"/>
    <n v="6"/>
    <n v="0"/>
    <n v="0"/>
  </r>
  <r>
    <d v="2024-12-16T00:00:00"/>
    <x v="0"/>
    <s v="Verai General Stores"/>
    <s v="KRHUB_90915"/>
    <s v="SubD B"/>
    <s v="SubD (SubD B)"/>
    <s v="Grooming"/>
    <s v="Gillette Mach3"/>
    <n v="48"/>
    <n v="6"/>
    <n v="3080.34"/>
    <x v="0"/>
    <x v="0"/>
    <n v="18482.04"/>
    <n v="369545.64000000007"/>
    <n v="984458.72000000009"/>
    <n v="1054"/>
    <n v="130"/>
    <n v="6"/>
    <n v="0"/>
    <n v="0"/>
  </r>
  <r>
    <d v="2024-12-18T00:00:00"/>
    <x v="0"/>
    <s v="Jay Ambe Enterprise"/>
    <s v="KRHUB_92863"/>
    <s v="SubD A"/>
    <s v="SubD (SubD A)"/>
    <s v="Grooming"/>
    <s v="Gillette Mach3"/>
    <n v="48"/>
    <n v="6"/>
    <n v="3080.34"/>
    <x v="0"/>
    <x v="1"/>
    <n v="18482.04"/>
    <n v="66719.600000000006"/>
    <n v="814851.59000000032"/>
    <n v="840"/>
    <n v="103"/>
    <n v="6"/>
    <n v="0"/>
    <n v="0"/>
  </r>
  <r>
    <d v="2024-12-20T00:00:00"/>
    <x v="0"/>
    <s v="Vinayak Marketing"/>
    <s v="KRHUB_91961"/>
    <s v="SubD A"/>
    <s v="SubD (SubD A)"/>
    <s v="Grooming"/>
    <s v="Gillette Mach3"/>
    <n v="48"/>
    <n v="6"/>
    <n v="3080.34"/>
    <x v="0"/>
    <x v="1"/>
    <n v="18482.04"/>
    <n v="100851.93000000001"/>
    <n v="796369.55000000028"/>
    <n v="834"/>
    <n v="102"/>
    <n v="6"/>
    <n v="0"/>
    <n v="0"/>
  </r>
  <r>
    <d v="2024-12-02T00:00:00"/>
    <x v="1"/>
    <s v="Sunny medical store"/>
    <s v="KRAHD_38979"/>
    <s v="Large B Pharmacy"/>
    <s v="New (Large B Pharmacy)"/>
    <s v="Fem Care"/>
    <s v="Whisper Choice"/>
    <n v="112"/>
    <n v="-20"/>
    <n v="-900.8"/>
    <x v="1"/>
    <x v="3"/>
    <n v="0"/>
    <n v="0"/>
    <n v="83570.179999999978"/>
    <n v="-1179"/>
    <n v="417"/>
    <n v="0"/>
    <n v="18016"/>
    <n v="-20"/>
  </r>
  <r>
    <d v="2024-12-14T00:00:00"/>
    <x v="0"/>
    <s v="Jiyansh Sales"/>
    <s v="KRHUB_94585"/>
    <s v="SubD B"/>
    <s v="SubD (SubD B)"/>
    <s v="Oral care"/>
    <s v="ORAL B"/>
    <n v="24"/>
    <n v="12"/>
    <n v="1500"/>
    <x v="0"/>
    <x v="0"/>
    <n v="18000"/>
    <n v="79591.67"/>
    <n v="965976.68000000017"/>
    <n v="1048"/>
    <n v="129"/>
    <n v="12"/>
    <n v="0"/>
    <n v="0"/>
  </r>
  <r>
    <d v="2024-12-14T00:00:00"/>
    <x v="0"/>
    <s v="Jiyansh Sales"/>
    <s v="KRHUB_94585"/>
    <s v="SubD B"/>
    <s v="SubD (SubD B)"/>
    <s v="Oral care"/>
    <s v="ORAL B"/>
    <n v="24"/>
    <n v="12"/>
    <n v="1500"/>
    <x v="0"/>
    <x v="0"/>
    <n v="18000"/>
    <n v="61591.67"/>
    <n v="947976.68000000017"/>
    <n v="1036"/>
    <n v="128"/>
    <n v="12"/>
    <n v="0"/>
    <n v="0"/>
  </r>
  <r>
    <d v="2024-12-16T00:00:00"/>
    <x v="0"/>
    <s v="Verai General Stores"/>
    <s v="KRHUB_90915"/>
    <s v="SubD B"/>
    <s v="SubD (SubD B)"/>
    <s v="Oral care"/>
    <s v="ORAL B"/>
    <n v="36"/>
    <n v="12"/>
    <n v="1500"/>
    <x v="0"/>
    <x v="0"/>
    <n v="18000"/>
    <n v="351063.60000000003"/>
    <n v="929976.68"/>
    <n v="1024"/>
    <n v="127"/>
    <n v="12"/>
    <n v="0"/>
    <n v="0"/>
  </r>
  <r>
    <d v="2024-12-16T00:00:00"/>
    <x v="0"/>
    <s v="GPSAR Healthcare Ltd"/>
    <s v="KRHUB_78371"/>
    <s v="Large A Pharmacy"/>
    <s v="HFS (Large A Pharmacy)- D type"/>
    <s v="Oral care"/>
    <s v="ORAL B"/>
    <n v="48"/>
    <n v="6"/>
    <n v="2994.96"/>
    <x v="0"/>
    <x v="0"/>
    <n v="17969.760000000002"/>
    <n v="429176.25999999995"/>
    <n v="911976.68"/>
    <n v="1012"/>
    <n v="126"/>
    <n v="6"/>
    <n v="0"/>
    <n v="0"/>
  </r>
  <r>
    <d v="2024-12-16T00:00:00"/>
    <x v="0"/>
    <s v="Verai General Stores"/>
    <s v="KRHUB_90915"/>
    <s v="SubD B"/>
    <s v="SubD (SubD B)"/>
    <s v="Fabric &amp; Home Care"/>
    <s v="Ariel Liquid"/>
    <n v="12"/>
    <n v="12"/>
    <n v="1477.8"/>
    <x v="0"/>
    <x v="1"/>
    <n v="17733.599999999999"/>
    <n v="333063.60000000003"/>
    <n v="777887.51000000024"/>
    <n v="828"/>
    <n v="101"/>
    <n v="12"/>
    <n v="0"/>
    <n v="0"/>
  </r>
  <r>
    <d v="2024-12-17T00:00:00"/>
    <x v="0"/>
    <s v="SHREE MOMAI TRADERS"/>
    <s v="KRHUB_89269"/>
    <s v="SubD A"/>
    <s v="SubD (SubD A)"/>
    <s v="Fabric &amp; Home Care"/>
    <s v="Tide"/>
    <n v="12"/>
    <n v="12"/>
    <n v="1444.44"/>
    <x v="0"/>
    <x v="1"/>
    <n v="17333.28"/>
    <n v="94643.360000000015"/>
    <n v="760153.91000000027"/>
    <n v="816"/>
    <n v="100"/>
    <n v="12"/>
    <n v="0"/>
    <n v="0"/>
  </r>
  <r>
    <d v="2024-12-13T00:00:00"/>
    <x v="0"/>
    <s v="Vinod Pharma"/>
    <s v="KRHUB_93329"/>
    <s v="SubD A"/>
    <s v="SubD (SubD A)"/>
    <s v="Hair Care"/>
    <s v="Pantene"/>
    <n v="56"/>
    <n v="10"/>
    <n v="1718.2"/>
    <x v="0"/>
    <x v="2"/>
    <n v="17182"/>
    <n v="148050.37000000005"/>
    <n v="137443.64000000001"/>
    <n v="99"/>
    <n v="20"/>
    <n v="10"/>
    <n v="0"/>
    <n v="0"/>
  </r>
  <r>
    <d v="2024-12-14T00:00:00"/>
    <x v="0"/>
    <s v="DEV ENTERPRISE"/>
    <s v="KRHUB_90736"/>
    <s v="SubD A"/>
    <s v="SubD (SubD A)"/>
    <s v="Oral care"/>
    <s v="ORAL B"/>
    <n v="48"/>
    <n v="11"/>
    <n v="1558.37"/>
    <x v="0"/>
    <x v="0"/>
    <n v="17142.07"/>
    <n v="144509.18000000002"/>
    <n v="894006.92000000016"/>
    <n v="1006"/>
    <n v="125"/>
    <n v="11"/>
    <n v="0"/>
    <n v="0"/>
  </r>
  <r>
    <d v="2024-12-14T00:00:00"/>
    <x v="0"/>
    <s v="DEV ENTERPRISE"/>
    <s v="KRHUB_90736"/>
    <s v="SubD A"/>
    <s v="SubD (SubD A)"/>
    <s v="Hair Care"/>
    <s v="H&amp;S"/>
    <n v="30"/>
    <n v="6"/>
    <n v="2809.08"/>
    <x v="0"/>
    <x v="0"/>
    <n v="16854.48"/>
    <n v="127367.10999999999"/>
    <n v="876864.85000000009"/>
    <n v="995"/>
    <n v="124"/>
    <n v="6"/>
    <n v="0"/>
    <n v="0"/>
  </r>
  <r>
    <d v="2024-12-16T00:00:00"/>
    <x v="0"/>
    <s v="Verai General Stores"/>
    <s v="KRHUB_90915"/>
    <s v="SubD B"/>
    <s v="SubD (SubD B)"/>
    <s v="Hair Care"/>
    <s v="H&amp;S"/>
    <n v="30"/>
    <n v="6"/>
    <n v="2809.08"/>
    <x v="0"/>
    <x v="1"/>
    <n v="16854.48"/>
    <n v="315330.00000000006"/>
    <n v="742820.63000000024"/>
    <n v="804"/>
    <n v="99"/>
    <n v="6"/>
    <n v="0"/>
    <n v="0"/>
  </r>
  <r>
    <d v="2024-12-20T00:00:00"/>
    <x v="0"/>
    <s v="Akshar Agency"/>
    <s v="KRHUB_85606"/>
    <s v="SubD A"/>
    <s v="SubD (SubD A)"/>
    <s v="Hair Care"/>
    <s v="H&amp;S"/>
    <n v="30"/>
    <n v="6"/>
    <n v="2809.08"/>
    <x v="0"/>
    <x v="1"/>
    <n v="16854.48"/>
    <n v="208036.44999999998"/>
    <n v="725966.15000000026"/>
    <n v="798"/>
    <n v="98"/>
    <n v="6"/>
    <n v="0"/>
    <n v="0"/>
  </r>
  <r>
    <d v="2024-12-20T00:00:00"/>
    <x v="0"/>
    <s v="Akshar Agency"/>
    <s v="KRHUB_85606"/>
    <s v="SubD A"/>
    <s v="SubD (SubD A)"/>
    <s v="Hair Care"/>
    <s v="H&amp;S"/>
    <n v="30"/>
    <n v="6"/>
    <n v="2809.08"/>
    <x v="0"/>
    <x v="1"/>
    <n v="16854.48"/>
    <n v="191181.96999999997"/>
    <n v="709111.67"/>
    <n v="792"/>
    <n v="97"/>
    <n v="6"/>
    <n v="0"/>
    <n v="0"/>
  </r>
  <r>
    <d v="2024-12-16T00:00:00"/>
    <x v="0"/>
    <s v="GPSAR Healthcare Ltd"/>
    <s v="KRHUB_78371"/>
    <s v="Large A Pharmacy"/>
    <s v="HFS (Large A Pharmacy)- D type"/>
    <s v="Skin Care"/>
    <s v="Olay"/>
    <n v="12"/>
    <n v="8"/>
    <n v="2080"/>
    <x v="0"/>
    <x v="1"/>
    <n v="16640"/>
    <n v="411206.49999999994"/>
    <n v="692257.19000000018"/>
    <n v="786"/>
    <n v="96"/>
    <n v="8"/>
    <n v="0"/>
    <n v="0"/>
  </r>
  <r>
    <d v="2024-12-02T00:00:00"/>
    <x v="1"/>
    <s v="Hello Medecine(GST)"/>
    <s v="KRAHD_38512"/>
    <s v="Large A Pharmacy"/>
    <s v="HFS (Large A Pharmacy)- D type- Sectorized"/>
    <s v="Grooming"/>
    <s v="Fusion"/>
    <n v="40"/>
    <n v="-4"/>
    <n v="-4103.6000000000004"/>
    <x v="1"/>
    <x v="4"/>
    <n v="0"/>
    <n v="0"/>
    <n v="0"/>
    <n v="-99"/>
    <n v="66"/>
    <n v="0"/>
    <n v="16414.400000000001"/>
    <n v="-4"/>
  </r>
  <r>
    <d v="2024-12-14T00:00:00"/>
    <x v="0"/>
    <s v="Jalaram Enterprise"/>
    <s v="KRHUB_86219"/>
    <s v="SubD B"/>
    <s v="SubD (SubD B)"/>
    <s v="Fabric &amp; Home Care"/>
    <s v="Ariel Liquid"/>
    <n v="6"/>
    <n v="6"/>
    <n v="2716.62"/>
    <x v="0"/>
    <x v="0"/>
    <n v="16299.72"/>
    <n v="118408.11999999998"/>
    <n v="860010.37000000011"/>
    <n v="989"/>
    <n v="123"/>
    <n v="6"/>
    <n v="0"/>
    <n v="0"/>
  </r>
  <r>
    <d v="2024-12-14T00:00:00"/>
    <x v="0"/>
    <s v="DEV ENTERPRISE"/>
    <s v="KRHUB_90736"/>
    <s v="SubD A"/>
    <s v="SubD (SubD A)"/>
    <s v="Oral care"/>
    <s v="ORAL B"/>
    <n v="36"/>
    <n v="12"/>
    <n v="1350"/>
    <x v="0"/>
    <x v="0"/>
    <n v="16200"/>
    <n v="110512.62999999999"/>
    <n v="843710.65000000014"/>
    <n v="983"/>
    <n v="122"/>
    <n v="12"/>
    <n v="0"/>
    <n v="0"/>
  </r>
  <r>
    <d v="2024-12-16T00:00:00"/>
    <x v="0"/>
    <s v="Verai General Stores"/>
    <s v="KRHUB_90915"/>
    <s v="SubD B"/>
    <s v="SubD (SubD B)"/>
    <s v="Oral care"/>
    <s v="ORAL B"/>
    <n v="36"/>
    <n v="12"/>
    <n v="1350"/>
    <x v="0"/>
    <x v="0"/>
    <n v="16200"/>
    <n v="298475.52000000002"/>
    <n v="827510.65000000014"/>
    <n v="971"/>
    <n v="121"/>
    <n v="12"/>
    <n v="0"/>
    <n v="0"/>
  </r>
  <r>
    <d v="2024-12-20T00:00:00"/>
    <x v="0"/>
    <s v="Akshar Agency"/>
    <s v="KRHUB_85606"/>
    <s v="SubD A"/>
    <s v="SubD (SubD A)"/>
    <s v="Oral care"/>
    <s v="ORAL B"/>
    <n v="36"/>
    <n v="12"/>
    <n v="1350"/>
    <x v="0"/>
    <x v="1"/>
    <n v="16200"/>
    <n v="174327.49000000002"/>
    <n v="675617.19000000018"/>
    <n v="778"/>
    <n v="95"/>
    <n v="12"/>
    <n v="0"/>
    <n v="0"/>
  </r>
  <r>
    <d v="2024-12-20T00:00:00"/>
    <x v="0"/>
    <s v="Akshar Agency"/>
    <s v="KRHUB_85606"/>
    <s v="SubD A"/>
    <s v="SubD (SubD A)"/>
    <s v="Oral care"/>
    <s v="ORAL B"/>
    <n v="36"/>
    <n v="12"/>
    <n v="1350"/>
    <x v="0"/>
    <x v="1"/>
    <n v="16200"/>
    <n v="158127.49000000002"/>
    <n v="659417.19000000018"/>
    <n v="766"/>
    <n v="94"/>
    <n v="12"/>
    <n v="0"/>
    <n v="0"/>
  </r>
  <r>
    <d v="2024-12-20T00:00:00"/>
    <x v="0"/>
    <s v="Vinayak Marketing"/>
    <s v="KRHUB_91961"/>
    <s v="SubD A"/>
    <s v="SubD (SubD A)"/>
    <s v="Personal Care (GIL)"/>
    <s v="Gillette"/>
    <n v="24"/>
    <n v="6"/>
    <n v="2625"/>
    <x v="0"/>
    <x v="1"/>
    <n v="15750"/>
    <n v="82369.89"/>
    <n v="643217.19000000018"/>
    <n v="754"/>
    <n v="93"/>
    <n v="6"/>
    <n v="0"/>
    <n v="0"/>
  </r>
  <r>
    <d v="2024-12-20T00:00:00"/>
    <x v="0"/>
    <s v="Akshar Agency"/>
    <s v="KRHUB_85606"/>
    <s v="SubD A"/>
    <s v="SubD (SubD A)"/>
    <s v="Hair Care"/>
    <s v="Pantene"/>
    <n v="30"/>
    <n v="6"/>
    <n v="2558.2199999999998"/>
    <x v="0"/>
    <x v="1"/>
    <n v="15349.32"/>
    <n v="141927.49"/>
    <n v="627467.19000000006"/>
    <n v="748"/>
    <n v="92"/>
    <n v="6"/>
    <n v="0"/>
    <n v="0"/>
  </r>
  <r>
    <d v="2024-12-02T00:00:00"/>
    <x v="1"/>
    <s v="RAINBOW SUPER MARKET"/>
    <s v="KRAHD_92020"/>
    <s v="Super"/>
    <s v="HFS (Super)"/>
    <s v="Fabric &amp; Home Care"/>
    <s v="Tide"/>
    <n v="5"/>
    <n v="-5"/>
    <n v="-3004.65"/>
    <x v="3"/>
    <x v="3"/>
    <n v="0"/>
    <n v="0"/>
    <n v="83570.179999999978"/>
    <n v="-1159"/>
    <n v="416"/>
    <n v="0"/>
    <n v="15023.25"/>
    <n v="-5"/>
  </r>
  <r>
    <d v="2024-12-14T00:00:00"/>
    <x v="0"/>
    <s v="Vinayak Marketing"/>
    <s v="KRHUB_91961"/>
    <s v="SubD A"/>
    <s v="SubD (SubD A)"/>
    <s v="Female Hair Removal"/>
    <s v="Venus"/>
    <n v="40"/>
    <n v="6"/>
    <n v="2500.02"/>
    <x v="0"/>
    <x v="2"/>
    <n v="15000.119999999999"/>
    <n v="66619.89"/>
    <n v="120261.64"/>
    <n v="89"/>
    <n v="19"/>
    <n v="6"/>
    <n v="0"/>
    <n v="0"/>
  </r>
  <r>
    <d v="2024-12-16T00:00:00"/>
    <x v="0"/>
    <s v="GPSAR Healthcare Ltd"/>
    <s v="KRHUB_78371"/>
    <s v="Large A Pharmacy"/>
    <s v="HFS (Large A Pharmacy)- D type"/>
    <s v="Health Care"/>
    <s v="Inhaler"/>
    <n v="12"/>
    <n v="4"/>
    <n v="3671.72"/>
    <x v="0"/>
    <x v="0"/>
    <n v="14686.88"/>
    <n v="394566.49999999994"/>
    <n v="811310.65"/>
    <n v="959"/>
    <n v="120"/>
    <n v="4"/>
    <n v="0"/>
    <n v="0"/>
  </r>
  <r>
    <d v="2024-12-16T00:00:00"/>
    <x v="0"/>
    <s v="Verai General Stores"/>
    <s v="KRHUB_90915"/>
    <s v="SubD B"/>
    <s v="SubD (SubD B)"/>
    <s v="Fabric &amp; Home Care"/>
    <s v="Ariel Liquid"/>
    <n v="6"/>
    <n v="6"/>
    <n v="2438.88"/>
    <x v="0"/>
    <x v="1"/>
    <n v="14633.28"/>
    <n v="282275.51999999996"/>
    <n v="612117.87"/>
    <n v="742"/>
    <n v="91"/>
    <n v="6"/>
    <n v="0"/>
    <n v="0"/>
  </r>
  <r>
    <d v="2024-12-16T00:00:00"/>
    <x v="0"/>
    <s v="Verai General Stores"/>
    <s v="KRHUB_90915"/>
    <s v="SubD B"/>
    <s v="SubD (SubD B)"/>
    <s v="Hair Care"/>
    <s v="H&amp;S"/>
    <n v="48"/>
    <n v="14"/>
    <n v="1043.56"/>
    <x v="0"/>
    <x v="1"/>
    <n v="14609.84"/>
    <n v="267642.23999999993"/>
    <n v="597484.59"/>
    <n v="736"/>
    <n v="90"/>
    <n v="14"/>
    <n v="0"/>
    <n v="0"/>
  </r>
  <r>
    <d v="2024-12-14T00:00:00"/>
    <x v="0"/>
    <s v="DEV ENTERPRISE"/>
    <s v="KRHUB_90736"/>
    <s v="SubD A"/>
    <s v="SubD (SubD A)"/>
    <s v="Oral care"/>
    <s v="ORAL B"/>
    <n v="48"/>
    <n v="12"/>
    <n v="1200"/>
    <x v="0"/>
    <x v="0"/>
    <n v="14400"/>
    <n v="94312.62999999999"/>
    <n v="796623.77000000014"/>
    <n v="955"/>
    <n v="119"/>
    <n v="12"/>
    <n v="0"/>
    <n v="0"/>
  </r>
  <r>
    <d v="2024-12-16T00:00:00"/>
    <x v="0"/>
    <s v="GPSAR Healthcare Ltd"/>
    <s v="KRHUB_78371"/>
    <s v="Large A Pharmacy"/>
    <s v="HFS (Large A Pharmacy)- D type"/>
    <s v="Oral care"/>
    <s v="ORAL B"/>
    <n v="72"/>
    <n v="12"/>
    <n v="1200"/>
    <x v="0"/>
    <x v="0"/>
    <n v="14400"/>
    <n v="379879.61999999994"/>
    <n v="782223.77000000025"/>
    <n v="943"/>
    <n v="118"/>
    <n v="12"/>
    <n v="0"/>
    <n v="0"/>
  </r>
  <r>
    <d v="2024-12-16T00:00:00"/>
    <x v="0"/>
    <s v="GPSAR Healthcare Ltd"/>
    <s v="KRHUB_78371"/>
    <s v="Large A Pharmacy"/>
    <s v="HFS (Large A Pharmacy)- D type"/>
    <s v="Baby Care"/>
    <s v="Pampers"/>
    <n v="12"/>
    <n v="6"/>
    <n v="2342.64"/>
    <x v="0"/>
    <x v="0"/>
    <n v="14055.84"/>
    <n v="365479.61999999994"/>
    <n v="767823.77000000025"/>
    <n v="931"/>
    <n v="117"/>
    <n v="6"/>
    <n v="0"/>
    <n v="0"/>
  </r>
  <r>
    <d v="2024-12-18T00:00:00"/>
    <x v="0"/>
    <s v="Vinod Pharma"/>
    <s v="KRHUB_93329"/>
    <s v="SubD A"/>
    <s v="SubD (SubD A)"/>
    <s v="Grooming"/>
    <s v="Fusion"/>
    <n v="200"/>
    <n v="5"/>
    <n v="2790.2"/>
    <x v="0"/>
    <x v="1"/>
    <n v="13951"/>
    <n v="130868.36999999998"/>
    <n v="582874.74999999988"/>
    <n v="722"/>
    <n v="89"/>
    <n v="5"/>
    <n v="0"/>
    <n v="0"/>
  </r>
  <r>
    <d v="2024-12-16T00:00:00"/>
    <x v="0"/>
    <s v="Verai General Stores"/>
    <s v="KRHUB_90915"/>
    <s v="SubD B"/>
    <s v="SubD (SubD B)"/>
    <s v="Hair Care"/>
    <s v="H&amp;S"/>
    <n v="30"/>
    <n v="6"/>
    <n v="2290.86"/>
    <x v="0"/>
    <x v="1"/>
    <n v="13745.16"/>
    <n v="253032.39999999997"/>
    <n v="568923.74999999988"/>
    <n v="717"/>
    <n v="88"/>
    <n v="6"/>
    <n v="0"/>
    <n v="0"/>
  </r>
  <r>
    <d v="2024-12-20T00:00:00"/>
    <x v="0"/>
    <s v="Mashru General Store"/>
    <s v="KRHUB_92137"/>
    <s v="SubD B"/>
    <s v="SubD (SubD B)"/>
    <s v="Hair Care"/>
    <s v="H&amp;S"/>
    <n v="30"/>
    <n v="6"/>
    <n v="2290.86"/>
    <x v="0"/>
    <x v="1"/>
    <n v="13745.16"/>
    <n v="67377.89"/>
    <n v="555178.59"/>
    <n v="711"/>
    <n v="87"/>
    <n v="6"/>
    <n v="0"/>
    <n v="0"/>
  </r>
  <r>
    <d v="2024-12-20T00:00:00"/>
    <x v="0"/>
    <s v="Mashru General Store"/>
    <s v="KRHUB_92137"/>
    <s v="SubD B"/>
    <s v="SubD (SubD B)"/>
    <s v="Hair Care"/>
    <s v="H&amp;S"/>
    <n v="30"/>
    <n v="6"/>
    <n v="2290.86"/>
    <x v="0"/>
    <x v="1"/>
    <n v="13745.16"/>
    <n v="53632.73"/>
    <n v="541433.42999999993"/>
    <n v="705"/>
    <n v="86"/>
    <n v="6"/>
    <n v="0"/>
    <n v="0"/>
  </r>
  <r>
    <d v="2024-12-18T00:00:00"/>
    <x v="0"/>
    <s v="Jay Ambe Enterprise"/>
    <s v="KRHUB_92863"/>
    <s v="SubD A"/>
    <s v="SubD (SubD A)"/>
    <s v="Skin Care"/>
    <s v="Olay"/>
    <n v="6"/>
    <n v="6"/>
    <n v="2238.2399999999998"/>
    <x v="0"/>
    <x v="1"/>
    <n v="13429.439999999999"/>
    <n v="48237.55999999999"/>
    <n v="527688.27000000014"/>
    <n v="699"/>
    <n v="85"/>
    <n v="6"/>
    <n v="0"/>
    <n v="0"/>
  </r>
  <r>
    <d v="2024-12-14T00:00:00"/>
    <x v="0"/>
    <s v="Jalaram Enterprise"/>
    <s v="KRHUB_86219"/>
    <s v="SubD B"/>
    <s v="SubD (SubD B)"/>
    <s v="Hair Care"/>
    <s v="H&amp;S"/>
    <n v="30"/>
    <n v="6"/>
    <n v="2236.38"/>
    <x v="0"/>
    <x v="0"/>
    <n v="13418.28"/>
    <n v="102108.39999999997"/>
    <n v="753767.93000000028"/>
    <n v="925"/>
    <n v="116"/>
    <n v="6"/>
    <n v="0"/>
    <n v="0"/>
  </r>
  <r>
    <d v="2024-12-14T00:00:00"/>
    <x v="0"/>
    <s v="Jalaram Enterprise"/>
    <s v="KRHUB_86219"/>
    <s v="SubD B"/>
    <s v="SubD (SubD B)"/>
    <s v="Hair Care"/>
    <s v="H&amp;S"/>
    <n v="30"/>
    <n v="6"/>
    <n v="2236.38"/>
    <x v="0"/>
    <x v="0"/>
    <n v="13418.28"/>
    <n v="88690.119999999981"/>
    <n v="740349.65000000026"/>
    <n v="919"/>
    <n v="115"/>
    <n v="6"/>
    <n v="0"/>
    <n v="0"/>
  </r>
  <r>
    <d v="2024-12-16T00:00:00"/>
    <x v="0"/>
    <s v="GPSAR Healthcare Ltd"/>
    <s v="KRHUB_78371"/>
    <s v="Large A Pharmacy"/>
    <s v="HFS (Large A Pharmacy)- D type"/>
    <s v="Hair Care"/>
    <s v="H&amp;S"/>
    <n v="30"/>
    <n v="6"/>
    <n v="2236.38"/>
    <x v="0"/>
    <x v="1"/>
    <n v="13418.28"/>
    <n v="351423.77999999997"/>
    <n v="514258.83000000007"/>
    <n v="693"/>
    <n v="84"/>
    <n v="6"/>
    <n v="0"/>
    <n v="0"/>
  </r>
  <r>
    <d v="2024-12-20T00:00:00"/>
    <x v="0"/>
    <s v="Mashru General Store"/>
    <s v="KRHUB_92137"/>
    <s v="SubD B"/>
    <s v="SubD (SubD B)"/>
    <s v="Hair Care"/>
    <s v="H&amp;S"/>
    <n v="30"/>
    <n v="6"/>
    <n v="2236.38"/>
    <x v="0"/>
    <x v="1"/>
    <n v="13418.28"/>
    <n v="39887.57"/>
    <n v="500840.55000000005"/>
    <n v="687"/>
    <n v="83"/>
    <n v="6"/>
    <n v="0"/>
    <n v="0"/>
  </r>
  <r>
    <d v="2024-12-20T00:00:00"/>
    <x v="0"/>
    <s v="Akshar Agency"/>
    <s v="KRHUB_85606"/>
    <s v="SubD A"/>
    <s v="SubD (SubD A)"/>
    <s v="Baby Care"/>
    <s v="Pampers"/>
    <n v="4"/>
    <n v="4"/>
    <n v="3330"/>
    <x v="0"/>
    <x v="1"/>
    <n v="13320"/>
    <n v="126578.17000000001"/>
    <n v="487422.27000000008"/>
    <n v="681"/>
    <n v="82"/>
    <n v="4"/>
    <n v="0"/>
    <n v="0"/>
  </r>
  <r>
    <d v="2024-12-20T00:00:00"/>
    <x v="0"/>
    <s v="Akshar Agency"/>
    <s v="KRHUB_85606"/>
    <s v="SubD A"/>
    <s v="SubD (SubD A)"/>
    <s v="Baby Care"/>
    <s v="Pampers"/>
    <n v="4"/>
    <n v="4"/>
    <n v="3330"/>
    <x v="0"/>
    <x v="1"/>
    <n v="13320"/>
    <n v="113258.17"/>
    <n v="474102.27000000008"/>
    <n v="677"/>
    <n v="81"/>
    <n v="4"/>
    <n v="0"/>
    <n v="0"/>
  </r>
  <r>
    <d v="2024-12-16T00:00:00"/>
    <x v="0"/>
    <s v="GPSAR Healthcare Ltd"/>
    <s v="KRHUB_78371"/>
    <s v="Large A Pharmacy"/>
    <s v="HFS (Large A Pharmacy)- D type"/>
    <s v="Grooming"/>
    <s v="Guard"/>
    <n v="120"/>
    <n v="12"/>
    <n v="1080.96"/>
    <x v="0"/>
    <x v="0"/>
    <n v="12971.52"/>
    <n v="338005.49999999994"/>
    <n v="726931.37000000011"/>
    <n v="913"/>
    <n v="114"/>
    <n v="12"/>
    <n v="0"/>
    <n v="0"/>
  </r>
  <r>
    <d v="2024-12-20T00:00:00"/>
    <x v="0"/>
    <s v="Akshar Agency"/>
    <s v="KRHUB_85606"/>
    <s v="SubD A"/>
    <s v="SubD (SubD A)"/>
    <s v="Fabric &amp; Home Care"/>
    <s v="Tide"/>
    <n v="12"/>
    <n v="11"/>
    <n v="1171.28"/>
    <x v="0"/>
    <x v="1"/>
    <n v="12884.08"/>
    <n v="99938.17"/>
    <n v="460782.27000000008"/>
    <n v="673"/>
    <n v="80"/>
    <n v="11"/>
    <n v="0"/>
    <n v="0"/>
  </r>
  <r>
    <d v="2024-12-18T00:00:00"/>
    <x v="0"/>
    <s v="Vinod Pharma"/>
    <s v="KRHUB_93329"/>
    <s v="SubD A"/>
    <s v="SubD (SubD A)"/>
    <s v="Personal Care (GIL)"/>
    <s v="Gillette Series"/>
    <n v="144"/>
    <n v="12"/>
    <n v="1060.68"/>
    <x v="0"/>
    <x v="1"/>
    <n v="12728.16"/>
    <n v="116917.36999999998"/>
    <n v="447898.19000000006"/>
    <n v="662"/>
    <n v="79"/>
    <n v="12"/>
    <n v="0"/>
    <n v="0"/>
  </r>
  <r>
    <d v="2024-12-14T00:00:00"/>
    <x v="0"/>
    <s v="Jalaram Enterprise"/>
    <s v="KRHUB_86219"/>
    <s v="SubD B"/>
    <s v="SubD (SubD B)"/>
    <s v="Personal Care (GIL)"/>
    <s v="Gillette Series"/>
    <n v="144"/>
    <n v="12"/>
    <n v="1060.68"/>
    <x v="0"/>
    <x v="0"/>
    <n v="12728.16"/>
    <n v="75271.839999999982"/>
    <n v="713959.85000000009"/>
    <n v="901"/>
    <n v="113"/>
    <n v="12"/>
    <n v="0"/>
    <n v="0"/>
  </r>
  <r>
    <d v="2024-12-17T00:00:00"/>
    <x v="0"/>
    <s v="SHREE MOMAI TRADERS"/>
    <s v="KRHUB_89269"/>
    <s v="SubD A"/>
    <s v="SubD (SubD A)"/>
    <s v="Personal Care (GIL)"/>
    <s v="Gillette Series"/>
    <n v="144"/>
    <n v="12"/>
    <n v="1060.68"/>
    <x v="0"/>
    <x v="1"/>
    <n v="12728.16"/>
    <n v="77310.080000000016"/>
    <n v="435170.03000000009"/>
    <n v="650"/>
    <n v="78"/>
    <n v="12"/>
    <n v="0"/>
    <n v="0"/>
  </r>
  <r>
    <d v="2024-12-16T00:00:00"/>
    <x v="0"/>
    <s v="GPSAR Healthcare Ltd"/>
    <s v="KRHUB_78371"/>
    <s v="Large A Pharmacy"/>
    <s v="HFS (Large A Pharmacy)- D type"/>
    <s v="Personal Care (GIL)"/>
    <s v="Gillette Series"/>
    <n v="144"/>
    <n v="12"/>
    <n v="1060.68"/>
    <x v="0"/>
    <x v="0"/>
    <n v="12728.16"/>
    <n v="325033.98000000004"/>
    <n v="701231.69000000018"/>
    <n v="889"/>
    <n v="112"/>
    <n v="12"/>
    <n v="0"/>
    <n v="0"/>
  </r>
  <r>
    <d v="2024-12-14T00:00:00"/>
    <x v="0"/>
    <s v="A TO Z TRADERS"/>
    <s v="KRHUB_93275"/>
    <s v="SubD B"/>
    <s v="SubD (SubD B)"/>
    <s v="Personal Care (GIL)"/>
    <s v="Gillette Series"/>
    <n v="144"/>
    <n v="12"/>
    <n v="1060.68"/>
    <x v="0"/>
    <x v="0"/>
    <n v="12728.16"/>
    <n v="41021.919999999998"/>
    <n v="688503.53000000014"/>
    <n v="877"/>
    <n v="111"/>
    <n v="12"/>
    <n v="0"/>
    <n v="0"/>
  </r>
  <r>
    <d v="2024-12-14T00:00:00"/>
    <x v="0"/>
    <s v="A TO Z TRADERS"/>
    <s v="KRHUB_93275"/>
    <s v="SubD B"/>
    <s v="SubD (SubD B)"/>
    <s v="Personal Care (GIL)"/>
    <s v="Gillette Series"/>
    <n v="144"/>
    <n v="12"/>
    <n v="1060.68"/>
    <x v="0"/>
    <x v="0"/>
    <n v="12728.16"/>
    <n v="28293.759999999998"/>
    <n v="675775.37000000011"/>
    <n v="865"/>
    <n v="110"/>
    <n v="12"/>
    <n v="0"/>
    <n v="0"/>
  </r>
  <r>
    <d v="2024-12-20T00:00:00"/>
    <x v="0"/>
    <s v="Akshar Agency"/>
    <s v="KRHUB_85606"/>
    <s v="SubD A"/>
    <s v="SubD (SubD A)"/>
    <s v="Personal Care (GIL)"/>
    <s v="Gillette Series"/>
    <n v="144"/>
    <n v="12"/>
    <n v="1060.68"/>
    <x v="0"/>
    <x v="1"/>
    <n v="12728.16"/>
    <n v="87054.09"/>
    <n v="422441.87000000005"/>
    <n v="638"/>
    <n v="77"/>
    <n v="12"/>
    <n v="0"/>
    <n v="0"/>
  </r>
  <r>
    <d v="2024-12-02T00:00:00"/>
    <x v="0"/>
    <s v="Osia Hyper Retail Ltd(GST)"/>
    <s v="KRAHD_70486"/>
    <s v="Hyper"/>
    <s v="New HFS (Hyper)"/>
    <s v="Female Hair Removal"/>
    <s v="Satin Care"/>
    <n v="40"/>
    <n v="6"/>
    <n v="2100"/>
    <x v="0"/>
    <x v="3"/>
    <n v="12600"/>
    <n v="26757.88"/>
    <n v="83570.179999999978"/>
    <n v="-1154"/>
    <n v="415"/>
    <n v="6"/>
    <n v="0"/>
    <n v="0"/>
  </r>
  <r>
    <d v="2024-12-16T00:00:00"/>
    <x v="0"/>
    <s v="GPSAR Healthcare Ltd"/>
    <s v="KRHUB_78371"/>
    <s v="Large A Pharmacy"/>
    <s v="HFS (Large A Pharmacy)- D type"/>
    <s v="Skin Care"/>
    <s v="Olay"/>
    <n v="24"/>
    <n v="6"/>
    <n v="2081.7600000000002"/>
    <x v="0"/>
    <x v="1"/>
    <n v="12490.560000000001"/>
    <n v="312305.82"/>
    <n v="409713.71000000008"/>
    <n v="626"/>
    <n v="76"/>
    <n v="6"/>
    <n v="0"/>
    <n v="0"/>
  </r>
  <r>
    <d v="2024-12-16T00:00:00"/>
    <x v="0"/>
    <s v="GPSAR Healthcare Ltd"/>
    <s v="KRHUB_78371"/>
    <s v="Large A Pharmacy"/>
    <s v="HFS (Large A Pharmacy)- D type"/>
    <s v="Baby Care"/>
    <s v="Pampers"/>
    <n v="18"/>
    <n v="6"/>
    <n v="2081.7600000000002"/>
    <x v="0"/>
    <x v="0"/>
    <n v="12490.560000000001"/>
    <n v="299815.26"/>
    <n v="663047.2100000002"/>
    <n v="853"/>
    <n v="109"/>
    <n v="6"/>
    <n v="0"/>
    <n v="0"/>
  </r>
  <r>
    <d v="2024-12-17T00:00:00"/>
    <x v="0"/>
    <s v="SHREE MOMAI TRADERS"/>
    <s v="KRHUB_89269"/>
    <s v="SubD A"/>
    <s v="SubD (SubD A)"/>
    <s v="Grooming"/>
    <s v="7 O Clock"/>
    <n v="144"/>
    <n v="12"/>
    <n v="1038.8399999999999"/>
    <x v="0"/>
    <x v="1"/>
    <n v="12466.079999999998"/>
    <n v="64581.919999999998"/>
    <n v="397223.15"/>
    <n v="620"/>
    <n v="75"/>
    <n v="12"/>
    <n v="0"/>
    <n v="0"/>
  </r>
  <r>
    <d v="2024-12-13T00:00:00"/>
    <x v="0"/>
    <s v="V M Enterprise"/>
    <s v="KRHUB_91962"/>
    <s v="SubD A"/>
    <s v="SubD (SubD A)"/>
    <s v="Skin Care"/>
    <s v="Olay"/>
    <n v="48"/>
    <n v="12"/>
    <n v="1033.08"/>
    <x v="0"/>
    <x v="2"/>
    <n v="12396.96"/>
    <n v="41545.599999999999"/>
    <n v="105261.52"/>
    <n v="83"/>
    <n v="18"/>
    <n v="12"/>
    <n v="0"/>
    <n v="0"/>
  </r>
  <r>
    <d v="2024-12-14T00:00:00"/>
    <x v="0"/>
    <s v="Vinod Pharma"/>
    <s v="KRHUB_93329"/>
    <s v="SubD A"/>
    <s v="SubD (SubD A)"/>
    <s v="Hair Care"/>
    <s v="Pantene"/>
    <n v="30"/>
    <n v="6"/>
    <n v="2045.46"/>
    <x v="0"/>
    <x v="0"/>
    <n v="12272.76"/>
    <n v="104189.20999999998"/>
    <n v="650556.65000000026"/>
    <n v="847"/>
    <n v="108"/>
    <n v="6"/>
    <n v="0"/>
    <n v="0"/>
  </r>
  <r>
    <d v="2024-12-18T00:00:00"/>
    <x v="0"/>
    <s v="Jay Ambe Enterprise"/>
    <s v="KRHUB_92863"/>
    <s v="SubD A"/>
    <s v="SubD (SubD A)"/>
    <s v="Hair Care"/>
    <s v="Pantene"/>
    <n v="30"/>
    <n v="6"/>
    <n v="2045.46"/>
    <x v="0"/>
    <x v="1"/>
    <n v="12272.76"/>
    <n v="34808.119999999995"/>
    <n v="384757.07000000007"/>
    <n v="608"/>
    <n v="74"/>
    <n v="6"/>
    <n v="0"/>
    <n v="0"/>
  </r>
  <r>
    <d v="2024-12-14T00:00:00"/>
    <x v="0"/>
    <s v="Vinod Pharma"/>
    <s v="KRHUB_93329"/>
    <s v="SubD A"/>
    <s v="SubD (SubD A)"/>
    <s v="Baby Care"/>
    <s v="Pampers"/>
    <n v="168"/>
    <n v="24"/>
    <n v="499.92"/>
    <x v="0"/>
    <x v="0"/>
    <n v="11998.08"/>
    <n v="91916.449999999983"/>
    <n v="638283.89000000025"/>
    <n v="841"/>
    <n v="107"/>
    <n v="24"/>
    <n v="0"/>
    <n v="0"/>
  </r>
  <r>
    <d v="2024-12-16T00:00:00"/>
    <x v="0"/>
    <s v="GPSAR Healthcare Ltd"/>
    <s v="KRHUB_78371"/>
    <s v="Large A Pharmacy"/>
    <s v="HFS (Large A Pharmacy)- D type"/>
    <s v="Baby Care"/>
    <s v="Pampers"/>
    <n v="192"/>
    <n v="24"/>
    <n v="499.92"/>
    <x v="0"/>
    <x v="0"/>
    <n v="11998.08"/>
    <n v="287324.69999999995"/>
    <n v="626285.81000000029"/>
    <n v="817"/>
    <n v="106"/>
    <n v="24"/>
    <n v="0"/>
    <n v="0"/>
  </r>
  <r>
    <d v="2024-12-14T00:00:00"/>
    <x v="0"/>
    <s v="Jalaram Enterprise"/>
    <s v="KRHUB_86219"/>
    <s v="SubD B"/>
    <s v="SubD (SubD B)"/>
    <s v="Hair Care"/>
    <s v="H&amp;S"/>
    <n v="56"/>
    <n v="8"/>
    <n v="1490.88"/>
    <x v="0"/>
    <x v="0"/>
    <n v="11927.04"/>
    <n v="62543.68"/>
    <n v="614287.73000000021"/>
    <n v="793"/>
    <n v="105"/>
    <n v="8"/>
    <n v="0"/>
    <n v="0"/>
  </r>
  <r>
    <d v="2024-12-16T00:00:00"/>
    <x v="0"/>
    <s v="Verai General Stores"/>
    <s v="KRHUB_90915"/>
    <s v="SubD B"/>
    <s v="SubD (SubD B)"/>
    <s v="Oral care"/>
    <s v="ORAL B"/>
    <n v="48"/>
    <n v="12"/>
    <n v="990"/>
    <x v="0"/>
    <x v="0"/>
    <n v="11880"/>
    <n v="239287.23999999996"/>
    <n v="602360.69000000018"/>
    <n v="785"/>
    <n v="104"/>
    <n v="12"/>
    <n v="0"/>
    <n v="0"/>
  </r>
  <r>
    <d v="2024-12-14T00:00:00"/>
    <x v="0"/>
    <s v="Jiyansh Sales"/>
    <s v="KRHUB_94585"/>
    <s v="SubD B"/>
    <s v="SubD (SubD B)"/>
    <s v="Health Care"/>
    <s v="Vaporub"/>
    <n v="24"/>
    <n v="12"/>
    <n v="990"/>
    <x v="0"/>
    <x v="0"/>
    <n v="11880"/>
    <n v="43591.67"/>
    <n v="590480.69000000018"/>
    <n v="773"/>
    <n v="103"/>
    <n v="12"/>
    <n v="0"/>
    <n v="0"/>
  </r>
  <r>
    <d v="2024-12-16T00:00:00"/>
    <x v="0"/>
    <s v="GPSAR Healthcare Ltd"/>
    <s v="KRHUB_78371"/>
    <s v="Large A Pharmacy"/>
    <s v="HFS (Large A Pharmacy)- D type"/>
    <s v="Oral care"/>
    <s v="ORAL B"/>
    <n v="48"/>
    <n v="12"/>
    <n v="990"/>
    <x v="0"/>
    <x v="0"/>
    <n v="11880"/>
    <n v="275326.62"/>
    <n v="578600.69000000018"/>
    <n v="761"/>
    <n v="102"/>
    <n v="12"/>
    <n v="0"/>
    <n v="0"/>
  </r>
  <r>
    <d v="2024-12-19T00:00:00"/>
    <x v="0"/>
    <s v="DEV ENTERPRISE"/>
    <s v="KRHUB_90736"/>
    <s v="SubD A"/>
    <s v="SubD (SubD A)"/>
    <s v="Oral care"/>
    <s v="ORAL B"/>
    <n v="48"/>
    <n v="12"/>
    <n v="990"/>
    <x v="0"/>
    <x v="1"/>
    <n v="11880"/>
    <n v="79912.62999999999"/>
    <n v="372484.31000000011"/>
    <n v="602"/>
    <n v="73"/>
    <n v="12"/>
    <n v="0"/>
    <n v="0"/>
  </r>
  <r>
    <d v="2024-12-16T00:00:00"/>
    <x v="0"/>
    <s v="GPSAR Healthcare Ltd"/>
    <s v="KRHUB_78371"/>
    <s v="Large A Pharmacy"/>
    <s v="HFS (Large A Pharmacy)- D type"/>
    <s v="Baby Care"/>
    <s v="Pampers"/>
    <n v="40"/>
    <n v="12"/>
    <n v="990"/>
    <x v="0"/>
    <x v="0"/>
    <n v="11880"/>
    <n v="263446.62"/>
    <n v="566720.69000000006"/>
    <n v="749"/>
    <n v="101"/>
    <n v="12"/>
    <n v="0"/>
    <n v="0"/>
  </r>
  <r>
    <d v="2024-12-16T00:00:00"/>
    <x v="0"/>
    <s v="GPSAR Healthcare Ltd"/>
    <s v="KRHUB_78371"/>
    <s v="Large A Pharmacy"/>
    <s v="HFS (Large A Pharmacy)- D type"/>
    <s v="Baby Care"/>
    <s v="Pampers"/>
    <n v="40"/>
    <n v="12"/>
    <n v="990"/>
    <x v="0"/>
    <x v="0"/>
    <n v="11880"/>
    <n v="251566.62000000005"/>
    <n v="554840.69000000006"/>
    <n v="737"/>
    <n v="100"/>
    <n v="12"/>
    <n v="0"/>
    <n v="0"/>
  </r>
  <r>
    <d v="2024-12-16T00:00:00"/>
    <x v="0"/>
    <s v="GPSAR Healthcare Ltd"/>
    <s v="KRHUB_78371"/>
    <s v="Large A Pharmacy"/>
    <s v="HFS (Large A Pharmacy)- D type"/>
    <s v="Baby Care"/>
    <s v="Pampers"/>
    <n v="40"/>
    <n v="12"/>
    <n v="990"/>
    <x v="0"/>
    <x v="0"/>
    <n v="11880"/>
    <n v="239686.62000000005"/>
    <n v="542960.68999999983"/>
    <n v="725"/>
    <n v="99"/>
    <n v="12"/>
    <n v="0"/>
    <n v="0"/>
  </r>
  <r>
    <d v="2024-12-16T00:00:00"/>
    <x v="0"/>
    <s v="GPSAR Healthcare Ltd"/>
    <s v="KRHUB_78371"/>
    <s v="Large A Pharmacy"/>
    <s v="HFS (Large A Pharmacy)- D type"/>
    <s v="Baby Care"/>
    <s v="Pampers"/>
    <n v="40"/>
    <n v="12"/>
    <n v="990"/>
    <x v="0"/>
    <x v="0"/>
    <n v="11880"/>
    <n v="227806.62000000005"/>
    <n v="531080.68999999983"/>
    <n v="713"/>
    <n v="98"/>
    <n v="12"/>
    <n v="0"/>
    <n v="0"/>
  </r>
  <r>
    <d v="2024-12-14T00:00:00"/>
    <x v="0"/>
    <s v="Vinayak Marketing"/>
    <s v="KRHUB_91961"/>
    <s v="SubD A"/>
    <s v="SubD (SubD A)"/>
    <s v="Female Hair Removal"/>
    <s v="Venus"/>
    <n v="24"/>
    <n v="6"/>
    <n v="1973.7"/>
    <x v="0"/>
    <x v="2"/>
    <n v="11842.2"/>
    <n v="51619.770000000004"/>
    <n v="92864.56"/>
    <n v="71"/>
    <n v="17"/>
    <n v="6"/>
    <n v="0"/>
    <n v="0"/>
  </r>
  <r>
    <d v="2024-12-14T00:00:00"/>
    <x v="0"/>
    <s v="Vinayak Marketing"/>
    <s v="KRHUB_91961"/>
    <s v="SubD A"/>
    <s v="SubD (SubD A)"/>
    <s v="Female Hair Removal"/>
    <s v="Venus"/>
    <n v="18"/>
    <n v="6"/>
    <n v="1973.7"/>
    <x v="0"/>
    <x v="2"/>
    <n v="11842.2"/>
    <n v="39777.57"/>
    <n v="81022.36"/>
    <n v="65"/>
    <n v="16"/>
    <n v="6"/>
    <n v="0"/>
    <n v="0"/>
  </r>
  <r>
    <d v="2024-12-20T00:00:00"/>
    <x v="0"/>
    <s v="Akshar Agency"/>
    <s v="KRHUB_85606"/>
    <s v="SubD A"/>
    <s v="SubD (SubD A)"/>
    <s v="Female Hair Removal"/>
    <s v="Venus"/>
    <n v="18"/>
    <n v="6"/>
    <n v="1973.7"/>
    <x v="0"/>
    <x v="1"/>
    <n v="11842.2"/>
    <n v="74325.929999999993"/>
    <n v="360604.31000000011"/>
    <n v="590"/>
    <n v="72"/>
    <n v="6"/>
    <n v="0"/>
    <n v="0"/>
  </r>
  <r>
    <d v="2024-12-02T00:00:00"/>
    <x v="0"/>
    <s v="Osia Hyper Retail Ltd(GST)"/>
    <s v="KRAHD_70486"/>
    <s v="Hyper"/>
    <s v="New HFS (Hyper)"/>
    <s v="Female Hair Removal"/>
    <s v="Venus"/>
    <n v="24"/>
    <n v="6"/>
    <n v="1973.7"/>
    <x v="0"/>
    <x v="3"/>
    <n v="11842.2"/>
    <n v="14157.880000000001"/>
    <n v="70970.179999999978"/>
    <n v="-1160"/>
    <n v="414"/>
    <n v="6"/>
    <n v="0"/>
    <n v="0"/>
  </r>
  <r>
    <d v="2024-12-14T00:00:00"/>
    <x v="0"/>
    <s v="Vinayak Marketing"/>
    <s v="KRHUB_91961"/>
    <s v="SubD A"/>
    <s v="SubD (SubD A)"/>
    <s v="Grooming"/>
    <s v="Mach-3 Turbo"/>
    <n v="36"/>
    <n v="6"/>
    <n v="1967.1"/>
    <x v="0"/>
    <x v="0"/>
    <n v="11802.599999999999"/>
    <n v="27935.37"/>
    <n v="519200.68999999994"/>
    <n v="701"/>
    <n v="97"/>
    <n v="6"/>
    <n v="0"/>
    <n v="0"/>
  </r>
  <r>
    <d v="2024-12-16T00:00:00"/>
    <x v="0"/>
    <s v="Verai General Stores"/>
    <s v="KRHUB_90915"/>
    <s v="SubD B"/>
    <s v="SubD (SubD B)"/>
    <s v="Grooming"/>
    <s v="Mach-3 Turbo"/>
    <n v="36"/>
    <n v="6"/>
    <n v="1967.1"/>
    <x v="0"/>
    <x v="0"/>
    <n v="11802.599999999999"/>
    <n v="227407.23999999996"/>
    <n v="507398.08999999997"/>
    <n v="695"/>
    <n v="96"/>
    <n v="6"/>
    <n v="0"/>
    <n v="0"/>
  </r>
  <r>
    <d v="2024-12-16T00:00:00"/>
    <x v="0"/>
    <s v="GPSAR Healthcare Ltd"/>
    <s v="KRHUB_78371"/>
    <s v="Large A Pharmacy"/>
    <s v="HFS (Large A Pharmacy)- D type"/>
    <s v="Fem Care"/>
    <s v="Whisper Ultra"/>
    <n v="60"/>
    <n v="12"/>
    <n v="973.08"/>
    <x v="0"/>
    <x v="0"/>
    <n v="11676.960000000001"/>
    <n v="215926.62000000002"/>
    <n v="495595.48999999993"/>
    <n v="689"/>
    <n v="95"/>
    <n v="12"/>
    <n v="0"/>
    <n v="0"/>
  </r>
  <r>
    <d v="2024-12-16T00:00:00"/>
    <x v="0"/>
    <s v="Verai General Stores"/>
    <s v="KRHUB_90915"/>
    <s v="SubD B"/>
    <s v="SubD (SubD B)"/>
    <s v="Health Care"/>
    <s v="Inhaler"/>
    <n v="25"/>
    <n v="3"/>
    <n v="3799.89"/>
    <x v="0"/>
    <x v="0"/>
    <n v="11399.67"/>
    <n v="215604.63999999998"/>
    <n v="483918.52999999997"/>
    <n v="677"/>
    <n v="94"/>
    <n v="3"/>
    <n v="0"/>
    <n v="0"/>
  </r>
  <r>
    <d v="2024-12-14T00:00:00"/>
    <x v="0"/>
    <s v="Mashru General Store"/>
    <s v="KRHUB_92137"/>
    <s v="SubD B"/>
    <s v="SubD (SubD B)"/>
    <s v="Health Care"/>
    <s v="Inhaler"/>
    <n v="25"/>
    <n v="3"/>
    <n v="3799.89"/>
    <x v="0"/>
    <x v="0"/>
    <n v="11399.67"/>
    <n v="26469.29"/>
    <n v="472518.86000000004"/>
    <n v="674"/>
    <n v="93"/>
    <n v="3"/>
    <n v="0"/>
    <n v="0"/>
  </r>
  <r>
    <d v="2024-12-02T00:00:00"/>
    <x v="1"/>
    <s v="RAINBOW SUPER MARKET"/>
    <s v="KRAHD_92020"/>
    <s v="Super"/>
    <s v="HFS (Super)"/>
    <s v="Fabric &amp; Home Care"/>
    <s v="Ariel"/>
    <n v="12"/>
    <n v="-5"/>
    <n v="-2275.85"/>
    <x v="3"/>
    <x v="3"/>
    <n v="0"/>
    <n v="0"/>
    <n v="59127.979999999996"/>
    <n v="-1166"/>
    <n v="413"/>
    <n v="0"/>
    <n v="11379.25"/>
    <n v="-5"/>
  </r>
  <r>
    <d v="2024-12-16T00:00:00"/>
    <x v="0"/>
    <s v="GPSAR Healthcare Ltd"/>
    <s v="KRHUB_78371"/>
    <s v="Large A Pharmacy"/>
    <s v="HFS (Large A Pharmacy)- D type"/>
    <s v="Female Hair Removal"/>
    <s v="Satin Care"/>
    <n v="192"/>
    <n v="12"/>
    <n v="936.72"/>
    <x v="0"/>
    <x v="0"/>
    <n v="11240.64"/>
    <n v="204249.65999999997"/>
    <n v="461119.19"/>
    <n v="671"/>
    <n v="92"/>
    <n v="12"/>
    <n v="0"/>
    <n v="0"/>
  </r>
  <r>
    <d v="2024-12-02T00:00:00"/>
    <x v="0"/>
    <s v="Heena Store"/>
    <s v="KRAHD_91069"/>
    <s v="Medium Traditional"/>
    <s v="Other (Medium Traditional)"/>
    <s v="Female Hair Removal"/>
    <s v="Satin Care"/>
    <n v="192"/>
    <n v="12"/>
    <n v="936.72"/>
    <x v="0"/>
    <x v="3"/>
    <n v="11240.64"/>
    <n v="11240.64"/>
    <n v="59127.979999999996"/>
    <n v="-1161"/>
    <n v="412"/>
    <n v="12"/>
    <n v="0"/>
    <n v="0"/>
  </r>
  <r>
    <d v="2024-12-02T00:00:00"/>
    <x v="0"/>
    <s v="sanjivni medical"/>
    <s v="KRAHD_85869"/>
    <s v="Medium Pharmacy"/>
    <s v="Other (Medium Pharmacy)"/>
    <s v="Female Hair Removal"/>
    <s v="Satin Care"/>
    <n v="192"/>
    <n v="12"/>
    <n v="936.72"/>
    <x v="0"/>
    <x v="3"/>
    <n v="11240.64"/>
    <n v="11240.64"/>
    <n v="47887.339999999989"/>
    <n v="-1173"/>
    <n v="411"/>
    <n v="12"/>
    <n v="0"/>
    <n v="0"/>
  </r>
  <r>
    <d v="2024-12-16T00:00:00"/>
    <x v="0"/>
    <s v="Verai General Stores"/>
    <s v="KRHUB_90915"/>
    <s v="SubD B"/>
    <s v="SubD (SubD B)"/>
    <s v="Grooming"/>
    <s v="Gillette Mach3"/>
    <n v="60"/>
    <n v="3"/>
    <n v="3716.22"/>
    <x v="0"/>
    <x v="0"/>
    <n v="11148.66"/>
    <n v="204204.96999999997"/>
    <n v="449878.55000000005"/>
    <n v="659"/>
    <n v="91"/>
    <n v="3"/>
    <n v="0"/>
    <n v="0"/>
  </r>
  <r>
    <d v="2024-12-14T00:00:00"/>
    <x v="0"/>
    <s v="Mashru General Store"/>
    <s v="KRHUB_92137"/>
    <s v="SubD B"/>
    <s v="SubD (SubD B)"/>
    <s v="Grooming"/>
    <s v="Gillette Mach3"/>
    <n v="60"/>
    <n v="3"/>
    <n v="3716.22"/>
    <x v="0"/>
    <x v="2"/>
    <n v="11148.66"/>
    <n v="15069.619999999999"/>
    <n v="69180.160000000003"/>
    <n v="59"/>
    <n v="15"/>
    <n v="3"/>
    <n v="0"/>
    <n v="0"/>
  </r>
  <r>
    <d v="2024-12-13T00:00:00"/>
    <x v="0"/>
    <s v="V M Enterprise"/>
    <s v="KRHUB_91962"/>
    <s v="SubD A"/>
    <s v="SubD (SubD A)"/>
    <s v="Hair Care"/>
    <s v="H&amp;S"/>
    <n v="48"/>
    <n v="12"/>
    <n v="916.44"/>
    <x v="0"/>
    <x v="2"/>
    <n v="10997.28"/>
    <n v="29148.639999999999"/>
    <n v="58031.499999999993"/>
    <n v="56"/>
    <n v="14"/>
    <n v="12"/>
    <n v="0"/>
    <n v="0"/>
  </r>
  <r>
    <d v="2024-12-16T00:00:00"/>
    <x v="0"/>
    <s v="GPSAR Healthcare Ltd"/>
    <s v="KRHUB_78371"/>
    <s v="Large A Pharmacy"/>
    <s v="HFS (Large A Pharmacy)- D type"/>
    <s v="Hair Care"/>
    <s v="H&amp;S"/>
    <n v="48"/>
    <n v="12"/>
    <n v="916.44"/>
    <x v="0"/>
    <x v="1"/>
    <n v="10997.28"/>
    <n v="193009.02000000002"/>
    <n v="348762.11000000016"/>
    <n v="584"/>
    <n v="71"/>
    <n v="12"/>
    <n v="0"/>
    <n v="0"/>
  </r>
  <r>
    <d v="2024-12-16T00:00:00"/>
    <x v="0"/>
    <s v="GPSAR Healthcare Ltd"/>
    <s v="KRHUB_78371"/>
    <s v="Large A Pharmacy"/>
    <s v="HFS (Large A Pharmacy)- D type"/>
    <s v="Hair Care"/>
    <s v="H&amp;S"/>
    <n v="48"/>
    <n v="12"/>
    <n v="916.44"/>
    <x v="0"/>
    <x v="1"/>
    <n v="10997.28"/>
    <n v="182011.74000000002"/>
    <n v="337764.83000000013"/>
    <n v="572"/>
    <n v="70"/>
    <n v="12"/>
    <n v="0"/>
    <n v="0"/>
  </r>
  <r>
    <d v="2024-12-16T00:00:00"/>
    <x v="0"/>
    <s v="Verai General Stores"/>
    <s v="KRHUB_90915"/>
    <s v="SubD B"/>
    <s v="SubD (SubD B)"/>
    <s v="Hair Care"/>
    <s v="H&amp;S"/>
    <n v="48"/>
    <n v="12"/>
    <n v="916.44"/>
    <x v="0"/>
    <x v="1"/>
    <n v="10997.28"/>
    <n v="193056.30999999997"/>
    <n v="326767.5500000001"/>
    <n v="560"/>
    <n v="69"/>
    <n v="12"/>
    <n v="0"/>
    <n v="0"/>
  </r>
  <r>
    <d v="2024-12-14T00:00:00"/>
    <x v="0"/>
    <s v="Jiyansh Sales"/>
    <s v="KRHUB_94585"/>
    <s v="SubD B"/>
    <s v="SubD (SubD B)"/>
    <s v="Hair Care"/>
    <s v="H&amp;S"/>
    <n v="48"/>
    <n v="12"/>
    <n v="916.44"/>
    <x v="0"/>
    <x v="0"/>
    <n v="10997.28"/>
    <n v="31711.67"/>
    <n v="438729.89000000007"/>
    <n v="656"/>
    <n v="90"/>
    <n v="12"/>
    <n v="0"/>
    <n v="0"/>
  </r>
  <r>
    <d v="2024-12-16T00:00:00"/>
    <x v="0"/>
    <s v="GPSAR Healthcare Ltd"/>
    <s v="KRHUB_78371"/>
    <s v="Large A Pharmacy"/>
    <s v="HFS (Large A Pharmacy)- D type"/>
    <s v="Skin Care"/>
    <s v="Olay"/>
    <n v="48"/>
    <n v="6"/>
    <n v="1820.88"/>
    <x v="0"/>
    <x v="1"/>
    <n v="10925.28"/>
    <n v="171014.46000000005"/>
    <n v="315770.27000000008"/>
    <n v="548"/>
    <n v="68"/>
    <n v="6"/>
    <n v="0"/>
    <n v="0"/>
  </r>
  <r>
    <d v="2024-12-17T00:00:00"/>
    <x v="0"/>
    <s v="Bipinkumar Manshukhlal Shah"/>
    <s v="KRHUB_78366"/>
    <s v="SubD A"/>
    <s v="SubD (SubD A)"/>
    <s v="Personal Care (GIL)"/>
    <s v="Gillette"/>
    <n v="12"/>
    <n v="7"/>
    <n v="1556.24"/>
    <x v="0"/>
    <x v="1"/>
    <n v="10893.68"/>
    <n v="27208.36"/>
    <n v="304844.99"/>
    <n v="542"/>
    <n v="67"/>
    <n v="7"/>
    <n v="0"/>
    <n v="0"/>
  </r>
  <r>
    <d v="2024-12-16T00:00:00"/>
    <x v="0"/>
    <s v="Verai General Stores"/>
    <s v="KRHUB_90915"/>
    <s v="SubD B"/>
    <s v="SubD (SubD B)"/>
    <s v="Oral care"/>
    <s v="ORAL B"/>
    <n v="96"/>
    <n v="12"/>
    <n v="900"/>
    <x v="0"/>
    <x v="0"/>
    <n v="10800"/>
    <n v="182059.03"/>
    <n v="427732.61000000004"/>
    <n v="644"/>
    <n v="89"/>
    <n v="12"/>
    <n v="0"/>
    <n v="0"/>
  </r>
  <r>
    <d v="2024-12-18T00:00:00"/>
    <x v="0"/>
    <s v="Jay Ambe Enterprise"/>
    <s v="KRHUB_92863"/>
    <s v="SubD A"/>
    <s v="SubD (SubD A)"/>
    <s v="Oral care"/>
    <s v="ORAL B"/>
    <n v="120"/>
    <n v="12"/>
    <n v="890.04"/>
    <x v="0"/>
    <x v="1"/>
    <n v="10680.48"/>
    <n v="22535.360000000001"/>
    <n v="293951.31"/>
    <n v="535"/>
    <n v="66"/>
    <n v="12"/>
    <n v="0"/>
    <n v="0"/>
  </r>
  <r>
    <d v="2024-12-16T00:00:00"/>
    <x v="0"/>
    <s v="GPSAR Healthcare Ltd"/>
    <s v="KRHUB_78371"/>
    <s v="Large A Pharmacy"/>
    <s v="HFS (Large A Pharmacy)- D type"/>
    <s v="Fem Care"/>
    <s v="Whisper Choice"/>
    <n v="1"/>
    <n v="2"/>
    <n v="5189.34"/>
    <x v="0"/>
    <x v="0"/>
    <n v="10378.68"/>
    <n v="160089.18000000008"/>
    <n v="416932.61000000004"/>
    <n v="632"/>
    <n v="88"/>
    <n v="2"/>
    <n v="0"/>
    <n v="0"/>
  </r>
  <r>
    <d v="2024-12-17T00:00:00"/>
    <x v="0"/>
    <s v="SHREE MOMAI TRADERS"/>
    <s v="KRHUB_89269"/>
    <s v="SubD A"/>
    <s v="SubD (SubD A)"/>
    <s v="Health Care"/>
    <s v="Inhaler"/>
    <n v="32"/>
    <n v="6"/>
    <n v="1727.28"/>
    <x v="0"/>
    <x v="1"/>
    <n v="10363.68"/>
    <n v="52115.839999999997"/>
    <n v="283270.83000000007"/>
    <n v="523"/>
    <n v="65"/>
    <n v="6"/>
    <n v="0"/>
    <n v="0"/>
  </r>
  <r>
    <d v="2024-12-02T00:00:00"/>
    <x v="1"/>
    <s v="Mahesh Medicla &amp; Prov.(GST)"/>
    <s v="KRAHD_38578"/>
    <s v="Large A Pharmacy"/>
    <s v="HFS (Large A Pharmacy)- D type- Sectorized"/>
    <s v="Health Care"/>
    <s v="Inhaler"/>
    <n v="32"/>
    <n v="-6"/>
    <n v="-1727.28"/>
    <x v="1"/>
    <x v="3"/>
    <n v="0"/>
    <n v="0"/>
    <n v="36646.699999999983"/>
    <n v="-1185"/>
    <n v="410"/>
    <n v="0"/>
    <n v="10363.68"/>
    <n v="-6"/>
  </r>
  <r>
    <d v="2024-12-20T00:00:00"/>
    <x v="0"/>
    <s v="Akshar Agency"/>
    <s v="KRHUB_85606"/>
    <s v="SubD A"/>
    <s v="SubD (SubD A)"/>
    <s v="Female Hair Removal"/>
    <s v="Venus"/>
    <n v="18"/>
    <n v="6"/>
    <n v="1710.54"/>
    <x v="0"/>
    <x v="1"/>
    <n v="10263.24"/>
    <n v="62483.729999999996"/>
    <n v="272907.15000000008"/>
    <n v="517"/>
    <n v="64"/>
    <n v="6"/>
    <n v="0"/>
    <n v="0"/>
  </r>
  <r>
    <d v="2024-12-18T00:00:00"/>
    <x v="0"/>
    <s v="Jay Ambe Enterprise"/>
    <s v="KRHUB_92863"/>
    <s v="SubD A"/>
    <s v="SubD (SubD A)"/>
    <s v="Fabric &amp; Home Care"/>
    <s v="Ariel Liquid"/>
    <n v="4"/>
    <n v="4"/>
    <n v="2555.56"/>
    <x v="0"/>
    <x v="1"/>
    <n v="10222.24"/>
    <n v="11854.88"/>
    <n v="262643.91000000015"/>
    <n v="511"/>
    <n v="63"/>
    <n v="4"/>
    <n v="0"/>
    <n v="0"/>
  </r>
  <r>
    <d v="2024-12-02T00:00:00"/>
    <x v="1"/>
    <s v="Rajesh Provision Stores(GST)"/>
    <s v="KRAHD_38535"/>
    <s v="Large A Traditional"/>
    <s v="HFS Sectorized (Large A Traditional)"/>
    <s v="Fabric &amp; Home Care"/>
    <s v="Ariel Liquid"/>
    <n v="4"/>
    <n v="-4"/>
    <n v="-2555.56"/>
    <x v="1"/>
    <x v="3"/>
    <n v="0"/>
    <n v="0"/>
    <n v="36646.699999999983"/>
    <n v="-1179"/>
    <n v="409"/>
    <n v="0"/>
    <n v="10222.24"/>
    <n v="-4"/>
  </r>
  <r>
    <d v="2024-12-13T00:00:00"/>
    <x v="0"/>
    <s v="V M Enterprise"/>
    <s v="KRHUB_91962"/>
    <s v="SubD A"/>
    <s v="SubD (SubD A)"/>
    <s v="Fabric &amp; Home Care"/>
    <s v="Tide"/>
    <n v="5"/>
    <n v="10"/>
    <n v="1020.4"/>
    <x v="0"/>
    <x v="2"/>
    <n v="10204"/>
    <n v="18151.36"/>
    <n v="47034.219999999994"/>
    <n v="44"/>
    <n v="13"/>
    <n v="10"/>
    <n v="0"/>
    <n v="0"/>
  </r>
  <r>
    <d v="2024-12-19T00:00:00"/>
    <x v="0"/>
    <s v="DEV ENTERPRISE"/>
    <s v="KRHUB_90736"/>
    <s v="SubD A"/>
    <s v="SubD (SubD A)"/>
    <s v="Oral care"/>
    <s v="ORAL B"/>
    <n v="120"/>
    <n v="12"/>
    <n v="850.08"/>
    <x v="0"/>
    <x v="1"/>
    <n v="10200.960000000001"/>
    <n v="68032.62999999999"/>
    <n v="252421.6700000001"/>
    <n v="507"/>
    <n v="62"/>
    <n v="12"/>
    <n v="0"/>
    <n v="0"/>
  </r>
  <r>
    <d v="2024-12-16T00:00:00"/>
    <x v="0"/>
    <s v="GPSAR Healthcare Ltd"/>
    <s v="KRHUB_78371"/>
    <s v="Large A Pharmacy"/>
    <s v="HFS (Large A Pharmacy)- D type"/>
    <s v="Fem Care"/>
    <s v="Liners"/>
    <n v="10"/>
    <n v="6"/>
    <n v="1684.26"/>
    <x v="0"/>
    <x v="0"/>
    <n v="10105.56"/>
    <n v="149710.50000000006"/>
    <n v="406553.93000000005"/>
    <n v="630"/>
    <n v="87"/>
    <n v="6"/>
    <n v="0"/>
    <n v="0"/>
  </r>
  <r>
    <d v="2024-12-16T00:00:00"/>
    <x v="0"/>
    <s v="Verai General Stores"/>
    <s v="KRHUB_90915"/>
    <s v="SubD B"/>
    <s v="SubD (SubD B)"/>
    <s v="Hair Care"/>
    <s v="Pantene"/>
    <n v="48"/>
    <n v="12"/>
    <n v="818.16"/>
    <x v="0"/>
    <x v="1"/>
    <n v="9817.92"/>
    <n v="171259.03000000003"/>
    <n v="242220.71000000011"/>
    <n v="495"/>
    <n v="61"/>
    <n v="12"/>
    <n v="0"/>
    <n v="0"/>
  </r>
  <r>
    <d v="2024-12-13T00:00:00"/>
    <x v="0"/>
    <s v="Vinod Pharma"/>
    <s v="KRHUB_93329"/>
    <s v="SubD A"/>
    <s v="SubD (SubD A)"/>
    <s v="Hair Care"/>
    <s v="Pantene"/>
    <n v="48"/>
    <n v="12"/>
    <n v="818.16"/>
    <x v="0"/>
    <x v="2"/>
    <n v="9817.92"/>
    <n v="79918.37"/>
    <n v="36830.22"/>
    <n v="34"/>
    <n v="12"/>
    <n v="12"/>
    <n v="0"/>
    <n v="0"/>
  </r>
  <r>
    <d v="2024-12-17T00:00:00"/>
    <x v="0"/>
    <s v="SHREE MOMAI TRADERS"/>
    <s v="KRHUB_89269"/>
    <s v="SubD A"/>
    <s v="SubD (SubD A)"/>
    <s v="Personal Care (GIL)"/>
    <s v="Gillette"/>
    <n v="96"/>
    <n v="12"/>
    <n v="803.52"/>
    <x v="0"/>
    <x v="1"/>
    <n v="9642.24"/>
    <n v="41752.159999999996"/>
    <n v="232402.79000000007"/>
    <n v="483"/>
    <n v="60"/>
    <n v="12"/>
    <n v="0"/>
    <n v="0"/>
  </r>
  <r>
    <d v="2024-12-16T00:00:00"/>
    <x v="0"/>
    <s v="GPSAR Healthcare Ltd"/>
    <s v="KRHUB_78371"/>
    <s v="Large A Pharmacy"/>
    <s v="HFS (Large A Pharmacy)- D type"/>
    <s v="Personal Care (OS)"/>
    <s v="Old Spice"/>
    <n v="96"/>
    <n v="12"/>
    <n v="803.52"/>
    <x v="0"/>
    <x v="0"/>
    <n v="9642.24"/>
    <n v="139604.94000000006"/>
    <n v="396448.37000000005"/>
    <n v="624"/>
    <n v="86"/>
    <n v="12"/>
    <n v="0"/>
    <n v="0"/>
  </r>
  <r>
    <d v="2024-12-16T00:00:00"/>
    <x v="0"/>
    <s v="Verai General Stores"/>
    <s v="KRHUB_90915"/>
    <s v="SubD B"/>
    <s v="SubD (SubD B)"/>
    <s v="Oral care"/>
    <s v="ORAL B"/>
    <n v="120"/>
    <n v="12"/>
    <n v="800.04"/>
    <x v="0"/>
    <x v="0"/>
    <n v="9600.48"/>
    <n v="161441.11000000002"/>
    <n v="386806.13000000006"/>
    <n v="612"/>
    <n v="85"/>
    <n v="12"/>
    <n v="0"/>
    <n v="0"/>
  </r>
  <r>
    <d v="2024-12-16T00:00:00"/>
    <x v="0"/>
    <s v="Verai General Stores"/>
    <s v="KRHUB_90915"/>
    <s v="SubD B"/>
    <s v="SubD (SubD B)"/>
    <s v="Oral care"/>
    <s v="ORAL B"/>
    <n v="120"/>
    <n v="12"/>
    <n v="800.04"/>
    <x v="0"/>
    <x v="0"/>
    <n v="9600.48"/>
    <n v="151840.63000000003"/>
    <n v="377205.65000000008"/>
    <n v="600"/>
    <n v="84"/>
    <n v="12"/>
    <n v="0"/>
    <n v="0"/>
  </r>
  <r>
    <d v="2024-12-16T00:00:00"/>
    <x v="0"/>
    <s v="GPSAR Healthcare Ltd"/>
    <s v="KRHUB_78371"/>
    <s v="Large A Pharmacy"/>
    <s v="HFS (Large A Pharmacy)- D type"/>
    <s v="Oral care"/>
    <s v="ORAL B"/>
    <n v="120"/>
    <n v="12"/>
    <n v="800.04"/>
    <x v="0"/>
    <x v="0"/>
    <n v="9600.48"/>
    <n v="129962.70000000003"/>
    <n v="367605.17000000004"/>
    <n v="588"/>
    <n v="83"/>
    <n v="12"/>
    <n v="0"/>
    <n v="0"/>
  </r>
  <r>
    <d v="2024-12-20T00:00:00"/>
    <x v="0"/>
    <s v="Akshar Agency"/>
    <s v="KRHUB_85606"/>
    <s v="SubD A"/>
    <s v="SubD (SubD A)"/>
    <s v="Oral care"/>
    <s v="ORAL B"/>
    <n v="72"/>
    <n v="12"/>
    <n v="790.08"/>
    <x v="0"/>
    <x v="1"/>
    <n v="9480.9600000000009"/>
    <n v="52220.49"/>
    <n v="222760.5500000001"/>
    <n v="471"/>
    <n v="59"/>
    <n v="12"/>
    <n v="0"/>
    <n v="0"/>
  </r>
  <r>
    <d v="2024-12-16T00:00:00"/>
    <x v="0"/>
    <s v="GPSAR Healthcare Ltd"/>
    <s v="KRHUB_78371"/>
    <s v="Large A Pharmacy"/>
    <s v="HFS (Large A Pharmacy)- D type"/>
    <s v="Grooming"/>
    <s v="Gillette Presto Intl"/>
    <n v="192"/>
    <n v="12"/>
    <n v="789.36"/>
    <x v="0"/>
    <x v="0"/>
    <n v="9472.32"/>
    <n v="120362.22000000002"/>
    <n v="358004.69000000006"/>
    <n v="576"/>
    <n v="82"/>
    <n v="12"/>
    <n v="0"/>
    <n v="0"/>
  </r>
  <r>
    <d v="2024-12-16T00:00:00"/>
    <x v="0"/>
    <s v="GPSAR Healthcare Ltd"/>
    <s v="KRHUB_78371"/>
    <s v="Large A Pharmacy"/>
    <s v="HFS (Large A Pharmacy)- D type"/>
    <s v="Personal Care (OS)"/>
    <s v="Old Spice"/>
    <n v="48"/>
    <n v="6"/>
    <n v="1560"/>
    <x v="0"/>
    <x v="0"/>
    <n v="9360"/>
    <n v="110889.90000000002"/>
    <n v="348532.37"/>
    <n v="564"/>
    <n v="81"/>
    <n v="6"/>
    <n v="0"/>
    <n v="0"/>
  </r>
  <r>
    <d v="2024-12-17T00:00:00"/>
    <x v="0"/>
    <s v="SHREE MOMAI TRADERS"/>
    <s v="KRHUB_89269"/>
    <s v="SubD A"/>
    <s v="SubD (SubD A)"/>
    <s v="Female Hair Removal"/>
    <s v="Venus"/>
    <n v="72"/>
    <n v="8"/>
    <n v="1157.8399999999999"/>
    <x v="0"/>
    <x v="1"/>
    <n v="9262.7199999999993"/>
    <n v="32109.919999999998"/>
    <n v="213279.59000000008"/>
    <n v="459"/>
    <n v="58"/>
    <n v="8"/>
    <n v="0"/>
    <n v="0"/>
  </r>
  <r>
    <d v="2024-12-14T00:00:00"/>
    <x v="0"/>
    <s v="Vinayak Marketing"/>
    <s v="KRHUB_91961"/>
    <s v="SubD A"/>
    <s v="SubD (SubD A)"/>
    <s v="Hair Care"/>
    <s v="H&amp;S"/>
    <n v="48"/>
    <n v="11"/>
    <n v="840.07"/>
    <x v="0"/>
    <x v="0"/>
    <n v="9240.77"/>
    <n v="16132.77"/>
    <n v="339172.37"/>
    <n v="558"/>
    <n v="80"/>
    <n v="11"/>
    <n v="0"/>
    <n v="0"/>
  </r>
  <r>
    <d v="2024-12-16T00:00:00"/>
    <x v="0"/>
    <s v="Verai General Stores"/>
    <s v="KRHUB_90915"/>
    <s v="SubD B"/>
    <s v="SubD (SubD B)"/>
    <s v="Grooming"/>
    <s v="Fusion"/>
    <n v="40"/>
    <n v="3"/>
    <n v="3077.7"/>
    <x v="0"/>
    <x v="0"/>
    <n v="9233.0999999999985"/>
    <n v="142240.15000000002"/>
    <n v="329931.59999999998"/>
    <n v="547"/>
    <n v="79"/>
    <n v="3"/>
    <n v="0"/>
    <n v="0"/>
  </r>
  <r>
    <d v="2024-12-16T00:00:00"/>
    <x v="0"/>
    <s v="Verai General Stores"/>
    <s v="KRHUB_90915"/>
    <s v="SubD B"/>
    <s v="SubD (SubD B)"/>
    <s v="Fem Care"/>
    <s v="Whisper Choice"/>
    <n v="30"/>
    <n v="8"/>
    <n v="1153.1199999999999"/>
    <x v="0"/>
    <x v="0"/>
    <n v="9224.9599999999991"/>
    <n v="133007.05000000002"/>
    <n v="320698.49999999994"/>
    <n v="544"/>
    <n v="78"/>
    <n v="8"/>
    <n v="0"/>
    <n v="0"/>
  </r>
  <r>
    <d v="2024-12-14T00:00:00"/>
    <x v="0"/>
    <s v="Vinod Pharma"/>
    <s v="KRHUB_93329"/>
    <s v="SubD A"/>
    <s v="SubD (SubD A)"/>
    <s v="Fabric &amp; Home Care"/>
    <s v="Ariel Liquid"/>
    <n v="4"/>
    <n v="4"/>
    <n v="2266.64"/>
    <x v="0"/>
    <x v="0"/>
    <n v="9066.56"/>
    <n v="70100.449999999983"/>
    <n v="311473.53999999992"/>
    <n v="536"/>
    <n v="77"/>
    <n v="4"/>
    <n v="0"/>
    <n v="0"/>
  </r>
  <r>
    <d v="2024-12-16T00:00:00"/>
    <x v="0"/>
    <s v="Jalaram Enterprise"/>
    <s v="KRHUB_86219"/>
    <s v="SubD B"/>
    <s v="SubD (SubD B)"/>
    <s v="Fabric &amp; Home Care"/>
    <s v="Ariel Liquid"/>
    <n v="4"/>
    <n v="4"/>
    <n v="2266.64"/>
    <x v="0"/>
    <x v="1"/>
    <n v="9066.56"/>
    <n v="50616.640000000007"/>
    <n v="204016.87000000011"/>
    <n v="451"/>
    <n v="57"/>
    <n v="4"/>
    <n v="0"/>
    <n v="0"/>
  </r>
  <r>
    <d v="2024-12-19T00:00:00"/>
    <x v="0"/>
    <s v="DEV ENTERPRISE"/>
    <s v="KRHUB_90736"/>
    <s v="SubD A"/>
    <s v="SubD (SubD A)"/>
    <s v="Fabric &amp; Home Care"/>
    <s v="Ariel Liquid"/>
    <n v="4"/>
    <n v="4"/>
    <n v="2266.64"/>
    <x v="0"/>
    <x v="1"/>
    <n v="9066.56"/>
    <n v="57831.67"/>
    <n v="194950.31000000011"/>
    <n v="447"/>
    <n v="56"/>
    <n v="4"/>
    <n v="0"/>
    <n v="0"/>
  </r>
  <r>
    <d v="2024-12-16T00:00:00"/>
    <x v="0"/>
    <s v="Verai General Stores"/>
    <s v="KRHUB_90915"/>
    <s v="SubD B"/>
    <s v="SubD (SubD B)"/>
    <s v="Oral care"/>
    <s v="ORAL B"/>
    <n v="120"/>
    <n v="12"/>
    <n v="750"/>
    <x v="0"/>
    <x v="0"/>
    <n v="9000"/>
    <n v="123782.09000000001"/>
    <n v="302406.97999999992"/>
    <n v="532"/>
    <n v="76"/>
    <n v="12"/>
    <n v="0"/>
    <n v="0"/>
  </r>
  <r>
    <d v="2024-12-20T00:00:00"/>
    <x v="0"/>
    <s v="Akshar Agency"/>
    <s v="KRHUB_85606"/>
    <s v="SubD A"/>
    <s v="SubD (SubD A)"/>
    <s v="Oral care"/>
    <s v="ORAL B"/>
    <n v="120"/>
    <n v="12"/>
    <n v="750"/>
    <x v="0"/>
    <x v="1"/>
    <n v="9000"/>
    <n v="42739.53"/>
    <n v="185883.75000000015"/>
    <n v="443"/>
    <n v="55"/>
    <n v="12"/>
    <n v="0"/>
    <n v="0"/>
  </r>
  <r>
    <d v="2024-12-16T00:00:00"/>
    <x v="0"/>
    <s v="GPSAR Healthcare Ltd"/>
    <s v="KRHUB_78371"/>
    <s v="Large A Pharmacy"/>
    <s v="HFS (Large A Pharmacy)- D type"/>
    <s v="Baby Care"/>
    <s v="Pampers Baby Wipes"/>
    <n v="24"/>
    <n v="6"/>
    <n v="1494.96"/>
    <x v="0"/>
    <x v="0"/>
    <n v="8969.76"/>
    <n v="101529.9"/>
    <n v="293406.98"/>
    <n v="520"/>
    <n v="75"/>
    <n v="6"/>
    <n v="0"/>
    <n v="0"/>
  </r>
  <r>
    <d v="2024-12-14T00:00:00"/>
    <x v="0"/>
    <s v="Jalaram Enterprise"/>
    <s v="KRHUB_86219"/>
    <s v="SubD B"/>
    <s v="SubD (SubD B)"/>
    <s v="Grooming"/>
    <s v="Gillette Mach3"/>
    <n v="36"/>
    <n v="6"/>
    <n v="1473.24"/>
    <x v="0"/>
    <x v="0"/>
    <n v="8839.44"/>
    <n v="41550.080000000009"/>
    <n v="284437.22000000003"/>
    <n v="514"/>
    <n v="74"/>
    <n v="6"/>
    <n v="0"/>
    <n v="0"/>
  </r>
  <r>
    <d v="2024-12-02T00:00:00"/>
    <x v="1"/>
    <s v="New Rajasthan Medicalts(GST)"/>
    <s v="KRAHD_38549"/>
    <s v="Large B Pharmacy"/>
    <s v="HFS (Large B Pharmacy)- D Type- Sectorized"/>
    <s v="Fem Care"/>
    <s v="Whisper Choice"/>
    <n v="112"/>
    <n v="-14"/>
    <n v="-630.55999999999995"/>
    <x v="1"/>
    <x v="3"/>
    <n v="0"/>
    <n v="0"/>
    <n v="36646.699999999983"/>
    <n v="-1175"/>
    <n v="408"/>
    <n v="0"/>
    <n v="8827.84"/>
    <n v="-14"/>
  </r>
  <r>
    <d v="2024-12-16T00:00:00"/>
    <x v="0"/>
    <s v="GPSAR Healthcare Ltd"/>
    <s v="KRHUB_78371"/>
    <s v="Large A Pharmacy"/>
    <s v="HFS (Large A Pharmacy)- D type"/>
    <s v="Hair Care"/>
    <s v="H&amp;S"/>
    <n v="56"/>
    <n v="6"/>
    <n v="1445.46"/>
    <x v="0"/>
    <x v="1"/>
    <n v="8672.76"/>
    <n v="92560.14"/>
    <n v="176883.75000000015"/>
    <n v="431"/>
    <n v="54"/>
    <n v="6"/>
    <n v="0"/>
    <n v="0"/>
  </r>
  <r>
    <d v="2024-12-19T00:00:00"/>
    <x v="0"/>
    <s v="DEV ENTERPRISE"/>
    <s v="KRHUB_90736"/>
    <s v="SubD A"/>
    <s v="SubD (SubD A)"/>
    <s v="Hair Care"/>
    <s v="H&amp;S"/>
    <n v="56"/>
    <n v="6"/>
    <n v="1445.46"/>
    <x v="0"/>
    <x v="1"/>
    <n v="8672.76"/>
    <n v="48765.11"/>
    <n v="168210.99000000014"/>
    <n v="425"/>
    <n v="53"/>
    <n v="6"/>
    <n v="0"/>
    <n v="0"/>
  </r>
  <r>
    <d v="2024-12-16T00:00:00"/>
    <x v="0"/>
    <s v="Verai General Stores"/>
    <s v="KRHUB_90915"/>
    <s v="SubD B"/>
    <s v="SubD (SubD B)"/>
    <s v="Hair Care"/>
    <s v="H&amp;S"/>
    <n v="56"/>
    <n v="6"/>
    <n v="1445.46"/>
    <x v="0"/>
    <x v="1"/>
    <n v="8672.76"/>
    <n v="114782.09000000001"/>
    <n v="159538.23000000013"/>
    <n v="419"/>
    <n v="52"/>
    <n v="6"/>
    <n v="0"/>
    <n v="0"/>
  </r>
  <r>
    <d v="2024-12-02T00:00:00"/>
    <x v="1"/>
    <s v="Patava Medical(GST)"/>
    <s v="KRAHD_40484"/>
    <s v="Small A Pharmacy"/>
    <s v="Other (Small A Pharmacy)"/>
    <s v="Baby Care"/>
    <s v="Pampers"/>
    <n v="288"/>
    <n v="-26"/>
    <n v="-333.32"/>
    <x v="4"/>
    <x v="3"/>
    <n v="0"/>
    <n v="0"/>
    <n v="36646.699999999983"/>
    <n v="-1161"/>
    <n v="407"/>
    <n v="0"/>
    <n v="8666.32"/>
    <n v="-26"/>
  </r>
  <r>
    <d v="2024-12-20T00:00:00"/>
    <x v="0"/>
    <s v="Akshar Agency"/>
    <s v="KRHUB_85606"/>
    <s v="SubD A"/>
    <s v="SubD (SubD A)"/>
    <s v="Fabric &amp; Home Care"/>
    <s v="Tide"/>
    <n v="24"/>
    <n v="8"/>
    <n v="1081.44"/>
    <x v="0"/>
    <x v="1"/>
    <n v="8651.52"/>
    <n v="33739.53"/>
    <n v="150865.47000000012"/>
    <n v="413"/>
    <n v="51"/>
    <n v="8"/>
    <n v="0"/>
    <n v="0"/>
  </r>
  <r>
    <d v="2024-12-02T00:00:00"/>
    <x v="1"/>
    <s v="Roshan Sales"/>
    <s v="KRAHD_77550"/>
    <s v="Large B Traditional"/>
    <s v="HFS Sectorized (Large B Traditional)"/>
    <s v="Grooming"/>
    <s v="Fusion"/>
    <n v="40"/>
    <n v="-2"/>
    <n v="-4283.92"/>
    <x v="4"/>
    <x v="4"/>
    <n v="0"/>
    <n v="0"/>
    <n v="0"/>
    <n v="-95"/>
    <n v="65"/>
    <n v="0"/>
    <n v="8567.84"/>
    <n v="-2"/>
  </r>
  <r>
    <d v="2024-12-16T00:00:00"/>
    <x v="0"/>
    <s v="Verai General Stores"/>
    <s v="KRHUB_90915"/>
    <s v="SubD B"/>
    <s v="SubD (SubD B)"/>
    <s v="Oral care"/>
    <s v="ORAL B"/>
    <n v="96"/>
    <n v="12"/>
    <n v="700.08"/>
    <x v="0"/>
    <x v="0"/>
    <n v="8400.9600000000009"/>
    <n v="106109.33"/>
    <n v="275597.78000000003"/>
    <n v="508"/>
    <n v="73"/>
    <n v="12"/>
    <n v="0"/>
    <n v="0"/>
  </r>
  <r>
    <d v="2024-12-02T00:00:00"/>
    <x v="1"/>
    <s v="Anand Prov. Store"/>
    <s v="KRAHD_38913"/>
    <s v="Large B Traditional"/>
    <s v="HFS Sectorized (Large B Traditional)"/>
    <s v="Fabric &amp; Home Care"/>
    <s v="Ariel"/>
    <n v="48"/>
    <n v="-10"/>
    <n v="-833.4"/>
    <x v="1"/>
    <x v="3"/>
    <n v="0"/>
    <n v="0"/>
    <n v="36646.699999999983"/>
    <n v="-1135"/>
    <n v="406"/>
    <n v="0"/>
    <n v="8334"/>
    <n v="-10"/>
  </r>
  <r>
    <d v="2024-12-02T00:00:00"/>
    <x v="1"/>
    <s v="Trikamlal Mohanlal &amp; Co."/>
    <s v="KRAHD_80440"/>
    <s v="Medium Traditional"/>
    <s v="Other (Medium Traditional)"/>
    <s v="Baby Care"/>
    <s v="Pampers"/>
    <n v="12"/>
    <n v="-5"/>
    <n v="-1662.5"/>
    <x v="4"/>
    <x v="3"/>
    <n v="0"/>
    <n v="0"/>
    <n v="36646.699999999983"/>
    <n v="-1125"/>
    <n v="405"/>
    <n v="0"/>
    <n v="8312.5"/>
    <n v="-5"/>
  </r>
  <r>
    <d v="2024-12-02T00:00:00"/>
    <x v="1"/>
    <s v="Rajkamal General Store"/>
    <s v="KRAHD_90635"/>
    <s v="Semi WS Traditional"/>
    <s v="WS Silver (Semi WS Traditional)"/>
    <s v="Grooming"/>
    <s v="Guard"/>
    <n v="24"/>
    <n v="-9"/>
    <n v="-900"/>
    <x v="1"/>
    <x v="3"/>
    <n v="0"/>
    <n v="0"/>
    <n v="36646.699999999983"/>
    <n v="-1120"/>
    <n v="404"/>
    <n v="0"/>
    <n v="8100"/>
    <n v="-9"/>
  </r>
  <r>
    <d v="2024-12-16T00:00:00"/>
    <x v="0"/>
    <s v="GPSAR Healthcare Ltd"/>
    <s v="KRHUB_78371"/>
    <s v="Large A Pharmacy"/>
    <s v="HFS (Large A Pharmacy)- D type"/>
    <s v="Grooming"/>
    <s v="7 O Clock"/>
    <n v="576"/>
    <n v="24"/>
    <n v="336.96"/>
    <x v="0"/>
    <x v="0"/>
    <n v="8087.0399999999991"/>
    <n v="83887.38"/>
    <n v="267196.82"/>
    <n v="496"/>
    <n v="72"/>
    <n v="24"/>
    <n v="0"/>
    <n v="0"/>
  </r>
  <r>
    <d v="2024-12-16T00:00:00"/>
    <x v="0"/>
    <s v="Verai General Stores"/>
    <s v="KRHUB_90915"/>
    <s v="SubD B"/>
    <s v="SubD (SubD B)"/>
    <s v="Fabric &amp; Home Care"/>
    <s v="Ariel Liquid"/>
    <n v="4"/>
    <n v="4"/>
    <n v="1988.88"/>
    <x v="0"/>
    <x v="1"/>
    <n v="7955.52"/>
    <n v="97708.37000000001"/>
    <n v="142213.95000000007"/>
    <n v="405"/>
    <n v="50"/>
    <n v="4"/>
    <n v="0"/>
    <n v="0"/>
  </r>
  <r>
    <d v="2024-12-17T00:00:00"/>
    <x v="2"/>
    <s v="Verai General Stores"/>
    <s v="KRHUB_90915"/>
    <s v="SubD B"/>
    <s v="SubD (SubD B)"/>
    <s v="Fabric &amp; Home Care"/>
    <s v="Ariel Liquid"/>
    <n v="4"/>
    <n v="-4"/>
    <n v="-1988.88"/>
    <x v="5"/>
    <x v="1"/>
    <n v="0"/>
    <n v="89752.85"/>
    <n v="134258.43000000005"/>
    <n v="401"/>
    <n v="49"/>
    <n v="0"/>
    <n v="7955.52"/>
    <n v="-4"/>
  </r>
  <r>
    <d v="2024-12-13T00:00:00"/>
    <x v="0"/>
    <s v="V M Enterprise"/>
    <s v="KRHUB_91962"/>
    <s v="SubD A"/>
    <s v="SubD (SubD A)"/>
    <s v="Hair Care"/>
    <s v="H&amp;S"/>
    <n v="12"/>
    <n v="3"/>
    <n v="2649.12"/>
    <x v="0"/>
    <x v="2"/>
    <n v="7947.36"/>
    <n v="7947.36"/>
    <n v="27012.3"/>
    <n v="22"/>
    <n v="11"/>
    <n v="3"/>
    <n v="0"/>
    <n v="0"/>
  </r>
  <r>
    <d v="2024-12-17T00:00:00"/>
    <x v="0"/>
    <s v="DEV ENTERPRISE"/>
    <s v="KRHUB_90736"/>
    <s v="SubD A"/>
    <s v="SubD (SubD A)"/>
    <s v="Hair Care"/>
    <s v="H&amp;S"/>
    <n v="12"/>
    <n v="3"/>
    <n v="2649.12"/>
    <x v="0"/>
    <x v="1"/>
    <n v="7947.36"/>
    <n v="40092.35"/>
    <n v="134258.43000000005"/>
    <n v="405"/>
    <n v="48"/>
    <n v="3"/>
    <n v="0"/>
    <n v="0"/>
  </r>
  <r>
    <d v="2024-12-14T00:00:00"/>
    <x v="0"/>
    <s v="Jiyansh Sales"/>
    <s v="KRHUB_94585"/>
    <s v="SubD B"/>
    <s v="SubD (SubD B)"/>
    <s v="Health Care"/>
    <s v="BabyRub"/>
    <n v="16"/>
    <n v="2"/>
    <n v="3963.54"/>
    <x v="0"/>
    <x v="0"/>
    <n v="7927.08"/>
    <n v="20714.39"/>
    <n v="259109.78000000003"/>
    <n v="472"/>
    <n v="71"/>
    <n v="2"/>
    <n v="0"/>
    <n v="0"/>
  </r>
  <r>
    <d v="2024-12-14T00:00:00"/>
    <x v="0"/>
    <s v="A TO Z TRADERS"/>
    <s v="KRHUB_93275"/>
    <s v="SubD B"/>
    <s v="SubD (SubD B)"/>
    <s v="Health Care"/>
    <s v="BabyRub"/>
    <n v="16"/>
    <n v="2"/>
    <n v="3963.54"/>
    <x v="0"/>
    <x v="0"/>
    <n v="7927.08"/>
    <n v="15565.6"/>
    <n v="251182.70000000004"/>
    <n v="470"/>
    <n v="70"/>
    <n v="2"/>
    <n v="0"/>
    <n v="0"/>
  </r>
  <r>
    <d v="2024-12-14T00:00:00"/>
    <x v="0"/>
    <s v="Vinod Pharma"/>
    <s v="KRHUB_93329"/>
    <s v="SubD A"/>
    <s v="SubD (SubD A)"/>
    <s v="Fabric &amp; Home Care"/>
    <s v="Ariel Liquid"/>
    <n v="4"/>
    <n v="4"/>
    <n v="1981.48"/>
    <x v="0"/>
    <x v="0"/>
    <n v="7925.92"/>
    <n v="61033.889999999992"/>
    <n v="243255.62000000005"/>
    <n v="468"/>
    <n v="69"/>
    <n v="4"/>
    <n v="0"/>
    <n v="0"/>
  </r>
  <r>
    <d v="2024-12-14T00:00:00"/>
    <x v="0"/>
    <s v="Bipinkumar Manshukhlal Shah"/>
    <s v="KRHUB_78366"/>
    <s v="SubD A"/>
    <s v="SubD (SubD A)"/>
    <s v="Fabric &amp; Home Care"/>
    <s v="Ariel Liquid"/>
    <n v="4"/>
    <n v="4"/>
    <n v="1981.48"/>
    <x v="0"/>
    <x v="0"/>
    <n v="7925.92"/>
    <n v="16314.68"/>
    <n v="235329.70000000007"/>
    <n v="464"/>
    <n v="68"/>
    <n v="4"/>
    <n v="0"/>
    <n v="0"/>
  </r>
  <r>
    <d v="2024-12-20T00:00:00"/>
    <x v="0"/>
    <s v="Akshar Agency"/>
    <s v="KRHUB_85606"/>
    <s v="SubD A"/>
    <s v="SubD (SubD A)"/>
    <s v="Fabric &amp; Home Care"/>
    <s v="Ariel Liquid"/>
    <n v="4"/>
    <n v="4"/>
    <n v="1981.48"/>
    <x v="0"/>
    <x v="1"/>
    <n v="7925.92"/>
    <n v="25088.010000000002"/>
    <n v="126311.07000000002"/>
    <n v="402"/>
    <n v="47"/>
    <n v="4"/>
    <n v="0"/>
    <n v="0"/>
  </r>
  <r>
    <d v="2024-12-20T00:00:00"/>
    <x v="0"/>
    <s v="Akshar Agency"/>
    <s v="KRHUB_85606"/>
    <s v="SubD A"/>
    <s v="SubD (SubD A)"/>
    <s v="Fabric &amp; Home Care"/>
    <s v="Ariel Liquid"/>
    <n v="4"/>
    <n v="4"/>
    <n v="1981.48"/>
    <x v="0"/>
    <x v="1"/>
    <n v="7925.92"/>
    <n v="17162.09"/>
    <n v="118385.15000000002"/>
    <n v="398"/>
    <n v="46"/>
    <n v="4"/>
    <n v="0"/>
    <n v="0"/>
  </r>
  <r>
    <d v="2024-12-19T00:00:00"/>
    <x v="0"/>
    <s v="DEV ENTERPRISE"/>
    <s v="KRHUB_90736"/>
    <s v="SubD A"/>
    <s v="SubD (SubD A)"/>
    <s v="Fabric &amp; Home Care"/>
    <s v="Ariel Liquid"/>
    <n v="4"/>
    <n v="4"/>
    <n v="1981.48"/>
    <x v="0"/>
    <x v="1"/>
    <n v="7925.92"/>
    <n v="32144.99"/>
    <n v="110459.23000000003"/>
    <n v="394"/>
    <n v="45"/>
    <n v="4"/>
    <n v="0"/>
    <n v="0"/>
  </r>
  <r>
    <d v="2024-12-16T00:00:00"/>
    <x v="0"/>
    <s v="Verai General Stores"/>
    <s v="KRHUB_90915"/>
    <s v="SubD B"/>
    <s v="SubD (SubD B)"/>
    <s v="Oral care"/>
    <s v="ORAL B"/>
    <n v="96"/>
    <n v="12"/>
    <n v="650.04"/>
    <x v="0"/>
    <x v="0"/>
    <n v="7800.48"/>
    <n v="89752.85"/>
    <n v="227403.78000000006"/>
    <n v="460"/>
    <n v="67"/>
    <n v="12"/>
    <n v="0"/>
    <n v="0"/>
  </r>
  <r>
    <d v="2024-12-16T00:00:00"/>
    <x v="0"/>
    <s v="Verai General Stores"/>
    <s v="KRHUB_90915"/>
    <s v="SubD B"/>
    <s v="SubD (SubD B)"/>
    <s v="Hair Care"/>
    <s v="H&amp;S"/>
    <n v="48"/>
    <n v="10"/>
    <n v="763.7"/>
    <x v="0"/>
    <x v="1"/>
    <n v="7637"/>
    <n v="81952.37000000001"/>
    <n v="102533.31000000001"/>
    <n v="390"/>
    <n v="44"/>
    <n v="10"/>
    <n v="0"/>
    <n v="0"/>
  </r>
  <r>
    <d v="2024-12-02T00:00:00"/>
    <x v="1"/>
    <s v="Patava Medical(GST)"/>
    <s v="KRAHD_40484"/>
    <s v="Small A Pharmacy"/>
    <s v="Other (Small A Pharmacy)"/>
    <s v="Baby Care"/>
    <s v="Pampers"/>
    <n v="288"/>
    <n v="-26"/>
    <n v="-288.86"/>
    <x v="4"/>
    <x v="3"/>
    <n v="0"/>
    <n v="0"/>
    <n v="36646.699999999983"/>
    <n v="-1111"/>
    <n v="403"/>
    <n v="0"/>
    <n v="7510.3600000000006"/>
    <n v="-26"/>
  </r>
  <r>
    <d v="2024-12-02T00:00:00"/>
    <x v="1"/>
    <s v="Hello Medecine(GST)"/>
    <s v="KRAHD_38512"/>
    <s v="Large A Pharmacy"/>
    <s v="HFS (Large A Pharmacy)- D type- Sectorized"/>
    <s v="Grooming"/>
    <s v="Fusion"/>
    <n v="40"/>
    <n v="-2"/>
    <n v="-3705.34"/>
    <x v="1"/>
    <x v="4"/>
    <n v="0"/>
    <n v="0"/>
    <n v="0"/>
    <n v="-93"/>
    <n v="64"/>
    <n v="0"/>
    <n v="7410.68"/>
    <n v="-2"/>
  </r>
  <r>
    <d v="2024-12-16T00:00:00"/>
    <x v="0"/>
    <s v="Verai General Stores"/>
    <s v="KRHUB_90915"/>
    <s v="SubD B"/>
    <s v="SubD (SubD B)"/>
    <s v="Personal Care (GIL)"/>
    <s v="Gillette"/>
    <n v="24"/>
    <n v="6"/>
    <n v="1205.3399999999999"/>
    <x v="0"/>
    <x v="0"/>
    <n v="7232.0399999999991"/>
    <n v="74315.37"/>
    <n v="219603.30000000008"/>
    <n v="448"/>
    <n v="66"/>
    <n v="6"/>
    <n v="0"/>
    <n v="0"/>
  </r>
  <r>
    <d v="2024-12-16T00:00:00"/>
    <x v="0"/>
    <s v="Jalaram Enterprise"/>
    <s v="KRHUB_86219"/>
    <s v="SubD B"/>
    <s v="SubD (SubD B)"/>
    <s v="Personal Care (GIL)"/>
    <s v="Gillette"/>
    <n v="24"/>
    <n v="6"/>
    <n v="1205.3399999999999"/>
    <x v="0"/>
    <x v="0"/>
    <n v="7232.0399999999991"/>
    <n v="32710.639999999999"/>
    <n v="212371.26000000004"/>
    <n v="442"/>
    <n v="65"/>
    <n v="6"/>
    <n v="0"/>
    <n v="0"/>
  </r>
  <r>
    <d v="2024-12-16T00:00:00"/>
    <x v="0"/>
    <s v="Verai General Stores"/>
    <s v="KRHUB_90915"/>
    <s v="SubD B"/>
    <s v="SubD (SubD B)"/>
    <s v="Oral care"/>
    <s v="ORAL B"/>
    <n v="120"/>
    <n v="12"/>
    <n v="600"/>
    <x v="0"/>
    <x v="0"/>
    <n v="7200"/>
    <n v="67083.33"/>
    <n v="205139.22000000006"/>
    <n v="436"/>
    <n v="64"/>
    <n v="12"/>
    <n v="0"/>
    <n v="0"/>
  </r>
  <r>
    <d v="2024-12-16T00:00:00"/>
    <x v="0"/>
    <s v="GPSAR Healthcare Ltd"/>
    <s v="KRHUB_78371"/>
    <s v="Large A Pharmacy"/>
    <s v="HFS (Large A Pharmacy)- D type"/>
    <s v="Oral care"/>
    <s v="ORAL B"/>
    <n v="120"/>
    <n v="12"/>
    <n v="600"/>
    <x v="0"/>
    <x v="0"/>
    <n v="7200"/>
    <n v="75800.339999999982"/>
    <n v="197939.22000000006"/>
    <n v="424"/>
    <n v="63"/>
    <n v="12"/>
    <n v="0"/>
    <n v="0"/>
  </r>
  <r>
    <d v="2024-12-16T00:00:00"/>
    <x v="0"/>
    <s v="GPSAR Healthcare Ltd"/>
    <s v="KRHUB_78371"/>
    <s v="Large A Pharmacy"/>
    <s v="HFS (Large A Pharmacy)- D type"/>
    <s v="Hair Care"/>
    <s v="Pantene"/>
    <n v="24"/>
    <n v="6"/>
    <n v="1194.78"/>
    <x v="0"/>
    <x v="1"/>
    <n v="7168.68"/>
    <n v="68600.339999999982"/>
    <n v="94896.310000000012"/>
    <n v="380"/>
    <n v="43"/>
    <n v="6"/>
    <n v="0"/>
    <n v="0"/>
  </r>
  <r>
    <d v="2024-12-18T00:00:00"/>
    <x v="0"/>
    <s v="Vinod Pharma"/>
    <s v="KRHUB_93329"/>
    <s v="SubD A"/>
    <s v="SubD (SubD A)"/>
    <s v="Personal Care (GIL)"/>
    <s v="Gillette"/>
    <n v="24"/>
    <n v="4"/>
    <n v="1750"/>
    <x v="0"/>
    <x v="1"/>
    <n v="7000"/>
    <n v="53107.969999999994"/>
    <n v="87727.62999999999"/>
    <n v="374"/>
    <n v="42"/>
    <n v="4"/>
    <n v="0"/>
    <n v="0"/>
  </r>
  <r>
    <d v="2024-12-14T00:00:00"/>
    <x v="0"/>
    <s v="Vinod Pharma"/>
    <s v="KRHUB_93329"/>
    <s v="SubD A"/>
    <s v="SubD (SubD A)"/>
    <s v="Hair Care"/>
    <s v="Pantene"/>
    <n v="12"/>
    <n v="3"/>
    <n v="2250"/>
    <x v="0"/>
    <x v="0"/>
    <n v="6750"/>
    <n v="46107.969999999994"/>
    <n v="190739.22000000003"/>
    <n v="412"/>
    <n v="62"/>
    <n v="3"/>
    <n v="0"/>
    <n v="0"/>
  </r>
  <r>
    <d v="2024-12-17T00:00:00"/>
    <x v="0"/>
    <s v="SHREE MOMAI TRADERS"/>
    <s v="KRHUB_89269"/>
    <s v="SubD A"/>
    <s v="SubD (SubD A)"/>
    <s v="Hair Care"/>
    <s v="H&amp;S"/>
    <n v="56"/>
    <n v="6"/>
    <n v="1118.1600000000001"/>
    <x v="0"/>
    <x v="1"/>
    <n v="6708.9600000000009"/>
    <n v="22847.200000000001"/>
    <n v="80727.63"/>
    <n v="370"/>
    <n v="41"/>
    <n v="6"/>
    <n v="0"/>
    <n v="0"/>
  </r>
  <r>
    <d v="2024-12-16T00:00:00"/>
    <x v="0"/>
    <s v="Verai General Stores"/>
    <s v="KRHUB_90915"/>
    <s v="SubD B"/>
    <s v="SubD (SubD B)"/>
    <s v="Baby Care"/>
    <s v="Pampers"/>
    <n v="40"/>
    <n v="8"/>
    <n v="833.36"/>
    <x v="0"/>
    <x v="0"/>
    <n v="6666.88"/>
    <n v="59883.330000000009"/>
    <n v="183989.22000000003"/>
    <n v="409"/>
    <n v="61"/>
    <n v="8"/>
    <n v="0"/>
    <n v="0"/>
  </r>
  <r>
    <d v="2024-12-02T00:00:00"/>
    <x v="1"/>
    <s v="Mahavir Genral Stores"/>
    <s v="KRAHD_46672"/>
    <s v="Semi WS Traditional"/>
    <s v="WS Silver (Semi WS Traditional)"/>
    <s v="Fabric &amp; Home Care"/>
    <s v="Ariel Liquid"/>
    <n v="12"/>
    <n v="-6"/>
    <n v="-1105.56"/>
    <x v="1"/>
    <x v="3"/>
    <n v="0"/>
    <n v="0"/>
    <n v="36646.699999999983"/>
    <n v="-1085"/>
    <n v="402"/>
    <n v="0"/>
    <n v="6633.36"/>
    <n v="-6"/>
  </r>
  <r>
    <d v="2024-12-02T00:00:00"/>
    <x v="1"/>
    <s v="Shreeji Chemist(GST)"/>
    <s v="KRAHD_40112"/>
    <s v="Large B Pharmacy"/>
    <s v="HFS (Large B Pharmacy)- D Type- Sectorized"/>
    <s v="Fem Care"/>
    <s v="Whisper Choice"/>
    <n v="112"/>
    <n v="-12"/>
    <n v="-540.48"/>
    <x v="4"/>
    <x v="3"/>
    <n v="0"/>
    <n v="0"/>
    <n v="36646.699999999983"/>
    <n v="-1079"/>
    <n v="401"/>
    <n v="0"/>
    <n v="6485.76"/>
    <n v="-12"/>
  </r>
  <r>
    <d v="2024-12-02T00:00:00"/>
    <x v="1"/>
    <s v="sagar parlour"/>
    <s v="KRAHD_M02566"/>
    <s v="New Traditional"/>
    <s v="Maximus Jun22 (New Traditional)"/>
    <s v="Baby Care"/>
    <s v="Pampers"/>
    <n v="288"/>
    <n v="-24"/>
    <n v="-266.64"/>
    <x v="1"/>
    <x v="3"/>
    <n v="0"/>
    <n v="0"/>
    <n v="36646.699999999983"/>
    <n v="-1067"/>
    <n v="400"/>
    <n v="0"/>
    <n v="6399.36"/>
    <n v="-24"/>
  </r>
  <r>
    <d v="2024-12-14T00:00:00"/>
    <x v="0"/>
    <s v="Jalaram Enterprise"/>
    <s v="KRHUB_86219"/>
    <s v="SubD B"/>
    <s v="SubD (SubD B)"/>
    <s v="Personal Care (GIL)"/>
    <s v="Gillette"/>
    <n v="24"/>
    <n v="6"/>
    <n v="1066.08"/>
    <x v="0"/>
    <x v="0"/>
    <n v="6396.48"/>
    <n v="25478.6"/>
    <n v="177322.34000000003"/>
    <n v="401"/>
    <n v="60"/>
    <n v="6"/>
    <n v="0"/>
    <n v="0"/>
  </r>
  <r>
    <d v="2024-12-18T00:00:00"/>
    <x v="0"/>
    <s v="Vinod Pharma"/>
    <s v="KRHUB_93329"/>
    <s v="SubD A"/>
    <s v="SubD (SubD A)"/>
    <s v="Personal Care (GIL)"/>
    <s v="Gillette Series"/>
    <n v="144"/>
    <n v="12"/>
    <n v="525"/>
    <x v="0"/>
    <x v="1"/>
    <n v="6300"/>
    <n v="39357.969999999994"/>
    <n v="74018.67"/>
    <n v="364"/>
    <n v="40"/>
    <n v="12"/>
    <n v="0"/>
    <n v="0"/>
  </r>
  <r>
    <d v="2024-12-14T00:00:00"/>
    <x v="0"/>
    <s v="A TO Z TRADERS"/>
    <s v="KRHUB_93275"/>
    <s v="SubD B"/>
    <s v="SubD (SubD B)"/>
    <s v="Personal Care (GIL)"/>
    <s v="Gillette Series"/>
    <n v="144"/>
    <n v="12"/>
    <n v="525"/>
    <x v="0"/>
    <x v="0"/>
    <n v="6300"/>
    <n v="7638.52"/>
    <n v="170925.86000000004"/>
    <n v="395"/>
    <n v="59"/>
    <n v="12"/>
    <n v="0"/>
    <n v="0"/>
  </r>
  <r>
    <d v="2024-12-16T00:00:00"/>
    <x v="0"/>
    <s v="GPSAR Healthcare Ltd"/>
    <s v="KRHUB_78371"/>
    <s v="Large A Pharmacy"/>
    <s v="HFS (Large A Pharmacy)- D type"/>
    <s v="Hair Care"/>
    <s v="Pantene"/>
    <n v="56"/>
    <n v="6"/>
    <n v="1030.92"/>
    <x v="0"/>
    <x v="1"/>
    <n v="6185.52"/>
    <n v="61431.66"/>
    <n v="67718.669999999984"/>
    <n v="352"/>
    <n v="39"/>
    <n v="6"/>
    <n v="0"/>
    <n v="0"/>
  </r>
  <r>
    <d v="2024-12-16T00:00:00"/>
    <x v="0"/>
    <s v="Verai General Stores"/>
    <s v="KRHUB_90915"/>
    <s v="SubD B"/>
    <s v="SubD (SubD B)"/>
    <s v="Hair Care"/>
    <s v="Pantene"/>
    <n v="56"/>
    <n v="6"/>
    <n v="1030.92"/>
    <x v="0"/>
    <x v="1"/>
    <n v="6185.52"/>
    <n v="53216.450000000004"/>
    <n v="61533.15"/>
    <n v="346"/>
    <n v="38"/>
    <n v="6"/>
    <n v="0"/>
    <n v="0"/>
  </r>
  <r>
    <d v="2024-12-18T00:00:00"/>
    <x v="0"/>
    <s v="Vinod Pharma"/>
    <s v="KRHUB_93329"/>
    <s v="SubD A"/>
    <s v="SubD (SubD A)"/>
    <s v="Grooming"/>
    <s v="7 O Clock"/>
    <n v="144"/>
    <n v="12"/>
    <n v="504.96"/>
    <x v="0"/>
    <x v="1"/>
    <n v="6059.5199999999995"/>
    <n v="33057.97"/>
    <n v="55347.63"/>
    <n v="340"/>
    <n v="37"/>
    <n v="12"/>
    <n v="0"/>
    <n v="0"/>
  </r>
  <r>
    <d v="2024-12-16T00:00:00"/>
    <x v="0"/>
    <s v="Verai General Stores"/>
    <s v="KRHUB_90915"/>
    <s v="SubD B"/>
    <s v="SubD (SubD B)"/>
    <s v="Baby Care"/>
    <s v="Pampers"/>
    <n v="18"/>
    <n v="6"/>
    <n v="995.04"/>
    <x v="0"/>
    <x v="0"/>
    <n v="5970.24"/>
    <n v="47030.930000000008"/>
    <n v="164625.86000000004"/>
    <n v="383"/>
    <n v="58"/>
    <n v="6"/>
    <n v="0"/>
    <n v="0"/>
  </r>
  <r>
    <d v="2024-12-14T00:00:00"/>
    <x v="0"/>
    <s v="Jiyansh Sales"/>
    <s v="KRHUB_94585"/>
    <s v="SubD B"/>
    <s v="SubD (SubD B)"/>
    <s v="Health Care"/>
    <s v="Vaporub"/>
    <n v="36"/>
    <n v="6"/>
    <n v="994.98"/>
    <x v="0"/>
    <x v="0"/>
    <n v="5969.88"/>
    <n v="12787.31"/>
    <n v="158655.62000000005"/>
    <n v="377"/>
    <n v="57"/>
    <n v="6"/>
    <n v="0"/>
    <n v="0"/>
  </r>
  <r>
    <d v="2024-12-02T00:00:00"/>
    <x v="1"/>
    <s v="Anand Prov. Store"/>
    <s v="KRAHD_38913"/>
    <s v="Large B Traditional"/>
    <s v="HFS Sectorized (Large B Traditional)"/>
    <s v="Fabric &amp; Home Care"/>
    <s v="Ariel"/>
    <n v="24"/>
    <n v="-6"/>
    <n v="-994.44"/>
    <x v="1"/>
    <x v="3"/>
    <n v="0"/>
    <n v="0"/>
    <n v="36646.699999999983"/>
    <n v="-1043"/>
    <n v="399"/>
    <n v="0"/>
    <n v="5966.64"/>
    <n v="-6"/>
  </r>
  <r>
    <d v="2024-12-16T00:00:00"/>
    <x v="0"/>
    <s v="Verai General Stores"/>
    <s v="KRHUB_90915"/>
    <s v="SubD B"/>
    <s v="SubD (SubD B)"/>
    <s v="Grooming"/>
    <s v="Mach-3 Turbo"/>
    <n v="48"/>
    <n v="3"/>
    <n v="1971.78"/>
    <x v="0"/>
    <x v="0"/>
    <n v="5915.34"/>
    <n v="41060.69000000001"/>
    <n v="152685.74000000005"/>
    <n v="371"/>
    <n v="56"/>
    <n v="3"/>
    <n v="0"/>
    <n v="0"/>
  </r>
  <r>
    <d v="2024-12-16T00:00:00"/>
    <x v="0"/>
    <s v="Jalaram Enterprise"/>
    <s v="KRHUB_86219"/>
    <s v="SubD B"/>
    <s v="SubD (SubD B)"/>
    <s v="Fabric &amp; Home Care"/>
    <s v="Tide"/>
    <n v="8"/>
    <n v="4"/>
    <n v="1477.8"/>
    <x v="0"/>
    <x v="1"/>
    <n v="5911.2"/>
    <n v="19082.120000000003"/>
    <n v="49288.11"/>
    <n v="328"/>
    <n v="36"/>
    <n v="4"/>
    <n v="0"/>
    <n v="0"/>
  </r>
  <r>
    <d v="2024-12-16T00:00:00"/>
    <x v="0"/>
    <s v="GPSAR Healthcare Ltd"/>
    <s v="KRHUB_78371"/>
    <s v="Large A Pharmacy"/>
    <s v="HFS (Large A Pharmacy)- D type"/>
    <s v="Grooming"/>
    <s v="Guard"/>
    <n v="480"/>
    <n v="12"/>
    <n v="480"/>
    <x v="0"/>
    <x v="0"/>
    <n v="5760"/>
    <n v="55246.14"/>
    <n v="146770.40000000005"/>
    <n v="368"/>
    <n v="55"/>
    <n v="12"/>
    <n v="0"/>
    <n v="0"/>
  </r>
  <r>
    <d v="2024-12-14T00:00:00"/>
    <x v="0"/>
    <s v="DEV ENTERPRISE"/>
    <s v="KRHUB_90736"/>
    <s v="SubD A"/>
    <s v="SubD (SubD A)"/>
    <s v="Grooming"/>
    <s v="Mach-3 Turbo"/>
    <n v="48"/>
    <n v="3"/>
    <n v="1918.83"/>
    <x v="0"/>
    <x v="0"/>
    <n v="5756.49"/>
    <n v="24219.070000000003"/>
    <n v="141010.40000000002"/>
    <n v="356"/>
    <n v="54"/>
    <n v="3"/>
    <n v="0"/>
    <n v="0"/>
  </r>
  <r>
    <d v="2024-12-16T00:00:00"/>
    <x v="0"/>
    <s v="Verai General Stores"/>
    <s v="KRHUB_90915"/>
    <s v="SubD B"/>
    <s v="SubD (SubD B)"/>
    <s v="Grooming"/>
    <s v="Mach-3 Turbo"/>
    <n v="48"/>
    <n v="3"/>
    <n v="1918.83"/>
    <x v="0"/>
    <x v="0"/>
    <n v="5756.49"/>
    <n v="35145.350000000006"/>
    <n v="135253.91000000003"/>
    <n v="353"/>
    <n v="53"/>
    <n v="3"/>
    <n v="0"/>
    <n v="0"/>
  </r>
  <r>
    <d v="2024-12-17T00:00:00"/>
    <x v="2"/>
    <s v="Verai General Stores"/>
    <s v="KRHUB_90915"/>
    <s v="SubD B"/>
    <s v="SubD (SubD B)"/>
    <s v="Grooming"/>
    <s v="Mach-3 Turbo"/>
    <n v="48"/>
    <n v="-3"/>
    <n v="-1918.83"/>
    <x v="5"/>
    <x v="1"/>
    <n v="0"/>
    <n v="29388.86"/>
    <n v="43376.91"/>
    <n v="324"/>
    <n v="35"/>
    <n v="0"/>
    <n v="5756.49"/>
    <n v="-3"/>
  </r>
  <r>
    <d v="2024-12-14T00:00:00"/>
    <x v="1"/>
    <s v="DEV ENTERPRISE"/>
    <s v="KRHUB_90736"/>
    <s v="SubD A"/>
    <s v="SubD (SubD A)"/>
    <s v="Grooming"/>
    <s v="Mach-3 Turbo"/>
    <n v="48"/>
    <n v="-3"/>
    <n v="-1918.83"/>
    <x v="1"/>
    <x v="2"/>
    <n v="0"/>
    <n v="18462.579999999998"/>
    <n v="19064.939999999999"/>
    <n v="19"/>
    <n v="10"/>
    <n v="0"/>
    <n v="5756.49"/>
    <n v="-3"/>
  </r>
  <r>
    <d v="2024-12-16T00:00:00"/>
    <x v="0"/>
    <s v="GPSAR Healthcare Ltd"/>
    <s v="KRHUB_78371"/>
    <s v="Large A Pharmacy"/>
    <s v="HFS (Large A Pharmacy)- D type"/>
    <s v="Oral care"/>
    <s v="ORAL B"/>
    <n v="36"/>
    <n v="6"/>
    <n v="950.04"/>
    <x v="0"/>
    <x v="0"/>
    <n v="5700.24"/>
    <n v="49486.14"/>
    <n v="129497.41999999998"/>
    <n v="350"/>
    <n v="52"/>
    <n v="6"/>
    <n v="0"/>
    <n v="0"/>
  </r>
  <r>
    <d v="2024-12-16T00:00:00"/>
    <x v="0"/>
    <s v="GPSAR Healthcare Ltd"/>
    <s v="KRHUB_78371"/>
    <s v="Large A Pharmacy"/>
    <s v="HFS (Large A Pharmacy)- D type"/>
    <s v="Oral care"/>
    <s v="ORAL B"/>
    <n v="36"/>
    <n v="6"/>
    <n v="950.04"/>
    <x v="0"/>
    <x v="0"/>
    <n v="5700.24"/>
    <n v="43785.899999999994"/>
    <n v="123797.17999999998"/>
    <n v="344"/>
    <n v="51"/>
    <n v="6"/>
    <n v="0"/>
    <n v="0"/>
  </r>
  <r>
    <d v="2024-12-02T00:00:00"/>
    <x v="1"/>
    <s v="Patava Medical(GST)"/>
    <s v="KRAHD_40484"/>
    <s v="Small A Pharmacy"/>
    <s v="Other (Small A Pharmacy)"/>
    <s v="Fem Care"/>
    <s v="Whisper Choice"/>
    <n v="112"/>
    <n v="-11"/>
    <n v="-495.44"/>
    <x v="4"/>
    <x v="3"/>
    <n v="0"/>
    <n v="0"/>
    <n v="36646.699999999983"/>
    <n v="-1037"/>
    <n v="398"/>
    <n v="0"/>
    <n v="5449.84"/>
    <n v="-11"/>
  </r>
  <r>
    <d v="2024-12-20T00:00:00"/>
    <x v="0"/>
    <s v="Akshar Agency"/>
    <s v="KRHUB_85606"/>
    <s v="SubD A"/>
    <s v="SubD (SubD A)"/>
    <s v="Hair Care"/>
    <s v="Pantene"/>
    <n v="56"/>
    <n v="5"/>
    <n v="1068.1500000000001"/>
    <x v="0"/>
    <x v="1"/>
    <n v="5340.75"/>
    <n v="9236.17"/>
    <n v="43376.91"/>
    <n v="327"/>
    <n v="34"/>
    <n v="5"/>
    <n v="0"/>
    <n v="0"/>
  </r>
  <r>
    <d v="2024-12-14T00:00:00"/>
    <x v="0"/>
    <s v="Bipinkumar Manshukhlal Shah"/>
    <s v="KRHUB_78366"/>
    <s v="SubD A"/>
    <s v="SubD (SubD A)"/>
    <s v="Baby Care"/>
    <s v="Pampers"/>
    <n v="12"/>
    <n v="4"/>
    <n v="1330"/>
    <x v="0"/>
    <x v="0"/>
    <n v="5320"/>
    <n v="8388.76"/>
    <n v="118096.93999999997"/>
    <n v="338"/>
    <n v="50"/>
    <n v="4"/>
    <n v="0"/>
    <n v="0"/>
  </r>
  <r>
    <d v="2024-12-14T00:00:00"/>
    <x v="0"/>
    <s v="Vinayak Marketing"/>
    <s v="KRHUB_91961"/>
    <s v="SubD A"/>
    <s v="SubD (SubD A)"/>
    <s v="Fabric &amp; Home Care"/>
    <s v="Ariel"/>
    <n v="16"/>
    <n v="4"/>
    <n v="1314.84"/>
    <x v="0"/>
    <x v="0"/>
    <n v="5259.36"/>
    <n v="6892"/>
    <n v="112776.93999999997"/>
    <n v="334"/>
    <n v="49"/>
    <n v="4"/>
    <n v="0"/>
    <n v="0"/>
  </r>
  <r>
    <d v="2024-12-14T00:00:00"/>
    <x v="0"/>
    <s v="Vinod Pharma"/>
    <s v="KRHUB_93329"/>
    <s v="SubD A"/>
    <s v="SubD (SubD A)"/>
    <s v="Hair Care"/>
    <s v="Pantene"/>
    <n v="30"/>
    <n v="4"/>
    <n v="1305.44"/>
    <x v="0"/>
    <x v="0"/>
    <n v="5221.76"/>
    <n v="26998.450000000004"/>
    <n v="107517.57999999999"/>
    <n v="330"/>
    <n v="48"/>
    <n v="4"/>
    <n v="0"/>
    <n v="0"/>
  </r>
  <r>
    <d v="2024-12-13T00:00:00"/>
    <x v="0"/>
    <s v="Vinod Pharma"/>
    <s v="KRHUB_93329"/>
    <s v="SubD A"/>
    <s v="SubD (SubD A)"/>
    <s v="Hair Care"/>
    <s v="Pantene"/>
    <n v="18"/>
    <n v="4"/>
    <n v="1305.44"/>
    <x v="0"/>
    <x v="2"/>
    <n v="5221.76"/>
    <n v="21776.690000000002"/>
    <n v="19064.939999999999"/>
    <n v="22"/>
    <n v="9"/>
    <n v="4"/>
    <n v="0"/>
    <n v="0"/>
  </r>
  <r>
    <d v="2024-12-13T00:00:00"/>
    <x v="0"/>
    <s v="Vinod Pharma"/>
    <s v="KRHUB_93329"/>
    <s v="SubD A"/>
    <s v="SubD (SubD A)"/>
    <s v="Hair Care"/>
    <s v="Pantene"/>
    <n v="18"/>
    <n v="4"/>
    <n v="1305.44"/>
    <x v="0"/>
    <x v="2"/>
    <n v="5221.76"/>
    <n v="16554.930000000004"/>
    <n v="13843.180000000002"/>
    <n v="18"/>
    <n v="8"/>
    <n v="4"/>
    <n v="0"/>
    <n v="0"/>
  </r>
  <r>
    <d v="2024-12-17T00:00:00"/>
    <x v="0"/>
    <s v="SHREE MOMAI TRADERS"/>
    <s v="KRHUB_89269"/>
    <s v="SubD A"/>
    <s v="SubD (SubD A)"/>
    <s v="Personal Care (OS)"/>
    <s v="Old Spice"/>
    <n v="144"/>
    <n v="12"/>
    <n v="428.52"/>
    <x v="0"/>
    <x v="1"/>
    <n v="5142.24"/>
    <n v="16138.24"/>
    <n v="38036.160000000003"/>
    <n v="322"/>
    <n v="33"/>
    <n v="12"/>
    <n v="0"/>
    <n v="0"/>
  </r>
  <r>
    <d v="2024-12-14T00:00:00"/>
    <x v="0"/>
    <s v="DEV ENTERPRISE"/>
    <s v="KRHUB_90736"/>
    <s v="SubD A"/>
    <s v="SubD (SubD A)"/>
    <s v="Oral care"/>
    <s v="ORAL B"/>
    <n v="48"/>
    <n v="6"/>
    <n v="850.02"/>
    <x v="0"/>
    <x v="0"/>
    <n v="5100.12"/>
    <n v="18462.579999999998"/>
    <n v="102295.81999999998"/>
    <n v="326"/>
    <n v="47"/>
    <n v="6"/>
    <n v="0"/>
    <n v="0"/>
  </r>
  <r>
    <d v="2024-12-02T00:00:00"/>
    <x v="0"/>
    <s v="Namh Meditech Private Limited"/>
    <s v="KRAHD_102747"/>
    <s v="Large A Pharmacy"/>
    <s v="New Sectorized (Large A Pharmacy)"/>
    <s v="Female Hair Removal"/>
    <s v="Satin Care"/>
    <n v="192"/>
    <n v="8"/>
    <n v="624.48"/>
    <x v="0"/>
    <x v="3"/>
    <n v="4995.84"/>
    <n v="9290.44"/>
    <n v="36646.699999999983"/>
    <n v="-1026"/>
    <n v="397"/>
    <n v="8"/>
    <n v="0"/>
    <n v="0"/>
  </r>
  <r>
    <d v="2024-12-02T00:00:00"/>
    <x v="0"/>
    <s v="Shree Laxmi Super Market"/>
    <s v="KRAHD_38724"/>
    <s v="Large B Traditional"/>
    <s v="HFS Sectorized (Large B Traditional)"/>
    <s v="Female Hair Removal"/>
    <s v="Satin Care"/>
    <n v="192"/>
    <n v="8"/>
    <n v="624.48"/>
    <x v="0"/>
    <x v="3"/>
    <n v="4995.84"/>
    <n v="4995.84"/>
    <n v="31650.86"/>
    <n v="-1034"/>
    <n v="396"/>
    <n v="8"/>
    <n v="0"/>
    <n v="0"/>
  </r>
  <r>
    <d v="2024-12-02T00:00:00"/>
    <x v="0"/>
    <s v="Remedy Medicines"/>
    <s v="KRAHD_64484"/>
    <s v="Medium Pharmacy"/>
    <s v="New (Medium Pharmacy)- D Type"/>
    <s v="Female Hair Removal"/>
    <s v="Satin Care"/>
    <n v="192"/>
    <n v="8"/>
    <n v="624.48"/>
    <x v="0"/>
    <x v="3"/>
    <n v="4995.84"/>
    <n v="4995.84"/>
    <n v="26655.02"/>
    <n v="-1042"/>
    <n v="395"/>
    <n v="8"/>
    <n v="0"/>
    <n v="0"/>
  </r>
  <r>
    <d v="2024-12-02T00:00:00"/>
    <x v="1"/>
    <s v="Shanker Kirana Store"/>
    <s v="KRAHD_39128"/>
    <s v="Small B Traditional"/>
    <s v="Other (Small B Traditional)"/>
    <s v="Fabric &amp; Home Care"/>
    <s v="Tide"/>
    <n v="24"/>
    <n v="-6"/>
    <n v="-811.08"/>
    <x v="1"/>
    <x v="3"/>
    <n v="0"/>
    <n v="0"/>
    <n v="21659.180000000004"/>
    <n v="-1050"/>
    <n v="394"/>
    <n v="0"/>
    <n v="4866.4800000000005"/>
    <n v="-6"/>
  </r>
  <r>
    <d v="2024-12-16T00:00:00"/>
    <x v="0"/>
    <s v="GPSAR Healthcare Ltd"/>
    <s v="KRHUB_78371"/>
    <s v="Large A Pharmacy"/>
    <s v="HFS (Large A Pharmacy)- D type"/>
    <s v="Grooming"/>
    <s v="Guard"/>
    <n v="108"/>
    <n v="7"/>
    <n v="692.65"/>
    <x v="0"/>
    <x v="0"/>
    <n v="4848.55"/>
    <n v="38085.659999999996"/>
    <n v="97195.7"/>
    <n v="320"/>
    <n v="46"/>
    <n v="7"/>
    <n v="0"/>
    <n v="0"/>
  </r>
  <r>
    <d v="2024-12-14T00:00:00"/>
    <x v="0"/>
    <s v="Jiyansh Sales"/>
    <s v="KRHUB_94585"/>
    <s v="SubD B"/>
    <s v="SubD (SubD B)"/>
    <s v="Personal Care (GIL)"/>
    <s v="Gillette"/>
    <n v="24"/>
    <n v="3"/>
    <n v="1468.8"/>
    <x v="0"/>
    <x v="0"/>
    <n v="4406.3999999999996"/>
    <n v="6817.4299999999994"/>
    <n v="92347.15"/>
    <n v="313"/>
    <n v="45"/>
    <n v="3"/>
    <n v="0"/>
    <n v="0"/>
  </r>
  <r>
    <d v="2024-12-02T00:00:00"/>
    <x v="1"/>
    <s v="kamod medical"/>
    <s v="KRAHD_25727"/>
    <s v="Small A Pharmacy"/>
    <s v="Other (Small A Pharmacy)"/>
    <s v="Health Care"/>
    <s v="BabyRub"/>
    <n v="144"/>
    <n v="-5"/>
    <n v="-867.85"/>
    <x v="6"/>
    <x v="3"/>
    <n v="0"/>
    <n v="0"/>
    <n v="21659.180000000004"/>
    <n v="-1044"/>
    <n v="393"/>
    <n v="0"/>
    <n v="4339.25"/>
    <n v="-5"/>
  </r>
  <r>
    <d v="2024-12-02T00:00:00"/>
    <x v="1"/>
    <s v="Arvind Chemical Produc(GST)"/>
    <s v="KRAHD_40837"/>
    <s v="WS Non-Feeder Traditional"/>
    <s v="WS Silver (WS Non-Feeder Traditional)"/>
    <s v="Fabric &amp; Home Care"/>
    <s v="Tide"/>
    <n v="48"/>
    <n v="-8"/>
    <n v="-540.79999999999995"/>
    <x v="1"/>
    <x v="3"/>
    <n v="0"/>
    <n v="0"/>
    <n v="21659.180000000004"/>
    <n v="-1039"/>
    <n v="392"/>
    <n v="0"/>
    <n v="4326.3999999999996"/>
    <n v="-8"/>
  </r>
  <r>
    <d v="2024-12-16T00:00:00"/>
    <x v="0"/>
    <s v="Verai General Stores"/>
    <s v="KRHUB_90915"/>
    <s v="SubD B"/>
    <s v="SubD (SubD B)"/>
    <s v="Oral care"/>
    <s v="ORAL B"/>
    <n v="48"/>
    <n v="6"/>
    <n v="700.02"/>
    <x v="0"/>
    <x v="0"/>
    <n v="4200.12"/>
    <n v="29388.86"/>
    <n v="87940.75"/>
    <n v="310"/>
    <n v="44"/>
    <n v="6"/>
    <n v="0"/>
    <n v="0"/>
  </r>
  <r>
    <d v="2024-12-14T00:00:00"/>
    <x v="0"/>
    <s v="DEV ENTERPRISE"/>
    <s v="KRHUB_90736"/>
    <s v="SubD A"/>
    <s v="SubD (SubD A)"/>
    <s v="Personal Care (OS)"/>
    <s v="Old Spice"/>
    <n v="72"/>
    <n v="6"/>
    <n v="696.48"/>
    <x v="0"/>
    <x v="0"/>
    <n v="4178.88"/>
    <n v="13362.46"/>
    <n v="83740.629999999976"/>
    <n v="304"/>
    <n v="43"/>
    <n v="6"/>
    <n v="0"/>
    <n v="0"/>
  </r>
  <r>
    <d v="2024-12-16T00:00:00"/>
    <x v="0"/>
    <s v="Verai General Stores"/>
    <s v="KRHUB_90915"/>
    <s v="SubD B"/>
    <s v="SubD (SubD B)"/>
    <s v="Personal Care (OS)"/>
    <s v="Old Spice"/>
    <n v="72"/>
    <n v="6"/>
    <n v="696.48"/>
    <x v="0"/>
    <x v="0"/>
    <n v="4178.88"/>
    <n v="25188.74"/>
    <n v="79561.749999999985"/>
    <n v="298"/>
    <n v="42"/>
    <n v="6"/>
    <n v="0"/>
    <n v="0"/>
  </r>
  <r>
    <d v="2024-12-16T00:00:00"/>
    <x v="0"/>
    <s v="Verai General Stores"/>
    <s v="KRHUB_90915"/>
    <s v="SubD B"/>
    <s v="SubD (SubD B)"/>
    <s v="Oral care"/>
    <s v="ORAL B"/>
    <n v="36"/>
    <n v="6"/>
    <n v="675"/>
    <x v="0"/>
    <x v="0"/>
    <n v="4050"/>
    <n v="21009.86"/>
    <n v="75382.869999999981"/>
    <n v="292"/>
    <n v="41"/>
    <n v="6"/>
    <n v="0"/>
    <n v="0"/>
  </r>
  <r>
    <d v="2024-12-16T00:00:00"/>
    <x v="0"/>
    <s v="Verai General Stores"/>
    <s v="KRHUB_90915"/>
    <s v="SubD B"/>
    <s v="SubD (SubD B)"/>
    <s v="Oral care"/>
    <s v="ORAL B"/>
    <n v="20"/>
    <n v="4"/>
    <n v="1000"/>
    <x v="0"/>
    <x v="0"/>
    <n v="4000"/>
    <n v="16959.86"/>
    <n v="71332.869999999966"/>
    <n v="286"/>
    <n v="40"/>
    <n v="4"/>
    <n v="0"/>
    <n v="0"/>
  </r>
  <r>
    <d v="2024-12-02T00:00:00"/>
    <x v="1"/>
    <s v="Bholenath Supermarket(GST)"/>
    <s v="KRAHD_75432"/>
    <s v="Large B Traditional"/>
    <s v="HFS Sectorized (Large B Traditional)"/>
    <s v="Grooming"/>
    <s v="Guard"/>
    <n v="480"/>
    <n v="-10"/>
    <n v="-400"/>
    <x v="1"/>
    <x v="3"/>
    <n v="0"/>
    <n v="0"/>
    <n v="21659.180000000004"/>
    <n v="-1031"/>
    <n v="391"/>
    <n v="0"/>
    <n v="4000"/>
    <n v="-10"/>
  </r>
  <r>
    <d v="2024-12-02T00:00:00"/>
    <x v="1"/>
    <s v="Bharat Novelty"/>
    <s v="KRAHD_25650"/>
    <s v="Speciality"/>
    <s v="Speciality Others (Speciality)"/>
    <s v="Fem Care"/>
    <s v="Whisper Choice"/>
    <n v="40"/>
    <n v="-6"/>
    <n v="-648.66"/>
    <x v="1"/>
    <x v="3"/>
    <n v="0"/>
    <n v="0"/>
    <n v="21659.180000000004"/>
    <n v="-1021"/>
    <n v="390"/>
    <n v="0"/>
    <n v="3891.96"/>
    <n v="-6"/>
  </r>
  <r>
    <d v="2024-12-16T00:00:00"/>
    <x v="0"/>
    <s v="GPSAR Healthcare Ltd"/>
    <s v="KRHUB_78371"/>
    <s v="Large A Pharmacy"/>
    <s v="HFS (Large A Pharmacy)- D type"/>
    <s v="Health Care"/>
    <s v="Vaporub"/>
    <n v="72"/>
    <n v="4"/>
    <n v="961.32"/>
    <x v="0"/>
    <x v="0"/>
    <n v="3845.28"/>
    <n v="33237.11"/>
    <n v="67332.869999999981"/>
    <n v="282"/>
    <n v="39"/>
    <n v="4"/>
    <n v="0"/>
    <n v="0"/>
  </r>
  <r>
    <d v="2024-12-02T00:00:00"/>
    <x v="0"/>
    <s v="balaji medical and general Store"/>
    <s v="KRAHD_102521"/>
    <s v="New Pharmacy"/>
    <s v="Other (New Pharmacy)"/>
    <s v="Female Hair Removal"/>
    <s v="Satin Care"/>
    <n v="192"/>
    <n v="7"/>
    <n v="546.41999999999996"/>
    <x v="0"/>
    <x v="3"/>
    <n v="3824.9399999999996"/>
    <n v="3902.9999999999995"/>
    <n v="21659.180000000004"/>
    <n v="-1015"/>
    <n v="389"/>
    <n v="7"/>
    <n v="0"/>
    <n v="0"/>
  </r>
  <r>
    <d v="2024-12-02T00:00:00"/>
    <x v="1"/>
    <s v="10 PLUS"/>
    <s v="KRAHD_85332"/>
    <s v="Large A Traditional"/>
    <s v="HFS Sectorized (Large A Traditional)"/>
    <s v="Skin Care"/>
    <s v="Olay"/>
    <n v="6"/>
    <n v="-2"/>
    <n v="-1911.32"/>
    <x v="3"/>
    <x v="3"/>
    <n v="0"/>
    <n v="0"/>
    <n v="17834.240000000002"/>
    <n v="-1022"/>
    <n v="388"/>
    <n v="0"/>
    <n v="3822.64"/>
    <n v="-2"/>
  </r>
  <r>
    <d v="2024-12-02T00:00:00"/>
    <x v="1"/>
    <s v="Vijay Stores"/>
    <s v="KRAHD_38526"/>
    <s v="Large A Pharmacy"/>
    <s v="HFS (Large A Pharmacy)- D type- Sectorized"/>
    <s v="Grooming"/>
    <s v="Wilkinson Sword"/>
    <n v="160"/>
    <n v="-6"/>
    <n v="-618"/>
    <x v="1"/>
    <x v="3"/>
    <n v="0"/>
    <n v="0"/>
    <n v="17834.240000000002"/>
    <n v="-1020"/>
    <n v="387"/>
    <n v="0"/>
    <n v="3708"/>
    <n v="-6"/>
  </r>
  <r>
    <d v="2024-12-16T00:00:00"/>
    <x v="0"/>
    <s v="GPSAR Healthcare Ltd"/>
    <s v="KRHUB_78371"/>
    <s v="Large A Pharmacy"/>
    <s v="HFS (Large A Pharmacy)- D type"/>
    <s v="Baby Care"/>
    <s v="Pampers"/>
    <n v="192"/>
    <n v="12"/>
    <n v="300"/>
    <x v="0"/>
    <x v="0"/>
    <n v="3600"/>
    <n v="29391.830000000005"/>
    <n v="63487.589999999989"/>
    <n v="278"/>
    <n v="38"/>
    <n v="12"/>
    <n v="0"/>
    <n v="0"/>
  </r>
  <r>
    <d v="2024-12-02T00:00:00"/>
    <x v="1"/>
    <s v="Rational Handloom Co.Pvt.Ltd(GST)"/>
    <s v="KRAHD_38717"/>
    <s v="Hyper"/>
    <s v="New HFS (Hyper)"/>
    <s v="Personal Care (GIL)"/>
    <s v="Gillette"/>
    <n v="12"/>
    <n v="-4"/>
    <n v="-889.28"/>
    <x v="3"/>
    <x v="3"/>
    <n v="0"/>
    <n v="0"/>
    <n v="17834.240000000002"/>
    <n v="-1014"/>
    <n v="386"/>
    <n v="0"/>
    <n v="3557.12"/>
    <n v="-4"/>
  </r>
  <r>
    <d v="2024-12-16T00:00:00"/>
    <x v="0"/>
    <s v="GPSAR Healthcare Ltd"/>
    <s v="KRHUB_78371"/>
    <s v="Large A Pharmacy"/>
    <s v="HFS (Large A Pharmacy)- D type"/>
    <s v="Fem Care"/>
    <s v="Whisper Choice"/>
    <n v="1"/>
    <n v="1"/>
    <n v="3481.14"/>
    <x v="0"/>
    <x v="0"/>
    <n v="3481.14"/>
    <n v="25791.83"/>
    <n v="59887.589999999989"/>
    <n v="266"/>
    <n v="37"/>
    <n v="1"/>
    <n v="0"/>
    <n v="0"/>
  </r>
  <r>
    <d v="2024-12-02T00:00:00"/>
    <x v="2"/>
    <s v="Ashriwad Medical(GST)"/>
    <s v="KRAHD_38939"/>
    <s v="Medium Pharmacy"/>
    <s v="New (Medium Pharmacy)- D Type"/>
    <s v="Health Care"/>
    <s v="Vaporub"/>
    <n v="72"/>
    <n v="-4"/>
    <n v="-841.12"/>
    <x v="7"/>
    <x v="4"/>
    <n v="0"/>
    <n v="0"/>
    <n v="0"/>
    <n v="-91"/>
    <n v="63"/>
    <n v="0"/>
    <n v="3364.48"/>
    <n v="-4"/>
  </r>
  <r>
    <d v="2024-12-16T00:00:00"/>
    <x v="0"/>
    <s v="GPSAR Healthcare Ltd"/>
    <s v="KRHUB_78371"/>
    <s v="Large A Pharmacy"/>
    <s v="HFS (Large A Pharmacy)- D type"/>
    <s v="Baby Care"/>
    <s v="Pampers"/>
    <n v="72"/>
    <n v="6"/>
    <n v="547.86"/>
    <x v="0"/>
    <x v="0"/>
    <n v="3287.16"/>
    <n v="22310.690000000002"/>
    <n v="56406.44999999999"/>
    <n v="265"/>
    <n v="36"/>
    <n v="6"/>
    <n v="0"/>
    <n v="0"/>
  </r>
  <r>
    <d v="2024-12-14T00:00:00"/>
    <x v="0"/>
    <s v="Jalaram Enterprise"/>
    <s v="KRHUB_86219"/>
    <s v="SubD B"/>
    <s v="SubD (SubD B)"/>
    <s v="Grooming"/>
    <s v="Mach-3 Turbo"/>
    <n v="72"/>
    <n v="3"/>
    <n v="1056.03"/>
    <x v="0"/>
    <x v="0"/>
    <n v="3168.09"/>
    <n v="13170.92"/>
    <n v="53119.29"/>
    <n v="259"/>
    <n v="35"/>
    <n v="3"/>
    <n v="0"/>
    <n v="0"/>
  </r>
  <r>
    <d v="2024-12-16T00:00:00"/>
    <x v="0"/>
    <s v="GPSAR Healthcare Ltd"/>
    <s v="KRHUB_78371"/>
    <s v="Large A Pharmacy"/>
    <s v="HFS (Large A Pharmacy)- D type"/>
    <s v="Hair Care"/>
    <s v="Pantene"/>
    <n v="24"/>
    <n v="6"/>
    <n v="511.32"/>
    <x v="0"/>
    <x v="1"/>
    <n v="3067.92"/>
    <n v="19023.530000000002"/>
    <n v="32893.919999999998"/>
    <n v="310"/>
    <n v="32"/>
    <n v="6"/>
    <n v="0"/>
    <n v="0"/>
  </r>
  <r>
    <d v="2024-12-02T00:00:00"/>
    <x v="1"/>
    <s v="Satnam Parlour"/>
    <s v="KRAHD_88685"/>
    <s v="Small B Traditional"/>
    <s v="Other (Small B Traditional)"/>
    <s v="Health Care"/>
    <s v="Vaporub"/>
    <n v="1200"/>
    <n v="-12"/>
    <n v="-250.44"/>
    <x v="4"/>
    <x v="3"/>
    <n v="0"/>
    <n v="0"/>
    <n v="17834.240000000002"/>
    <n v="-1010"/>
    <n v="385"/>
    <n v="0"/>
    <n v="3005.2799999999997"/>
    <n v="-12"/>
  </r>
  <r>
    <d v="2024-12-02T00:00:00"/>
    <x v="1"/>
    <s v="Shanker Kirana Store"/>
    <s v="KRAHD_39128"/>
    <s v="Small B Traditional"/>
    <s v="Other (Small B Traditional)"/>
    <s v="Fabric &amp; Home Care"/>
    <s v="Ariel"/>
    <n v="48"/>
    <n v="-6"/>
    <n v="-500.04"/>
    <x v="1"/>
    <x v="3"/>
    <n v="0"/>
    <n v="0"/>
    <n v="17834.240000000002"/>
    <n v="-998"/>
    <n v="384"/>
    <n v="0"/>
    <n v="3000.2400000000002"/>
    <n v="-6"/>
  </r>
  <r>
    <d v="2024-12-02T00:00:00"/>
    <x v="1"/>
    <s v="Maruti Medical &amp; Provision Store"/>
    <s v="KRAHD_92202"/>
    <s v="Large B Pharmacy"/>
    <s v="HFS (Large B Pharmacy)- D Type- Sectorized"/>
    <s v="Baby Care"/>
    <s v="Pampers"/>
    <n v="12"/>
    <n v="-3"/>
    <n v="-997.5"/>
    <x v="1"/>
    <x v="3"/>
    <n v="0"/>
    <n v="0"/>
    <n v="17834.240000000002"/>
    <n v="-992"/>
    <n v="383"/>
    <n v="0"/>
    <n v="2992.5"/>
    <n v="-3"/>
  </r>
  <r>
    <d v="2024-12-14T00:00:00"/>
    <x v="0"/>
    <s v="Jalaram Enterprise"/>
    <s v="KRHUB_86219"/>
    <s v="SubD B"/>
    <s v="SubD (SubD B)"/>
    <s v="Hair Care"/>
    <s v="H&amp;S"/>
    <n v="56"/>
    <n v="4"/>
    <n v="745.44"/>
    <x v="0"/>
    <x v="0"/>
    <n v="2981.76"/>
    <n v="10002.83"/>
    <n v="49951.200000000004"/>
    <n v="256"/>
    <n v="34"/>
    <n v="4"/>
    <n v="0"/>
    <n v="0"/>
  </r>
  <r>
    <d v="2024-12-16T00:00:00"/>
    <x v="0"/>
    <s v="Verai General Stores"/>
    <s v="KRHUB_90915"/>
    <s v="SubD B"/>
    <s v="SubD (SubD B)"/>
    <s v="Female Hair Removal"/>
    <s v="Venus"/>
    <n v="24"/>
    <n v="3"/>
    <n v="986.85"/>
    <x v="0"/>
    <x v="0"/>
    <n v="2960.55"/>
    <n v="12959.859999999999"/>
    <n v="46969.440000000002"/>
    <n v="252"/>
    <n v="33"/>
    <n v="3"/>
    <n v="0"/>
    <n v="0"/>
  </r>
  <r>
    <d v="2024-12-16T00:00:00"/>
    <x v="0"/>
    <s v="Jalaram Enterprise"/>
    <s v="KRHUB_86219"/>
    <s v="SubD B"/>
    <s v="SubD (SubD B)"/>
    <s v="Female Hair Removal"/>
    <s v="Venus"/>
    <n v="24"/>
    <n v="3"/>
    <n v="986.85"/>
    <x v="0"/>
    <x v="0"/>
    <n v="2960.55"/>
    <n v="7021.07"/>
    <n v="44008.89"/>
    <n v="249"/>
    <n v="32"/>
    <n v="3"/>
    <n v="0"/>
    <n v="0"/>
  </r>
  <r>
    <d v="2024-12-02T00:00:00"/>
    <x v="1"/>
    <s v="Raj Chemist(GST)"/>
    <s v="KRAHD_38421"/>
    <s v="Large A Pharmacy"/>
    <s v="HFS (Large A Pharmacy)- D type- Sectorized"/>
    <s v="Fem Care"/>
    <s v="Whisper Ultra"/>
    <n v="18"/>
    <n v="-3"/>
    <n v="-986.85"/>
    <x v="8"/>
    <x v="3"/>
    <n v="0"/>
    <n v="0"/>
    <n v="17834.240000000002"/>
    <n v="-989"/>
    <n v="382"/>
    <n v="0"/>
    <n v="2960.55"/>
    <n v="-3"/>
  </r>
  <r>
    <d v="2024-12-02T00:00:00"/>
    <x v="1"/>
    <s v="Raj Tarders"/>
    <s v="KRAHD_86017"/>
    <s v="Large B Traditional"/>
    <s v="HFS Sectorized (Large B Traditional)"/>
    <s v="Fem Care"/>
    <s v="Whisper Ultra"/>
    <n v="18"/>
    <n v="-3"/>
    <n v="-986.85"/>
    <x v="1"/>
    <x v="3"/>
    <n v="0"/>
    <n v="0"/>
    <n v="17834.240000000002"/>
    <n v="-986"/>
    <n v="381"/>
    <n v="0"/>
    <n v="2960.55"/>
    <n v="-3"/>
  </r>
  <r>
    <d v="2024-12-02T00:00:00"/>
    <x v="0"/>
    <s v="Janak Medical Store"/>
    <s v="KRAHD_70694"/>
    <s v="Large B Pharmacy"/>
    <s v="HFS (Large B Pharmacy)- D Type- Sectorized"/>
    <s v="Female Hair Removal"/>
    <s v="Venus"/>
    <n v="24"/>
    <n v="3"/>
    <n v="986.85"/>
    <x v="0"/>
    <x v="3"/>
    <n v="2960.55"/>
    <n v="2960.55"/>
    <n v="17834.240000000002"/>
    <n v="-983"/>
    <n v="380"/>
    <n v="3"/>
    <n v="0"/>
    <n v="0"/>
  </r>
  <r>
    <d v="2024-12-02T00:00:00"/>
    <x v="1"/>
    <s v="NewSafe Medical"/>
    <s v="KRAHD_55612"/>
    <s v="Large B Pharmacy"/>
    <s v="HFS (Large B Pharmacy)- D Type- Sectorized"/>
    <s v="Female Hair Removal"/>
    <s v="Venus"/>
    <n v="18"/>
    <n v="-3"/>
    <n v="-986.85"/>
    <x v="1"/>
    <x v="4"/>
    <n v="0"/>
    <n v="0"/>
    <n v="0"/>
    <n v="-87"/>
    <n v="62"/>
    <n v="0"/>
    <n v="2960.55"/>
    <n v="-3"/>
  </r>
  <r>
    <d v="2024-12-13T00:00:00"/>
    <x v="0"/>
    <s v="Akshar Agency"/>
    <s v="KRHUB_85606"/>
    <s v="SubD A"/>
    <s v="SubD (SubD A)"/>
    <s v="Hair Care"/>
    <s v="Pantene"/>
    <n v="30"/>
    <n v="3"/>
    <n v="979.08"/>
    <x v="0"/>
    <x v="2"/>
    <n v="2937.2400000000002"/>
    <n v="3895.42"/>
    <n v="8621.42"/>
    <n v="14"/>
    <n v="7"/>
    <n v="3"/>
    <n v="0"/>
    <n v="0"/>
  </r>
  <r>
    <d v="2024-12-02T00:00:00"/>
    <x v="1"/>
    <s v="Karanchi Store"/>
    <s v="KRAHD_41623"/>
    <s v="Small B Traditional"/>
    <s v="Other (Small B Traditional)"/>
    <s v="Fem Care"/>
    <s v="Whisper Choice"/>
    <n v="112"/>
    <n v="-8"/>
    <n v="-360.32"/>
    <x v="6"/>
    <x v="3"/>
    <n v="0"/>
    <n v="0"/>
    <n v="14873.689999999999"/>
    <n v="-986"/>
    <n v="379"/>
    <n v="0"/>
    <n v="2882.56"/>
    <n v="-8"/>
  </r>
  <r>
    <d v="2024-12-16T00:00:00"/>
    <x v="0"/>
    <s v="Verai General Stores"/>
    <s v="KRHUB_90915"/>
    <s v="SubD B"/>
    <s v="SubD (SubD B)"/>
    <s v="Personal Care (GIL)"/>
    <s v="Gillette"/>
    <n v="144"/>
    <n v="12"/>
    <n v="240"/>
    <x v="0"/>
    <x v="0"/>
    <n v="2880"/>
    <n v="9999.31"/>
    <n v="41048.339999999997"/>
    <n v="246"/>
    <n v="31"/>
    <n v="12"/>
    <n v="0"/>
    <n v="0"/>
  </r>
  <r>
    <d v="2024-12-14T00:00:00"/>
    <x v="0"/>
    <s v="Vinod Pharma"/>
    <s v="KRHUB_93329"/>
    <s v="SubD A"/>
    <s v="SubD (SubD A)"/>
    <s v="Hair Care"/>
    <s v="Pantene"/>
    <n v="12"/>
    <n v="2"/>
    <n v="1426.8"/>
    <x v="0"/>
    <x v="0"/>
    <n v="2853.6"/>
    <n v="11333.170000000002"/>
    <n v="38168.339999999997"/>
    <n v="234"/>
    <n v="30"/>
    <n v="2"/>
    <n v="0"/>
    <n v="0"/>
  </r>
  <r>
    <d v="2024-12-02T00:00:00"/>
    <x v="1"/>
    <s v="Shivam Medical Stores"/>
    <s v="KRAHD_25840"/>
    <s v="Small A Pharmacy"/>
    <s v="Other (Small A Pharmacy)"/>
    <s v="Oral care"/>
    <s v="ORAL B"/>
    <n v="72"/>
    <n v="-5"/>
    <n v="-562.5"/>
    <x v="1"/>
    <x v="3"/>
    <n v="0"/>
    <n v="0"/>
    <n v="14873.689999999999"/>
    <n v="-978"/>
    <n v="378"/>
    <n v="0"/>
    <n v="2812.5"/>
    <n v="-5"/>
  </r>
  <r>
    <d v="2024-12-16T00:00:00"/>
    <x v="0"/>
    <s v="GPSAR Healthcare Ltd"/>
    <s v="KRHUB_78371"/>
    <s v="Large A Pharmacy"/>
    <s v="HFS (Large A Pharmacy)- D type"/>
    <s v="Hair Care"/>
    <s v="H&amp;S"/>
    <n v="48"/>
    <n v="6"/>
    <n v="458.22"/>
    <x v="0"/>
    <x v="1"/>
    <n v="2749.32"/>
    <n v="15955.610000000002"/>
    <n v="29826"/>
    <n v="304"/>
    <n v="31"/>
    <n v="6"/>
    <n v="0"/>
    <n v="0"/>
  </r>
  <r>
    <d v="2024-12-16T00:00:00"/>
    <x v="0"/>
    <s v="GPSAR Healthcare Ltd"/>
    <s v="KRHUB_78371"/>
    <s v="Large A Pharmacy"/>
    <s v="HFS (Large A Pharmacy)- D type"/>
    <s v="Hair Care"/>
    <s v="H&amp;S"/>
    <n v="48"/>
    <n v="6"/>
    <n v="458.22"/>
    <x v="0"/>
    <x v="1"/>
    <n v="2749.32"/>
    <n v="13206.290000000003"/>
    <n v="27076.68"/>
    <n v="298"/>
    <n v="30"/>
    <n v="6"/>
    <n v="0"/>
    <n v="0"/>
  </r>
  <r>
    <d v="2024-12-14T00:00:00"/>
    <x v="0"/>
    <s v="Jalaram Enterprise"/>
    <s v="KRHUB_86219"/>
    <s v="SubD B"/>
    <s v="SubD (SubD B)"/>
    <s v="Hair Care"/>
    <s v="Pantene"/>
    <n v="56"/>
    <n v="4"/>
    <n v="687.28"/>
    <x v="0"/>
    <x v="0"/>
    <n v="2749.12"/>
    <n v="4060.52"/>
    <n v="35314.74"/>
    <n v="232"/>
    <n v="29"/>
    <n v="4"/>
    <n v="0"/>
    <n v="0"/>
  </r>
  <r>
    <d v="2024-12-14T00:00:00"/>
    <x v="0"/>
    <s v="DEV ENTERPRISE"/>
    <s v="KRHUB_90736"/>
    <s v="SubD A"/>
    <s v="SubD (SubD A)"/>
    <s v="Grooming"/>
    <s v="Mach-3 Turbo"/>
    <n v="48"/>
    <n v="2"/>
    <n v="1314.52"/>
    <x v="0"/>
    <x v="0"/>
    <n v="2629.04"/>
    <n v="9183.58"/>
    <n v="32565.620000000006"/>
    <n v="228"/>
    <n v="28"/>
    <n v="2"/>
    <n v="0"/>
    <n v="0"/>
  </r>
  <r>
    <d v="2024-12-02T00:00:00"/>
    <x v="1"/>
    <s v="chamunda kirana store"/>
    <s v="KRAHD_97701"/>
    <s v="New Traditional"/>
    <s v="Maximus 2.0 Replacement (New Traditional)"/>
    <s v="Grooming"/>
    <s v="Wilkinson Sword"/>
    <n v="160"/>
    <n v="-5"/>
    <n v="-515"/>
    <x v="3"/>
    <x v="3"/>
    <n v="0"/>
    <n v="0"/>
    <n v="14873.689999999999"/>
    <n v="-973"/>
    <n v="377"/>
    <n v="0"/>
    <n v="2575"/>
    <n v="-5"/>
  </r>
  <r>
    <d v="2024-12-02T00:00:00"/>
    <x v="1"/>
    <s v="Shree Aai Mata super market"/>
    <s v="KRAHD_M04982"/>
    <s v="Small B Traditional"/>
    <s v="Maximus Jun22 (Small B Traditional)"/>
    <s v="Grooming"/>
    <s v="Guard"/>
    <n v="480"/>
    <n v="-8"/>
    <n v="-320"/>
    <x v="4"/>
    <x v="3"/>
    <n v="0"/>
    <n v="0"/>
    <n v="14873.689999999999"/>
    <n v="-968"/>
    <n v="376"/>
    <n v="0"/>
    <n v="2560"/>
    <n v="-8"/>
  </r>
  <r>
    <d v="2024-12-02T00:00:00"/>
    <x v="1"/>
    <s v="Shreenathji Pharmacy"/>
    <s v="KRAHD_93063"/>
    <s v="Small A Pharmacy"/>
    <s v="Other (Small A Pharmacy)"/>
    <s v="Fabric &amp; Home Care"/>
    <s v="Ariel Liquid"/>
    <n v="4"/>
    <n v="-2"/>
    <n v="-1277.78"/>
    <x v="1"/>
    <x v="3"/>
    <n v="0"/>
    <n v="0"/>
    <n v="14873.689999999999"/>
    <n v="-960"/>
    <n v="375"/>
    <n v="0"/>
    <n v="2555.56"/>
    <n v="-2"/>
  </r>
  <r>
    <d v="2024-12-02T00:00:00"/>
    <x v="1"/>
    <s v="Kundan Parlour"/>
    <s v="KRAHD_80386"/>
    <s v="New Traditional"/>
    <s v="Other (New Traditional)"/>
    <s v="Fabric &amp; Home Care"/>
    <s v="Ariel"/>
    <n v="5"/>
    <n v="-5"/>
    <n v="-510.2"/>
    <x v="6"/>
    <x v="3"/>
    <n v="0"/>
    <n v="0"/>
    <n v="14873.689999999999"/>
    <n v="-958"/>
    <n v="374"/>
    <n v="0"/>
    <n v="2551"/>
    <n v="-5"/>
  </r>
  <r>
    <d v="2024-12-02T00:00:00"/>
    <x v="1"/>
    <s v="laxmi provision store"/>
    <s v="KRAHD_M05655"/>
    <s v="New Traditional"/>
    <s v="Maximus Jun22 (New Traditional)"/>
    <s v="Fabric &amp; Home Care"/>
    <s v="Ariel"/>
    <n v="5"/>
    <n v="-5"/>
    <n v="-510.2"/>
    <x v="4"/>
    <x v="3"/>
    <n v="0"/>
    <n v="0"/>
    <n v="14873.689999999999"/>
    <n v="-953"/>
    <n v="373"/>
    <n v="0"/>
    <n v="2551"/>
    <n v="-5"/>
  </r>
  <r>
    <d v="2024-12-02T00:00:00"/>
    <x v="1"/>
    <s v="Vijay Stores"/>
    <s v="KRAHD_38526"/>
    <s v="Large A Pharmacy"/>
    <s v="HFS (Large A Pharmacy)- D type- Sectorized"/>
    <s v="Grooming"/>
    <s v="Wilkinson Sword"/>
    <n v="120"/>
    <n v="-5"/>
    <n v="-505.5"/>
    <x v="1"/>
    <x v="3"/>
    <n v="0"/>
    <n v="0"/>
    <n v="14873.689999999999"/>
    <n v="-948"/>
    <n v="372"/>
    <n v="0"/>
    <n v="2527.5"/>
    <n v="-5"/>
  </r>
  <r>
    <d v="2024-12-16T00:00:00"/>
    <x v="0"/>
    <s v="GPSAR Healthcare Ltd"/>
    <s v="KRHUB_78371"/>
    <s v="Large A Pharmacy"/>
    <s v="HFS (Large A Pharmacy)- D type"/>
    <s v="Fem Care"/>
    <s v="Whisper Ultra"/>
    <n v="32"/>
    <n v="4"/>
    <n v="630.64"/>
    <x v="0"/>
    <x v="0"/>
    <n v="2522.56"/>
    <n v="10456.970000000001"/>
    <n v="29936.580000000005"/>
    <n v="226"/>
    <n v="27"/>
    <n v="4"/>
    <n v="0"/>
    <n v="0"/>
  </r>
  <r>
    <d v="2024-12-02T00:00:00"/>
    <x v="2"/>
    <s v="Gandhi &amp; Sons"/>
    <s v="KRAHD_38463"/>
    <s v="Large B Traditional"/>
    <s v="HFS Sectorized (Large B Traditional)"/>
    <s v="Health Care"/>
    <s v="BabyRub"/>
    <n v="1080"/>
    <n v="-8"/>
    <n v="-313.76"/>
    <x v="7"/>
    <x v="4"/>
    <n v="0"/>
    <n v="0"/>
    <n v="0"/>
    <n v="-84"/>
    <n v="61"/>
    <n v="0"/>
    <n v="2510.08"/>
    <n v="-8"/>
  </r>
  <r>
    <d v="2024-12-16T00:00:00"/>
    <x v="0"/>
    <s v="GPSAR Healthcare Ltd"/>
    <s v="KRHUB_78371"/>
    <s v="Large A Pharmacy"/>
    <s v="HFS (Large A Pharmacy)- D type"/>
    <s v="Personal Care (GIL)"/>
    <s v="Gillette Series"/>
    <n v="6"/>
    <n v="4"/>
    <n v="625.04"/>
    <x v="0"/>
    <x v="0"/>
    <n v="2500.16"/>
    <n v="7934.4099999999989"/>
    <n v="27414.020000000004"/>
    <n v="222"/>
    <n v="26"/>
    <n v="4"/>
    <n v="0"/>
    <n v="0"/>
  </r>
  <r>
    <d v="2024-12-16T00:00:00"/>
    <x v="0"/>
    <s v="Verai General Stores"/>
    <s v="KRHUB_90915"/>
    <s v="SubD B"/>
    <s v="SubD (SubD B)"/>
    <s v="Hair Care"/>
    <s v="Pantene"/>
    <n v="48"/>
    <n v="6"/>
    <n v="409.08"/>
    <x v="0"/>
    <x v="1"/>
    <n v="2454.48"/>
    <n v="7119.31"/>
    <n v="24327.359999999997"/>
    <n v="292"/>
    <n v="29"/>
    <n v="6"/>
    <n v="0"/>
    <n v="0"/>
  </r>
  <r>
    <d v="2024-12-02T00:00:00"/>
    <x v="1"/>
    <s v="Shanker Kirana Store"/>
    <s v="KRAHD_39128"/>
    <s v="Small B Traditional"/>
    <s v="Other (Small B Traditional)"/>
    <s v="Fabric &amp; Home Care"/>
    <s v="Tide"/>
    <n v="48"/>
    <n v="-6"/>
    <n v="-405.6"/>
    <x v="1"/>
    <x v="3"/>
    <n v="0"/>
    <n v="0"/>
    <n v="14873.689999999999"/>
    <n v="-943"/>
    <n v="371"/>
    <n v="0"/>
    <n v="2433.6000000000004"/>
    <n v="-6"/>
  </r>
  <r>
    <d v="2024-12-02T00:00:00"/>
    <x v="1"/>
    <s v="Anand Kirana"/>
    <s v="KRAHD_40038"/>
    <s v="Large B Traditional"/>
    <s v="HFS Sectorized (Large B Traditional)"/>
    <s v="Fabric &amp; Home Care"/>
    <s v="Ariel"/>
    <n v="34"/>
    <n v="-4"/>
    <n v="-592.6"/>
    <x v="3"/>
    <x v="3"/>
    <n v="0"/>
    <n v="0"/>
    <n v="14873.689999999999"/>
    <n v="-937"/>
    <n v="370"/>
    <n v="0"/>
    <n v="2370.4"/>
    <n v="-4"/>
  </r>
  <r>
    <d v="2024-12-02T00:00:00"/>
    <x v="1"/>
    <s v="J.P.Tea Depo"/>
    <s v="KRAHD_38423"/>
    <s v="Large A Traditional"/>
    <s v="HFS Sectorized (Large A Traditional)"/>
    <s v="Grooming"/>
    <s v="Gillette Presto Intl"/>
    <n v="192"/>
    <n v="-6"/>
    <n v="-394.68"/>
    <x v="4"/>
    <x v="3"/>
    <n v="0"/>
    <n v="0"/>
    <n v="14873.689999999999"/>
    <n v="-933"/>
    <n v="369"/>
    <n v="0"/>
    <n v="2368.08"/>
    <n v="-6"/>
  </r>
  <r>
    <d v="2024-12-02T00:00:00"/>
    <x v="1"/>
    <s v="Just Born(GST)"/>
    <s v="KRAHD_44577"/>
    <s v="Speciality"/>
    <s v="Speciality Others (Speciality)"/>
    <s v="Baby Care"/>
    <s v="Pampers"/>
    <n v="12"/>
    <n v="-3"/>
    <n v="-780"/>
    <x v="1"/>
    <x v="3"/>
    <n v="0"/>
    <n v="0"/>
    <n v="14873.689999999999"/>
    <n v="-927"/>
    <n v="368"/>
    <n v="0"/>
    <n v="2340"/>
    <n v="-3"/>
  </r>
  <r>
    <d v="2024-12-02T00:00:00"/>
    <x v="0"/>
    <s v="Osia Hyper Retail Ltd(GST)"/>
    <s v="KRAHD_70486"/>
    <s v="Hyper"/>
    <s v="New HFS (Hyper)"/>
    <s v="Female Hair Removal"/>
    <s v="Venus"/>
    <n v="48"/>
    <n v="4"/>
    <n v="578.91999999999996"/>
    <x v="0"/>
    <x v="3"/>
    <n v="2315.6799999999998"/>
    <n v="2315.6799999999998"/>
    <n v="14873.689999999999"/>
    <n v="-924"/>
    <n v="367"/>
    <n v="4"/>
    <n v="0"/>
    <n v="0"/>
  </r>
  <r>
    <d v="2024-12-02T00:00:00"/>
    <x v="0"/>
    <s v="Namh Meditech Private Limited"/>
    <s v="KRAHD_102747"/>
    <s v="Large A Pharmacy"/>
    <s v="New Sectorized (Large A Pharmacy)"/>
    <s v="Female Hair Removal"/>
    <s v="Venus"/>
    <n v="72"/>
    <n v="4"/>
    <n v="578.91999999999996"/>
    <x v="0"/>
    <x v="3"/>
    <n v="2315.6799999999998"/>
    <n v="4294.5999999999995"/>
    <n v="12558.010000000002"/>
    <n v="-928"/>
    <n v="366"/>
    <n v="4"/>
    <n v="0"/>
    <n v="0"/>
  </r>
  <r>
    <d v="2024-12-14T00:00:00"/>
    <x v="0"/>
    <s v="DEV ENTERPRISE"/>
    <s v="KRHUB_90736"/>
    <s v="SubD A"/>
    <s v="SubD (SubD A)"/>
    <s v="Oral care"/>
    <s v="ORAL B"/>
    <n v="48"/>
    <n v="4"/>
    <n v="566.67999999999995"/>
    <x v="0"/>
    <x v="0"/>
    <n v="2266.7199999999998"/>
    <n v="6554.5400000000009"/>
    <n v="24913.860000000004"/>
    <n v="218"/>
    <n v="25"/>
    <n v="4"/>
    <n v="0"/>
    <n v="0"/>
  </r>
  <r>
    <d v="2024-12-02T00:00:00"/>
    <x v="2"/>
    <s v="Vaibhav Laxmi Medicine(GST)"/>
    <s v="KRAHD_73297"/>
    <s v="Large B Pharmacy"/>
    <s v="HFS (Large B Pharmacy)- D Type- Sectorized"/>
    <s v="Grooming"/>
    <s v="Gillette Mach3"/>
    <n v="36"/>
    <n v="-3"/>
    <n v="-736.62"/>
    <x v="5"/>
    <x v="4"/>
    <n v="0"/>
    <n v="0"/>
    <n v="0"/>
    <n v="-76"/>
    <n v="60"/>
    <n v="0"/>
    <n v="2209.86"/>
    <n v="-3"/>
  </r>
  <r>
    <d v="2024-12-02T00:00:00"/>
    <x v="1"/>
    <s v="Raj Chemist(GST)"/>
    <s v="KRAHD_38421"/>
    <s v="Large A Pharmacy"/>
    <s v="HFS (Large A Pharmacy)- D type- Sectorized"/>
    <s v="Fem Care"/>
    <s v="Whisper Ultra"/>
    <n v="12"/>
    <n v="-2"/>
    <n v="-1088.06"/>
    <x v="8"/>
    <x v="3"/>
    <n v="0"/>
    <n v="0"/>
    <n v="10242.330000000002"/>
    <n v="-932"/>
    <n v="365"/>
    <n v="0"/>
    <n v="2176.12"/>
    <n v="-2"/>
  </r>
  <r>
    <d v="2024-12-14T00:00:00"/>
    <x v="0"/>
    <s v="Vinod Pharma"/>
    <s v="KRHUB_93329"/>
    <s v="SubD A"/>
    <s v="SubD (SubD A)"/>
    <s v="Fabric &amp; Home Care"/>
    <s v="Tide"/>
    <n v="24"/>
    <n v="4"/>
    <n v="540.72"/>
    <x v="0"/>
    <x v="0"/>
    <n v="2162.88"/>
    <n v="8479.57"/>
    <n v="22647.140000000003"/>
    <n v="214"/>
    <n v="24"/>
    <n v="4"/>
    <n v="0"/>
    <n v="0"/>
  </r>
  <r>
    <d v="2024-12-02T00:00:00"/>
    <x v="1"/>
    <s v="Arpit Medical(GST)"/>
    <s v="KRAHD_39093"/>
    <s v="Large B Pharmacy"/>
    <s v="HFS (Large B Pharmacy)- D Type- Sectorized"/>
    <s v="Grooming"/>
    <s v="Fusion"/>
    <n v="40"/>
    <n v="-1"/>
    <n v="-2141.96"/>
    <x v="1"/>
    <x v="4"/>
    <n v="0"/>
    <n v="0"/>
    <n v="0"/>
    <n v="-73"/>
    <n v="59"/>
    <n v="0"/>
    <n v="2141.96"/>
    <n v="-1"/>
  </r>
  <r>
    <d v="2024-12-02T00:00:00"/>
    <x v="1"/>
    <s v="Hello Medecine(GST)"/>
    <s v="KRAHD_38512"/>
    <s v="Large A Pharmacy"/>
    <s v="HFS (Large A Pharmacy)- D type- Sectorized"/>
    <s v="Grooming"/>
    <s v="Fusion"/>
    <n v="40"/>
    <n v="-1"/>
    <n v="-2141.96"/>
    <x v="1"/>
    <x v="4"/>
    <n v="0"/>
    <n v="0"/>
    <n v="0"/>
    <n v="-72"/>
    <n v="58"/>
    <n v="0"/>
    <n v="2141.96"/>
    <n v="-1"/>
  </r>
  <r>
    <d v="2024-12-17T00:00:00"/>
    <x v="0"/>
    <s v="DEV ENTERPRISE"/>
    <s v="KRHUB_90736"/>
    <s v="SubD A"/>
    <s v="SubD (SubD A)"/>
    <s v="Oral care"/>
    <s v="ORAL B"/>
    <n v="96"/>
    <n v="6"/>
    <n v="350.04"/>
    <x v="0"/>
    <x v="1"/>
    <n v="2100.2400000000002"/>
    <n v="4287.8200000000006"/>
    <n v="21872.879999999997"/>
    <n v="286"/>
    <n v="28"/>
    <n v="6"/>
    <n v="0"/>
    <n v="0"/>
  </r>
  <r>
    <d v="2024-12-02T00:00:00"/>
    <x v="1"/>
    <s v="Amiraj Pro Center(GST)"/>
    <s v="KRAHD_39534"/>
    <s v="Large B Traditional"/>
    <s v="HFS Sectorized (Large B Traditional)"/>
    <s v="Grooming"/>
    <s v="Gillette Mach3"/>
    <n v="48"/>
    <n v="-2"/>
    <n v="-1026.78"/>
    <x v="4"/>
    <x v="3"/>
    <n v="0"/>
    <n v="0"/>
    <n v="10242.330000000002"/>
    <n v="-930"/>
    <n v="364"/>
    <n v="0"/>
    <n v="2053.56"/>
    <n v="-2"/>
  </r>
  <r>
    <d v="2024-12-17T00:00:00"/>
    <x v="0"/>
    <s v="SHREE MOMAI TRADERS"/>
    <s v="KRHUB_89269"/>
    <s v="SubD A"/>
    <s v="SubD (SubD A)"/>
    <s v="Fem Care"/>
    <s v="Whisper Choice"/>
    <n v="1"/>
    <n v="1"/>
    <n v="2043.29"/>
    <x v="0"/>
    <x v="1"/>
    <n v="2043.29"/>
    <n v="10996"/>
    <n v="19772.64"/>
    <n v="280"/>
    <n v="27"/>
    <n v="1"/>
    <n v="0"/>
    <n v="0"/>
  </r>
  <r>
    <d v="2024-12-16T00:00:00"/>
    <x v="0"/>
    <s v="Verai General Stores"/>
    <s v="KRHUB_90915"/>
    <s v="SubD B"/>
    <s v="SubD (SubD B)"/>
    <s v="Personal Care (GIL)"/>
    <s v="Gillette"/>
    <n v="12"/>
    <n v="3"/>
    <n v="666.96"/>
    <x v="0"/>
    <x v="0"/>
    <n v="2000.88"/>
    <n v="4664.8300000000008"/>
    <n v="20484.260000000002"/>
    <n v="210"/>
    <n v="23"/>
    <n v="3"/>
    <n v="0"/>
    <n v="0"/>
  </r>
  <r>
    <d v="2024-12-17T00:00:00"/>
    <x v="0"/>
    <s v="Bipinkumar Manshukhlal Shah"/>
    <s v="KRHUB_78366"/>
    <s v="SubD A"/>
    <s v="SubD (SubD A)"/>
    <s v="Personal Care (GIL)"/>
    <s v="Gillette"/>
    <n v="12"/>
    <n v="3"/>
    <n v="666.96"/>
    <x v="0"/>
    <x v="1"/>
    <n v="2000.88"/>
    <n v="3068.76"/>
    <n v="17729.349999999999"/>
    <n v="279"/>
    <n v="26"/>
    <n v="3"/>
    <n v="0"/>
    <n v="0"/>
  </r>
  <r>
    <d v="2024-12-14T00:00:00"/>
    <x v="0"/>
    <s v="Jiyansh Sales"/>
    <s v="KRHUB_94585"/>
    <s v="SubD B"/>
    <s v="SubD (SubD B)"/>
    <s v="Health Care"/>
    <s v="BabyRub"/>
    <n v="12"/>
    <n v="1"/>
    <n v="1973.53"/>
    <x v="0"/>
    <x v="0"/>
    <n v="1973.53"/>
    <n v="2411.0299999999997"/>
    <n v="18483.38"/>
    <n v="207"/>
    <n v="22"/>
    <n v="1"/>
    <n v="0"/>
    <n v="0"/>
  </r>
  <r>
    <d v="2024-12-16T00:00:00"/>
    <x v="0"/>
    <s v="GPSAR Healthcare Ltd"/>
    <s v="KRHUB_78371"/>
    <s v="Large A Pharmacy"/>
    <s v="HFS (Large A Pharmacy)- D type"/>
    <s v="Personal Care (GIL)"/>
    <s v="Gillette"/>
    <n v="24"/>
    <n v="2"/>
    <n v="979.2"/>
    <x v="0"/>
    <x v="0"/>
    <n v="1958.4"/>
    <n v="5434.25"/>
    <n v="16509.850000000002"/>
    <n v="206"/>
    <n v="21"/>
    <n v="2"/>
    <n v="0"/>
    <n v="0"/>
  </r>
  <r>
    <d v="2024-12-02T00:00:00"/>
    <x v="1"/>
    <s v="Patava Medical(GST)"/>
    <s v="KRAHD_40484"/>
    <s v="Small A Pharmacy"/>
    <s v="Other (Small A Pharmacy)"/>
    <s v="Fem Care"/>
    <s v="Whisper Choice"/>
    <n v="120"/>
    <n v="-7"/>
    <n v="-264.81"/>
    <x v="4"/>
    <x v="3"/>
    <n v="0"/>
    <n v="0"/>
    <n v="10242.330000000002"/>
    <n v="-928"/>
    <n v="363"/>
    <n v="0"/>
    <n v="1853.67"/>
    <n v="-7"/>
  </r>
  <r>
    <d v="2024-12-02T00:00:00"/>
    <x v="1"/>
    <s v="Akshar Medicine(GST)"/>
    <s v="KRAHD_42201"/>
    <s v="Large B Pharmacy"/>
    <s v="HFS (Large B Pharmacy)- D Type- Sectorized"/>
    <s v="Grooming"/>
    <s v="Fusion"/>
    <n v="40"/>
    <n v="-1"/>
    <n v="-1852.67"/>
    <x v="1"/>
    <x v="4"/>
    <n v="0"/>
    <n v="0"/>
    <n v="0"/>
    <n v="-71"/>
    <n v="57"/>
    <n v="0"/>
    <n v="1852.67"/>
    <n v="-1"/>
  </r>
  <r>
    <d v="2024-12-02T00:00:00"/>
    <x v="1"/>
    <s v="Aroma Medical"/>
    <s v="KRAHD_38439"/>
    <s v="Large B Pharmacy"/>
    <s v="HFS (Large B Pharmacy)- D Type- Sectorized"/>
    <s v="Grooming"/>
    <s v="Fusion"/>
    <n v="40"/>
    <n v="-1"/>
    <n v="-1852.67"/>
    <x v="4"/>
    <x v="4"/>
    <n v="0"/>
    <n v="0"/>
    <n v="0"/>
    <n v="-70"/>
    <n v="56"/>
    <n v="0"/>
    <n v="1852.67"/>
    <n v="-1"/>
  </r>
  <r>
    <d v="2024-12-02T00:00:00"/>
    <x v="1"/>
    <s v="Raj Medical &amp; General Store"/>
    <s v="KRAHD_102733"/>
    <s v="Large A Pharmacy"/>
    <s v="New Sectorized (Large A Pharmacy)"/>
    <s v="Grooming"/>
    <s v="Fusion"/>
    <n v="40"/>
    <n v="-1"/>
    <n v="-1852.67"/>
    <x v="4"/>
    <x v="4"/>
    <n v="0"/>
    <n v="0"/>
    <n v="0"/>
    <n v="-69"/>
    <n v="55"/>
    <n v="0"/>
    <n v="1852.67"/>
    <n v="-1"/>
  </r>
  <r>
    <d v="2024-12-02T00:00:00"/>
    <x v="1"/>
    <s v="New Umiya Medical"/>
    <s v="KRAHD_41616"/>
    <s v="Large B Pharmacy"/>
    <s v="HFS (Large B Pharmacy)- D Type- Sectorized"/>
    <s v="Health Care"/>
    <s v="Vaporub"/>
    <n v="72"/>
    <n v="-2"/>
    <n v="-921.24"/>
    <x v="6"/>
    <x v="3"/>
    <n v="0"/>
    <n v="78.06"/>
    <n v="10242.330000000002"/>
    <n v="-921"/>
    <n v="362"/>
    <n v="0"/>
    <n v="1842.48"/>
    <n v="-2"/>
  </r>
  <r>
    <d v="2024-12-02T00:00:00"/>
    <x v="1"/>
    <s v="Mahesh Medicla &amp; Prov.(GST)"/>
    <s v="KRAHD_38578"/>
    <s v="Large A Pharmacy"/>
    <s v="HFS (Large A Pharmacy)- D type- Sectorized"/>
    <s v="Health Care"/>
    <s v="Vaporub"/>
    <n v="72"/>
    <n v="-2"/>
    <n v="-921.24"/>
    <x v="1"/>
    <x v="3"/>
    <n v="0"/>
    <n v="0"/>
    <n v="10242.330000000002"/>
    <n v="-919"/>
    <n v="361"/>
    <n v="0"/>
    <n v="1842.48"/>
    <n v="-2"/>
  </r>
  <r>
    <d v="2024-12-02T00:00:00"/>
    <x v="1"/>
    <s v="Highness Med"/>
    <s v="KRAHD_38606"/>
    <s v="Large B Pharmacy"/>
    <s v="HFS (Large B Pharmacy)- D Type- Sectorized"/>
    <s v="Health Care"/>
    <s v="Vaporub"/>
    <n v="72"/>
    <n v="-2"/>
    <n v="-921.24"/>
    <x v="1"/>
    <x v="3"/>
    <n v="0"/>
    <n v="0"/>
    <n v="10242.330000000002"/>
    <n v="-917"/>
    <n v="360"/>
    <n v="0"/>
    <n v="1842.48"/>
    <n v="-2"/>
  </r>
  <r>
    <d v="2024-12-02T00:00:00"/>
    <x v="1"/>
    <s v="Natraj Chemist"/>
    <s v="KRAHD_91284"/>
    <s v="Large A Pharmacy"/>
    <s v="HFS (Large A Pharmacy)- D type- Sectorized"/>
    <s v="Health Care"/>
    <s v="Vaporub"/>
    <n v="72"/>
    <n v="-2"/>
    <n v="-921.24"/>
    <x v="1"/>
    <x v="3"/>
    <n v="0"/>
    <n v="0"/>
    <n v="10242.330000000002"/>
    <n v="-915"/>
    <n v="359"/>
    <n v="0"/>
    <n v="1842.48"/>
    <n v="-2"/>
  </r>
  <r>
    <d v="2024-12-02T00:00:00"/>
    <x v="1"/>
    <s v="Ganesh Medicine(GST)"/>
    <s v="KRAHD_47112"/>
    <s v="Large B Pharmacy"/>
    <s v="HFS (Large B Pharmacy)- D Type- Sectorized"/>
    <s v="Health Care"/>
    <s v="Vaporub"/>
    <n v="72"/>
    <n v="-2"/>
    <n v="-921.24"/>
    <x v="4"/>
    <x v="3"/>
    <n v="0"/>
    <n v="0"/>
    <n v="10242.330000000002"/>
    <n v="-913"/>
    <n v="358"/>
    <n v="0"/>
    <n v="1842.48"/>
    <n v="-2"/>
  </r>
  <r>
    <d v="2024-12-16T00:00:00"/>
    <x v="0"/>
    <s v="GPSAR Healthcare Ltd"/>
    <s v="KRHUB_78371"/>
    <s v="Large A Pharmacy"/>
    <s v="HFS (Large A Pharmacy)- D type"/>
    <s v="Personal Care (GIL)"/>
    <s v="Gillette Series"/>
    <n v="12"/>
    <n v="2"/>
    <n v="891.08"/>
    <x v="0"/>
    <x v="0"/>
    <n v="1782.16"/>
    <n v="3475.85"/>
    <n v="14551.450000000003"/>
    <n v="204"/>
    <n v="20"/>
    <n v="2"/>
    <n v="0"/>
    <n v="0"/>
  </r>
  <r>
    <d v="2024-12-17T00:00:00"/>
    <x v="1"/>
    <s v="GPSAR Healthcare Ltd"/>
    <s v="KRHUB_78371"/>
    <s v="Large A Pharmacy"/>
    <s v="HFS (Large A Pharmacy)- D type"/>
    <s v="Personal Care (GIL)"/>
    <s v="Gillette Series"/>
    <n v="12"/>
    <n v="-2"/>
    <n v="-891.08"/>
    <x v="2"/>
    <x v="1"/>
    <n v="0"/>
    <n v="1693.69"/>
    <n v="15728.47"/>
    <n v="276"/>
    <n v="25"/>
    <n v="0"/>
    <n v="1782.16"/>
    <n v="-2"/>
  </r>
  <r>
    <d v="2024-12-02T00:00:00"/>
    <x v="1"/>
    <s v="Aroma Medical"/>
    <s v="KRAHD_38439"/>
    <s v="Large B Pharmacy"/>
    <s v="HFS (Large B Pharmacy)- D Type- Sectorized"/>
    <s v="Grooming"/>
    <s v="Guard"/>
    <n v="480"/>
    <n v="-5"/>
    <n v="-350"/>
    <x v="4"/>
    <x v="3"/>
    <n v="0"/>
    <n v="0"/>
    <n v="10242.330000000002"/>
    <n v="-911"/>
    <n v="357"/>
    <n v="0"/>
    <n v="1750"/>
    <n v="-5"/>
  </r>
  <r>
    <d v="2024-12-02T00:00:00"/>
    <x v="1"/>
    <s v="Raj Chemist(GST)"/>
    <s v="KRAHD_38421"/>
    <s v="Large A Pharmacy"/>
    <s v="HFS (Large A Pharmacy)- D type- Sectorized"/>
    <s v="Health Care"/>
    <s v="Vaporub"/>
    <n v="16"/>
    <n v="-1"/>
    <n v="-1728.1"/>
    <x v="8"/>
    <x v="3"/>
    <n v="0"/>
    <n v="0"/>
    <n v="10242.330000000002"/>
    <n v="-906"/>
    <n v="356"/>
    <n v="0"/>
    <n v="1728.1"/>
    <n v="-1"/>
  </r>
  <r>
    <d v="2024-12-02T00:00:00"/>
    <x v="1"/>
    <s v="Parishram Medical(GST)"/>
    <s v="KRAHD_38481"/>
    <s v="Small A Pharmacy"/>
    <s v="Other (Small A Pharmacy)"/>
    <s v="Oral care"/>
    <s v="ORAL B"/>
    <n v="6"/>
    <n v="-1"/>
    <n v="-1723.27"/>
    <x v="3"/>
    <x v="3"/>
    <n v="0"/>
    <n v="0"/>
    <n v="10242.330000000002"/>
    <n v="-905"/>
    <n v="355"/>
    <n v="0"/>
    <n v="1723.27"/>
    <n v="-1"/>
  </r>
  <r>
    <d v="2024-12-02T00:00:00"/>
    <x v="1"/>
    <s v="Raj Chemist(GST)"/>
    <s v="KRAHD_38421"/>
    <s v="Large A Pharmacy"/>
    <s v="HFS (Large A Pharmacy)- D type- Sectorized"/>
    <s v="Health Care"/>
    <s v="BabyRub"/>
    <n v="216"/>
    <n v="-4"/>
    <n v="-417.24"/>
    <x v="8"/>
    <x v="3"/>
    <n v="0"/>
    <n v="0"/>
    <n v="10242.330000000002"/>
    <n v="-904"/>
    <n v="354"/>
    <n v="0"/>
    <n v="1668.96"/>
    <n v="-4"/>
  </r>
  <r>
    <d v="2024-12-02T00:00:00"/>
    <x v="1"/>
    <s v="Patava Medical(GST)"/>
    <s v="KRAHD_40484"/>
    <s v="Small A Pharmacy"/>
    <s v="Other (Small A Pharmacy)"/>
    <s v="Baby Care"/>
    <s v="Pampers"/>
    <n v="168"/>
    <n v="-10"/>
    <n v="-166.7"/>
    <x v="4"/>
    <x v="3"/>
    <n v="0"/>
    <n v="0"/>
    <n v="10242.330000000002"/>
    <n v="-900"/>
    <n v="353"/>
    <n v="0"/>
    <n v="1667"/>
    <n v="-10"/>
  </r>
  <r>
    <d v="2024-12-02T00:00:00"/>
    <x v="1"/>
    <s v="Radhe Trading(GST)"/>
    <s v="KRAHD_25664"/>
    <s v="Semi WS Traditional"/>
    <s v="WS Silver (Semi WS Traditional)"/>
    <s v="Fabric &amp; Home Care"/>
    <s v="Ariel Liquid"/>
    <n v="12"/>
    <n v="-3"/>
    <n v="-552.78"/>
    <x v="3"/>
    <x v="3"/>
    <n v="0"/>
    <n v="0"/>
    <n v="10242.330000000002"/>
    <n v="-890"/>
    <n v="352"/>
    <n v="0"/>
    <n v="1658.34"/>
    <n v="-3"/>
  </r>
  <r>
    <d v="2024-12-02T00:00:00"/>
    <x v="1"/>
    <s v="Jay Shankar Pro store"/>
    <s v="KRAHD_40271"/>
    <s v="Large B Traditional"/>
    <s v="HFS Sectorized (Large B Traditional)"/>
    <s v="Fabric &amp; Home Care"/>
    <s v="Ariel"/>
    <n v="12"/>
    <n v="-2"/>
    <n v="-820.7"/>
    <x v="1"/>
    <x v="3"/>
    <n v="0"/>
    <n v="0"/>
    <n v="10242.330000000002"/>
    <n v="-887"/>
    <n v="351"/>
    <n v="0"/>
    <n v="1641.4"/>
    <n v="-2"/>
  </r>
  <r>
    <d v="2024-12-13T00:00:00"/>
    <x v="0"/>
    <s v="Vinod Pharma"/>
    <s v="KRHUB_93329"/>
    <s v="SubD A"/>
    <s v="SubD (SubD A)"/>
    <s v="Fabric &amp; Home Care"/>
    <s v="Ariel"/>
    <n v="5"/>
    <n v="4"/>
    <n v="408.16"/>
    <x v="0"/>
    <x v="2"/>
    <n v="1632.64"/>
    <n v="6316.69"/>
    <n v="5684.18"/>
    <n v="11"/>
    <n v="6"/>
    <n v="4"/>
    <n v="0"/>
    <n v="0"/>
  </r>
  <r>
    <d v="2024-12-18T00:00:00"/>
    <x v="0"/>
    <s v="Jay Ambe Enterprise"/>
    <s v="KRHUB_92863"/>
    <s v="SubD A"/>
    <s v="SubD (SubD A)"/>
    <s v="Fabric &amp; Home Care"/>
    <s v="Ariel"/>
    <n v="5"/>
    <n v="4"/>
    <n v="408.16"/>
    <x v="0"/>
    <x v="1"/>
    <n v="1632.64"/>
    <n v="1632.64"/>
    <n v="15728.47"/>
    <n v="278"/>
    <n v="24"/>
    <n v="4"/>
    <n v="0"/>
    <n v="0"/>
  </r>
  <r>
    <d v="2024-12-20T00:00:00"/>
    <x v="0"/>
    <s v="Vinayak Marketing"/>
    <s v="KRHUB_91961"/>
    <s v="SubD A"/>
    <s v="SubD (SubD A)"/>
    <s v="Fabric &amp; Home Care"/>
    <s v="Ariel"/>
    <n v="5"/>
    <n v="4"/>
    <n v="408.16"/>
    <x v="0"/>
    <x v="1"/>
    <n v="1632.64"/>
    <n v="1632.64"/>
    <n v="14095.829999999998"/>
    <n v="274"/>
    <n v="23"/>
    <n v="4"/>
    <n v="0"/>
    <n v="0"/>
  </r>
  <r>
    <d v="2024-12-17T00:00:00"/>
    <x v="0"/>
    <s v="SHREE MOMAI TRADERS"/>
    <s v="KRHUB_89269"/>
    <s v="SubD A"/>
    <s v="SubD (SubD A)"/>
    <s v="Fabric &amp; Home Care"/>
    <s v="Ariel"/>
    <n v="5"/>
    <n v="4"/>
    <n v="408.16"/>
    <x v="0"/>
    <x v="1"/>
    <n v="1632.64"/>
    <n v="8952.7099999999991"/>
    <n v="12463.189999999999"/>
    <n v="270"/>
    <n v="22"/>
    <n v="4"/>
    <n v="0"/>
    <n v="0"/>
  </r>
  <r>
    <d v="2024-12-14T00:00:00"/>
    <x v="0"/>
    <s v="Mashru General Store"/>
    <s v="KRHUB_92137"/>
    <s v="SubD B"/>
    <s v="SubD (SubD B)"/>
    <s v="Fabric &amp; Home Care"/>
    <s v="Ariel"/>
    <n v="5"/>
    <n v="4"/>
    <n v="408.16"/>
    <x v="0"/>
    <x v="0"/>
    <n v="1632.64"/>
    <n v="3920.96"/>
    <n v="12769.290000000003"/>
    <n v="202"/>
    <n v="19"/>
    <n v="4"/>
    <n v="0"/>
    <n v="0"/>
  </r>
  <r>
    <d v="2024-12-02T00:00:00"/>
    <x v="1"/>
    <s v="Akshar Medicine(GST)"/>
    <s v="KRAHD_42201"/>
    <s v="Large B Pharmacy"/>
    <s v="HFS (Large B Pharmacy)- D Type- Sectorized"/>
    <s v="Fem Care"/>
    <s v="Whisper Choice"/>
    <n v="112"/>
    <n v="-6"/>
    <n v="-270.24"/>
    <x v="1"/>
    <x v="3"/>
    <n v="0"/>
    <n v="0"/>
    <n v="10242.330000000002"/>
    <n v="-885"/>
    <n v="350"/>
    <n v="0"/>
    <n v="1621.44"/>
    <n v="-6"/>
  </r>
  <r>
    <d v="2024-12-02T00:00:00"/>
    <x v="1"/>
    <s v="Anshi Lifestyle pharmacy &amp; Supermarket"/>
    <s v="KRAHD_92058"/>
    <s v="Large A Pharmacy"/>
    <s v="HFS (Large A Pharmacy)- L type- Sectorized"/>
    <s v="Fem Care"/>
    <s v="Whisper Choice"/>
    <n v="60"/>
    <n v="-6"/>
    <n v="-270.24"/>
    <x v="1"/>
    <x v="3"/>
    <n v="0"/>
    <n v="0"/>
    <n v="10242.330000000002"/>
    <n v="-879"/>
    <n v="349"/>
    <n v="0"/>
    <n v="1621.44"/>
    <n v="-6"/>
  </r>
  <r>
    <d v="2024-12-16T00:00:00"/>
    <x v="0"/>
    <s v="Verai General Stores"/>
    <s v="KRHUB_90915"/>
    <s v="SubD B"/>
    <s v="SubD (SubD B)"/>
    <s v="Personal Care (GIL)"/>
    <s v="Gillette Series"/>
    <n v="144"/>
    <n v="6"/>
    <n v="262.5"/>
    <x v="0"/>
    <x v="0"/>
    <n v="1575"/>
    <n v="2663.95"/>
    <n v="11136.650000000003"/>
    <n v="198"/>
    <n v="18"/>
    <n v="6"/>
    <n v="0"/>
    <n v="0"/>
  </r>
  <r>
    <d v="2024-12-13T00:00:00"/>
    <x v="0"/>
    <s v="Vinod Pharma"/>
    <s v="KRHUB_93329"/>
    <s v="SubD A"/>
    <s v="SubD (SubD A)"/>
    <s v="Hair Care"/>
    <s v="Pantene"/>
    <n v="24"/>
    <n v="3"/>
    <n v="515.46"/>
    <x v="0"/>
    <x v="2"/>
    <n v="1546.38"/>
    <n v="4684.05"/>
    <n v="4051.54"/>
    <n v="7"/>
    <n v="5"/>
    <n v="3"/>
    <n v="0"/>
    <n v="0"/>
  </r>
  <r>
    <d v="2024-12-02T00:00:00"/>
    <x v="1"/>
    <s v="New Rajasthan Medicalts(GST)"/>
    <s v="KRAHD_38549"/>
    <s v="Large B Pharmacy"/>
    <s v="HFS (Large B Pharmacy)- D Type- Sectorized"/>
    <s v="Fem Care"/>
    <s v="Whisper Choice"/>
    <n v="120"/>
    <n v="-7"/>
    <n v="-220.71"/>
    <x v="1"/>
    <x v="3"/>
    <n v="0"/>
    <n v="0"/>
    <n v="10242.330000000002"/>
    <n v="-873"/>
    <n v="348"/>
    <n v="0"/>
    <n v="1544.97"/>
    <n v="-7"/>
  </r>
  <r>
    <d v="2024-12-02T00:00:00"/>
    <x v="1"/>
    <s v="Mahavir Medical Stores(GST)"/>
    <s v="KRAHD_38642"/>
    <s v="Large B Pharmacy"/>
    <s v="HFS (Large B Pharmacy)- D Type- Sectorized"/>
    <s v="Fem Care"/>
    <s v="Whisper Ultra"/>
    <n v="48"/>
    <n v="-3"/>
    <n v="-513.51"/>
    <x v="1"/>
    <x v="3"/>
    <n v="0"/>
    <n v="0"/>
    <n v="10242.330000000002"/>
    <n v="-866"/>
    <n v="347"/>
    <n v="0"/>
    <n v="1540.53"/>
    <n v="-3"/>
  </r>
  <r>
    <d v="2024-12-02T00:00:00"/>
    <x v="1"/>
    <s v="Moon Light Traders(GST)"/>
    <s v="KRAHD_38485"/>
    <s v="Large A Traditional"/>
    <s v="HFS Sectorized (Large A Traditional)"/>
    <s v="Skin Care"/>
    <s v="Olay"/>
    <n v="6"/>
    <n v="-1"/>
    <n v="-1499.16"/>
    <x v="3"/>
    <x v="3"/>
    <n v="0"/>
    <n v="0"/>
    <n v="10242.330000000002"/>
    <n v="-863"/>
    <n v="346"/>
    <n v="0"/>
    <n v="1499.16"/>
    <n v="-1"/>
  </r>
  <r>
    <d v="2024-12-18T00:00:00"/>
    <x v="0"/>
    <s v="Vinod Pharma"/>
    <s v="KRHUB_93329"/>
    <s v="SubD A"/>
    <s v="SubD (SubD A)"/>
    <s v="Grooming"/>
    <s v="Mach-3 Turbo"/>
    <n v="72"/>
    <n v="2"/>
    <n v="704.02"/>
    <x v="0"/>
    <x v="1"/>
    <n v="1408.04"/>
    <n v="3137.67"/>
    <n v="10830.549999999997"/>
    <n v="266"/>
    <n v="21"/>
    <n v="2"/>
    <n v="0"/>
    <n v="0"/>
  </r>
  <r>
    <d v="2024-12-02T00:00:00"/>
    <x v="0"/>
    <s v="Namh Meditech Private Limited"/>
    <s v="KRAHD_102747"/>
    <s v="Large A Pharmacy"/>
    <s v="New Sectorized (Large A Pharmacy)"/>
    <s v="Female Hair Removal"/>
    <s v="Satin Care"/>
    <n v="40"/>
    <n v="2"/>
    <n v="700"/>
    <x v="0"/>
    <x v="3"/>
    <n v="1400"/>
    <n v="1978.92"/>
    <n v="10242.330000000002"/>
    <n v="-862"/>
    <n v="345"/>
    <n v="2"/>
    <n v="0"/>
    <n v="0"/>
  </r>
  <r>
    <d v="2024-12-02T00:00:00"/>
    <x v="1"/>
    <s v="Trikamlal Mohanlal &amp; Co."/>
    <s v="KRAHD_80440"/>
    <s v="Medium Traditional"/>
    <s v="Other (Medium Traditional)"/>
    <s v="Baby Care"/>
    <s v="Pampers"/>
    <n v="12"/>
    <n v="-2"/>
    <n v="-681.66"/>
    <x v="4"/>
    <x v="3"/>
    <n v="0"/>
    <n v="0"/>
    <n v="8842.3299999999981"/>
    <n v="-864"/>
    <n v="344"/>
    <n v="0"/>
    <n v="1363.32"/>
    <n v="-2"/>
  </r>
  <r>
    <d v="2024-12-14T00:00:00"/>
    <x v="0"/>
    <s v="A TO Z TRADERS"/>
    <s v="KRHUB_93275"/>
    <s v="SubD B"/>
    <s v="SubD (SubD B)"/>
    <s v="Fem Care"/>
    <s v="Whisper Ultra"/>
    <n v="1"/>
    <n v="1"/>
    <n v="1338.52"/>
    <x v="0"/>
    <x v="0"/>
    <n v="1338.52"/>
    <n v="1338.52"/>
    <n v="9561.6500000000015"/>
    <n v="192"/>
    <n v="17"/>
    <n v="1"/>
    <n v="0"/>
    <n v="0"/>
  </r>
  <r>
    <d v="2024-12-02T00:00:00"/>
    <x v="1"/>
    <s v="parvati provision store"/>
    <s v="KRAHD_M00209"/>
    <s v="Small B Traditional"/>
    <s v="Maximus Jun22 (Small B Traditional)"/>
    <s v="Fabric &amp; Home Care"/>
    <s v="Tide"/>
    <n v="72"/>
    <n v="-12"/>
    <n v="-111.12"/>
    <x v="1"/>
    <x v="3"/>
    <n v="0"/>
    <n v="0"/>
    <n v="8842.3299999999981"/>
    <n v="-862"/>
    <n v="343"/>
    <n v="0"/>
    <n v="1333.44"/>
    <n v="-12"/>
  </r>
  <r>
    <d v="2024-12-02T00:00:00"/>
    <x v="1"/>
    <s v="Doveshwer General Store"/>
    <s v="KRAHD_79100"/>
    <s v="Small A Traditional"/>
    <s v="Other (Small A Traditional)"/>
    <s v="Fabric &amp; Home Care"/>
    <s v="Ariel"/>
    <n v="48"/>
    <n v="-4"/>
    <n v="-333.36"/>
    <x v="1"/>
    <x v="3"/>
    <n v="0"/>
    <n v="0"/>
    <n v="8842.3299999999981"/>
    <n v="-850"/>
    <n v="342"/>
    <n v="0"/>
    <n v="1333.44"/>
    <n v="-4"/>
  </r>
  <r>
    <d v="2024-12-02T00:00:00"/>
    <x v="1"/>
    <s v="Raj Chemist(GST)"/>
    <s v="KRAHD_38421"/>
    <s v="Large A Pharmacy"/>
    <s v="HFS (Large A Pharmacy)- D type- Sectorized"/>
    <s v="Fem Care"/>
    <s v="Whisper Ultra"/>
    <n v="18"/>
    <n v="-2"/>
    <n v="-666.66"/>
    <x v="8"/>
    <x v="3"/>
    <n v="0"/>
    <n v="0"/>
    <n v="8842.3299999999981"/>
    <n v="-846"/>
    <n v="341"/>
    <n v="0"/>
    <n v="1333.32"/>
    <n v="-2"/>
  </r>
  <r>
    <d v="2024-12-02T00:00:00"/>
    <x v="1"/>
    <s v="Anand Prov. Store"/>
    <s v="KRAHD_38913"/>
    <s v="Large B Traditional"/>
    <s v="HFS Sectorized (Large B Traditional)"/>
    <s v="Baby Care"/>
    <s v="Pampers"/>
    <n v="12"/>
    <n v="-2"/>
    <n v="-665"/>
    <x v="1"/>
    <x v="3"/>
    <n v="0"/>
    <n v="0"/>
    <n v="8842.3299999999981"/>
    <n v="-844"/>
    <n v="340"/>
    <n v="0"/>
    <n v="1330"/>
    <n v="-2"/>
  </r>
  <r>
    <d v="2024-12-02T00:00:00"/>
    <x v="1"/>
    <s v="Trikamlal Mohanlal &amp; Co."/>
    <s v="KRAHD_80440"/>
    <s v="Medium Traditional"/>
    <s v="Other (Medium Traditional)"/>
    <s v="Baby Care"/>
    <s v="Pampers"/>
    <n v="12"/>
    <n v="-2"/>
    <n v="-665"/>
    <x v="4"/>
    <x v="3"/>
    <n v="0"/>
    <n v="0"/>
    <n v="8842.3299999999981"/>
    <n v="-842"/>
    <n v="339"/>
    <n v="0"/>
    <n v="1330"/>
    <n v="-2"/>
  </r>
  <r>
    <d v="2024-12-02T00:00:00"/>
    <x v="1"/>
    <s v="Trikamlal Mohanlal &amp; Co."/>
    <s v="KRAHD_80440"/>
    <s v="Medium Traditional"/>
    <s v="Other (Medium Traditional)"/>
    <s v="Baby Care"/>
    <s v="Pampers"/>
    <n v="12"/>
    <n v="-2"/>
    <n v="-665"/>
    <x v="4"/>
    <x v="3"/>
    <n v="0"/>
    <n v="0"/>
    <n v="8842.3299999999981"/>
    <n v="-840"/>
    <n v="338"/>
    <n v="0"/>
    <n v="1330"/>
    <n v="-2"/>
  </r>
  <r>
    <d v="2024-12-02T00:00:00"/>
    <x v="1"/>
    <s v="Mewad Pharmacy"/>
    <s v="KRAHD_77560"/>
    <s v="Medium Pharmacy"/>
    <s v="New (Medium Pharmacy)- D Type"/>
    <s v="Baby Care"/>
    <s v="Pampers"/>
    <n v="12"/>
    <n v="-2"/>
    <n v="-665"/>
    <x v="1"/>
    <x v="3"/>
    <n v="0"/>
    <n v="0"/>
    <n v="8842.3299999999981"/>
    <n v="-838"/>
    <n v="337"/>
    <n v="0"/>
    <n v="1330"/>
    <n v="-2"/>
  </r>
  <r>
    <d v="2024-12-02T00:00:00"/>
    <x v="0"/>
    <s v="Ashok Medical &amp; Gen. St."/>
    <s v="KRAHD_38444"/>
    <s v="Large A Pharmacy"/>
    <s v="HFS (Large A Pharmacy)- D type- Sectorized"/>
    <s v="Female Hair Removal"/>
    <s v="Venus"/>
    <n v="24"/>
    <n v="2"/>
    <n v="657.9"/>
    <x v="0"/>
    <x v="3"/>
    <n v="1315.8"/>
    <n v="1315.8"/>
    <n v="8842.3299999999981"/>
    <n v="-836"/>
    <n v="336"/>
    <n v="2"/>
    <n v="0"/>
    <n v="0"/>
  </r>
  <r>
    <d v="2024-12-14T00:00:00"/>
    <x v="0"/>
    <s v="Jalaram Enterprise"/>
    <s v="KRHUB_86219"/>
    <s v="SubD B"/>
    <s v="SubD (SubD B)"/>
    <s v="Grooming"/>
    <s v="Mach-3 Turbo"/>
    <n v="36"/>
    <n v="2"/>
    <n v="655.7"/>
    <x v="0"/>
    <x v="0"/>
    <n v="1311.4"/>
    <n v="1311.4"/>
    <n v="8223.1299999999992"/>
    <n v="191"/>
    <n v="16"/>
    <n v="2"/>
    <n v="0"/>
    <n v="0"/>
  </r>
  <r>
    <d v="2024-12-02T00:00:00"/>
    <x v="1"/>
    <s v="Raj Medical &amp; General Store"/>
    <s v="KRAHD_102733"/>
    <s v="Large A Pharmacy"/>
    <s v="New Sectorized (Large A Pharmacy)"/>
    <s v="Female Hair Removal"/>
    <s v="Venus"/>
    <n v="72"/>
    <n v="-3"/>
    <n v="-434.19"/>
    <x v="4"/>
    <x v="4"/>
    <n v="0"/>
    <n v="0"/>
    <n v="0"/>
    <n v="-68"/>
    <n v="54"/>
    <n v="0"/>
    <n v="1302.57"/>
    <n v="-3"/>
  </r>
  <r>
    <d v="2024-12-02T00:00:00"/>
    <x v="1"/>
    <s v="Rational Handloom Co.Pvt.Ltd(GST)"/>
    <s v="KRAHD_38717"/>
    <s v="Hyper"/>
    <s v="New HFS (Hyper)"/>
    <s v="Grooming"/>
    <s v="Gillette Presto Intl"/>
    <n v="100"/>
    <n v="-4"/>
    <n v="-314.44"/>
    <x v="3"/>
    <x v="3"/>
    <n v="0"/>
    <n v="0"/>
    <n v="7526.53"/>
    <n v="-838"/>
    <n v="335"/>
    <n v="0"/>
    <n v="1257.76"/>
    <n v="-4"/>
  </r>
  <r>
    <d v="2024-12-02T00:00:00"/>
    <x v="1"/>
    <s v="Anshi Lifestyle pharmacy &amp; Supermarket"/>
    <s v="KRAHD_92058"/>
    <s v="Large A Pharmacy"/>
    <s v="HFS (Large A Pharmacy)- L type- Sectorized"/>
    <s v="Baby Care"/>
    <s v="Pampers"/>
    <n v="4"/>
    <n v="-1"/>
    <n v="-1249.1600000000001"/>
    <x v="1"/>
    <x v="3"/>
    <n v="0"/>
    <n v="0"/>
    <n v="7526.53"/>
    <n v="-834"/>
    <n v="334"/>
    <n v="0"/>
    <n v="1249.1600000000001"/>
    <n v="-1"/>
  </r>
  <r>
    <d v="2024-12-02T00:00:00"/>
    <x v="0"/>
    <s v="Rajdeep Pro Store"/>
    <s v="KRAHD_38513"/>
    <s v="Large B Traditional"/>
    <s v="HFS Sectorized (Large B Traditional)"/>
    <s v="Female Hair Removal"/>
    <s v="Satin Care"/>
    <n v="192"/>
    <n v="4"/>
    <n v="312.24"/>
    <x v="0"/>
    <x v="3"/>
    <n v="1248.96"/>
    <n v="1577.91"/>
    <n v="7526.53"/>
    <n v="-833"/>
    <n v="333"/>
    <n v="4"/>
    <n v="0"/>
    <n v="0"/>
  </r>
  <r>
    <d v="2024-12-02T00:00:00"/>
    <x v="0"/>
    <s v="BEST pharmacy"/>
    <s v="KRAHD_97258"/>
    <s v="New Pharmacy"/>
    <s v="Other (New Pharmacy)"/>
    <s v="Female Hair Removal"/>
    <s v="Satin Care"/>
    <n v="192"/>
    <n v="4"/>
    <n v="312.24"/>
    <x v="0"/>
    <x v="3"/>
    <n v="1248.96"/>
    <n v="1577.91"/>
    <n v="6277.57"/>
    <n v="-837"/>
    <n v="332"/>
    <n v="4"/>
    <n v="0"/>
    <n v="0"/>
  </r>
  <r>
    <d v="2024-12-02T00:00:00"/>
    <x v="0"/>
    <s v="M M Cosmatic"/>
    <s v="KRAHD_M01191"/>
    <s v="New Beauty"/>
    <s v="Maximus Jun22 (New Beauty)"/>
    <s v="Female Hair Removal"/>
    <s v="Satin Care"/>
    <n v="192"/>
    <n v="4"/>
    <n v="312.24"/>
    <x v="0"/>
    <x v="3"/>
    <n v="1248.96"/>
    <n v="1248.96"/>
    <n v="5028.6099999999997"/>
    <n v="-841"/>
    <n v="331"/>
    <n v="4"/>
    <n v="0"/>
    <n v="0"/>
  </r>
  <r>
    <d v="2024-12-02T00:00:00"/>
    <x v="1"/>
    <s v="Ganesh Medicine(GST)"/>
    <s v="KRAHD_47112"/>
    <s v="Large B Pharmacy"/>
    <s v="HFS (Large B Pharmacy)- D Type- Sectorized"/>
    <s v="Health Care"/>
    <s v="VCD"/>
    <n v="16"/>
    <n v="-2"/>
    <n v="-617.48"/>
    <x v="4"/>
    <x v="3"/>
    <n v="0"/>
    <n v="0"/>
    <n v="3779.6499999999992"/>
    <n v="-845"/>
    <n v="330"/>
    <n v="0"/>
    <n v="1234.96"/>
    <n v="-2"/>
  </r>
  <r>
    <d v="2024-12-02T00:00:00"/>
    <x v="1"/>
    <s v="Akshar Medicine(GST)"/>
    <s v="KRAHD_42201"/>
    <s v="Large B Pharmacy"/>
    <s v="HFS (Large B Pharmacy)- D Type- Sectorized"/>
    <s v="Fem Care"/>
    <s v="Whisper Ultra"/>
    <n v="12"/>
    <n v="-2"/>
    <n v="-614.04"/>
    <x v="1"/>
    <x v="3"/>
    <n v="0"/>
    <n v="0"/>
    <n v="3779.6499999999992"/>
    <n v="-843"/>
    <n v="329"/>
    <n v="0"/>
    <n v="1228.08"/>
    <n v="-2"/>
  </r>
  <r>
    <d v="2024-12-02T00:00:00"/>
    <x v="1"/>
    <s v="Sangam Pharmacy"/>
    <s v="KRAHD_82527"/>
    <s v="Large B Pharmacy"/>
    <s v="HFS (Large B Pharmacy)- D Type- Sectorized"/>
    <s v="Fem Care"/>
    <s v="Whisper Ultra"/>
    <n v="8"/>
    <n v="-2"/>
    <n v="-614.04"/>
    <x v="1"/>
    <x v="3"/>
    <n v="0"/>
    <n v="0"/>
    <n v="3779.6499999999992"/>
    <n v="-841"/>
    <n v="328"/>
    <n v="0"/>
    <n v="1228.08"/>
    <n v="-2"/>
  </r>
  <r>
    <d v="2024-12-02T00:00:00"/>
    <x v="1"/>
    <s v="New Rajasthan Medicalts(GST)"/>
    <s v="KRAHD_38549"/>
    <s v="Large B Pharmacy"/>
    <s v="HFS (Large B Pharmacy)- D Type- Sectorized"/>
    <s v="Fem Care"/>
    <s v="Whisper Ultra"/>
    <n v="12"/>
    <n v="-2"/>
    <n v="-614.04"/>
    <x v="1"/>
    <x v="3"/>
    <n v="0"/>
    <n v="0"/>
    <n v="3779.6499999999992"/>
    <n v="-839"/>
    <n v="327"/>
    <n v="0"/>
    <n v="1228.08"/>
    <n v="-2"/>
  </r>
  <r>
    <d v="2024-12-17T00:00:00"/>
    <x v="0"/>
    <s v="SHREE MOMAI TRADERS"/>
    <s v="KRHUB_89269"/>
    <s v="SubD A"/>
    <s v="SubD (SubD A)"/>
    <s v="Aircare"/>
    <s v="AmbiPur"/>
    <n v="12"/>
    <n v="2"/>
    <n v="581.66"/>
    <x v="0"/>
    <x v="1"/>
    <n v="1163.32"/>
    <n v="7320.07"/>
    <n v="9422.51"/>
    <n v="264"/>
    <n v="20"/>
    <n v="2"/>
    <n v="0"/>
    <n v="0"/>
  </r>
  <r>
    <d v="2024-12-17T00:00:00"/>
    <x v="0"/>
    <s v="SHREE MOMAI TRADERS"/>
    <s v="KRHUB_89269"/>
    <s v="SubD A"/>
    <s v="SubD (SubD A)"/>
    <s v="Aircare"/>
    <s v="AmbiPur"/>
    <n v="12"/>
    <n v="2"/>
    <n v="581.66"/>
    <x v="0"/>
    <x v="1"/>
    <n v="1163.32"/>
    <n v="6156.75"/>
    <n v="8259.1899999999987"/>
    <n v="262"/>
    <n v="19"/>
    <n v="2"/>
    <n v="0"/>
    <n v="0"/>
  </r>
  <r>
    <d v="2024-12-17T00:00:00"/>
    <x v="0"/>
    <s v="SHREE MOMAI TRADERS"/>
    <s v="KRHUB_89269"/>
    <s v="SubD A"/>
    <s v="SubD (SubD A)"/>
    <s v="Aircare"/>
    <s v="AmbiPur"/>
    <n v="12"/>
    <n v="2"/>
    <n v="581.66"/>
    <x v="0"/>
    <x v="1"/>
    <n v="1163.32"/>
    <n v="4993.4299999999994"/>
    <n v="7095.87"/>
    <n v="260"/>
    <n v="18"/>
    <n v="2"/>
    <n v="0"/>
    <n v="0"/>
  </r>
  <r>
    <d v="2024-12-14T00:00:00"/>
    <x v="0"/>
    <s v="Mashru General Store"/>
    <s v="KRHUB_92137"/>
    <s v="SubD B"/>
    <s v="SubD (SubD B)"/>
    <s v="Aircare"/>
    <s v="AmbiPur"/>
    <n v="12"/>
    <n v="2"/>
    <n v="581.66"/>
    <x v="0"/>
    <x v="0"/>
    <n v="1163.32"/>
    <n v="2288.3199999999997"/>
    <n v="6911.73"/>
    <n v="189"/>
    <n v="15"/>
    <n v="2"/>
    <n v="0"/>
    <n v="0"/>
  </r>
  <r>
    <d v="2024-12-02T00:00:00"/>
    <x v="1"/>
    <s v="Patava Medical(GST)"/>
    <s v="KRAHD_40484"/>
    <s v="Small A Pharmacy"/>
    <s v="Other (Small A Pharmacy)"/>
    <s v="Fem Care"/>
    <s v="Whisper Choice"/>
    <n v="120"/>
    <n v="-6"/>
    <n v="-189.18"/>
    <x v="4"/>
    <x v="3"/>
    <n v="0"/>
    <n v="0"/>
    <n v="3779.6499999999992"/>
    <n v="-837"/>
    <n v="326"/>
    <n v="0"/>
    <n v="1135.08"/>
    <n v="-6"/>
  </r>
  <r>
    <d v="2024-12-14T00:00:00"/>
    <x v="0"/>
    <s v="Mashru General Store"/>
    <s v="KRHUB_92137"/>
    <s v="SubD B"/>
    <s v="SubD (SubD B)"/>
    <s v="Oral care"/>
    <s v="ORAL B"/>
    <n v="24"/>
    <n v="3"/>
    <n v="375"/>
    <x v="0"/>
    <x v="0"/>
    <n v="1125"/>
    <n v="1125"/>
    <n v="5748.41"/>
    <n v="187"/>
    <n v="14"/>
    <n v="3"/>
    <n v="0"/>
    <n v="0"/>
  </r>
  <r>
    <d v="2024-12-02T00:00:00"/>
    <x v="1"/>
    <s v="A-1 Medical"/>
    <s v="KRAHD_86105"/>
    <s v="Large B Pharmacy"/>
    <s v="HFS (Large B Pharmacy)- D Type- Sectorized"/>
    <s v="Grooming"/>
    <s v="Guard"/>
    <n v="480"/>
    <n v="-4"/>
    <n v="-280"/>
    <x v="1"/>
    <x v="3"/>
    <n v="0"/>
    <n v="0"/>
    <n v="3779.6499999999992"/>
    <n v="-831"/>
    <n v="325"/>
    <n v="0"/>
    <n v="1120"/>
    <n v="-4"/>
  </r>
  <r>
    <d v="2024-12-02T00:00:00"/>
    <x v="1"/>
    <s v="Wel Come Medical-(Cash Only)"/>
    <s v="KRAHD_77640"/>
    <s v="Large B Pharmacy"/>
    <s v="HFS (Large B Pharmacy)- D Type- Sectorized"/>
    <s v="Grooming"/>
    <s v="Guard"/>
    <n v="480"/>
    <n v="-4"/>
    <n v="-280"/>
    <x v="1"/>
    <x v="3"/>
    <n v="0"/>
    <n v="0"/>
    <n v="3779.6499999999992"/>
    <n v="-827"/>
    <n v="324"/>
    <n v="0"/>
    <n v="1120"/>
    <n v="-4"/>
  </r>
  <r>
    <d v="2024-12-16T00:00:00"/>
    <x v="0"/>
    <s v="GPSAR Healthcare Ltd"/>
    <s v="KRHUB_78371"/>
    <s v="Large A Pharmacy"/>
    <s v="HFS (Large A Pharmacy)- D type"/>
    <s v="Baby Care"/>
    <s v="Pampers"/>
    <n v="4"/>
    <n v="1"/>
    <n v="1119.2"/>
    <x v="0"/>
    <x v="0"/>
    <n v="1119.2"/>
    <n v="1693.69"/>
    <n v="4623.41"/>
    <n v="184"/>
    <n v="13"/>
    <n v="1"/>
    <n v="0"/>
    <n v="0"/>
  </r>
  <r>
    <d v="2024-12-02T00:00:00"/>
    <x v="1"/>
    <s v="Natraj Medical Stores"/>
    <s v="KRAHD_93547"/>
    <s v="Large A Pharmacy"/>
    <s v="HFS (Large A Pharmacy)- D type- Sectorized"/>
    <s v="Baby Care"/>
    <s v="Pampers"/>
    <n v="6"/>
    <n v="-1"/>
    <n v="-1086.0899999999999"/>
    <x v="1"/>
    <x v="3"/>
    <n v="0"/>
    <n v="0"/>
    <n v="3779.6499999999992"/>
    <n v="-823"/>
    <n v="323"/>
    <n v="0"/>
    <n v="1086.0899999999999"/>
    <n v="-1"/>
  </r>
  <r>
    <d v="2024-12-14T00:00:00"/>
    <x v="0"/>
    <s v="Bipinkumar Manshukhlal Shah"/>
    <s v="KRHUB_78366"/>
    <s v="SubD A"/>
    <s v="SubD (SubD A)"/>
    <s v="Grooming"/>
    <s v="Gillette Mach3"/>
    <n v="72"/>
    <n v="2"/>
    <n v="533.94000000000005"/>
    <x v="0"/>
    <x v="2"/>
    <n v="1067.8800000000001"/>
    <n v="1067.8800000000001"/>
    <n v="2505.16"/>
    <n v="4"/>
    <n v="4"/>
    <n v="2"/>
    <n v="0"/>
    <n v="0"/>
  </r>
  <r>
    <d v="2024-12-02T00:00:00"/>
    <x v="1"/>
    <s v="Murlidhar Prov. Store"/>
    <s v="KRAHD_38523"/>
    <s v="Large A Traditional"/>
    <s v="HFS Sectorized (Large A Traditional)"/>
    <s v="Grooming"/>
    <s v="Fusion"/>
    <n v="40"/>
    <n v="-1"/>
    <n v="-1025.9000000000001"/>
    <x v="1"/>
    <x v="4"/>
    <n v="0"/>
    <n v="0"/>
    <n v="0"/>
    <n v="-65"/>
    <n v="53"/>
    <n v="0"/>
    <n v="1025.9000000000001"/>
    <n v="-1"/>
  </r>
  <r>
    <d v="2024-12-02T00:00:00"/>
    <x v="1"/>
    <s v="Ganpathi super market"/>
    <s v="KRAHD_38630"/>
    <s v="Large B Traditional"/>
    <s v="HFS Sectorized (Large B Traditional)"/>
    <s v="Grooming"/>
    <s v="Fusion"/>
    <n v="40"/>
    <n v="-1"/>
    <n v="-1025.9000000000001"/>
    <x v="1"/>
    <x v="4"/>
    <n v="0"/>
    <n v="0"/>
    <n v="0"/>
    <n v="-64"/>
    <n v="52"/>
    <n v="0"/>
    <n v="1025.9000000000001"/>
    <n v="-1"/>
  </r>
  <r>
    <d v="2024-12-02T00:00:00"/>
    <x v="1"/>
    <s v="New Umiya Medical"/>
    <s v="KRAHD_41616"/>
    <s v="Large B Pharmacy"/>
    <s v="HFS (Large B Pharmacy)- D Type- Sectorized"/>
    <s v="Grooming"/>
    <s v="Fusion"/>
    <n v="40"/>
    <n v="-1"/>
    <n v="-1025.9000000000001"/>
    <x v="6"/>
    <x v="4"/>
    <n v="0"/>
    <n v="78.06"/>
    <n v="0"/>
    <n v="-63"/>
    <n v="51"/>
    <n v="0"/>
    <n v="1025.9000000000001"/>
    <n v="-1"/>
  </r>
  <r>
    <d v="2024-12-02T00:00:00"/>
    <x v="1"/>
    <s v="Manan Medical Stores(GST)"/>
    <s v="KRAHD_40413"/>
    <s v="Large B Pharmacy"/>
    <s v="HFS (Large B Pharmacy)- D Type- Sectorized"/>
    <s v="Grooming"/>
    <s v="Fusion"/>
    <n v="40"/>
    <n v="-1"/>
    <n v="-1025.9000000000001"/>
    <x v="1"/>
    <x v="4"/>
    <n v="0"/>
    <n v="0"/>
    <n v="0"/>
    <n v="-62"/>
    <n v="50"/>
    <n v="0"/>
    <n v="1025.9000000000001"/>
    <n v="-1"/>
  </r>
  <r>
    <d v="2024-12-02T00:00:00"/>
    <x v="1"/>
    <s v="Shree Shanti Chemist"/>
    <s v="KRAHD_38988"/>
    <s v="Large B Pharmacy"/>
    <s v="HFS (Large B Pharmacy)- D Type- Sectorized"/>
    <s v="Grooming"/>
    <s v="Fusion"/>
    <n v="40"/>
    <n v="-1"/>
    <n v="-1025.9000000000001"/>
    <x v="1"/>
    <x v="4"/>
    <n v="0"/>
    <n v="0"/>
    <n v="0"/>
    <n v="-61"/>
    <n v="49"/>
    <n v="0"/>
    <n v="1025.9000000000001"/>
    <n v="-1"/>
  </r>
  <r>
    <d v="2024-12-02T00:00:00"/>
    <x v="1"/>
    <s v="Shreyas Medicince"/>
    <s v="KRAHD_70465"/>
    <s v="Medium Pharmacy"/>
    <s v="New (Medium Pharmacy)- D Type"/>
    <s v="Grooming"/>
    <s v="Fusion"/>
    <n v="40"/>
    <n v="-1"/>
    <n v="-1025.9000000000001"/>
    <x v="1"/>
    <x v="4"/>
    <n v="0"/>
    <n v="0"/>
    <n v="0"/>
    <n v="-60"/>
    <n v="48"/>
    <n v="0"/>
    <n v="1025.9000000000001"/>
    <n v="-1"/>
  </r>
  <r>
    <d v="2024-12-02T00:00:00"/>
    <x v="1"/>
    <s v="Shalimar Oil Depo"/>
    <s v="KRAHD_40253"/>
    <s v="Large B Traditional"/>
    <s v="HFS Sectorized (Large B Traditional)"/>
    <s v="Grooming"/>
    <s v="Fusion"/>
    <n v="40"/>
    <n v="-1"/>
    <n v="-1025.9000000000001"/>
    <x v="1"/>
    <x v="4"/>
    <n v="0"/>
    <n v="0"/>
    <n v="0"/>
    <n v="-59"/>
    <n v="47"/>
    <n v="0"/>
    <n v="1025.9000000000001"/>
    <n v="-1"/>
  </r>
  <r>
    <d v="2024-12-17T00:00:00"/>
    <x v="0"/>
    <s v="SHREE MOMAI TRADERS"/>
    <s v="KRHUB_89269"/>
    <s v="SubD A"/>
    <s v="SubD (SubD A)"/>
    <s v="Oral care"/>
    <s v="ORAL B"/>
    <n v="36"/>
    <n v="3"/>
    <n v="337.5"/>
    <x v="0"/>
    <x v="1"/>
    <n v="1012.5"/>
    <n v="3830.1099999999997"/>
    <n v="5932.55"/>
    <n v="258"/>
    <n v="17"/>
    <n v="3"/>
    <n v="0"/>
    <n v="0"/>
  </r>
  <r>
    <d v="2024-12-02T00:00:00"/>
    <x v="1"/>
    <s v="Safi store"/>
    <s v="KRAHD_40235"/>
    <s v="Large B Traditional"/>
    <s v="New (Large B Traditional)"/>
    <s v="Oral care"/>
    <s v="ORAL B"/>
    <n v="36"/>
    <n v="-3"/>
    <n v="-337.5"/>
    <x v="1"/>
    <x v="3"/>
    <n v="0"/>
    <n v="0"/>
    <n v="3779.6499999999992"/>
    <n v="-822"/>
    <n v="322"/>
    <n v="0"/>
    <n v="1012.5"/>
    <n v="-3"/>
  </r>
  <r>
    <d v="2024-12-02T00:00:00"/>
    <x v="1"/>
    <s v="Bholenath Supermarket(GST)"/>
    <s v="KRAHD_75432"/>
    <s v="Large B Traditional"/>
    <s v="HFS Sectorized (Large B Traditional)"/>
    <s v="Grooming"/>
    <s v="Guard"/>
    <n v="480"/>
    <n v="-5"/>
    <n v="-200"/>
    <x v="1"/>
    <x v="3"/>
    <n v="0"/>
    <n v="0"/>
    <n v="3779.6499999999992"/>
    <n v="-819"/>
    <n v="321"/>
    <n v="0"/>
    <n v="1000"/>
    <n v="-5"/>
  </r>
  <r>
    <d v="2024-12-17T00:00:00"/>
    <x v="0"/>
    <s v="DEV ENTERPRISE"/>
    <s v="KRHUB_90736"/>
    <s v="SubD A"/>
    <s v="SubD (SubD A)"/>
    <s v="Hair Care"/>
    <s v="H&amp;S"/>
    <n v="56"/>
    <n v="2"/>
    <n v="481.82"/>
    <x v="0"/>
    <x v="1"/>
    <n v="963.64"/>
    <n v="2187.58"/>
    <n v="4920.0500000000011"/>
    <n v="255"/>
    <n v="16"/>
    <n v="2"/>
    <n v="0"/>
    <n v="0"/>
  </r>
  <r>
    <d v="2024-12-02T00:00:00"/>
    <x v="1"/>
    <s v="A-1 Medical"/>
    <s v="KRAHD_86105"/>
    <s v="Large B Pharmacy"/>
    <s v="HFS (Large B Pharmacy)- D Type- Sectorized"/>
    <s v="Grooming"/>
    <s v="Wilkinson Sword"/>
    <n v="160"/>
    <n v="-3"/>
    <n v="-309"/>
    <x v="3"/>
    <x v="3"/>
    <n v="0"/>
    <n v="0"/>
    <n v="3779.6499999999992"/>
    <n v="-814"/>
    <n v="320"/>
    <n v="0"/>
    <n v="927"/>
    <n v="-3"/>
  </r>
  <r>
    <d v="2024-12-02T00:00:00"/>
    <x v="1"/>
    <s v="Kashtabhanjan Medical"/>
    <s v="KRAHD_88734"/>
    <s v="Medium Pharmacy"/>
    <s v="New (Medium Pharmacy)- D Type"/>
    <s v="Grooming"/>
    <s v="Wilkinson Sword"/>
    <n v="160"/>
    <n v="-3"/>
    <n v="-309"/>
    <x v="1"/>
    <x v="3"/>
    <n v="0"/>
    <n v="0"/>
    <n v="3779.6499999999992"/>
    <n v="-811"/>
    <n v="319"/>
    <n v="0"/>
    <n v="927"/>
    <n v="-3"/>
  </r>
  <r>
    <d v="2024-12-02T00:00:00"/>
    <x v="1"/>
    <s v="Jay jalaram kirana store"/>
    <s v="KRAHD_M01596"/>
    <s v="Small B Traditional"/>
    <s v="Maximus Jun22 (Small B Traditional)"/>
    <s v="Grooming"/>
    <s v="Wilkinson Sword"/>
    <n v="160"/>
    <n v="-3"/>
    <n v="-309"/>
    <x v="3"/>
    <x v="3"/>
    <n v="0"/>
    <n v="0"/>
    <n v="3779.6499999999992"/>
    <n v="-808"/>
    <n v="318"/>
    <n v="0"/>
    <n v="927"/>
    <n v="-3"/>
  </r>
  <r>
    <d v="2024-12-02T00:00:00"/>
    <x v="1"/>
    <s v="babusingh rajpurohit kirana store"/>
    <s v="KRAHD_X1235"/>
    <s v="Small B Traditional"/>
    <s v="Other (Small B Traditional)"/>
    <s v="Fabric &amp; Home Care"/>
    <s v="Ariel"/>
    <n v="5"/>
    <n v="-3"/>
    <n v="-306.12"/>
    <x v="1"/>
    <x v="3"/>
    <n v="0"/>
    <n v="0"/>
    <n v="3779.6499999999992"/>
    <n v="-805"/>
    <n v="317"/>
    <n v="0"/>
    <n v="918.36"/>
    <n v="-3"/>
  </r>
  <r>
    <d v="2024-12-17T00:00:00"/>
    <x v="0"/>
    <s v="SHREE MOMAI TRADERS"/>
    <s v="KRHUB_89269"/>
    <s v="SubD A"/>
    <s v="SubD (SubD A)"/>
    <s v="Personal Care (GIL)"/>
    <s v="Gillette"/>
    <n v="24"/>
    <n v="2"/>
    <n v="444.64"/>
    <x v="0"/>
    <x v="1"/>
    <n v="889.28"/>
    <n v="2817.6099999999997"/>
    <n v="3956.41"/>
    <n v="253"/>
    <n v="15"/>
    <n v="2"/>
    <n v="0"/>
    <n v="0"/>
  </r>
  <r>
    <d v="2024-12-02T00:00:00"/>
    <x v="1"/>
    <s v="Rational Handloom Co.Pvt.Ltd(GST)"/>
    <s v="KRAHD_38717"/>
    <s v="Hyper"/>
    <s v="New HFS (Hyper)"/>
    <s v="Personal Care (GIL)"/>
    <s v="Gillette"/>
    <n v="12"/>
    <n v="-2"/>
    <n v="-444.64"/>
    <x v="3"/>
    <x v="3"/>
    <n v="0"/>
    <n v="0"/>
    <n v="3779.6499999999992"/>
    <n v="-802"/>
    <n v="316"/>
    <n v="0"/>
    <n v="889.28"/>
    <n v="-2"/>
  </r>
  <r>
    <d v="2024-12-02T00:00:00"/>
    <x v="1"/>
    <s v="Shree Aai Mata super market"/>
    <s v="KRAHD_M04982"/>
    <s v="Small B Traditional"/>
    <s v="Maximus Jun22 (Small B Traditional)"/>
    <s v="Hair Care"/>
    <s v="H&amp;S"/>
    <n v="60"/>
    <n v="-6"/>
    <n v="-147"/>
    <x v="4"/>
    <x v="3"/>
    <n v="0"/>
    <n v="0"/>
    <n v="3779.6499999999992"/>
    <n v="-800"/>
    <n v="315"/>
    <n v="0"/>
    <n v="882"/>
    <n v="-6"/>
  </r>
  <r>
    <d v="2024-12-02T00:00:00"/>
    <x v="2"/>
    <s v="Medicare Pharmacy(GST)"/>
    <s v="KRAHD_84714"/>
    <s v="Large B Pharmacy"/>
    <s v="HFS (Large B Pharmacy)- D Type- Sectorized"/>
    <s v="Fem Care"/>
    <s v="Whisper Ultra"/>
    <n v="54"/>
    <n v="-3"/>
    <n v="-289.47000000000003"/>
    <x v="5"/>
    <x v="4"/>
    <n v="0"/>
    <n v="0"/>
    <n v="0"/>
    <n v="-58"/>
    <n v="46"/>
    <n v="0"/>
    <n v="868.41000000000008"/>
    <n v="-3"/>
  </r>
  <r>
    <d v="2024-12-17T00:00:00"/>
    <x v="0"/>
    <s v="SHREE MOMAI TRADERS"/>
    <s v="KRHUB_89269"/>
    <s v="SubD A"/>
    <s v="SubD (SubD A)"/>
    <s v="Aircare"/>
    <s v="AmbiPur"/>
    <n v="12"/>
    <n v="2"/>
    <n v="415"/>
    <x v="0"/>
    <x v="1"/>
    <n v="830"/>
    <n v="1928.33"/>
    <n v="3067.1299999999997"/>
    <n v="251"/>
    <n v="14"/>
    <n v="2"/>
    <n v="0"/>
    <n v="0"/>
  </r>
  <r>
    <d v="2024-12-02T00:00:00"/>
    <x v="2"/>
    <s v="simandhar pharmacy"/>
    <s v="KRAHD_85454"/>
    <s v="Medium Pharmacy"/>
    <s v="New (Medium Pharmacy)- D Type"/>
    <s v="Health Care"/>
    <s v="Vaporub"/>
    <n v="320"/>
    <n v="-3"/>
    <n v="-272.94"/>
    <x v="7"/>
    <x v="4"/>
    <n v="0"/>
    <n v="0"/>
    <n v="0"/>
    <n v="-55"/>
    <n v="45"/>
    <n v="0"/>
    <n v="818.81999999999994"/>
    <n v="-3"/>
  </r>
  <r>
    <d v="2024-12-02T00:00:00"/>
    <x v="1"/>
    <s v="Raj Chemist(GST)"/>
    <s v="KRAHD_38421"/>
    <s v="Large A Pharmacy"/>
    <s v="HFS (Large A Pharmacy)- D type- Sectorized"/>
    <s v="Grooming"/>
    <s v="7 O Clock PII"/>
    <n v="600"/>
    <n v="-2"/>
    <n v="-400"/>
    <x v="8"/>
    <x v="4"/>
    <n v="0"/>
    <n v="0"/>
    <n v="0"/>
    <n v="-52"/>
    <n v="44"/>
    <n v="0"/>
    <n v="800"/>
    <n v="-2"/>
  </r>
  <r>
    <d v="2024-12-02T00:00:00"/>
    <x v="1"/>
    <s v="Kundan Parlour"/>
    <s v="KRAHD_80386"/>
    <s v="New Traditional"/>
    <s v="Other (New Traditional)"/>
    <s v="Fem Care"/>
    <s v="Whisper Choice"/>
    <n v="120"/>
    <n v="-5"/>
    <n v="-157.65"/>
    <x v="6"/>
    <x v="3"/>
    <n v="0"/>
    <n v="0"/>
    <n v="3779.6499999999992"/>
    <n v="-794"/>
    <n v="314"/>
    <n v="0"/>
    <n v="788.25"/>
    <n v="-5"/>
  </r>
  <r>
    <d v="2024-12-16T00:00:00"/>
    <x v="0"/>
    <s v="Verai General Stores"/>
    <s v="KRHUB_90915"/>
    <s v="SubD B"/>
    <s v="SubD (SubD B)"/>
    <s v="Hair Care"/>
    <s v="Pantene"/>
    <n v="24"/>
    <n v="3"/>
    <n v="255.66"/>
    <x v="0"/>
    <x v="1"/>
    <n v="766.98"/>
    <n v="1088.95"/>
    <n v="2237.1299999999997"/>
    <n v="249"/>
    <n v="13"/>
    <n v="3"/>
    <n v="0"/>
    <n v="0"/>
  </r>
  <r>
    <d v="2024-12-13T00:00:00"/>
    <x v="0"/>
    <s v="Akshar Agency"/>
    <s v="KRHUB_85606"/>
    <s v="SubD A"/>
    <s v="SubD (SubD A)"/>
    <s v="Hair Care"/>
    <s v="Pantene"/>
    <n v="12"/>
    <n v="1"/>
    <n v="750"/>
    <x v="0"/>
    <x v="2"/>
    <n v="750"/>
    <n v="958.18000000000006"/>
    <n v="1437.28"/>
    <n v="2"/>
    <n v="3"/>
    <n v="1"/>
    <n v="0"/>
    <n v="0"/>
  </r>
  <r>
    <d v="2024-12-02T00:00:00"/>
    <x v="1"/>
    <s v="Anshi Lifestyle pharmacy &amp; Supermarket"/>
    <s v="KRAHD_92058"/>
    <s v="Large A Pharmacy"/>
    <s v="HFS (Large A Pharmacy)- L type- Sectorized"/>
    <s v="Baby Care"/>
    <s v="Pampers"/>
    <n v="6"/>
    <n v="-1"/>
    <n v="-749.17"/>
    <x v="1"/>
    <x v="3"/>
    <n v="0"/>
    <n v="0"/>
    <n v="3779.6499999999992"/>
    <n v="-789"/>
    <n v="313"/>
    <n v="0"/>
    <n v="749.17"/>
    <n v="-1"/>
  </r>
  <r>
    <d v="2024-12-02T00:00:00"/>
    <x v="1"/>
    <s v="Vidya Medical &amp; Sergical Store(GST)-(Cash Only)"/>
    <s v="KRAHD_62200"/>
    <s v="Large B Pharmacy"/>
    <s v="HFS (Large B Pharmacy)- D Type- Sectorized"/>
    <s v="Hair Care"/>
    <s v="H&amp;S"/>
    <n v="56"/>
    <n v="-2"/>
    <n v="-372.72"/>
    <x v="4"/>
    <x v="3"/>
    <n v="0"/>
    <n v="0"/>
    <n v="3779.6499999999992"/>
    <n v="-788"/>
    <n v="312"/>
    <n v="0"/>
    <n v="745.44"/>
    <n v="-2"/>
  </r>
  <r>
    <d v="2024-12-02T00:00:00"/>
    <x v="1"/>
    <s v="Salomi Boutique"/>
    <s v="KRAHD_40072"/>
    <s v="Large B Pharmacy"/>
    <s v="HFS (Large B Pharmacy)- D Type- Sectorized"/>
    <s v="Hair Care"/>
    <s v="H&amp;S"/>
    <n v="56"/>
    <n v="-2"/>
    <n v="-372.72"/>
    <x v="1"/>
    <x v="3"/>
    <n v="0"/>
    <n v="0"/>
    <n v="3779.6499999999992"/>
    <n v="-786"/>
    <n v="311"/>
    <n v="0"/>
    <n v="745.44"/>
    <n v="-2"/>
  </r>
  <r>
    <d v="2024-12-02T00:00:00"/>
    <x v="1"/>
    <s v="Raj Chemist(GST)"/>
    <s v="KRAHD_38421"/>
    <s v="Large A Pharmacy"/>
    <s v="HFS (Large A Pharmacy)- D type- Sectorized"/>
    <s v="Fem Care"/>
    <s v="Whisper Ultra"/>
    <n v="60"/>
    <n v="-3"/>
    <n v="-243.27"/>
    <x v="8"/>
    <x v="3"/>
    <n v="0"/>
    <n v="0"/>
    <n v="3779.6499999999992"/>
    <n v="-784"/>
    <n v="310"/>
    <n v="0"/>
    <n v="729.81000000000006"/>
    <n v="-3"/>
  </r>
  <r>
    <d v="2024-12-02T00:00:00"/>
    <x v="1"/>
    <s v="Raj Chemist(GST)"/>
    <s v="KRAHD_38421"/>
    <s v="Large A Pharmacy"/>
    <s v="HFS (Large A Pharmacy)- D type- Sectorized"/>
    <s v="Fem Care"/>
    <s v="Whisper Ultra"/>
    <n v="72"/>
    <n v="-3"/>
    <n v="-243.27"/>
    <x v="8"/>
    <x v="3"/>
    <n v="0"/>
    <n v="0"/>
    <n v="3779.6499999999992"/>
    <n v="-781"/>
    <n v="309"/>
    <n v="0"/>
    <n v="729.81000000000006"/>
    <n v="-3"/>
  </r>
  <r>
    <d v="2024-12-02T00:00:00"/>
    <x v="1"/>
    <s v="Sangam Pharmacy"/>
    <s v="KRAHD_82527"/>
    <s v="Large B Pharmacy"/>
    <s v="HFS (Large B Pharmacy)- D Type- Sectorized"/>
    <s v="Fem Care"/>
    <s v="Whisper Ultra"/>
    <n v="72"/>
    <n v="-3"/>
    <n v="-243.27"/>
    <x v="1"/>
    <x v="3"/>
    <n v="0"/>
    <n v="0"/>
    <n v="3779.6499999999992"/>
    <n v="-778"/>
    <n v="308"/>
    <n v="0"/>
    <n v="729.81000000000006"/>
    <n v="-3"/>
  </r>
  <r>
    <d v="2024-12-02T00:00:00"/>
    <x v="1"/>
    <s v="Raj Chemist(GST)"/>
    <s v="KRAHD_38421"/>
    <s v="Large A Pharmacy"/>
    <s v="HFS (Large A Pharmacy)- D type- Sectorized"/>
    <s v="Fem Care"/>
    <s v="Whisper Choice"/>
    <n v="112"/>
    <n v="-4"/>
    <n v="-180.16"/>
    <x v="8"/>
    <x v="3"/>
    <n v="0"/>
    <n v="0"/>
    <n v="3779.6499999999992"/>
    <n v="-775"/>
    <n v="307"/>
    <n v="0"/>
    <n v="720.64"/>
    <n v="-4"/>
  </r>
  <r>
    <d v="2024-12-14T00:00:00"/>
    <x v="0"/>
    <s v="Vinod Pharma"/>
    <s v="KRHUB_93329"/>
    <s v="SubD A"/>
    <s v="SubD (SubD A)"/>
    <s v="Hair Care"/>
    <s v="Pantene"/>
    <n v="12"/>
    <n v="1"/>
    <n v="713.4"/>
    <x v="0"/>
    <x v="0"/>
    <n v="713.4"/>
    <n v="1729.6299999999999"/>
    <n v="3504.2099999999991"/>
    <n v="183"/>
    <n v="12"/>
    <n v="1"/>
    <n v="0"/>
    <n v="0"/>
  </r>
  <r>
    <d v="2024-12-02T00:00:00"/>
    <x v="0"/>
    <s v="Al Sifat General Store"/>
    <s v="KRAHD_X1950"/>
    <s v="Small A Traditional"/>
    <s v="Other (Small A Traditional)"/>
    <s v="Female Hair Removal"/>
    <s v="Satin Care"/>
    <n v="192"/>
    <n v="3"/>
    <n v="234.18"/>
    <x v="0"/>
    <x v="3"/>
    <n v="702.54"/>
    <n v="702.54"/>
    <n v="3779.6499999999992"/>
    <n v="-771"/>
    <n v="306"/>
    <n v="3"/>
    <n v="0"/>
    <n v="0"/>
  </r>
  <r>
    <d v="2024-12-02T00:00:00"/>
    <x v="1"/>
    <s v="Kundan Parlour"/>
    <s v="KRAHD_80386"/>
    <s v="New Traditional"/>
    <s v="Other (New Traditional)"/>
    <s v="Fabric &amp; Home Care"/>
    <s v="Ariel"/>
    <n v="6"/>
    <n v="-1"/>
    <n v="-695.65"/>
    <x v="6"/>
    <x v="3"/>
    <n v="0"/>
    <n v="0"/>
    <n v="3077.1099999999992"/>
    <n v="-774"/>
    <n v="305"/>
    <n v="0"/>
    <n v="695.65"/>
    <n v="-1"/>
  </r>
  <r>
    <d v="2024-12-02T00:00:00"/>
    <x v="1"/>
    <s v="Raj Chemist(GST)"/>
    <s v="KRAHD_38421"/>
    <s v="Large A Pharmacy"/>
    <s v="HFS (Large A Pharmacy)- D type- Sectorized"/>
    <s v="Health Care"/>
    <s v="BabyRub"/>
    <n v="144"/>
    <n v="-2"/>
    <n v="-347.14"/>
    <x v="8"/>
    <x v="3"/>
    <n v="0"/>
    <n v="0"/>
    <n v="3077.1099999999992"/>
    <n v="-773"/>
    <n v="304"/>
    <n v="0"/>
    <n v="694.28"/>
    <n v="-2"/>
  </r>
  <r>
    <d v="2024-12-13T00:00:00"/>
    <x v="0"/>
    <s v="Vinod Pharma"/>
    <s v="KRHUB_93329"/>
    <s v="SubD A"/>
    <s v="SubD (SubD A)"/>
    <s v="Hair Care"/>
    <s v="Pantene"/>
    <n v="56"/>
    <n v="2"/>
    <n v="343.64"/>
    <x v="0"/>
    <x v="2"/>
    <n v="687.28"/>
    <n v="1016.23"/>
    <n v="687.28"/>
    <n v="1"/>
    <n v="2"/>
    <n v="2"/>
    <n v="0"/>
    <n v="0"/>
  </r>
  <r>
    <d v="2024-12-02T00:00:00"/>
    <x v="1"/>
    <s v="Shivam medical"/>
    <s v="KRAHD_25973"/>
    <s v="New Pharmacy"/>
    <s v="Other (New Pharmacy)"/>
    <s v="Fem Care"/>
    <s v="Whisper Ultra"/>
    <n v="48"/>
    <n v="-2"/>
    <n v="-342.34"/>
    <x v="1"/>
    <x v="3"/>
    <n v="0"/>
    <n v="0"/>
    <n v="3077.1099999999992"/>
    <n v="-771"/>
    <n v="303"/>
    <n v="0"/>
    <n v="684.68"/>
    <n v="-2"/>
  </r>
  <r>
    <d v="2024-12-02T00:00:00"/>
    <x v="1"/>
    <s v="New Rajasthan Medicalts(GST)"/>
    <s v="KRAHD_38549"/>
    <s v="Large B Pharmacy"/>
    <s v="HFS (Large B Pharmacy)- D Type- Sectorized"/>
    <s v="Fem Care"/>
    <s v="Whisper Ultra"/>
    <n v="48"/>
    <n v="-2"/>
    <n v="-342.34"/>
    <x v="1"/>
    <x v="3"/>
    <n v="0"/>
    <n v="0"/>
    <n v="3077.1099999999992"/>
    <n v="-769"/>
    <n v="302"/>
    <n v="0"/>
    <n v="684.68"/>
    <n v="-2"/>
  </r>
  <r>
    <d v="2024-12-02T00:00:00"/>
    <x v="2"/>
    <s v="Medicare Pharmacy(GST)"/>
    <s v="KRAHD_84714"/>
    <s v="Large B Pharmacy"/>
    <s v="HFS (Large B Pharmacy)- D Type- Sectorized"/>
    <s v="Fem Care"/>
    <s v="Whisper Ultra"/>
    <n v="24"/>
    <n v="-2"/>
    <n v="-333.34"/>
    <x v="5"/>
    <x v="4"/>
    <n v="0"/>
    <n v="0"/>
    <n v="0"/>
    <n v="-50"/>
    <n v="43"/>
    <n v="0"/>
    <n v="666.68"/>
    <n v="-2"/>
  </r>
  <r>
    <d v="2024-12-02T00:00:00"/>
    <x v="2"/>
    <s v="Medicare Pharmacy(GST)"/>
    <s v="KRAHD_84714"/>
    <s v="Large B Pharmacy"/>
    <s v="HFS (Large B Pharmacy)- D Type- Sectorized"/>
    <s v="Fem Care"/>
    <s v="Whisper Ultra"/>
    <n v="24"/>
    <n v="-2"/>
    <n v="-333.34"/>
    <x v="5"/>
    <x v="4"/>
    <n v="0"/>
    <n v="0"/>
    <n v="0"/>
    <n v="-48"/>
    <n v="42"/>
    <n v="0"/>
    <n v="666.68"/>
    <n v="-2"/>
  </r>
  <r>
    <d v="2024-12-14T00:00:00"/>
    <x v="0"/>
    <s v="DEV ENTERPRISE"/>
    <s v="KRHUB_90736"/>
    <s v="SubD A"/>
    <s v="SubD (SubD A)"/>
    <s v="Grooming"/>
    <s v="Mach-3 Turbo"/>
    <n v="48"/>
    <n v="1"/>
    <n v="657.26"/>
    <x v="0"/>
    <x v="0"/>
    <n v="657.26"/>
    <n v="1223.94"/>
    <n v="2790.81"/>
    <n v="182"/>
    <n v="11"/>
    <n v="1"/>
    <n v="0"/>
    <n v="0"/>
  </r>
  <r>
    <d v="2024-12-02T00:00:00"/>
    <x v="1"/>
    <s v="Shanker Kirana Store"/>
    <s v="KRAHD_39128"/>
    <s v="Small B Traditional"/>
    <s v="Other (Small B Traditional)"/>
    <s v="Fabric &amp; Home Care"/>
    <s v="Ariel Liquid"/>
    <n v="12"/>
    <n v="-2"/>
    <n v="-320.36"/>
    <x v="1"/>
    <x v="3"/>
    <n v="0"/>
    <n v="0"/>
    <n v="3077.1099999999992"/>
    <n v="-767"/>
    <n v="301"/>
    <n v="0"/>
    <n v="640.72"/>
    <n v="-2"/>
  </r>
  <r>
    <d v="2024-12-02T00:00:00"/>
    <x v="1"/>
    <s v="Rajdeep Pro Store"/>
    <s v="KRAHD_38513"/>
    <s v="Large B Traditional"/>
    <s v="HFS Sectorized (Large B Traditional)"/>
    <s v="Fabric &amp; Home Care"/>
    <s v="Ariel Liquid"/>
    <n v="12"/>
    <n v="-2"/>
    <n v="-320.36"/>
    <x v="1"/>
    <x v="3"/>
    <n v="0"/>
    <n v="328.95"/>
    <n v="3077.1099999999992"/>
    <n v="-765"/>
    <n v="300"/>
    <n v="0"/>
    <n v="640.72"/>
    <n v="-2"/>
  </r>
  <r>
    <d v="2024-12-02T00:00:00"/>
    <x v="1"/>
    <s v="A-1 Medical"/>
    <s v="KRAHD_86105"/>
    <s v="Large B Pharmacy"/>
    <s v="HFS (Large B Pharmacy)- D Type- Sectorized"/>
    <s v="Grooming"/>
    <s v="Guard"/>
    <n v="480"/>
    <n v="-4"/>
    <n v="-160"/>
    <x v="1"/>
    <x v="3"/>
    <n v="0"/>
    <n v="0"/>
    <n v="3077.1099999999992"/>
    <n v="-763"/>
    <n v="299"/>
    <n v="0"/>
    <n v="640"/>
    <n v="-4"/>
  </r>
  <r>
    <d v="2024-12-02T00:00:00"/>
    <x v="1"/>
    <s v="Shree Shanti Chemist"/>
    <s v="KRAHD_38988"/>
    <s v="Large B Pharmacy"/>
    <s v="HFS (Large B Pharmacy)- D Type- Sectorized"/>
    <s v="Grooming"/>
    <s v="Guard"/>
    <n v="480"/>
    <n v="-4"/>
    <n v="-160"/>
    <x v="1"/>
    <x v="3"/>
    <n v="0"/>
    <n v="0"/>
    <n v="3077.1099999999992"/>
    <n v="-759"/>
    <n v="298"/>
    <n v="0"/>
    <n v="640"/>
    <n v="-4"/>
  </r>
  <r>
    <d v="2024-12-02T00:00:00"/>
    <x v="1"/>
    <s v="Wel Come Medical-(Cash Only)"/>
    <s v="KRAHD_77640"/>
    <s v="Large B Pharmacy"/>
    <s v="HFS (Large B Pharmacy)- D Type- Sectorized"/>
    <s v="Grooming"/>
    <s v="Guard"/>
    <n v="480"/>
    <n v="-4"/>
    <n v="-160"/>
    <x v="1"/>
    <x v="3"/>
    <n v="0"/>
    <n v="0"/>
    <n v="3077.1099999999992"/>
    <n v="-755"/>
    <n v="297"/>
    <n v="0"/>
    <n v="640"/>
    <n v="-4"/>
  </r>
  <r>
    <d v="2024-12-02T00:00:00"/>
    <x v="1"/>
    <s v="lucky tea stall"/>
    <s v="KRAHD_101287"/>
    <s v="New Traditional"/>
    <s v="Other (New Traditional)"/>
    <s v="Hair Care"/>
    <s v="H&amp;S"/>
    <n v="60"/>
    <n v="-5"/>
    <n v="-122.5"/>
    <x v="1"/>
    <x v="3"/>
    <n v="0"/>
    <n v="0"/>
    <n v="3077.1099999999992"/>
    <n v="-751"/>
    <n v="296"/>
    <n v="0"/>
    <n v="612.5"/>
    <n v="-5"/>
  </r>
  <r>
    <d v="2024-12-02T00:00:00"/>
    <x v="1"/>
    <s v="Shreeji anaj bhandar"/>
    <s v="KRAHD_39638"/>
    <s v="Medium Traditional"/>
    <s v="Other (Medium Traditional)"/>
    <s v="Grooming"/>
    <s v="Gillette Vector Plus"/>
    <n v="600"/>
    <n v="-2"/>
    <n v="-305.98"/>
    <x v="1"/>
    <x v="3"/>
    <n v="0"/>
    <n v="0"/>
    <n v="3077.1099999999992"/>
    <n v="-746"/>
    <n v="295"/>
    <n v="0"/>
    <n v="611.96"/>
    <n v="-2"/>
  </r>
  <r>
    <d v="2024-12-17T00:00:00"/>
    <x v="0"/>
    <s v="SHREE MOMAI TRADERS"/>
    <s v="KRHUB_89269"/>
    <s v="SubD A"/>
    <s v="SubD (SubD A)"/>
    <s v="Oral care"/>
    <s v="ORAL B"/>
    <n v="20"/>
    <n v="2"/>
    <n v="300"/>
    <x v="0"/>
    <x v="1"/>
    <n v="600"/>
    <n v="1098.33"/>
    <n v="1470.15"/>
    <n v="246"/>
    <n v="12"/>
    <n v="2"/>
    <n v="0"/>
    <n v="0"/>
  </r>
  <r>
    <d v="2024-12-02T00:00:00"/>
    <x v="2"/>
    <s v="Mewad Pharmacy"/>
    <s v="KRAHD_77560"/>
    <s v="Medium Pharmacy"/>
    <s v="New (Medium Pharmacy)- D Type"/>
    <s v="Baby Care"/>
    <s v="Pampers"/>
    <n v="4"/>
    <n v="-1"/>
    <n v="-582.5"/>
    <x v="7"/>
    <x v="4"/>
    <n v="0"/>
    <n v="0"/>
    <n v="0"/>
    <n v="-46"/>
    <n v="41"/>
    <n v="0"/>
    <n v="582.5"/>
    <n v="-1"/>
  </r>
  <r>
    <d v="2024-12-02T00:00:00"/>
    <x v="0"/>
    <s v="Namh Meditech Private Limited"/>
    <s v="KRAHD_102747"/>
    <s v="Large A Pharmacy"/>
    <s v="New Sectorized (Large A Pharmacy)"/>
    <s v="Female Hair Removal"/>
    <s v="Venus"/>
    <n v="48"/>
    <n v="2"/>
    <n v="289.45999999999998"/>
    <x v="0"/>
    <x v="3"/>
    <n v="578.91999999999996"/>
    <n v="578.91999999999996"/>
    <n v="3077.1099999999992"/>
    <n v="-744"/>
    <n v="294"/>
    <n v="2"/>
    <n v="0"/>
    <n v="0"/>
  </r>
  <r>
    <d v="2024-12-02T00:00:00"/>
    <x v="0"/>
    <s v="Paras Traders(GST)"/>
    <s v="KRAHD_38472"/>
    <s v="Large A Traditional"/>
    <s v="HFS Sectorized (Large A Traditional)"/>
    <s v="Female Hair Removal"/>
    <s v="Venus"/>
    <n v="18"/>
    <n v="1"/>
    <n v="569.29999999999995"/>
    <x v="0"/>
    <x v="3"/>
    <n v="569.29999999999995"/>
    <n v="898.25"/>
    <n v="2498.19"/>
    <n v="-746"/>
    <n v="293"/>
    <n v="1"/>
    <n v="0"/>
    <n v="0"/>
  </r>
  <r>
    <d v="2024-12-14T00:00:00"/>
    <x v="0"/>
    <s v="DEV ENTERPRISE"/>
    <s v="KRHUB_90736"/>
    <s v="SubD A"/>
    <s v="SubD (SubD A)"/>
    <s v="Oral care"/>
    <s v="ORAL B"/>
    <n v="48"/>
    <n v="2"/>
    <n v="283.33999999999997"/>
    <x v="0"/>
    <x v="0"/>
    <n v="566.67999999999995"/>
    <n v="566.67999999999995"/>
    <n v="2133.5499999999997"/>
    <n v="181"/>
    <n v="10"/>
    <n v="2"/>
    <n v="0"/>
    <n v="0"/>
  </r>
  <r>
    <d v="2024-12-02T00:00:00"/>
    <x v="1"/>
    <s v="Raj Medical &amp; General Store"/>
    <s v="KRAHD_102733"/>
    <s v="Large A Pharmacy"/>
    <s v="New Sectorized (Large A Pharmacy)"/>
    <s v="Grooming"/>
    <s v="Fusion"/>
    <n v="200"/>
    <n v="-1"/>
    <n v="-558.04"/>
    <x v="4"/>
    <x v="4"/>
    <n v="0"/>
    <n v="0"/>
    <n v="0"/>
    <n v="-45"/>
    <n v="40"/>
    <n v="0"/>
    <n v="558.04"/>
    <n v="-1"/>
  </r>
  <r>
    <d v="2024-12-02T00:00:00"/>
    <x v="1"/>
    <s v="Shree Shanti Chemist"/>
    <s v="KRAHD_38988"/>
    <s v="Large B Pharmacy"/>
    <s v="HFS (Large B Pharmacy)- D Type- Sectorized"/>
    <s v="Grooming"/>
    <s v="Fusion"/>
    <n v="200"/>
    <n v="-1"/>
    <n v="-558.04"/>
    <x v="1"/>
    <x v="4"/>
    <n v="0"/>
    <n v="0"/>
    <n v="0"/>
    <n v="-44"/>
    <n v="39"/>
    <n v="0"/>
    <n v="558.04"/>
    <n v="-1"/>
  </r>
  <r>
    <d v="2024-12-02T00:00:00"/>
    <x v="1"/>
    <s v="Shreeji Chemist(GST)"/>
    <s v="KRAHD_40112"/>
    <s v="Large B Pharmacy"/>
    <s v="HFS (Large B Pharmacy)- D Type- Sectorized"/>
    <s v="Grooming"/>
    <s v="Fusion"/>
    <n v="200"/>
    <n v="-1"/>
    <n v="-558.04"/>
    <x v="4"/>
    <x v="4"/>
    <n v="0"/>
    <n v="0"/>
    <n v="0"/>
    <n v="-43"/>
    <n v="38"/>
    <n v="0"/>
    <n v="558.04"/>
    <n v="-1"/>
  </r>
  <r>
    <d v="2024-12-02T00:00:00"/>
    <x v="1"/>
    <s v="Akshar Medicine(GST)"/>
    <s v="KRAHD_42201"/>
    <s v="Large B Pharmacy"/>
    <s v="HFS (Large B Pharmacy)- D Type- Sectorized"/>
    <s v="Fem Care"/>
    <s v="Whisper Ultra"/>
    <n v="12"/>
    <n v="-1"/>
    <n v="-544.03"/>
    <x v="1"/>
    <x v="3"/>
    <n v="0"/>
    <n v="0"/>
    <n v="1928.8899999999999"/>
    <n v="-747"/>
    <n v="292"/>
    <n v="0"/>
    <n v="544.03"/>
    <n v="-1"/>
  </r>
  <r>
    <d v="2024-12-02T00:00:00"/>
    <x v="1"/>
    <s v="jay shri hingavaj kirana store"/>
    <s v="KRAHD_X1239"/>
    <s v="Small C Traditional"/>
    <s v="Other (Small C Traditional)"/>
    <s v="Fabric &amp; Home Care"/>
    <s v="Tide"/>
    <n v="24"/>
    <n v="-2"/>
    <n v="-270.36"/>
    <x v="6"/>
    <x v="3"/>
    <n v="0"/>
    <n v="0"/>
    <n v="1928.8899999999999"/>
    <n v="-746"/>
    <n v="291"/>
    <n v="0"/>
    <n v="540.72"/>
    <n v="-2"/>
  </r>
  <r>
    <d v="2024-12-02T00:00:00"/>
    <x v="1"/>
    <s v="bhavani medical &amp; general store"/>
    <s v="KRAHD_M01602"/>
    <s v="Small A Pharmacy"/>
    <s v="Other (Small A Pharmacy)"/>
    <s v="Fem Care"/>
    <s v="Whisper Ultra"/>
    <n v="12"/>
    <n v="-1"/>
    <n v="-540.29"/>
    <x v="1"/>
    <x v="3"/>
    <n v="0"/>
    <n v="0"/>
    <n v="1928.8899999999999"/>
    <n v="-744"/>
    <n v="290"/>
    <n v="0"/>
    <n v="540.29"/>
    <n v="-1"/>
  </r>
  <r>
    <d v="2024-12-02T00:00:00"/>
    <x v="1"/>
    <s v="bandana medical store"/>
    <s v="KRAHD_92481"/>
    <s v="Small A Pharmacy"/>
    <s v="Other (Small A Pharmacy)"/>
    <s v="Health Care"/>
    <s v="Action 500"/>
    <n v="90"/>
    <n v="-1"/>
    <n v="-515.75"/>
    <x v="1"/>
    <x v="3"/>
    <n v="0"/>
    <n v="0"/>
    <n v="1928.8899999999999"/>
    <n v="-743"/>
    <n v="289"/>
    <n v="0"/>
    <n v="515.75"/>
    <n v="-1"/>
  </r>
  <r>
    <d v="2024-12-02T00:00:00"/>
    <x v="1"/>
    <s v="Shreeji Chemist(GST)"/>
    <s v="KRAHD_40112"/>
    <s v="Large B Pharmacy"/>
    <s v="HFS (Large B Pharmacy)- D Type- Sectorized"/>
    <s v="Fem Care"/>
    <s v="Whisper Ultra"/>
    <n v="20"/>
    <n v="-1"/>
    <n v="-511.72"/>
    <x v="4"/>
    <x v="3"/>
    <n v="0"/>
    <n v="0"/>
    <n v="1928.8899999999999"/>
    <n v="-742"/>
    <n v="288"/>
    <n v="0"/>
    <n v="511.72"/>
    <n v="-1"/>
  </r>
  <r>
    <d v="2024-12-02T00:00:00"/>
    <x v="1"/>
    <s v="Raj Chemist(GST)"/>
    <s v="KRAHD_38421"/>
    <s v="Large A Pharmacy"/>
    <s v="HFS (Large A Pharmacy)- D type- Sectorized"/>
    <s v="Fem Care"/>
    <s v="Whisper Ultra"/>
    <n v="48"/>
    <n v="-2"/>
    <n v="-245.62"/>
    <x v="8"/>
    <x v="3"/>
    <n v="0"/>
    <n v="0"/>
    <n v="1928.8899999999999"/>
    <n v="-741"/>
    <n v="287"/>
    <n v="0"/>
    <n v="491.24"/>
    <n v="-2"/>
  </r>
  <r>
    <d v="2024-12-02T00:00:00"/>
    <x v="1"/>
    <s v="Navjeevan Chemist(GST)"/>
    <s v="KRAHD_38677"/>
    <s v="Large A Pharmacy"/>
    <s v="HFS (Large A Pharmacy)- D type- Sectorized"/>
    <s v="Fem Care"/>
    <s v="Whisper Ultra"/>
    <n v="54"/>
    <n v="-2"/>
    <n v="-245.62"/>
    <x v="1"/>
    <x v="3"/>
    <n v="0"/>
    <n v="0"/>
    <n v="1928.8899999999999"/>
    <n v="-739"/>
    <n v="286"/>
    <n v="0"/>
    <n v="491.24"/>
    <n v="-2"/>
  </r>
  <r>
    <d v="2024-12-02T00:00:00"/>
    <x v="1"/>
    <s v="Rational Handloom Co.Pvt.Ltd(GST)"/>
    <s v="KRAHD_38717"/>
    <s v="Hyper"/>
    <s v="New HFS (Hyper)"/>
    <s v="Personal Care (GIL)"/>
    <s v="Gillette"/>
    <n v="24"/>
    <n v="-1"/>
    <n v="-489.6"/>
    <x v="3"/>
    <x v="3"/>
    <n v="0"/>
    <n v="0"/>
    <n v="1928.8899999999999"/>
    <n v="-737"/>
    <n v="285"/>
    <n v="0"/>
    <n v="489.6"/>
    <n v="-1"/>
  </r>
  <r>
    <d v="2024-12-02T00:00:00"/>
    <x v="2"/>
    <s v="Medicare Pharmacy(GST)"/>
    <s v="KRAHD_84714"/>
    <s v="Large B Pharmacy"/>
    <s v="HFS (Large B Pharmacy)- D Type- Sectorized"/>
    <s v="Fem Care"/>
    <s v="Whisper Ultra"/>
    <n v="18"/>
    <n v="-1"/>
    <n v="-485.63"/>
    <x v="5"/>
    <x v="4"/>
    <n v="0"/>
    <n v="0"/>
    <n v="0"/>
    <n v="-42"/>
    <n v="37"/>
    <n v="0"/>
    <n v="485.63"/>
    <n v="-1"/>
  </r>
  <r>
    <d v="2024-12-02T00:00:00"/>
    <x v="1"/>
    <s v="Amiraj Pro Center(GST)"/>
    <s v="KRAHD_39534"/>
    <s v="Large B Traditional"/>
    <s v="HFS Sectorized (Large B Traditional)"/>
    <s v="Fem Care"/>
    <s v="Whisper Choice"/>
    <n v="1"/>
    <n v="-1"/>
    <n v="-466.71"/>
    <x v="4"/>
    <x v="3"/>
    <n v="0"/>
    <n v="0"/>
    <n v="1928.8899999999999"/>
    <n v="-736"/>
    <n v="284"/>
    <n v="0"/>
    <n v="466.71"/>
    <n v="-1"/>
  </r>
  <r>
    <d v="2024-12-02T00:00:00"/>
    <x v="1"/>
    <s v="Bholenath Supermarket(GST)"/>
    <s v="KRAHD_75432"/>
    <s v="Large B Traditional"/>
    <s v="HFS Sectorized (Large B Traditional)"/>
    <s v="Fem Care"/>
    <s v="Whisper Choice"/>
    <n v="1"/>
    <n v="-1"/>
    <n v="-466.71"/>
    <x v="1"/>
    <x v="3"/>
    <n v="0"/>
    <n v="0"/>
    <n v="1928.8899999999999"/>
    <n v="-735"/>
    <n v="283"/>
    <n v="0"/>
    <n v="466.71"/>
    <n v="-1"/>
  </r>
  <r>
    <d v="2024-12-02T00:00:00"/>
    <x v="1"/>
    <s v="King Store"/>
    <s v="KRAHD_38582"/>
    <s v="Large B Traditional"/>
    <s v="HFS Sectorized (Large B Traditional)"/>
    <s v="Fem Care"/>
    <s v="Whisper Choice"/>
    <n v="1"/>
    <n v="-1"/>
    <n v="-466.71"/>
    <x v="1"/>
    <x v="3"/>
    <n v="0"/>
    <n v="0"/>
    <n v="1928.8899999999999"/>
    <n v="-734"/>
    <n v="282"/>
    <n v="0"/>
    <n v="466.71"/>
    <n v="-1"/>
  </r>
  <r>
    <d v="2024-12-02T00:00:00"/>
    <x v="1"/>
    <s v="Ravi Chemist(GST)"/>
    <s v="KRAHD_40934"/>
    <s v="Large B Pharmacy"/>
    <s v="HFS (Large B Pharmacy)- D Type- Sectorized"/>
    <s v="Health Care"/>
    <s v="Vaporub"/>
    <n v="72"/>
    <n v="-1"/>
    <n v="-460.62"/>
    <x v="4"/>
    <x v="3"/>
    <n v="0"/>
    <n v="0"/>
    <n v="1928.8899999999999"/>
    <n v="-733"/>
    <n v="281"/>
    <n v="0"/>
    <n v="460.62"/>
    <n v="-1"/>
  </r>
  <r>
    <d v="2024-12-02T00:00:00"/>
    <x v="1"/>
    <s v="Ilaj Medical"/>
    <s v="KRAHD_39854"/>
    <s v="Large B Pharmacy"/>
    <s v="HFS (Large B Pharmacy)- D Type- Sectorized"/>
    <s v="Health Care"/>
    <s v="Vaporub"/>
    <n v="72"/>
    <n v="-1"/>
    <n v="-460.62"/>
    <x v="1"/>
    <x v="3"/>
    <n v="0"/>
    <n v="0"/>
    <n v="1928.8899999999999"/>
    <n v="-732"/>
    <n v="280"/>
    <n v="0"/>
    <n v="460.62"/>
    <n v="-1"/>
  </r>
  <r>
    <d v="2024-12-02T00:00:00"/>
    <x v="2"/>
    <s v="Medicare Pharmacy(GST)"/>
    <s v="KRAHD_84714"/>
    <s v="Large B Pharmacy"/>
    <s v="HFS (Large B Pharmacy)- D Type- Sectorized"/>
    <s v="Fem Care"/>
    <s v="Whisper Ultra"/>
    <n v="48"/>
    <n v="-2"/>
    <n v="-228.06"/>
    <x v="7"/>
    <x v="4"/>
    <n v="0"/>
    <n v="0"/>
    <n v="0"/>
    <n v="-41"/>
    <n v="36"/>
    <n v="0"/>
    <n v="456.12"/>
    <n v="-2"/>
  </r>
  <r>
    <d v="2024-12-02T00:00:00"/>
    <x v="1"/>
    <s v="RAINBOW SUPER MARKET"/>
    <s v="KRAHD_92020"/>
    <s v="Super"/>
    <s v="HFS (Super)"/>
    <s v="Fabric &amp; Home Care"/>
    <s v="Ariel"/>
    <n v="12"/>
    <n v="-1"/>
    <n v="-455.17"/>
    <x v="3"/>
    <x v="3"/>
    <n v="0"/>
    <n v="0"/>
    <n v="1928.8899999999999"/>
    <n v="-731"/>
    <n v="279"/>
    <n v="0"/>
    <n v="455.17"/>
    <n v="-1"/>
  </r>
  <r>
    <d v="2024-12-02T00:00:00"/>
    <x v="1"/>
    <s v="Giriraj Medical Stores(GST)"/>
    <s v="KRAHD_38572"/>
    <s v="Large A Pharmacy"/>
    <s v="HFS (Large A Pharmacy)- D type- Sectorized"/>
    <s v="Oral care"/>
    <s v="ORAL B"/>
    <n v="36"/>
    <n v="-2"/>
    <n v="-225"/>
    <x v="1"/>
    <x v="3"/>
    <n v="0"/>
    <n v="0"/>
    <n v="1928.8899999999999"/>
    <n v="-730"/>
    <n v="278"/>
    <n v="0"/>
    <n v="450"/>
    <n v="-2"/>
  </r>
  <r>
    <d v="2024-12-02T00:00:00"/>
    <x v="2"/>
    <s v="Medicare Pharmacy(GST)"/>
    <s v="KRAHD_84714"/>
    <s v="Large B Pharmacy"/>
    <s v="HFS (Large B Pharmacy)- D Type- Sectorized"/>
    <s v="Fem Care"/>
    <s v="Whisper Ultra"/>
    <n v="18"/>
    <n v="-1"/>
    <n v="-442.89"/>
    <x v="5"/>
    <x v="4"/>
    <n v="0"/>
    <n v="0"/>
    <n v="0"/>
    <n v="-39"/>
    <n v="35"/>
    <n v="0"/>
    <n v="442.89"/>
    <n v="-1"/>
  </r>
  <r>
    <d v="2024-12-02T00:00:00"/>
    <x v="2"/>
    <s v="Medicare Pharmacy(GST)"/>
    <s v="KRAHD_84714"/>
    <s v="Large B Pharmacy"/>
    <s v="HFS (Large B Pharmacy)- D Type- Sectorized"/>
    <s v="Fem Care"/>
    <s v="Whisper Ultra"/>
    <n v="18"/>
    <n v="-1"/>
    <n v="-442.89"/>
    <x v="5"/>
    <x v="4"/>
    <n v="0"/>
    <n v="0"/>
    <n v="0"/>
    <n v="-38"/>
    <n v="34"/>
    <n v="0"/>
    <n v="442.89"/>
    <n v="-1"/>
  </r>
  <r>
    <d v="2024-12-14T00:00:00"/>
    <x v="0"/>
    <s v="Jiyansh Sales"/>
    <s v="KRHUB_94585"/>
    <s v="SubD B"/>
    <s v="SubD (SubD B)"/>
    <s v="Personal Care (GIL)"/>
    <s v="Gillette"/>
    <n v="24"/>
    <n v="1"/>
    <n v="437.5"/>
    <x v="0"/>
    <x v="0"/>
    <n v="437.5"/>
    <n v="437.5"/>
    <n v="1566.87"/>
    <n v="179"/>
    <n v="9"/>
    <n v="1"/>
    <n v="0"/>
    <n v="0"/>
  </r>
  <r>
    <d v="2024-12-14T00:00:00"/>
    <x v="2"/>
    <s v="Jiyansh Sales"/>
    <s v="KRHUB_94585"/>
    <s v="SubD B"/>
    <s v="SubD (SubD B)"/>
    <s v="Personal Care (GIL)"/>
    <s v="Gillette"/>
    <n v="24"/>
    <n v="-1"/>
    <n v="-437.5"/>
    <x v="5"/>
    <x v="2"/>
    <n v="0"/>
    <n v="0"/>
    <n v="0"/>
    <n v="-1"/>
    <n v="1"/>
    <n v="0"/>
    <n v="437.5"/>
    <n v="-1"/>
  </r>
  <r>
    <d v="2024-12-02T00:00:00"/>
    <x v="2"/>
    <s v="Medicare Pharmacy(GST)"/>
    <s v="KRAHD_84714"/>
    <s v="Large B Pharmacy"/>
    <s v="HFS (Large B Pharmacy)- D Type- Sectorized"/>
    <s v="Fem Care"/>
    <s v="Whisper Ultra"/>
    <n v="36"/>
    <n v="-2"/>
    <n v="-210.52"/>
    <x v="5"/>
    <x v="4"/>
    <n v="0"/>
    <n v="0"/>
    <n v="0"/>
    <n v="-37"/>
    <n v="33"/>
    <n v="0"/>
    <n v="421.04"/>
    <n v="-2"/>
  </r>
  <r>
    <d v="2024-12-02T00:00:00"/>
    <x v="1"/>
    <s v="new alif medical stores"/>
    <s v="KRAHD_71621"/>
    <s v="Large B Pharmacy"/>
    <s v="HFS (Large B Pharmacy)- D Type- Sectorized"/>
    <s v="Health Care"/>
    <s v="BabyRub"/>
    <n v="216"/>
    <n v="-2"/>
    <n v="-208.62"/>
    <x v="1"/>
    <x v="3"/>
    <n v="0"/>
    <n v="0"/>
    <n v="1928.8899999999999"/>
    <n v="-728"/>
    <n v="277"/>
    <n v="0"/>
    <n v="417.24"/>
    <n v="-2"/>
  </r>
  <r>
    <d v="2024-12-02T00:00:00"/>
    <x v="1"/>
    <s v="Doveshwer General Store"/>
    <s v="KRAHD_79100"/>
    <s v="Small A Traditional"/>
    <s v="Other (Small A Traditional)"/>
    <s v="Grooming"/>
    <s v="Wilkinson Sword"/>
    <n v="160"/>
    <n v="-2"/>
    <n v="-206"/>
    <x v="1"/>
    <x v="3"/>
    <n v="0"/>
    <n v="0"/>
    <n v="1928.8899999999999"/>
    <n v="-726"/>
    <n v="276"/>
    <n v="0"/>
    <n v="412"/>
    <n v="-2"/>
  </r>
  <r>
    <d v="2024-12-02T00:00:00"/>
    <x v="1"/>
    <s v="Giriraj Medical Stores(GST)"/>
    <s v="KRAHD_38572"/>
    <s v="Large A Pharmacy"/>
    <s v="HFS (Large A Pharmacy)- D type- Sectorized"/>
    <s v="Grooming"/>
    <s v="Wilkinson Sword"/>
    <n v="160"/>
    <n v="-2"/>
    <n v="-206"/>
    <x v="1"/>
    <x v="3"/>
    <n v="0"/>
    <n v="0"/>
    <n v="1928.8899999999999"/>
    <n v="-724"/>
    <n v="275"/>
    <n v="0"/>
    <n v="412"/>
    <n v="-2"/>
  </r>
  <r>
    <d v="2024-12-02T00:00:00"/>
    <x v="1"/>
    <s v="Shree Sureshwar Grain Centre(GST)"/>
    <s v="KRAHD_38651"/>
    <s v="Large B Traditional"/>
    <s v="HFS Sectorized (Large B Traditional)"/>
    <s v="Grooming"/>
    <s v="Wilkinson Sword"/>
    <n v="160"/>
    <n v="-2"/>
    <n v="-206"/>
    <x v="4"/>
    <x v="3"/>
    <n v="0"/>
    <n v="0"/>
    <n v="1928.8899999999999"/>
    <n v="-722"/>
    <n v="274"/>
    <n v="0"/>
    <n v="412"/>
    <n v="-2"/>
  </r>
  <r>
    <d v="2024-12-02T00:00:00"/>
    <x v="1"/>
    <s v="Shubham Medical Store"/>
    <s v="KRAHD_84004"/>
    <s v="Large A Pharmacy"/>
    <s v="HFS (Large A Pharmacy)- D type- Sectorized"/>
    <s v="Grooming"/>
    <s v="Wilkinson Sword"/>
    <n v="160"/>
    <n v="-2"/>
    <n v="-206"/>
    <x v="1"/>
    <x v="3"/>
    <n v="0"/>
    <n v="0"/>
    <n v="1928.8899999999999"/>
    <n v="-720"/>
    <n v="273"/>
    <n v="0"/>
    <n v="412"/>
    <n v="-2"/>
  </r>
  <r>
    <d v="2024-12-02T00:00:00"/>
    <x v="1"/>
    <s v="Rameshwar Kirana Store"/>
    <s v="KRAHD_68680"/>
    <s v="Small A Traditional"/>
    <s v="Other (Small A Traditional)"/>
    <s v="Grooming"/>
    <s v="Wilkinson Sword"/>
    <n v="160"/>
    <n v="-2"/>
    <n v="-206"/>
    <x v="3"/>
    <x v="3"/>
    <n v="0"/>
    <n v="0"/>
    <n v="1928.8899999999999"/>
    <n v="-718"/>
    <n v="272"/>
    <n v="0"/>
    <n v="412"/>
    <n v="-2"/>
  </r>
  <r>
    <d v="2024-12-02T00:00:00"/>
    <x v="1"/>
    <s v="Hari Om General &amp; Provision Store(GST)"/>
    <s v="KRAHD_38571"/>
    <s v="Large A Traditional"/>
    <s v="HFS Sectorized (Large A Traditional)"/>
    <s v="Grooming"/>
    <s v="Wilkinson Sword"/>
    <n v="160"/>
    <n v="-2"/>
    <n v="-206"/>
    <x v="1"/>
    <x v="3"/>
    <n v="0"/>
    <n v="0"/>
    <n v="1928.8899999999999"/>
    <n v="-716"/>
    <n v="271"/>
    <n v="0"/>
    <n v="412"/>
    <n v="-2"/>
  </r>
  <r>
    <d v="2024-12-02T00:00:00"/>
    <x v="1"/>
    <s v="Viraj Kirana"/>
    <s v="KRAHD_25726"/>
    <s v="Small B Traditional"/>
    <s v="Other (Small B Traditional)"/>
    <s v="Grooming"/>
    <s v="Wilkinson Sword"/>
    <n v="160"/>
    <n v="-2"/>
    <n v="-206"/>
    <x v="3"/>
    <x v="3"/>
    <n v="0"/>
    <n v="0"/>
    <n v="1928.8899999999999"/>
    <n v="-714"/>
    <n v="270"/>
    <n v="0"/>
    <n v="412"/>
    <n v="-2"/>
  </r>
  <r>
    <d v="2024-12-02T00:00:00"/>
    <x v="1"/>
    <s v="Shanker Kirana Store"/>
    <s v="KRAHD_39128"/>
    <s v="Small B Traditional"/>
    <s v="Other (Small B Traditional)"/>
    <s v="Fabric &amp; Home Care"/>
    <s v="Ariel"/>
    <n v="5"/>
    <n v="-2"/>
    <n v="-204.08"/>
    <x v="1"/>
    <x v="3"/>
    <n v="0"/>
    <n v="0"/>
    <n v="1928.8899999999999"/>
    <n v="-712"/>
    <n v="269"/>
    <n v="0"/>
    <n v="408.16"/>
    <n v="-2"/>
  </r>
  <r>
    <d v="2024-12-02T00:00:00"/>
    <x v="1"/>
    <s v="parvati provision store"/>
    <s v="KRAHD_M00209"/>
    <s v="Small B Traditional"/>
    <s v="Maximus Jun22 (Small B Traditional)"/>
    <s v="Fabric &amp; Home Care"/>
    <s v="Ariel"/>
    <n v="5"/>
    <n v="-2"/>
    <n v="-204.08"/>
    <x v="1"/>
    <x v="3"/>
    <n v="0"/>
    <n v="0"/>
    <n v="1928.8899999999999"/>
    <n v="-710"/>
    <n v="268"/>
    <n v="0"/>
    <n v="408.16"/>
    <n v="-2"/>
  </r>
  <r>
    <d v="2024-12-02T00:00:00"/>
    <x v="1"/>
    <s v="KOUSHAR KIRANA STORE"/>
    <s v="KRAHD_M01203"/>
    <s v="New Traditional"/>
    <s v="Maximus Jun22 (New Traditional)"/>
    <s v="Fabric &amp; Home Care"/>
    <s v="Ariel"/>
    <n v="5"/>
    <n v="-2"/>
    <n v="-204.08"/>
    <x v="1"/>
    <x v="3"/>
    <n v="0"/>
    <n v="0"/>
    <n v="1928.8899999999999"/>
    <n v="-708"/>
    <n v="267"/>
    <n v="0"/>
    <n v="408.16"/>
    <n v="-2"/>
  </r>
  <r>
    <d v="2024-12-02T00:00:00"/>
    <x v="1"/>
    <s v="RAJ KIRANA STORE"/>
    <s v="KRAHD_M01213"/>
    <s v="Small B Traditional"/>
    <s v="Maximus Jun22 (Small B Traditional)"/>
    <s v="Fabric &amp; Home Care"/>
    <s v="Tide"/>
    <n v="5"/>
    <n v="-2"/>
    <n v="-204.08"/>
    <x v="1"/>
    <x v="3"/>
    <n v="0"/>
    <n v="0"/>
    <n v="1928.8899999999999"/>
    <n v="-706"/>
    <n v="266"/>
    <n v="0"/>
    <n v="408.16"/>
    <n v="-2"/>
  </r>
  <r>
    <d v="2024-12-02T00:00:00"/>
    <x v="1"/>
    <s v="Anjali Kirana"/>
    <s v="KRAHD_48180"/>
    <s v="Small B Traditional"/>
    <s v="Other (Small B Traditional)"/>
    <s v="Fabric &amp; Home Care"/>
    <s v="Tide"/>
    <n v="5"/>
    <n v="-2"/>
    <n v="-204.08"/>
    <x v="1"/>
    <x v="3"/>
    <n v="0"/>
    <n v="0"/>
    <n v="1928.8899999999999"/>
    <n v="-704"/>
    <n v="265"/>
    <n v="0"/>
    <n v="408.16"/>
    <n v="-2"/>
  </r>
  <r>
    <d v="2024-12-17T00:00:00"/>
    <x v="2"/>
    <s v="Verai General Stores"/>
    <s v="KRHUB_90915"/>
    <s v="SubD B"/>
    <s v="SubD (SubD B)"/>
    <s v="Fabric &amp; Home Care"/>
    <s v="Ariel Liquid"/>
    <n v="6"/>
    <n v="-1"/>
    <n v="-406.48"/>
    <x v="5"/>
    <x v="1"/>
    <n v="0"/>
    <n v="321.97000000000003"/>
    <n v="870.15"/>
    <n v="244"/>
    <n v="11"/>
    <n v="0"/>
    <n v="406.48"/>
    <n v="-1"/>
  </r>
  <r>
    <d v="2024-12-02T00:00:00"/>
    <x v="1"/>
    <s v="Patava Medical(GST)"/>
    <s v="KRAHD_40484"/>
    <s v="Small A Pharmacy"/>
    <s v="Other (Small A Pharmacy)"/>
    <s v="Fem Care"/>
    <s v="Whisper Choice"/>
    <n v="112"/>
    <n v="-3"/>
    <n v="-135.12"/>
    <x v="4"/>
    <x v="3"/>
    <n v="0"/>
    <n v="0"/>
    <n v="1928.8899999999999"/>
    <n v="-702"/>
    <n v="264"/>
    <n v="0"/>
    <n v="405.36"/>
    <n v="-3"/>
  </r>
  <r>
    <d v="2024-12-02T00:00:00"/>
    <x v="2"/>
    <s v="Medicare Pharmacy(GST)"/>
    <s v="KRAHD_84714"/>
    <s v="Large B Pharmacy"/>
    <s v="HFS (Large B Pharmacy)- D Type- Sectorized"/>
    <s v="Fem Care"/>
    <s v="Whisper Ultra"/>
    <n v="18"/>
    <n v="-1"/>
    <n v="-404.08"/>
    <x v="5"/>
    <x v="4"/>
    <n v="0"/>
    <n v="0"/>
    <n v="0"/>
    <n v="-35"/>
    <n v="32"/>
    <n v="0"/>
    <n v="404.08"/>
    <n v="-1"/>
  </r>
  <r>
    <d v="2024-12-02T00:00:00"/>
    <x v="1"/>
    <s v="Raj Chemist(GST)"/>
    <s v="KRAHD_38421"/>
    <s v="Large A Pharmacy"/>
    <s v="HFS (Large A Pharmacy)- D type- Sectorized"/>
    <s v="Fem Care"/>
    <s v="Whisper Choice"/>
    <n v="30"/>
    <n v="-2"/>
    <n v="-198.2"/>
    <x v="8"/>
    <x v="3"/>
    <n v="0"/>
    <n v="0"/>
    <n v="1928.8899999999999"/>
    <n v="-699"/>
    <n v="263"/>
    <n v="0"/>
    <n v="396.4"/>
    <n v="-2"/>
  </r>
  <r>
    <d v="2024-12-02T00:00:00"/>
    <x v="1"/>
    <s v="Raj Chemist(GST)"/>
    <s v="KRAHD_38421"/>
    <s v="Large A Pharmacy"/>
    <s v="HFS (Large A Pharmacy)- D type- Sectorized"/>
    <s v="Fem Care"/>
    <s v="Whisper Maxi"/>
    <n v="75"/>
    <n v="-2"/>
    <n v="-198.2"/>
    <x v="8"/>
    <x v="3"/>
    <n v="0"/>
    <n v="0"/>
    <n v="1928.8899999999999"/>
    <n v="-697"/>
    <n v="262"/>
    <n v="0"/>
    <n v="396.4"/>
    <n v="-2"/>
  </r>
  <r>
    <d v="2024-12-02T00:00:00"/>
    <x v="1"/>
    <s v="Patava Medical(GST)"/>
    <s v="KRAHD_40484"/>
    <s v="Small A Pharmacy"/>
    <s v="Other (Small A Pharmacy)"/>
    <s v="Grooming"/>
    <s v="Guard"/>
    <n v="108"/>
    <n v="-2"/>
    <n v="-197.9"/>
    <x v="4"/>
    <x v="3"/>
    <n v="0"/>
    <n v="0"/>
    <n v="1928.8899999999999"/>
    <n v="-695"/>
    <n v="261"/>
    <n v="0"/>
    <n v="395.8"/>
    <n v="-2"/>
  </r>
  <r>
    <d v="2024-12-02T00:00:00"/>
    <x v="1"/>
    <s v="Bholenath Supermarket(GST)"/>
    <s v="KRAHD_75432"/>
    <s v="Large B Traditional"/>
    <s v="HFS Sectorized (Large B Traditional)"/>
    <s v="Grooming"/>
    <s v="Guard"/>
    <n v="108"/>
    <n v="-2"/>
    <n v="-197.9"/>
    <x v="1"/>
    <x v="3"/>
    <n v="0"/>
    <n v="0"/>
    <n v="1928.8899999999999"/>
    <n v="-693"/>
    <n v="260"/>
    <n v="0"/>
    <n v="395.8"/>
    <n v="-2"/>
  </r>
  <r>
    <d v="2024-12-02T00:00:00"/>
    <x v="2"/>
    <s v="Medicare Pharmacy(GST)"/>
    <s v="KRAHD_84714"/>
    <s v="Large B Pharmacy"/>
    <s v="HFS (Large B Pharmacy)- D Type- Sectorized"/>
    <s v="Fem Care"/>
    <s v="Whisper Ultra"/>
    <n v="12"/>
    <n v="-1"/>
    <n v="-394.74"/>
    <x v="5"/>
    <x v="4"/>
    <n v="0"/>
    <n v="0"/>
    <n v="0"/>
    <n v="-34"/>
    <n v="31"/>
    <n v="0"/>
    <n v="394.74"/>
    <n v="-1"/>
  </r>
  <r>
    <d v="2024-12-02T00:00:00"/>
    <x v="1"/>
    <s v="Krishna kirana store"/>
    <s v="KRAHD_M00910"/>
    <s v="New Traditional"/>
    <s v="Maximus Jun22 (New Traditional)"/>
    <s v="Hair Care"/>
    <s v="H&amp;S"/>
    <n v="60"/>
    <n v="-4"/>
    <n v="-98"/>
    <x v="9"/>
    <x v="3"/>
    <n v="0"/>
    <n v="0"/>
    <n v="1928.8899999999999"/>
    <n v="-691"/>
    <n v="259"/>
    <n v="0"/>
    <n v="392"/>
    <n v="-4"/>
  </r>
  <r>
    <d v="2024-12-02T00:00:00"/>
    <x v="1"/>
    <s v="shiv shakti kirana store"/>
    <s v="KRAHD_M01766"/>
    <s v="New Traditional"/>
    <s v="Maximus Jun22 (New Traditional)"/>
    <s v="Hair Care"/>
    <s v="H&amp;S"/>
    <n v="60"/>
    <n v="-4"/>
    <n v="-98"/>
    <x v="9"/>
    <x v="3"/>
    <n v="0"/>
    <n v="0"/>
    <n v="1928.8899999999999"/>
    <n v="-687"/>
    <n v="258"/>
    <n v="0"/>
    <n v="392"/>
    <n v="-4"/>
  </r>
  <r>
    <d v="2024-12-02T00:00:00"/>
    <x v="1"/>
    <s v="Muskan Kirana store"/>
    <s v="KRAHD_M00874"/>
    <s v="New Traditional"/>
    <s v="Maximus Jun22 (New Traditional)"/>
    <s v="Hair Care"/>
    <s v="H&amp;S"/>
    <n v="60"/>
    <n v="-4"/>
    <n v="-98"/>
    <x v="9"/>
    <x v="3"/>
    <n v="0"/>
    <n v="0"/>
    <n v="1928.8899999999999"/>
    <n v="-683"/>
    <n v="257"/>
    <n v="0"/>
    <n v="392"/>
    <n v="-4"/>
  </r>
  <r>
    <d v="2024-12-02T00:00:00"/>
    <x v="1"/>
    <s v="hoshiyar kirana stor"/>
    <s v="KRAHD_M01310"/>
    <s v="New Traditional"/>
    <s v="Maximus Jun22 (New Traditional)"/>
    <s v="Hair Care"/>
    <s v="H&amp;S"/>
    <n v="60"/>
    <n v="-4"/>
    <n v="-98"/>
    <x v="9"/>
    <x v="3"/>
    <n v="0"/>
    <n v="0"/>
    <n v="1928.8899999999999"/>
    <n v="-679"/>
    <n v="256"/>
    <n v="0"/>
    <n v="392"/>
    <n v="-4"/>
  </r>
  <r>
    <d v="2024-12-02T00:00:00"/>
    <x v="1"/>
    <s v="moon corner store"/>
    <s v="KRAHD_M04954"/>
    <s v="New Traditional"/>
    <s v="Maximus Jun22 (New Traditional)"/>
    <s v="Hair Care"/>
    <s v="H&amp;S"/>
    <n v="60"/>
    <n v="-4"/>
    <n v="-98"/>
    <x v="9"/>
    <x v="3"/>
    <n v="0"/>
    <n v="0"/>
    <n v="1928.8899999999999"/>
    <n v="-675"/>
    <n v="255"/>
    <n v="0"/>
    <n v="392"/>
    <n v="-4"/>
  </r>
  <r>
    <d v="2024-12-02T00:00:00"/>
    <x v="1"/>
    <s v="Khodiyar Parlour"/>
    <s v="KRAHD_M01918"/>
    <s v="New Traditional"/>
    <s v="Maximus Jun22 (New Traditional)"/>
    <s v="Hair Care"/>
    <s v="H&amp;S"/>
    <n v="60"/>
    <n v="-4"/>
    <n v="-98"/>
    <x v="9"/>
    <x v="3"/>
    <n v="0"/>
    <n v="0"/>
    <n v="1928.8899999999999"/>
    <n v="-671"/>
    <n v="254"/>
    <n v="0"/>
    <n v="392"/>
    <n v="-4"/>
  </r>
  <r>
    <d v="2024-12-02T00:00:00"/>
    <x v="1"/>
    <s v="Shakti cutlery store"/>
    <s v="KRAHD_M02489"/>
    <s v="New Beauty"/>
    <s v="Maximus Jun22 (New Beauty)"/>
    <s v="Hair Care"/>
    <s v="H&amp;S"/>
    <n v="60"/>
    <n v="-4"/>
    <n v="-98"/>
    <x v="9"/>
    <x v="3"/>
    <n v="0"/>
    <n v="0"/>
    <n v="1928.8899999999999"/>
    <n v="-667"/>
    <n v="253"/>
    <n v="0"/>
    <n v="392"/>
    <n v="-4"/>
  </r>
  <r>
    <d v="2024-12-02T00:00:00"/>
    <x v="1"/>
    <s v="shree ram rajeshwar provision store"/>
    <s v="KRAHD_M01649"/>
    <s v="New Traditional"/>
    <s v="Maximus Jun22 (New Traditional)"/>
    <s v="Hair Care"/>
    <s v="H&amp;S"/>
    <n v="60"/>
    <n v="-4"/>
    <n v="-98"/>
    <x v="9"/>
    <x v="3"/>
    <n v="0"/>
    <n v="0"/>
    <n v="1928.8899999999999"/>
    <n v="-663"/>
    <n v="252"/>
    <n v="0"/>
    <n v="392"/>
    <n v="-4"/>
  </r>
  <r>
    <d v="2024-12-02T00:00:00"/>
    <x v="1"/>
    <s v="Shakti Kirana Store"/>
    <s v="KRAHD_M01920"/>
    <s v="New Traditional"/>
    <s v="Maximus Jun22 (New Traditional)"/>
    <s v="Hair Care"/>
    <s v="H&amp;S"/>
    <n v="60"/>
    <n v="-4"/>
    <n v="-98"/>
    <x v="9"/>
    <x v="3"/>
    <n v="0"/>
    <n v="0"/>
    <n v="1928.8899999999999"/>
    <n v="-659"/>
    <n v="251"/>
    <n v="0"/>
    <n v="392"/>
    <n v="-4"/>
  </r>
  <r>
    <d v="2024-12-02T00:00:00"/>
    <x v="1"/>
    <s v="RAMDEV TEA STALL"/>
    <s v="KRAHD_M01280"/>
    <s v="New Traditional"/>
    <s v="Maximus Jun22 (New Traditional)"/>
    <s v="Hair Care"/>
    <s v="H&amp;S"/>
    <n v="60"/>
    <n v="-4"/>
    <n v="-98"/>
    <x v="9"/>
    <x v="3"/>
    <n v="0"/>
    <n v="0"/>
    <n v="1928.8899999999999"/>
    <n v="-655"/>
    <n v="250"/>
    <n v="0"/>
    <n v="392"/>
    <n v="-4"/>
  </r>
  <r>
    <d v="2024-12-02T00:00:00"/>
    <x v="1"/>
    <s v="Shree aashapura novelty and gift center"/>
    <s v="KRAHD_M04949"/>
    <s v="New Beauty"/>
    <s v="Maximus Jun22 (New Beauty)"/>
    <s v="Hair Care"/>
    <s v="H&amp;S"/>
    <n v="60"/>
    <n v="-4"/>
    <n v="-98"/>
    <x v="9"/>
    <x v="3"/>
    <n v="0"/>
    <n v="0"/>
    <n v="1928.8899999999999"/>
    <n v="-651"/>
    <n v="249"/>
    <n v="0"/>
    <n v="392"/>
    <n v="-4"/>
  </r>
  <r>
    <d v="2024-12-02T00:00:00"/>
    <x v="1"/>
    <s v="Raj Madir pan parlour"/>
    <s v="KRAHD_M02157"/>
    <s v="New Traditional"/>
    <s v="Maximus Jun22 (New Traditional)"/>
    <s v="Hair Care"/>
    <s v="H&amp;S"/>
    <n v="60"/>
    <n v="-4"/>
    <n v="-98"/>
    <x v="9"/>
    <x v="3"/>
    <n v="0"/>
    <n v="0"/>
    <n v="1928.8899999999999"/>
    <n v="-647"/>
    <n v="248"/>
    <n v="0"/>
    <n v="392"/>
    <n v="-4"/>
  </r>
  <r>
    <d v="2024-12-02T00:00:00"/>
    <x v="1"/>
    <s v="Jalaram dairy parlour"/>
    <s v="KRAHD_M01996"/>
    <s v="New Traditional"/>
    <s v="Maximus Jun22 (New Traditional)"/>
    <s v="Hair Care"/>
    <s v="H&amp;S"/>
    <n v="60"/>
    <n v="-4"/>
    <n v="-98"/>
    <x v="9"/>
    <x v="3"/>
    <n v="0"/>
    <n v="0"/>
    <n v="1928.8899999999999"/>
    <n v="-643"/>
    <n v="247"/>
    <n v="0"/>
    <n v="392"/>
    <n v="-4"/>
  </r>
  <r>
    <d v="2024-12-02T00:00:00"/>
    <x v="1"/>
    <s v="Guru Pan Parlor"/>
    <s v="KRAHD_M02316"/>
    <s v="New Traditional"/>
    <s v="Maximus Jun22 (New Traditional)"/>
    <s v="Hair Care"/>
    <s v="H&amp;S"/>
    <n v="60"/>
    <n v="-4"/>
    <n v="-98"/>
    <x v="9"/>
    <x v="3"/>
    <n v="0"/>
    <n v="0"/>
    <n v="1928.8899999999999"/>
    <n v="-639"/>
    <n v="246"/>
    <n v="0"/>
    <n v="392"/>
    <n v="-4"/>
  </r>
  <r>
    <d v="2024-12-02T00:00:00"/>
    <x v="1"/>
    <s v="shre khimaj mataji kirana store"/>
    <s v="KRAHD_M01549"/>
    <s v="New Traditional"/>
    <s v="Maximus Jun22 (New Traditional)"/>
    <s v="Hair Care"/>
    <s v="H&amp;S"/>
    <n v="60"/>
    <n v="-4"/>
    <n v="-98"/>
    <x v="9"/>
    <x v="3"/>
    <n v="0"/>
    <n v="0"/>
    <n v="1928.8899999999999"/>
    <n v="-635"/>
    <n v="245"/>
    <n v="0"/>
    <n v="392"/>
    <n v="-4"/>
  </r>
  <r>
    <d v="2024-12-02T00:00:00"/>
    <x v="1"/>
    <s v="JAGDAMBA KIRANA STORE"/>
    <s v="KRAHD_M01217"/>
    <s v="New Traditional"/>
    <s v="Maximus Jun22 (New Traditional)"/>
    <s v="Hair Care"/>
    <s v="H&amp;S"/>
    <n v="60"/>
    <n v="-4"/>
    <n v="-98"/>
    <x v="9"/>
    <x v="3"/>
    <n v="0"/>
    <n v="0"/>
    <n v="1928.8899999999999"/>
    <n v="-631"/>
    <n v="244"/>
    <n v="0"/>
    <n v="392"/>
    <n v="-4"/>
  </r>
  <r>
    <d v="2024-12-02T00:00:00"/>
    <x v="1"/>
    <s v="Khvaja dairy and store"/>
    <s v="KRAHD_M01371"/>
    <s v="New Traditional"/>
    <s v="Maximus Jun22 (New Traditional)"/>
    <s v="Hair Care"/>
    <s v="H&amp;S"/>
    <n v="60"/>
    <n v="-4"/>
    <n v="-98"/>
    <x v="9"/>
    <x v="3"/>
    <n v="0"/>
    <n v="0"/>
    <n v="1928.8899999999999"/>
    <n v="-627"/>
    <n v="243"/>
    <n v="0"/>
    <n v="392"/>
    <n v="-4"/>
  </r>
  <r>
    <d v="2024-12-02T00:00:00"/>
    <x v="1"/>
    <s v="Shivam parlor"/>
    <s v="KRAHD_M02220"/>
    <s v="New Traditional"/>
    <s v="Maximus Jun22 (New Traditional)"/>
    <s v="Hair Care"/>
    <s v="H&amp;S"/>
    <n v="60"/>
    <n v="-4"/>
    <n v="-98"/>
    <x v="9"/>
    <x v="3"/>
    <n v="0"/>
    <n v="0"/>
    <n v="1928.8899999999999"/>
    <n v="-623"/>
    <n v="242"/>
    <n v="0"/>
    <n v="392"/>
    <n v="-4"/>
  </r>
  <r>
    <d v="2024-12-02T00:00:00"/>
    <x v="1"/>
    <s v="momin pan parlor"/>
    <s v="KRAHD_M02349"/>
    <s v="New Traditional"/>
    <s v="Maximus Jun22 (New Traditional)"/>
    <s v="Hair Care"/>
    <s v="H&amp;S"/>
    <n v="60"/>
    <n v="-4"/>
    <n v="-98"/>
    <x v="9"/>
    <x v="3"/>
    <n v="0"/>
    <n v="0"/>
    <n v="1928.8899999999999"/>
    <n v="-619"/>
    <n v="241"/>
    <n v="0"/>
    <n v="392"/>
    <n v="-4"/>
  </r>
  <r>
    <d v="2024-12-02T00:00:00"/>
    <x v="1"/>
    <s v="Afiyat medical&amp; Hurble Sales"/>
    <s v="KRAHD_M02675"/>
    <s v="New Pharmacy"/>
    <s v="Maximus Jun22 (New Pharmacy)"/>
    <s v="Hair Care"/>
    <s v="H&amp;S"/>
    <n v="60"/>
    <n v="-4"/>
    <n v="-98"/>
    <x v="9"/>
    <x v="3"/>
    <n v="0"/>
    <n v="0"/>
    <n v="1928.8899999999999"/>
    <n v="-615"/>
    <n v="240"/>
    <n v="0"/>
    <n v="392"/>
    <n v="-4"/>
  </r>
  <r>
    <d v="2024-12-02T00:00:00"/>
    <x v="1"/>
    <s v="Jay bhole Mart kirana &amp; Provision stores"/>
    <s v="KRAHD_M05263"/>
    <s v="New Traditional"/>
    <s v="Maximus Jun22 (New Traditional)"/>
    <s v="Hair Care"/>
    <s v="H&amp;S"/>
    <n v="60"/>
    <n v="-4"/>
    <n v="-98"/>
    <x v="9"/>
    <x v="3"/>
    <n v="0"/>
    <n v="0"/>
    <n v="1928.8899999999999"/>
    <n v="-611"/>
    <n v="239"/>
    <n v="0"/>
    <n v="392"/>
    <n v="-4"/>
  </r>
  <r>
    <d v="2024-12-02T00:00:00"/>
    <x v="1"/>
    <s v="Maa ashapura katlary and general store"/>
    <s v="KRAHD_M02726"/>
    <s v="New Beauty"/>
    <s v="Maximus Jun22 (New Beauty)"/>
    <s v="Hair Care"/>
    <s v="H&amp;S"/>
    <n v="60"/>
    <n v="-4"/>
    <n v="-98"/>
    <x v="9"/>
    <x v="3"/>
    <n v="0"/>
    <n v="0"/>
    <n v="1928.8899999999999"/>
    <n v="-607"/>
    <n v="238"/>
    <n v="0"/>
    <n v="392"/>
    <n v="-4"/>
  </r>
  <r>
    <d v="2024-12-02T00:00:00"/>
    <x v="1"/>
    <s v="novelty pan parlor"/>
    <s v="KRAHD_M02451"/>
    <s v="New Traditional"/>
    <s v="Maximus Jun22 (New Traditional)"/>
    <s v="Hair Care"/>
    <s v="H&amp;S"/>
    <n v="60"/>
    <n v="-4"/>
    <n v="-98"/>
    <x v="9"/>
    <x v="3"/>
    <n v="0"/>
    <n v="0"/>
    <n v="1928.8899999999999"/>
    <n v="-603"/>
    <n v="237"/>
    <n v="0"/>
    <n v="392"/>
    <n v="-4"/>
  </r>
  <r>
    <d v="2024-12-02T00:00:00"/>
    <x v="1"/>
    <s v="Smit pan parlour"/>
    <s v="KRAHD_M02069"/>
    <s v="New Traditional"/>
    <s v="Maximus Jun22 (New Traditional)"/>
    <s v="Hair Care"/>
    <s v="H&amp;S"/>
    <n v="60"/>
    <n v="-4"/>
    <n v="-98"/>
    <x v="9"/>
    <x v="3"/>
    <n v="0"/>
    <n v="0"/>
    <n v="1928.8899999999999"/>
    <n v="-599"/>
    <n v="236"/>
    <n v="0"/>
    <n v="392"/>
    <n v="-4"/>
  </r>
  <r>
    <d v="2024-12-02T00:00:00"/>
    <x v="1"/>
    <s v="Taybah Medical"/>
    <s v="KRAHD_M01174"/>
    <s v="New Pharmacy"/>
    <s v="Maximus Jun22 (New Pharmacy)"/>
    <s v="Hair Care"/>
    <s v="H&amp;S"/>
    <n v="60"/>
    <n v="-4"/>
    <n v="-98"/>
    <x v="9"/>
    <x v="3"/>
    <n v="0"/>
    <n v="0"/>
    <n v="1928.8899999999999"/>
    <n v="-595"/>
    <n v="235"/>
    <n v="0"/>
    <n v="392"/>
    <n v="-4"/>
  </r>
  <r>
    <d v="2024-12-02T00:00:00"/>
    <x v="1"/>
    <s v="bhagya Laxmi provision store"/>
    <s v="KRAHD_M01071"/>
    <s v="New Traditional"/>
    <s v="Maximus Jun22 (New Traditional)"/>
    <s v="Hair Care"/>
    <s v="H&amp;S"/>
    <n v="60"/>
    <n v="-4"/>
    <n v="-98"/>
    <x v="9"/>
    <x v="3"/>
    <n v="0"/>
    <n v="0"/>
    <n v="1928.8899999999999"/>
    <n v="-591"/>
    <n v="234"/>
    <n v="0"/>
    <n v="392"/>
    <n v="-4"/>
  </r>
  <r>
    <d v="2024-12-02T00:00:00"/>
    <x v="1"/>
    <s v="Sagar pan parlour"/>
    <s v="KRAHD_M01057"/>
    <s v="New Traditional"/>
    <s v="Maximus Jun22 (New Traditional)"/>
    <s v="Hair Care"/>
    <s v="H&amp;S"/>
    <n v="60"/>
    <n v="-4"/>
    <n v="-98"/>
    <x v="9"/>
    <x v="3"/>
    <n v="0"/>
    <n v="0"/>
    <n v="1928.8899999999999"/>
    <n v="-587"/>
    <n v="233"/>
    <n v="0"/>
    <n v="392"/>
    <n v="-4"/>
  </r>
  <r>
    <d v="2024-12-02T00:00:00"/>
    <x v="1"/>
    <s v="chamunda kirana"/>
    <s v="KRAHD_M01343"/>
    <s v="Small B Traditional"/>
    <s v="Maximus Jun22 (Small B Traditional)"/>
    <s v="Hair Care"/>
    <s v="H&amp;S"/>
    <n v="60"/>
    <n v="-4"/>
    <n v="-98"/>
    <x v="6"/>
    <x v="3"/>
    <n v="0"/>
    <n v="0"/>
    <n v="1928.8899999999999"/>
    <n v="-583"/>
    <n v="232"/>
    <n v="0"/>
    <n v="392"/>
    <n v="-4"/>
  </r>
  <r>
    <d v="2024-12-02T00:00:00"/>
    <x v="1"/>
    <s v="Mukesh Provision Store"/>
    <s v="KRAHD_M02315"/>
    <s v="New Traditional"/>
    <s v="Maximus Jun22 (New Traditional)"/>
    <s v="Hair Care"/>
    <s v="H&amp;S"/>
    <n v="60"/>
    <n v="-4"/>
    <n v="-98"/>
    <x v="9"/>
    <x v="3"/>
    <n v="0"/>
    <n v="0"/>
    <n v="1928.8899999999999"/>
    <n v="-579"/>
    <n v="231"/>
    <n v="0"/>
    <n v="392"/>
    <n v="-4"/>
  </r>
  <r>
    <d v="2024-12-02T00:00:00"/>
    <x v="1"/>
    <s v="jay jagdamba provision store"/>
    <s v="KRAHD_M01832"/>
    <s v="New Traditional"/>
    <s v="Maximus Jun22 (New Traditional)"/>
    <s v="Hair Care"/>
    <s v="H&amp;S"/>
    <n v="60"/>
    <n v="-4"/>
    <n v="-98"/>
    <x v="9"/>
    <x v="3"/>
    <n v="0"/>
    <n v="0"/>
    <n v="1928.8899999999999"/>
    <n v="-575"/>
    <n v="230"/>
    <n v="0"/>
    <n v="392"/>
    <n v="-4"/>
  </r>
  <r>
    <d v="2024-12-02T00:00:00"/>
    <x v="1"/>
    <s v="Jalak pan dham"/>
    <s v="KRAHD_M05264"/>
    <s v="New Traditional"/>
    <s v="Maximus Jun22 (New Traditional)"/>
    <s v="Hair Care"/>
    <s v="H&amp;S"/>
    <n v="60"/>
    <n v="-4"/>
    <n v="-98"/>
    <x v="9"/>
    <x v="3"/>
    <n v="0"/>
    <n v="0"/>
    <n v="1928.8899999999999"/>
    <n v="-571"/>
    <n v="229"/>
    <n v="0"/>
    <n v="392"/>
    <n v="-4"/>
  </r>
  <r>
    <d v="2024-12-02T00:00:00"/>
    <x v="1"/>
    <s v="K G N parlour and general store"/>
    <s v="KRAHD_M01532"/>
    <s v="New Traditional"/>
    <s v="Maximus Jun22 (New Traditional)"/>
    <s v="Hair Care"/>
    <s v="H&amp;S"/>
    <n v="60"/>
    <n v="-4"/>
    <n v="-98"/>
    <x v="9"/>
    <x v="3"/>
    <n v="0"/>
    <n v="0"/>
    <n v="1928.8899999999999"/>
    <n v="-567"/>
    <n v="228"/>
    <n v="0"/>
    <n v="392"/>
    <n v="-4"/>
  </r>
  <r>
    <d v="2024-12-02T00:00:00"/>
    <x v="1"/>
    <s v="Royal Parlour"/>
    <s v="KRAHD_M01189"/>
    <s v="New Traditional"/>
    <s v="Maximus Jun22 (New Traditional)"/>
    <s v="Hair Care"/>
    <s v="H&amp;S"/>
    <n v="60"/>
    <n v="-4"/>
    <n v="-98"/>
    <x v="9"/>
    <x v="3"/>
    <n v="0"/>
    <n v="0"/>
    <n v="1928.8899999999999"/>
    <n v="-563"/>
    <n v="227"/>
    <n v="0"/>
    <n v="392"/>
    <n v="-4"/>
  </r>
  <r>
    <d v="2024-12-02T00:00:00"/>
    <x v="1"/>
    <s v="Vraj Medicine(GST)"/>
    <s v="KRAHD_40706"/>
    <s v="New Pharmacy"/>
    <s v="Other (New Pharmacy)"/>
    <s v="Hair Care"/>
    <s v="H&amp;S"/>
    <n v="60"/>
    <n v="-4"/>
    <n v="-98"/>
    <x v="9"/>
    <x v="3"/>
    <n v="0"/>
    <n v="0"/>
    <n v="1928.8899999999999"/>
    <n v="-559"/>
    <n v="226"/>
    <n v="0"/>
    <n v="392"/>
    <n v="-4"/>
  </r>
  <r>
    <d v="2024-12-02T00:00:00"/>
    <x v="1"/>
    <s v="gurukrupa general store"/>
    <s v="KRAHD_M01069"/>
    <s v="New Traditional"/>
    <s v="Maximus Jun22 (New Traditional)"/>
    <s v="Hair Care"/>
    <s v="H&amp;S"/>
    <n v="60"/>
    <n v="-4"/>
    <n v="-98"/>
    <x v="9"/>
    <x v="3"/>
    <n v="0"/>
    <n v="0"/>
    <n v="1928.8899999999999"/>
    <n v="-555"/>
    <n v="225"/>
    <n v="0"/>
    <n v="392"/>
    <n v="-4"/>
  </r>
  <r>
    <d v="2024-12-02T00:00:00"/>
    <x v="1"/>
    <s v="firoj stor"/>
    <s v="KRAHD_M01313"/>
    <s v="New Traditional"/>
    <s v="Maximus Jun22 (New Traditional)"/>
    <s v="Hair Care"/>
    <s v="H&amp;S"/>
    <n v="60"/>
    <n v="-4"/>
    <n v="-98"/>
    <x v="9"/>
    <x v="3"/>
    <n v="0"/>
    <n v="0"/>
    <n v="1928.8899999999999"/>
    <n v="-551"/>
    <n v="224"/>
    <n v="0"/>
    <n v="392"/>
    <n v="-4"/>
  </r>
  <r>
    <d v="2024-12-02T00:00:00"/>
    <x v="1"/>
    <s v="Kuresha parlor"/>
    <s v="KRAHD_M02450"/>
    <s v="New Traditional"/>
    <s v="Maximus Jun22 (New Traditional)"/>
    <s v="Hair Care"/>
    <s v="H&amp;S"/>
    <n v="60"/>
    <n v="-4"/>
    <n v="-98"/>
    <x v="9"/>
    <x v="3"/>
    <n v="0"/>
    <n v="0"/>
    <n v="1928.8899999999999"/>
    <n v="-547"/>
    <n v="223"/>
    <n v="0"/>
    <n v="392"/>
    <n v="-4"/>
  </r>
  <r>
    <d v="2024-12-02T00:00:00"/>
    <x v="1"/>
    <s v="Rozi Provision store"/>
    <s v="KRAHD_M02231"/>
    <s v="New Traditional"/>
    <s v="Maximus Jun22 (New Traditional)"/>
    <s v="Hair Care"/>
    <s v="H&amp;S"/>
    <n v="60"/>
    <n v="-4"/>
    <n v="-98"/>
    <x v="9"/>
    <x v="3"/>
    <n v="0"/>
    <n v="0"/>
    <n v="1928.8899999999999"/>
    <n v="-543"/>
    <n v="222"/>
    <n v="0"/>
    <n v="392"/>
    <n v="-4"/>
  </r>
  <r>
    <d v="2024-12-02T00:00:00"/>
    <x v="1"/>
    <s v="Jay meldi kirana store"/>
    <s v="KRAHD_M05266"/>
    <s v="New Traditional"/>
    <s v="Maximus Jun22 (New Traditional)"/>
    <s v="Hair Care"/>
    <s v="H&amp;S"/>
    <n v="60"/>
    <n v="-4"/>
    <n v="-98"/>
    <x v="9"/>
    <x v="3"/>
    <n v="0"/>
    <n v="0"/>
    <n v="1928.8899999999999"/>
    <n v="-539"/>
    <n v="221"/>
    <n v="0"/>
    <n v="392"/>
    <n v="-4"/>
  </r>
  <r>
    <d v="2024-12-02T00:00:00"/>
    <x v="1"/>
    <s v="Mansi general store"/>
    <s v="KRAHD_M01330"/>
    <s v="New Traditional"/>
    <s v="Maximus Jun22 (New Traditional)"/>
    <s v="Hair Care"/>
    <s v="H&amp;S"/>
    <n v="60"/>
    <n v="-4"/>
    <n v="-98"/>
    <x v="9"/>
    <x v="3"/>
    <n v="0"/>
    <n v="0"/>
    <n v="1928.8899999999999"/>
    <n v="-535"/>
    <n v="220"/>
    <n v="0"/>
    <n v="392"/>
    <n v="-4"/>
  </r>
  <r>
    <d v="2024-12-02T00:00:00"/>
    <x v="1"/>
    <s v="manoj kirana store"/>
    <s v="KRAHD_M02546"/>
    <s v="New Traditional"/>
    <s v="Maximus Jun22 (New Traditional)"/>
    <s v="Hair Care"/>
    <s v="H&amp;S"/>
    <n v="60"/>
    <n v="-4"/>
    <n v="-98"/>
    <x v="9"/>
    <x v="3"/>
    <n v="0"/>
    <n v="0"/>
    <n v="1928.8899999999999"/>
    <n v="-531"/>
    <n v="219"/>
    <n v="0"/>
    <n v="392"/>
    <n v="-4"/>
  </r>
  <r>
    <d v="2024-12-02T00:00:00"/>
    <x v="1"/>
    <s v="Husen kiran"/>
    <s v="KRAHD_M00867"/>
    <s v="New Traditional"/>
    <s v="Maximus Jun22 (New Traditional)"/>
    <s v="Hair Care"/>
    <s v="H&amp;S"/>
    <n v="60"/>
    <n v="-4"/>
    <n v="-98"/>
    <x v="9"/>
    <x v="3"/>
    <n v="0"/>
    <n v="0"/>
    <n v="1928.8899999999999"/>
    <n v="-527"/>
    <n v="218"/>
    <n v="0"/>
    <n v="392"/>
    <n v="-4"/>
  </r>
  <r>
    <d v="2024-12-02T00:00:00"/>
    <x v="1"/>
    <s v="Rai Kirana store"/>
    <s v="KRAHD_M02512"/>
    <s v="New Traditional"/>
    <s v="Maximus Jun22 (New Traditional)"/>
    <s v="Hair Care"/>
    <s v="H&amp;S"/>
    <n v="60"/>
    <n v="-4"/>
    <n v="-98"/>
    <x v="9"/>
    <x v="3"/>
    <n v="0"/>
    <n v="0"/>
    <n v="1928.8899999999999"/>
    <n v="-523"/>
    <n v="217"/>
    <n v="0"/>
    <n v="392"/>
    <n v="-4"/>
  </r>
  <r>
    <d v="2024-12-02T00:00:00"/>
    <x v="1"/>
    <s v="NIZAM KIRANA STORE"/>
    <s v="KRAHD_M01218"/>
    <s v="New Traditional"/>
    <s v="Maximus Jun22 (New Traditional)"/>
    <s v="Hair Care"/>
    <s v="H&amp;S"/>
    <n v="60"/>
    <n v="-4"/>
    <n v="-98"/>
    <x v="9"/>
    <x v="3"/>
    <n v="0"/>
    <n v="0"/>
    <n v="1928.8899999999999"/>
    <n v="-519"/>
    <n v="216"/>
    <n v="0"/>
    <n v="392"/>
    <n v="-4"/>
  </r>
  <r>
    <d v="2024-12-02T00:00:00"/>
    <x v="1"/>
    <s v="shabnam dairy"/>
    <s v="KRAHD_M02268"/>
    <s v="New Traditional"/>
    <s v="Maximus Jun22 (New Traditional)"/>
    <s v="Hair Care"/>
    <s v="H&amp;S"/>
    <n v="60"/>
    <n v="-4"/>
    <n v="-98"/>
    <x v="9"/>
    <x v="3"/>
    <n v="0"/>
    <n v="0"/>
    <n v="1928.8899999999999"/>
    <n v="-515"/>
    <n v="215"/>
    <n v="0"/>
    <n v="392"/>
    <n v="-4"/>
  </r>
  <r>
    <d v="2024-12-02T00:00:00"/>
    <x v="1"/>
    <s v="Jay ambe kirana stores"/>
    <s v="KRAHD_M01716"/>
    <s v="New Traditional"/>
    <s v="Maximus Jun22 (New Traditional)"/>
    <s v="Hair Care"/>
    <s v="H&amp;S"/>
    <n v="60"/>
    <n v="-4"/>
    <n v="-98"/>
    <x v="9"/>
    <x v="3"/>
    <n v="0"/>
    <n v="0"/>
    <n v="1928.8899999999999"/>
    <n v="-511"/>
    <n v="214"/>
    <n v="0"/>
    <n v="392"/>
    <n v="-4"/>
  </r>
  <r>
    <d v="2024-12-02T00:00:00"/>
    <x v="1"/>
    <s v="Mangalmurty general store"/>
    <s v="KRAHD_M01999"/>
    <s v="New Traditional"/>
    <s v="Maximus Jun22 (New Traditional)"/>
    <s v="Hair Care"/>
    <s v="H&amp;S"/>
    <n v="60"/>
    <n v="-4"/>
    <n v="-98"/>
    <x v="9"/>
    <x v="3"/>
    <n v="0"/>
    <n v="0"/>
    <n v="1928.8899999999999"/>
    <n v="-507"/>
    <n v="213"/>
    <n v="0"/>
    <n v="392"/>
    <n v="-4"/>
  </r>
  <r>
    <d v="2024-12-02T00:00:00"/>
    <x v="1"/>
    <s v="bherunath kirana store"/>
    <s v="KRAHD_M01626"/>
    <s v="New Traditional"/>
    <s v="Maximus Jun22 (New Traditional)"/>
    <s v="Hair Care"/>
    <s v="H&amp;S"/>
    <n v="60"/>
    <n v="-4"/>
    <n v="-98"/>
    <x v="9"/>
    <x v="3"/>
    <n v="0"/>
    <n v="0"/>
    <n v="1928.8899999999999"/>
    <n v="-503"/>
    <n v="212"/>
    <n v="0"/>
    <n v="392"/>
    <n v="-4"/>
  </r>
  <r>
    <d v="2024-12-02T00:00:00"/>
    <x v="1"/>
    <s v="Zeel Cold drinks and Provision Store"/>
    <s v="KRAHD_M01922"/>
    <s v="New Traditional"/>
    <s v="Maximus Jun22 (New Traditional)"/>
    <s v="Hair Care"/>
    <s v="H&amp;S"/>
    <n v="60"/>
    <n v="-4"/>
    <n v="-98"/>
    <x v="9"/>
    <x v="3"/>
    <n v="0"/>
    <n v="0"/>
    <n v="1928.8899999999999"/>
    <n v="-499"/>
    <n v="211"/>
    <n v="0"/>
    <n v="392"/>
    <n v="-4"/>
  </r>
  <r>
    <d v="2024-12-02T00:00:00"/>
    <x v="1"/>
    <s v="Zam zam Traders"/>
    <s v="KRAHD_M01182"/>
    <s v="New Traditional"/>
    <s v="Maximus Jun22 (New Traditional)"/>
    <s v="Hair Care"/>
    <s v="H&amp;S"/>
    <n v="60"/>
    <n v="-4"/>
    <n v="-98"/>
    <x v="9"/>
    <x v="3"/>
    <n v="0"/>
    <n v="0"/>
    <n v="1928.8899999999999"/>
    <n v="-495"/>
    <n v="210"/>
    <n v="0"/>
    <n v="392"/>
    <n v="-4"/>
  </r>
  <r>
    <d v="2024-12-02T00:00:00"/>
    <x v="1"/>
    <s v="Saiyad Kirana Store"/>
    <s v="KRAHD_M00873"/>
    <s v="New Traditional"/>
    <s v="Maximus Jun22 (New Traditional)"/>
    <s v="Hair Care"/>
    <s v="H&amp;S"/>
    <n v="60"/>
    <n v="-4"/>
    <n v="-98"/>
    <x v="9"/>
    <x v="3"/>
    <n v="0"/>
    <n v="0"/>
    <n v="1928.8899999999999"/>
    <n v="-491"/>
    <n v="209"/>
    <n v="0"/>
    <n v="392"/>
    <n v="-4"/>
  </r>
  <r>
    <d v="2024-12-02T00:00:00"/>
    <x v="1"/>
    <s v="new sizan kirana store"/>
    <s v="KRAHD_M02248"/>
    <s v="New Traditional"/>
    <s v="Maximus Jun22 (New Traditional)"/>
    <s v="Hair Care"/>
    <s v="H&amp;S"/>
    <n v="60"/>
    <n v="-4"/>
    <n v="-98"/>
    <x v="9"/>
    <x v="3"/>
    <n v="0"/>
    <n v="0"/>
    <n v="1928.8899999999999"/>
    <n v="-487"/>
    <n v="208"/>
    <n v="0"/>
    <n v="392"/>
    <n v="-4"/>
  </r>
  <r>
    <d v="2024-12-02T00:00:00"/>
    <x v="1"/>
    <s v="Bajrang Parlour"/>
    <s v="KRAHD_M01865"/>
    <s v="New Traditional"/>
    <s v="Maximus Jun22 (New Traditional)"/>
    <s v="Hair Care"/>
    <s v="H&amp;S"/>
    <n v="60"/>
    <n v="-4"/>
    <n v="-98"/>
    <x v="9"/>
    <x v="3"/>
    <n v="0"/>
    <n v="0"/>
    <n v="1928.8899999999999"/>
    <n v="-483"/>
    <n v="207"/>
    <n v="0"/>
    <n v="392"/>
    <n v="-4"/>
  </r>
  <r>
    <d v="2024-12-02T00:00:00"/>
    <x v="1"/>
    <s v="N N PARLOUR"/>
    <s v="KRAHD_M01220"/>
    <s v="New Traditional"/>
    <s v="Maximus Jun22 (New Traditional)"/>
    <s v="Hair Care"/>
    <s v="H&amp;S"/>
    <n v="60"/>
    <n v="-4"/>
    <n v="-98"/>
    <x v="9"/>
    <x v="3"/>
    <n v="0"/>
    <n v="0"/>
    <n v="1928.8899999999999"/>
    <n v="-479"/>
    <n v="206"/>
    <n v="0"/>
    <n v="392"/>
    <n v="-4"/>
  </r>
  <r>
    <d v="2024-12-02T00:00:00"/>
    <x v="1"/>
    <s v="shree ashapuri general stores"/>
    <s v="KRAHD_M01831"/>
    <s v="New Beauty"/>
    <s v="Maximus Jun22 (New Beauty)"/>
    <s v="Hair Care"/>
    <s v="H&amp;S"/>
    <n v="60"/>
    <n v="-4"/>
    <n v="-98"/>
    <x v="9"/>
    <x v="3"/>
    <n v="0"/>
    <n v="0"/>
    <n v="1928.8899999999999"/>
    <n v="-475"/>
    <n v="205"/>
    <n v="0"/>
    <n v="392"/>
    <n v="-4"/>
  </r>
  <r>
    <d v="2024-12-02T00:00:00"/>
    <x v="1"/>
    <s v="Jay ashapura Kirana store"/>
    <s v="KRAHD_M01763"/>
    <s v="New Traditional"/>
    <s v="Maximus Jun22 (New Traditional)"/>
    <s v="Hair Care"/>
    <s v="H&amp;S"/>
    <n v="60"/>
    <n v="-4"/>
    <n v="-98"/>
    <x v="9"/>
    <x v="3"/>
    <n v="0"/>
    <n v="0"/>
    <n v="1928.8899999999999"/>
    <n v="-471"/>
    <n v="204"/>
    <n v="0"/>
    <n v="392"/>
    <n v="-4"/>
  </r>
  <r>
    <d v="2024-12-02T00:00:00"/>
    <x v="1"/>
    <s v="Sahara parlor"/>
    <s v="KRAHD_M02258"/>
    <s v="New Traditional"/>
    <s v="Maximus Jun22 (New Traditional)"/>
    <s v="Hair Care"/>
    <s v="H&amp;S"/>
    <n v="60"/>
    <n v="-4"/>
    <n v="-98"/>
    <x v="9"/>
    <x v="3"/>
    <n v="0"/>
    <n v="0"/>
    <n v="1928.8899999999999"/>
    <n v="-467"/>
    <n v="203"/>
    <n v="0"/>
    <n v="392"/>
    <n v="-4"/>
  </r>
  <r>
    <d v="2024-12-02T00:00:00"/>
    <x v="1"/>
    <s v="gokuls kirana store"/>
    <s v="KRAHD_M02587"/>
    <s v="New Traditional"/>
    <s v="Maximus Jun22 (New Traditional)"/>
    <s v="Hair Care"/>
    <s v="H&amp;S"/>
    <n v="60"/>
    <n v="-4"/>
    <n v="-98"/>
    <x v="9"/>
    <x v="3"/>
    <n v="0"/>
    <n v="0"/>
    <n v="1928.8899999999999"/>
    <n v="-463"/>
    <n v="202"/>
    <n v="0"/>
    <n v="392"/>
    <n v="-4"/>
  </r>
  <r>
    <d v="2024-12-02T00:00:00"/>
    <x v="1"/>
    <s v="Jay shree ram provision store"/>
    <s v="KRAHD_M01650"/>
    <s v="New Traditional"/>
    <s v="Maximus Jun22 (New Traditional)"/>
    <s v="Hair Care"/>
    <s v="H&amp;S"/>
    <n v="60"/>
    <n v="-4"/>
    <n v="-98"/>
    <x v="9"/>
    <x v="3"/>
    <n v="0"/>
    <n v="0"/>
    <n v="1928.8899999999999"/>
    <n v="-459"/>
    <n v="201"/>
    <n v="0"/>
    <n v="392"/>
    <n v="-4"/>
  </r>
  <r>
    <d v="2024-12-02T00:00:00"/>
    <x v="1"/>
    <s v="faruq store"/>
    <s v="KRAHD_M02454"/>
    <s v="New Traditional"/>
    <s v="Maximus Jun22 (New Traditional)"/>
    <s v="Hair Care"/>
    <s v="H&amp;S"/>
    <n v="60"/>
    <n v="-4"/>
    <n v="-98"/>
    <x v="9"/>
    <x v="3"/>
    <n v="0"/>
    <n v="0"/>
    <n v="1928.8899999999999"/>
    <n v="-455"/>
    <n v="200"/>
    <n v="0"/>
    <n v="392"/>
    <n v="-4"/>
  </r>
  <r>
    <d v="2024-12-02T00:00:00"/>
    <x v="1"/>
    <s v="khodhiyar mata"/>
    <s v="KRAHD_M01283"/>
    <s v="New Traditional"/>
    <s v="Maximus Jun22 (New Traditional)"/>
    <s v="Hair Care"/>
    <s v="H&amp;S"/>
    <n v="60"/>
    <n v="-4"/>
    <n v="-98"/>
    <x v="9"/>
    <x v="3"/>
    <n v="0"/>
    <n v="0"/>
    <n v="1928.8899999999999"/>
    <n v="-451"/>
    <n v="199"/>
    <n v="0"/>
    <n v="392"/>
    <n v="-4"/>
  </r>
  <r>
    <d v="2024-12-02T00:00:00"/>
    <x v="1"/>
    <s v="Alif Pan Parlour"/>
    <s v="KRAHD_M01534"/>
    <s v="New Traditional"/>
    <s v="Maximus Jun22 (New Traditional)"/>
    <s v="Hair Care"/>
    <s v="H&amp;S"/>
    <n v="60"/>
    <n v="-4"/>
    <n v="-98"/>
    <x v="9"/>
    <x v="3"/>
    <n v="0"/>
    <n v="0"/>
    <n v="1928.8899999999999"/>
    <n v="-447"/>
    <n v="198"/>
    <n v="0"/>
    <n v="392"/>
    <n v="-4"/>
  </r>
  <r>
    <d v="2024-12-02T00:00:00"/>
    <x v="1"/>
    <s v="Kalindi Store"/>
    <s v="KRAHD_M02317"/>
    <s v="New Traditional"/>
    <s v="Maximus Jun22 (New Traditional)"/>
    <s v="Hair Care"/>
    <s v="H&amp;S"/>
    <n v="60"/>
    <n v="-4"/>
    <n v="-98"/>
    <x v="9"/>
    <x v="3"/>
    <n v="0"/>
    <n v="0"/>
    <n v="1928.8899999999999"/>
    <n v="-443"/>
    <n v="197"/>
    <n v="0"/>
    <n v="392"/>
    <n v="-4"/>
  </r>
  <r>
    <d v="2024-12-02T00:00:00"/>
    <x v="1"/>
    <s v="mahavir kirana store"/>
    <s v="KRAHD_M00973"/>
    <s v="New Traditional"/>
    <s v="Maximus Jun22 (New Traditional)"/>
    <s v="Hair Care"/>
    <s v="H&amp;S"/>
    <n v="60"/>
    <n v="-4"/>
    <n v="-98"/>
    <x v="9"/>
    <x v="3"/>
    <n v="0"/>
    <n v="0"/>
    <n v="1928.8899999999999"/>
    <n v="-439"/>
    <n v="196"/>
    <n v="0"/>
    <n v="392"/>
    <n v="-4"/>
  </r>
  <r>
    <d v="2024-12-02T00:00:00"/>
    <x v="1"/>
    <s v="Shree Chamunda Kirana store"/>
    <s v="KRAHD_M01264"/>
    <s v="New Traditional"/>
    <s v="Maximus Jun22 (New Traditional)"/>
    <s v="Hair Care"/>
    <s v="H&amp;S"/>
    <n v="60"/>
    <n v="-4"/>
    <n v="-98"/>
    <x v="9"/>
    <x v="3"/>
    <n v="0"/>
    <n v="0"/>
    <n v="1928.8899999999999"/>
    <n v="-435"/>
    <n v="195"/>
    <n v="0"/>
    <n v="392"/>
    <n v="-4"/>
  </r>
  <r>
    <d v="2024-12-02T00:00:00"/>
    <x v="1"/>
    <s v="arsh medical &amp; janaral stor"/>
    <s v="KRAHD_M01486"/>
    <s v="New Pharmacy"/>
    <s v="Maximus Jun22 (New Pharmacy)"/>
    <s v="Hair Care"/>
    <s v="H&amp;S"/>
    <n v="60"/>
    <n v="-4"/>
    <n v="-98"/>
    <x v="9"/>
    <x v="3"/>
    <n v="0"/>
    <n v="0"/>
    <n v="1928.8899999999999"/>
    <n v="-431"/>
    <n v="194"/>
    <n v="0"/>
    <n v="392"/>
    <n v="-4"/>
  </r>
  <r>
    <d v="2024-12-02T00:00:00"/>
    <x v="1"/>
    <s v="Aavesh Kirana store"/>
    <s v="KRAHD_M01466"/>
    <s v="New Traditional"/>
    <s v="Maximus Jun22 (New Traditional)"/>
    <s v="Hair Care"/>
    <s v="H&amp;S"/>
    <n v="60"/>
    <n v="-4"/>
    <n v="-98"/>
    <x v="9"/>
    <x v="3"/>
    <n v="0"/>
    <n v="0"/>
    <n v="1928.8899999999999"/>
    <n v="-427"/>
    <n v="193"/>
    <n v="0"/>
    <n v="392"/>
    <n v="-4"/>
  </r>
  <r>
    <d v="2024-12-02T00:00:00"/>
    <x v="1"/>
    <s v="Sherba medical Stores"/>
    <s v="KRAHD_M01373"/>
    <s v="New Pharmacy"/>
    <s v="Maximus Jun22 (New Pharmacy)"/>
    <s v="Hair Care"/>
    <s v="H&amp;S"/>
    <n v="60"/>
    <n v="-4"/>
    <n v="-98"/>
    <x v="9"/>
    <x v="3"/>
    <n v="0"/>
    <n v="0"/>
    <n v="1928.8899999999999"/>
    <n v="-423"/>
    <n v="192"/>
    <n v="0"/>
    <n v="392"/>
    <n v="-4"/>
  </r>
  <r>
    <d v="2024-12-02T00:00:00"/>
    <x v="1"/>
    <s v="khodiyar general store"/>
    <s v="KRAHD_M01326"/>
    <s v="New Traditional"/>
    <s v="Maximus Jun22 (New Traditional)"/>
    <s v="Hair Care"/>
    <s v="H&amp;S"/>
    <n v="60"/>
    <n v="-4"/>
    <n v="-98"/>
    <x v="9"/>
    <x v="3"/>
    <n v="0"/>
    <n v="0"/>
    <n v="1928.8899999999999"/>
    <n v="-419"/>
    <n v="191"/>
    <n v="0"/>
    <n v="392"/>
    <n v="-4"/>
  </r>
  <r>
    <d v="2024-12-02T00:00:00"/>
    <x v="1"/>
    <s v="alif kirana store"/>
    <s v="KRAHD_M02445"/>
    <s v="New Traditional"/>
    <s v="Maximus Jun22 (New Traditional)"/>
    <s v="Hair Care"/>
    <s v="H&amp;S"/>
    <n v="60"/>
    <n v="-4"/>
    <n v="-98"/>
    <x v="9"/>
    <x v="3"/>
    <n v="0"/>
    <n v="0"/>
    <n v="1928.8899999999999"/>
    <n v="-415"/>
    <n v="190"/>
    <n v="0"/>
    <n v="392"/>
    <n v="-4"/>
  </r>
  <r>
    <d v="2024-12-02T00:00:00"/>
    <x v="1"/>
    <s v="Haj Traders"/>
    <s v="KRAHD_M01538"/>
    <s v="New Traditional"/>
    <s v="Maximus Jun22 (New Traditional)"/>
    <s v="Hair Care"/>
    <s v="H&amp;S"/>
    <n v="60"/>
    <n v="-4"/>
    <n v="-98"/>
    <x v="9"/>
    <x v="3"/>
    <n v="0"/>
    <n v="0"/>
    <n v="1928.8899999999999"/>
    <n v="-411"/>
    <n v="189"/>
    <n v="0"/>
    <n v="392"/>
    <n v="-4"/>
  </r>
  <r>
    <d v="2024-12-02T00:00:00"/>
    <x v="1"/>
    <s v="Adnan kirana and bakery parlour"/>
    <s v="KRAHD_M01542"/>
    <s v="New Traditional"/>
    <s v="Maximus Jun22 (New Traditional)"/>
    <s v="Hair Care"/>
    <s v="H&amp;S"/>
    <n v="60"/>
    <n v="-4"/>
    <n v="-98"/>
    <x v="9"/>
    <x v="3"/>
    <n v="0"/>
    <n v="0"/>
    <n v="1928.8899999999999"/>
    <n v="-407"/>
    <n v="188"/>
    <n v="0"/>
    <n v="392"/>
    <n v="-4"/>
  </r>
  <r>
    <d v="2024-12-02T00:00:00"/>
    <x v="1"/>
    <s v="Garib navaz parlour"/>
    <s v="KRAHD_M01539"/>
    <s v="New Traditional"/>
    <s v="Maximus Jun22 (New Traditional)"/>
    <s v="Hair Care"/>
    <s v="H&amp;S"/>
    <n v="60"/>
    <n v="-4"/>
    <n v="-98"/>
    <x v="9"/>
    <x v="3"/>
    <n v="0"/>
    <n v="0"/>
    <n v="1928.8899999999999"/>
    <n v="-403"/>
    <n v="187"/>
    <n v="0"/>
    <n v="392"/>
    <n v="-4"/>
  </r>
  <r>
    <d v="2024-12-02T00:00:00"/>
    <x v="1"/>
    <s v="Supreme Sales ( CASH ONLY )"/>
    <s v="KRAHD_M01181"/>
    <s v="New Traditional"/>
    <s v="Maximus Jun22 (New Traditional)"/>
    <s v="Hair Care"/>
    <s v="H&amp;S"/>
    <n v="60"/>
    <n v="-4"/>
    <n v="-98"/>
    <x v="9"/>
    <x v="3"/>
    <n v="0"/>
    <n v="0"/>
    <n v="1928.8899999999999"/>
    <n v="-399"/>
    <n v="186"/>
    <n v="0"/>
    <n v="392"/>
    <n v="-4"/>
  </r>
  <r>
    <d v="2024-12-02T00:00:00"/>
    <x v="1"/>
    <s v="madina kariyana"/>
    <s v="KRAHD_M01468"/>
    <s v="New Traditional"/>
    <s v="Maximus Jun22 (New Traditional)"/>
    <s v="Hair Care"/>
    <s v="H&amp;S"/>
    <n v="60"/>
    <n v="-4"/>
    <n v="-98"/>
    <x v="9"/>
    <x v="3"/>
    <n v="0"/>
    <n v="0"/>
    <n v="1928.8899999999999"/>
    <n v="-395"/>
    <n v="185"/>
    <n v="0"/>
    <n v="392"/>
    <n v="-4"/>
  </r>
  <r>
    <d v="2024-12-02T00:00:00"/>
    <x v="1"/>
    <s v="bimillah kirana store"/>
    <s v="KRAHD_M02250"/>
    <s v="New Traditional"/>
    <s v="Maximus Jun22 (New Traditional)"/>
    <s v="Hair Care"/>
    <s v="H&amp;S"/>
    <n v="60"/>
    <n v="-4"/>
    <n v="-98"/>
    <x v="9"/>
    <x v="3"/>
    <n v="0"/>
    <n v="0"/>
    <n v="1928.8899999999999"/>
    <n v="-391"/>
    <n v="184"/>
    <n v="0"/>
    <n v="392"/>
    <n v="-4"/>
  </r>
  <r>
    <d v="2024-12-02T00:00:00"/>
    <x v="1"/>
    <s v="Mavtar Kirana Store"/>
    <s v="KRAHD_M01926"/>
    <s v="New Traditional"/>
    <s v="Maximus Jun22 (New Traditional)"/>
    <s v="Hair Care"/>
    <s v="H&amp;S"/>
    <n v="60"/>
    <n v="-4"/>
    <n v="-98"/>
    <x v="9"/>
    <x v="3"/>
    <n v="0"/>
    <n v="0"/>
    <n v="1928.8899999999999"/>
    <n v="-387"/>
    <n v="183"/>
    <n v="0"/>
    <n v="392"/>
    <n v="-4"/>
  </r>
  <r>
    <d v="2024-12-02T00:00:00"/>
    <x v="1"/>
    <s v="New charbhuja"/>
    <s v="KRAHD_M01834"/>
    <s v="New Beauty"/>
    <s v="Maximus Jun22 (New Beauty)"/>
    <s v="Hair Care"/>
    <s v="H&amp;S"/>
    <n v="60"/>
    <n v="-4"/>
    <n v="-98"/>
    <x v="9"/>
    <x v="3"/>
    <n v="0"/>
    <n v="0"/>
    <n v="1928.8899999999999"/>
    <n v="-383"/>
    <n v="182"/>
    <n v="0"/>
    <n v="392"/>
    <n v="-4"/>
  </r>
  <r>
    <d v="2024-12-02T00:00:00"/>
    <x v="1"/>
    <s v="Shree Ramdav Kirana Store"/>
    <s v="KRAHD_M01761"/>
    <s v="New Traditional"/>
    <s v="Maximus Jun22 (New Traditional)"/>
    <s v="Hair Care"/>
    <s v="H&amp;S"/>
    <n v="60"/>
    <n v="-4"/>
    <n v="-98"/>
    <x v="9"/>
    <x v="3"/>
    <n v="0"/>
    <n v="0"/>
    <n v="1928.8899999999999"/>
    <n v="-379"/>
    <n v="181"/>
    <n v="0"/>
    <n v="392"/>
    <n v="-4"/>
  </r>
  <r>
    <d v="2024-12-02T00:00:00"/>
    <x v="1"/>
    <s v="komal kirana store"/>
    <s v="KRAHD_M01651"/>
    <s v="New Traditional"/>
    <s v="Maximus Jun22 (New Traditional)"/>
    <s v="Hair Care"/>
    <s v="H&amp;S"/>
    <n v="60"/>
    <n v="-4"/>
    <n v="-98"/>
    <x v="9"/>
    <x v="3"/>
    <n v="0"/>
    <n v="0"/>
    <n v="1928.8899999999999"/>
    <n v="-375"/>
    <n v="180"/>
    <n v="0"/>
    <n v="392"/>
    <n v="-4"/>
  </r>
  <r>
    <d v="2024-12-02T00:00:00"/>
    <x v="1"/>
    <s v="Matoshree medicose"/>
    <s v="KRAHD_M02203"/>
    <s v="New Pharmacy"/>
    <s v="Maximus Jun22 (New Pharmacy)"/>
    <s v="Hair Care"/>
    <s v="H&amp;S"/>
    <n v="60"/>
    <n v="-4"/>
    <n v="-98"/>
    <x v="9"/>
    <x v="3"/>
    <n v="0"/>
    <n v="0"/>
    <n v="1928.8899999999999"/>
    <n v="-371"/>
    <n v="179"/>
    <n v="0"/>
    <n v="392"/>
    <n v="-4"/>
  </r>
  <r>
    <d v="2024-12-02T00:00:00"/>
    <x v="1"/>
    <s v="Classic kirana store"/>
    <s v="KRAHD_M01478"/>
    <s v="New Traditional"/>
    <s v="Maximus Jun22 (New Traditional)"/>
    <s v="Hair Care"/>
    <s v="H&amp;S"/>
    <n v="60"/>
    <n v="-4"/>
    <n v="-98"/>
    <x v="9"/>
    <x v="3"/>
    <n v="0"/>
    <n v="0"/>
    <n v="1928.8899999999999"/>
    <n v="-367"/>
    <n v="178"/>
    <n v="0"/>
    <n v="392"/>
    <n v="-4"/>
  </r>
  <r>
    <d v="2024-12-02T00:00:00"/>
    <x v="1"/>
    <s v="aafrin parlor"/>
    <s v="KRAHD_M02256"/>
    <s v="New Traditional"/>
    <s v="Maximus Jun22 (New Traditional)"/>
    <s v="Hair Care"/>
    <s v="H&amp;S"/>
    <n v="60"/>
    <n v="-4"/>
    <n v="-98"/>
    <x v="9"/>
    <x v="3"/>
    <n v="0"/>
    <n v="0"/>
    <n v="1928.8899999999999"/>
    <n v="-363"/>
    <n v="177"/>
    <n v="0"/>
    <n v="392"/>
    <n v="-4"/>
  </r>
  <r>
    <d v="2024-12-02T00:00:00"/>
    <x v="1"/>
    <s v="Shreeji Dairy Parlour"/>
    <s v="KRAHD_M01998"/>
    <s v="New Traditional"/>
    <s v="Maximus Jun22 (New Traditional)"/>
    <s v="Hair Care"/>
    <s v="H&amp;S"/>
    <n v="60"/>
    <n v="-4"/>
    <n v="-98"/>
    <x v="9"/>
    <x v="3"/>
    <n v="0"/>
    <n v="0"/>
    <n v="1928.8899999999999"/>
    <n v="-359"/>
    <n v="176"/>
    <n v="0"/>
    <n v="392"/>
    <n v="-4"/>
  </r>
  <r>
    <d v="2024-12-02T00:00:00"/>
    <x v="1"/>
    <s v="Shree Padmavati pan parlour"/>
    <s v="KRAHD_M02492"/>
    <s v="New Traditional"/>
    <s v="Maximus Jun22 (New Traditional)"/>
    <s v="Hair Care"/>
    <s v="H&amp;S"/>
    <n v="60"/>
    <n v="-4"/>
    <n v="-98"/>
    <x v="9"/>
    <x v="3"/>
    <n v="0"/>
    <n v="0"/>
    <n v="1928.8899999999999"/>
    <n v="-355"/>
    <n v="175"/>
    <n v="0"/>
    <n v="392"/>
    <n v="-4"/>
  </r>
  <r>
    <d v="2024-12-02T00:00:00"/>
    <x v="1"/>
    <s v="dev kirana store(M00924)"/>
    <s v="KRAHD_M00924"/>
    <s v="New Traditional"/>
    <s v="Maximus Jun22 (New Traditional)"/>
    <s v="Hair Care"/>
    <s v="H&amp;S"/>
    <n v="60"/>
    <n v="-4"/>
    <n v="-98"/>
    <x v="9"/>
    <x v="3"/>
    <n v="0"/>
    <n v="0"/>
    <n v="1928.8899999999999"/>
    <n v="-351"/>
    <n v="174"/>
    <n v="0"/>
    <n v="392"/>
    <n v="-4"/>
  </r>
  <r>
    <d v="2024-12-02T00:00:00"/>
    <x v="1"/>
    <s v="M S Enterprise"/>
    <s v="KRAHD_M01479"/>
    <s v="New Traditional"/>
    <s v="Maximus Jun22 (New Traditional)"/>
    <s v="Hair Care"/>
    <s v="H&amp;S"/>
    <n v="60"/>
    <n v="-4"/>
    <n v="-98"/>
    <x v="9"/>
    <x v="3"/>
    <n v="0"/>
    <n v="0"/>
    <n v="1928.8899999999999"/>
    <n v="-347"/>
    <n v="173"/>
    <n v="0"/>
    <n v="392"/>
    <n v="-4"/>
  </r>
  <r>
    <d v="2024-12-02T00:00:00"/>
    <x v="1"/>
    <s v="Naushad store"/>
    <s v="KRAHD_M01907"/>
    <s v="New Traditional"/>
    <s v="Maximus Jun22 (New Traditional)"/>
    <s v="Hair Care"/>
    <s v="H&amp;S"/>
    <n v="60"/>
    <n v="-4"/>
    <n v="-98"/>
    <x v="9"/>
    <x v="3"/>
    <n v="0"/>
    <n v="0"/>
    <n v="1928.8899999999999"/>
    <n v="-343"/>
    <n v="172"/>
    <n v="0"/>
    <n v="392"/>
    <n v="-4"/>
  </r>
  <r>
    <d v="2024-12-02T00:00:00"/>
    <x v="1"/>
    <s v="shiv shakti pan parlor"/>
    <s v="KRAHD_M02338"/>
    <s v="New Traditional"/>
    <s v="Maximus Jun22 (New Traditional)"/>
    <s v="Hair Care"/>
    <s v="H&amp;S"/>
    <n v="60"/>
    <n v="-4"/>
    <n v="-98"/>
    <x v="9"/>
    <x v="3"/>
    <n v="0"/>
    <n v="0"/>
    <n v="1928.8899999999999"/>
    <n v="-339"/>
    <n v="171"/>
    <n v="0"/>
    <n v="392"/>
    <n v="-4"/>
  </r>
  <r>
    <d v="2024-12-02T00:00:00"/>
    <x v="1"/>
    <s v="Alif kirana"/>
    <s v="KRAHD_M01541"/>
    <s v="New Traditional"/>
    <s v="Maximus Jun22 (New Traditional)"/>
    <s v="Hair Care"/>
    <s v="H&amp;S"/>
    <n v="60"/>
    <n v="-4"/>
    <n v="-98"/>
    <x v="9"/>
    <x v="3"/>
    <n v="0"/>
    <n v="0"/>
    <n v="1928.8899999999999"/>
    <n v="-335"/>
    <n v="170"/>
    <n v="0"/>
    <n v="392"/>
    <n v="-4"/>
  </r>
  <r>
    <d v="2024-12-02T00:00:00"/>
    <x v="1"/>
    <s v="Husain pan parlor"/>
    <s v="KRAHD_M02340"/>
    <s v="New Traditional"/>
    <s v="Maximus Jun22 (New Traditional)"/>
    <s v="Hair Care"/>
    <s v="H&amp;S"/>
    <n v="60"/>
    <n v="-4"/>
    <n v="-98"/>
    <x v="9"/>
    <x v="3"/>
    <n v="0"/>
    <n v="0"/>
    <n v="1928.8899999999999"/>
    <n v="-331"/>
    <n v="169"/>
    <n v="0"/>
    <n v="392"/>
    <n v="-4"/>
  </r>
  <r>
    <d v="2024-12-02T00:00:00"/>
    <x v="1"/>
    <s v="Shri Rohini Medical Store"/>
    <s v="KRAHD_M02543"/>
    <s v="New Pharmacy"/>
    <s v="Maximus Jun22 (New Pharmacy)"/>
    <s v="Hair Care"/>
    <s v="H&amp;S"/>
    <n v="60"/>
    <n v="-4"/>
    <n v="-98"/>
    <x v="9"/>
    <x v="3"/>
    <n v="0"/>
    <n v="0"/>
    <n v="1928.8899999999999"/>
    <n v="-327"/>
    <n v="168"/>
    <n v="0"/>
    <n v="392"/>
    <n v="-4"/>
  </r>
  <r>
    <d v="2024-12-02T00:00:00"/>
    <x v="1"/>
    <s v="rehmad kirana"/>
    <s v="KRAHD_M02249"/>
    <s v="New Traditional"/>
    <s v="Maximus Jun22 (New Traditional)"/>
    <s v="Hair Care"/>
    <s v="H&amp;S"/>
    <n v="60"/>
    <n v="-4"/>
    <n v="-98"/>
    <x v="9"/>
    <x v="3"/>
    <n v="0"/>
    <n v="0"/>
    <n v="1928.8899999999999"/>
    <n v="-323"/>
    <n v="167"/>
    <n v="0"/>
    <n v="392"/>
    <n v="-4"/>
  </r>
  <r>
    <d v="2024-12-02T00:00:00"/>
    <x v="1"/>
    <s v="senter point parlour"/>
    <s v="KRAHD_M02474"/>
    <s v="New Traditional"/>
    <s v="Maximus Jun22 (New Traditional)"/>
    <s v="Hair Care"/>
    <s v="H&amp;S"/>
    <n v="60"/>
    <n v="-4"/>
    <n v="-98"/>
    <x v="9"/>
    <x v="3"/>
    <n v="0"/>
    <n v="0"/>
    <n v="1928.8899999999999"/>
    <n v="-319"/>
    <n v="166"/>
    <n v="0"/>
    <n v="392"/>
    <n v="-4"/>
  </r>
  <r>
    <d v="2024-12-02T00:00:00"/>
    <x v="1"/>
    <s v="dhanlaxmi anaj bhandar"/>
    <s v="KRAHD_M01517"/>
    <s v="New Traditional"/>
    <s v="Maximus Jun22 (New Traditional)"/>
    <s v="Hair Care"/>
    <s v="H&amp;S"/>
    <n v="60"/>
    <n v="-4"/>
    <n v="-98"/>
    <x v="9"/>
    <x v="3"/>
    <n v="0"/>
    <n v="0"/>
    <n v="1928.8899999999999"/>
    <n v="-315"/>
    <n v="165"/>
    <n v="0"/>
    <n v="392"/>
    <n v="-4"/>
  </r>
  <r>
    <d v="2024-12-02T00:00:00"/>
    <x v="1"/>
    <s v="ramdev provision store"/>
    <s v="KRAHD_M00862"/>
    <s v="New Traditional"/>
    <s v="Maximus Jun22 (New Traditional)"/>
    <s v="Hair Care"/>
    <s v="H&amp;S"/>
    <n v="60"/>
    <n v="-4"/>
    <n v="-98"/>
    <x v="9"/>
    <x v="3"/>
    <n v="0"/>
    <n v="0"/>
    <n v="1928.8899999999999"/>
    <n v="-311"/>
    <n v="164"/>
    <n v="0"/>
    <n v="392"/>
    <n v="-4"/>
  </r>
  <r>
    <d v="2024-12-02T00:00:00"/>
    <x v="1"/>
    <s v="Jay Mataji Kirana Store"/>
    <s v="KRAHD_M01927"/>
    <s v="New Traditional"/>
    <s v="Maximus Jun22 (New Traditional)"/>
    <s v="Hair Care"/>
    <s v="H&amp;S"/>
    <n v="60"/>
    <n v="-4"/>
    <n v="-98"/>
    <x v="9"/>
    <x v="3"/>
    <n v="0"/>
    <n v="0"/>
    <n v="1928.8899999999999"/>
    <n v="-307"/>
    <n v="163"/>
    <n v="0"/>
    <n v="392"/>
    <n v="-4"/>
  </r>
  <r>
    <d v="2024-12-02T00:00:00"/>
    <x v="1"/>
    <s v="Bahuchar Kirana Store"/>
    <s v="KRAHD_M02113"/>
    <s v="New Traditional"/>
    <s v="Maximus Jun22 (New Traditional)"/>
    <s v="Hair Care"/>
    <s v="H&amp;S"/>
    <n v="60"/>
    <n v="-4"/>
    <n v="-98"/>
    <x v="9"/>
    <x v="3"/>
    <n v="0"/>
    <n v="0"/>
    <n v="1928.8899999999999"/>
    <n v="-303"/>
    <n v="162"/>
    <n v="0"/>
    <n v="392"/>
    <n v="-4"/>
  </r>
  <r>
    <d v="2024-12-02T00:00:00"/>
    <x v="1"/>
    <s v="Khodiyar Kirana store"/>
    <s v="KRAHD_M01052"/>
    <s v="New Traditional"/>
    <s v="Maximus Jun22 (New Traditional)"/>
    <s v="Hair Care"/>
    <s v="H&amp;S"/>
    <n v="60"/>
    <n v="-4"/>
    <n v="-98"/>
    <x v="9"/>
    <x v="3"/>
    <n v="0"/>
    <n v="0"/>
    <n v="1928.8899999999999"/>
    <n v="-299"/>
    <n v="161"/>
    <n v="0"/>
    <n v="392"/>
    <n v="-4"/>
  </r>
  <r>
    <d v="2024-12-02T00:00:00"/>
    <x v="1"/>
    <s v="Hareem medical and provision store"/>
    <s v="KRAHD_M01304"/>
    <s v="New Pharmacy"/>
    <s v="Maximus Jun22 (New Pharmacy)"/>
    <s v="Hair Care"/>
    <s v="H&amp;S"/>
    <n v="60"/>
    <n v="-4"/>
    <n v="-98"/>
    <x v="9"/>
    <x v="3"/>
    <n v="0"/>
    <n v="0"/>
    <n v="1928.8899999999999"/>
    <n v="-295"/>
    <n v="160"/>
    <n v="0"/>
    <n v="392"/>
    <n v="-4"/>
  </r>
  <r>
    <d v="2024-12-02T00:00:00"/>
    <x v="1"/>
    <s v="Savera Pan Parlour"/>
    <s v="KRAHD_M01056"/>
    <s v="New Traditional"/>
    <s v="Maximus Jun22 (New Traditional)"/>
    <s v="Hair Care"/>
    <s v="H&amp;S"/>
    <n v="60"/>
    <n v="-4"/>
    <n v="-98"/>
    <x v="9"/>
    <x v="3"/>
    <n v="0"/>
    <n v="0"/>
    <n v="1928.8899999999999"/>
    <n v="-291"/>
    <n v="159"/>
    <n v="0"/>
    <n v="392"/>
    <n v="-4"/>
  </r>
  <r>
    <d v="2024-12-02T00:00:00"/>
    <x v="1"/>
    <s v="shri chamunda kirana store"/>
    <s v="KRAHD_M05643"/>
    <s v="New Traditional"/>
    <s v="Maximus Jun22 (New Traditional)"/>
    <s v="Hair Care"/>
    <s v="H&amp;S"/>
    <n v="60"/>
    <n v="-4"/>
    <n v="-98"/>
    <x v="9"/>
    <x v="3"/>
    <n v="0"/>
    <n v="0"/>
    <n v="1928.8899999999999"/>
    <n v="-287"/>
    <n v="158"/>
    <n v="0"/>
    <n v="392"/>
    <n v="-4"/>
  </r>
  <r>
    <d v="2024-12-02T00:00:00"/>
    <x v="1"/>
    <s v="bilal bekarye"/>
    <s v="KRAHD_M01398"/>
    <s v="New Traditional"/>
    <s v="Maximus Jun22 (New Traditional)"/>
    <s v="Hair Care"/>
    <s v="H&amp;S"/>
    <n v="60"/>
    <n v="-4"/>
    <n v="-98"/>
    <x v="9"/>
    <x v="3"/>
    <n v="0"/>
    <n v="0"/>
    <n v="1928.8899999999999"/>
    <n v="-283"/>
    <n v="157"/>
    <n v="0"/>
    <n v="392"/>
    <n v="-4"/>
  </r>
  <r>
    <d v="2024-12-02T00:00:00"/>
    <x v="1"/>
    <s v="jaimomai nasta store"/>
    <s v="KRAHD_M02147"/>
    <s v="New Traditional"/>
    <s v="Maximus Jun22 (New Traditional)"/>
    <s v="Hair Care"/>
    <s v="H&amp;S"/>
    <n v="60"/>
    <n v="-4"/>
    <n v="-98"/>
    <x v="9"/>
    <x v="3"/>
    <n v="0"/>
    <n v="0"/>
    <n v="1928.8899999999999"/>
    <n v="-279"/>
    <n v="156"/>
    <n v="0"/>
    <n v="392"/>
    <n v="-4"/>
  </r>
  <r>
    <d v="2024-12-02T00:00:00"/>
    <x v="1"/>
    <s v="saumya fashion"/>
    <s v="KRAHD_M02453"/>
    <s v="New Beauty"/>
    <s v="Maximus Jun22 (New Beauty)"/>
    <s v="Hair Care"/>
    <s v="H&amp;S"/>
    <n v="60"/>
    <n v="-4"/>
    <n v="-98"/>
    <x v="9"/>
    <x v="3"/>
    <n v="0"/>
    <n v="0"/>
    <n v="1928.8899999999999"/>
    <n v="-275"/>
    <n v="155"/>
    <n v="0"/>
    <n v="392"/>
    <n v="-4"/>
  </r>
  <r>
    <d v="2024-12-02T00:00:00"/>
    <x v="1"/>
    <s v="new  madina kirana stor"/>
    <s v="KRAHD_M01312"/>
    <s v="New Traditional"/>
    <s v="Maximus Jun22 (New Traditional)"/>
    <s v="Hair Care"/>
    <s v="H&amp;S"/>
    <n v="60"/>
    <n v="-4"/>
    <n v="-98"/>
    <x v="9"/>
    <x v="3"/>
    <n v="0"/>
    <n v="0"/>
    <n v="1928.8899999999999"/>
    <n v="-271"/>
    <n v="154"/>
    <n v="0"/>
    <n v="392"/>
    <n v="-4"/>
  </r>
  <r>
    <d v="2024-12-02T00:00:00"/>
    <x v="1"/>
    <s v="Maheshwari Pan parlor"/>
    <s v="KRAHD_M02202"/>
    <s v="New Traditional"/>
    <s v="Maximus Jun22 (New Traditional)"/>
    <s v="Hair Care"/>
    <s v="H&amp;S"/>
    <n v="60"/>
    <n v="-4"/>
    <n v="-98"/>
    <x v="9"/>
    <x v="3"/>
    <n v="0"/>
    <n v="0"/>
    <n v="1928.8899999999999"/>
    <n v="-267"/>
    <n v="153"/>
    <n v="0"/>
    <n v="392"/>
    <n v="-4"/>
  </r>
  <r>
    <d v="2024-12-02T00:00:00"/>
    <x v="1"/>
    <s v="J K parlour"/>
    <s v="KRAHD_M02125"/>
    <s v="New Traditional"/>
    <s v="Maximus Jun22 (New Traditional)"/>
    <s v="Hair Care"/>
    <s v="H&amp;S"/>
    <n v="60"/>
    <n v="-4"/>
    <n v="-98"/>
    <x v="9"/>
    <x v="3"/>
    <n v="0"/>
    <n v="0"/>
    <n v="1928.8899999999999"/>
    <n v="-263"/>
    <n v="152"/>
    <n v="0"/>
    <n v="392"/>
    <n v="-4"/>
  </r>
  <r>
    <d v="2024-12-02T00:00:00"/>
    <x v="1"/>
    <s v="Maa Khodak Kirana Store"/>
    <s v="KRAHD_M01929"/>
    <s v="New Traditional"/>
    <s v="Maximus Jun22 (New Traditional)"/>
    <s v="Hair Care"/>
    <s v="H&amp;S"/>
    <n v="60"/>
    <n v="-4"/>
    <n v="-98"/>
    <x v="9"/>
    <x v="3"/>
    <n v="0"/>
    <n v="0"/>
    <n v="1928.8899999999999"/>
    <n v="-259"/>
    <n v="151"/>
    <n v="0"/>
    <n v="392"/>
    <n v="-4"/>
  </r>
  <r>
    <d v="2024-12-02T00:00:00"/>
    <x v="1"/>
    <s v="Malik pan parlor"/>
    <s v="KRAHD_M02336"/>
    <s v="New Traditional"/>
    <s v="Maximus Jun22 (New Traditional)"/>
    <s v="Hair Care"/>
    <s v="H&amp;S"/>
    <n v="60"/>
    <n v="-4"/>
    <n v="-98"/>
    <x v="9"/>
    <x v="3"/>
    <n v="0"/>
    <n v="0"/>
    <n v="1928.8899999999999"/>
    <n v="-255"/>
    <n v="150"/>
    <n v="0"/>
    <n v="392"/>
    <n v="-4"/>
  </r>
  <r>
    <d v="2024-12-02T00:00:00"/>
    <x v="1"/>
    <s v="New Faiz medical store"/>
    <s v="KRAHD_M01172"/>
    <s v="New Pharmacy"/>
    <s v="Maximus Jun22 (New Pharmacy)"/>
    <s v="Hair Care"/>
    <s v="H&amp;S"/>
    <n v="60"/>
    <n v="-4"/>
    <n v="-98"/>
    <x v="9"/>
    <x v="3"/>
    <n v="0"/>
    <n v="0"/>
    <n v="1928.8899999999999"/>
    <n v="-251"/>
    <n v="149"/>
    <n v="0"/>
    <n v="392"/>
    <n v="-4"/>
  </r>
  <r>
    <d v="2024-12-02T00:00:00"/>
    <x v="1"/>
    <s v="Shree Ganesh stores"/>
    <s v="KRAHD_M04955"/>
    <s v="New Traditional"/>
    <s v="Maximus Jun22 (New Traditional)"/>
    <s v="Hair Care"/>
    <s v="H&amp;S"/>
    <n v="60"/>
    <n v="-4"/>
    <n v="-98"/>
    <x v="9"/>
    <x v="3"/>
    <n v="0"/>
    <n v="0"/>
    <n v="1928.8899999999999"/>
    <n v="-247"/>
    <n v="148"/>
    <n v="0"/>
    <n v="392"/>
    <n v="-4"/>
  </r>
  <r>
    <d v="2024-12-02T00:00:00"/>
    <x v="1"/>
    <s v="Aayan parlor"/>
    <s v="KRAHD_M01296"/>
    <s v="New Beauty"/>
    <s v="Maximus Jun22 (New Beauty)"/>
    <s v="Hair Care"/>
    <s v="H&amp;S"/>
    <n v="60"/>
    <n v="-4"/>
    <n v="-98"/>
    <x v="9"/>
    <x v="3"/>
    <n v="0"/>
    <n v="0"/>
    <n v="1928.8899999999999"/>
    <n v="-243"/>
    <n v="147"/>
    <n v="0"/>
    <n v="392"/>
    <n v="-4"/>
  </r>
  <r>
    <d v="2024-12-02T00:00:00"/>
    <x v="1"/>
    <s v="TAWAKKAL TEA STALL"/>
    <s v="KRAHD_M01219"/>
    <s v="New Traditional"/>
    <s v="Maximus Jun22 (New Traditional)"/>
    <s v="Hair Care"/>
    <s v="H&amp;S"/>
    <n v="60"/>
    <n v="-4"/>
    <n v="-98"/>
    <x v="9"/>
    <x v="3"/>
    <n v="0"/>
    <n v="0"/>
    <n v="1928.8899999999999"/>
    <n v="-239"/>
    <n v="146"/>
    <n v="0"/>
    <n v="392"/>
    <n v="-4"/>
  </r>
  <r>
    <d v="2024-12-02T00:00:00"/>
    <x v="1"/>
    <s v="Khvaja general store"/>
    <s v="KRAHD_M01533"/>
    <s v="New Traditional"/>
    <s v="Maximus Jun22 (New Traditional)"/>
    <s v="Hair Care"/>
    <s v="H&amp;S"/>
    <n v="60"/>
    <n v="-4"/>
    <n v="-98"/>
    <x v="9"/>
    <x v="3"/>
    <n v="0"/>
    <n v="0"/>
    <n v="1928.8899999999999"/>
    <n v="-235"/>
    <n v="145"/>
    <n v="0"/>
    <n v="392"/>
    <n v="-4"/>
  </r>
  <r>
    <d v="2024-12-02T00:00:00"/>
    <x v="1"/>
    <s v="Satyanam tea stall"/>
    <s v="KRAHD_M02118"/>
    <s v="New Traditional"/>
    <s v="Maximus Jun22 (New Traditional)"/>
    <s v="Hair Care"/>
    <s v="H&amp;S"/>
    <n v="60"/>
    <n v="-4"/>
    <n v="-98"/>
    <x v="9"/>
    <x v="3"/>
    <n v="0"/>
    <n v="0"/>
    <n v="1928.8899999999999"/>
    <n v="-231"/>
    <n v="144"/>
    <n v="0"/>
    <n v="392"/>
    <n v="-4"/>
  </r>
  <r>
    <d v="2024-12-02T00:00:00"/>
    <x v="1"/>
    <s v="Shree dev house keeping"/>
    <s v="KRAHD_M02070"/>
    <s v="New Traditional"/>
    <s v="Maximus Jun22 (New Traditional)"/>
    <s v="Hair Care"/>
    <s v="H&amp;S"/>
    <n v="60"/>
    <n v="-4"/>
    <n v="-98"/>
    <x v="9"/>
    <x v="3"/>
    <n v="0"/>
    <n v="0"/>
    <n v="1928.8899999999999"/>
    <n v="-227"/>
    <n v="143"/>
    <n v="0"/>
    <n v="392"/>
    <n v="-4"/>
  </r>
  <r>
    <d v="2024-12-02T00:00:00"/>
    <x v="1"/>
    <s v="Adhiya ice cream parlar"/>
    <s v="KRAHD_M01370"/>
    <s v="New Traditional"/>
    <s v="Maximus Jun22 (New Traditional)"/>
    <s v="Hair Care"/>
    <s v="H&amp;S"/>
    <n v="60"/>
    <n v="-4"/>
    <n v="-98"/>
    <x v="9"/>
    <x v="3"/>
    <n v="0"/>
    <n v="0"/>
    <n v="1928.8899999999999"/>
    <n v="-223"/>
    <n v="142"/>
    <n v="0"/>
    <n v="392"/>
    <n v="-4"/>
  </r>
  <r>
    <d v="2024-12-02T00:00:00"/>
    <x v="1"/>
    <s v="Chamunda Parlour"/>
    <s v="KRAHD_M02514"/>
    <s v="New Traditional"/>
    <s v="Maximus Jun22 (New Traditional)"/>
    <s v="Hair Care"/>
    <s v="H&amp;S"/>
    <n v="60"/>
    <n v="-4"/>
    <n v="-98"/>
    <x v="9"/>
    <x v="3"/>
    <n v="0"/>
    <n v="0"/>
    <n v="1928.8899999999999"/>
    <n v="-219"/>
    <n v="141"/>
    <n v="0"/>
    <n v="392"/>
    <n v="-4"/>
  </r>
  <r>
    <d v="2024-12-02T00:00:00"/>
    <x v="1"/>
    <s v="sundha medical"/>
    <s v="KRAHD_M00922"/>
    <s v="New Pharmacy"/>
    <s v="Maximus Jun22 (New Pharmacy)"/>
    <s v="Hair Care"/>
    <s v="H&amp;S"/>
    <n v="60"/>
    <n v="-4"/>
    <n v="-98"/>
    <x v="9"/>
    <x v="3"/>
    <n v="0"/>
    <n v="0"/>
    <n v="1928.8899999999999"/>
    <n v="-215"/>
    <n v="140"/>
    <n v="0"/>
    <n v="392"/>
    <n v="-4"/>
  </r>
  <r>
    <d v="2024-12-02T00:00:00"/>
    <x v="1"/>
    <s v="ambica medical and general stor"/>
    <s v="KRAHD_M02460"/>
    <s v="New Pharmacy"/>
    <s v="Maximus Jun22 (New Pharmacy)"/>
    <s v="Hair Care"/>
    <s v="H&amp;S"/>
    <n v="60"/>
    <n v="-4"/>
    <n v="-98"/>
    <x v="9"/>
    <x v="3"/>
    <n v="0"/>
    <n v="0"/>
    <n v="1928.8899999999999"/>
    <n v="-211"/>
    <n v="139"/>
    <n v="0"/>
    <n v="392"/>
    <n v="-4"/>
  </r>
  <r>
    <d v="2024-12-02T00:00:00"/>
    <x v="1"/>
    <s v="urva medical store"/>
    <s v="KRAHD_M02036"/>
    <s v="New Pharmacy"/>
    <s v="Maximus Jun22 (New Pharmacy)"/>
    <s v="Hair Care"/>
    <s v="H&amp;S"/>
    <n v="60"/>
    <n v="-4"/>
    <n v="-98"/>
    <x v="9"/>
    <x v="3"/>
    <n v="0"/>
    <n v="0"/>
    <n v="1928.8899999999999"/>
    <n v="-207"/>
    <n v="138"/>
    <n v="0"/>
    <n v="392"/>
    <n v="-4"/>
  </r>
  <r>
    <d v="2024-12-02T00:00:00"/>
    <x v="1"/>
    <s v="Aaradhya kirana store"/>
    <s v="KRAHD_M00912"/>
    <s v="New Traditional"/>
    <s v="Maximus Jun22 (New Traditional)"/>
    <s v="Hair Care"/>
    <s v="H&amp;S"/>
    <n v="60"/>
    <n v="-4"/>
    <n v="-98"/>
    <x v="9"/>
    <x v="3"/>
    <n v="0"/>
    <n v="0"/>
    <n v="1928.8899999999999"/>
    <n v="-203"/>
    <n v="137"/>
    <n v="0"/>
    <n v="392"/>
    <n v="-4"/>
  </r>
  <r>
    <d v="2024-12-02T00:00:00"/>
    <x v="1"/>
    <s v="PARIKH GANREL STORE"/>
    <s v="KRAHD_M01211"/>
    <s v="New Traditional"/>
    <s v="Maximus Jun22 (New Traditional)"/>
    <s v="Hair Care"/>
    <s v="H&amp;S"/>
    <n v="60"/>
    <n v="-4"/>
    <n v="-98"/>
    <x v="9"/>
    <x v="3"/>
    <n v="0"/>
    <n v="0"/>
    <n v="1928.8899999999999"/>
    <n v="-199"/>
    <n v="136"/>
    <n v="0"/>
    <n v="392"/>
    <n v="-4"/>
  </r>
  <r>
    <d v="2024-12-02T00:00:00"/>
    <x v="1"/>
    <s v="saan stor"/>
    <s v="KRAHD_M01396"/>
    <s v="New Traditional"/>
    <s v="Maximus Jun22 (New Traditional)"/>
    <s v="Hair Care"/>
    <s v="H&amp;S"/>
    <n v="60"/>
    <n v="-4"/>
    <n v="-98"/>
    <x v="9"/>
    <x v="3"/>
    <n v="0"/>
    <n v="0"/>
    <n v="1928.8899999999999"/>
    <n v="-195"/>
    <n v="135"/>
    <n v="0"/>
    <n v="392"/>
    <n v="-4"/>
  </r>
  <r>
    <d v="2024-12-02T00:00:00"/>
    <x v="1"/>
    <s v="Krishna kirana Store"/>
    <s v="KRAHD_M01764"/>
    <s v="New Traditional"/>
    <s v="Maximus Jun22 (New Traditional)"/>
    <s v="Hair Care"/>
    <s v="H&amp;S"/>
    <n v="60"/>
    <n v="-4"/>
    <n v="-98"/>
    <x v="9"/>
    <x v="3"/>
    <n v="0"/>
    <n v="0"/>
    <n v="1928.8899999999999"/>
    <n v="-191"/>
    <n v="134"/>
    <n v="0"/>
    <n v="392"/>
    <n v="-4"/>
  </r>
  <r>
    <d v="2024-12-02T00:00:00"/>
    <x v="1"/>
    <s v="sai Krupa kirana store"/>
    <s v="KRAHD_M02208"/>
    <s v="New Traditional"/>
    <s v="Maximus Jun22 (New Traditional)"/>
    <s v="Hair Care"/>
    <s v="H&amp;S"/>
    <n v="60"/>
    <n v="-4"/>
    <n v="-98"/>
    <x v="9"/>
    <x v="3"/>
    <n v="0"/>
    <n v="0"/>
    <n v="1928.8899999999999"/>
    <n v="-187"/>
    <n v="133"/>
    <n v="0"/>
    <n v="392"/>
    <n v="-4"/>
  </r>
  <r>
    <d v="2024-12-02T00:00:00"/>
    <x v="1"/>
    <s v="K &amp; S pharmacy ( CASH ONLY )"/>
    <s v="KRAHD_M04502"/>
    <s v="New Pharmacy"/>
    <s v="Maximus Jun22 (New Pharmacy)"/>
    <s v="Hair Care"/>
    <s v="H&amp;S"/>
    <n v="60"/>
    <n v="-4"/>
    <n v="-98"/>
    <x v="9"/>
    <x v="3"/>
    <n v="0"/>
    <n v="0"/>
    <n v="1928.8899999999999"/>
    <n v="-183"/>
    <n v="132"/>
    <n v="0"/>
    <n v="392"/>
    <n v="-4"/>
  </r>
  <r>
    <d v="2024-12-02T00:00:00"/>
    <x v="1"/>
    <s v="Jai Borwadi Pan parlor"/>
    <s v="KRAHD_M02240"/>
    <s v="New Traditional"/>
    <s v="Maximus Jun22 (New Traditional)"/>
    <s v="Hair Care"/>
    <s v="H&amp;S"/>
    <n v="60"/>
    <n v="-4"/>
    <n v="-98"/>
    <x v="9"/>
    <x v="3"/>
    <n v="0"/>
    <n v="0"/>
    <n v="1928.8899999999999"/>
    <n v="-179"/>
    <n v="131"/>
    <n v="0"/>
    <n v="392"/>
    <n v="-4"/>
  </r>
  <r>
    <d v="2024-12-02T00:00:00"/>
    <x v="1"/>
    <s v="asha pan parlar"/>
    <s v="KRAHD_M01299"/>
    <s v="New Traditional"/>
    <s v="Maximus Jun22 (New Traditional)"/>
    <s v="Hair Care"/>
    <s v="H&amp;S"/>
    <n v="60"/>
    <n v="-4"/>
    <n v="-98"/>
    <x v="9"/>
    <x v="3"/>
    <n v="0"/>
    <n v="0"/>
    <n v="1928.8899999999999"/>
    <n v="-175"/>
    <n v="130"/>
    <n v="0"/>
    <n v="392"/>
    <n v="-4"/>
  </r>
  <r>
    <d v="2024-12-02T00:00:00"/>
    <x v="1"/>
    <s v="FAST CARE MEDICAL STORE"/>
    <s v="KRAHD_M01209"/>
    <s v="New Pharmacy"/>
    <s v="Maximus Jun22 (New Pharmacy)"/>
    <s v="Hair Care"/>
    <s v="H&amp;S"/>
    <n v="60"/>
    <n v="-4"/>
    <n v="-98"/>
    <x v="9"/>
    <x v="3"/>
    <n v="0"/>
    <n v="0"/>
    <n v="1928.8899999999999"/>
    <n v="-171"/>
    <n v="129"/>
    <n v="0"/>
    <n v="392"/>
    <n v="-4"/>
  </r>
  <r>
    <d v="2024-12-02T00:00:00"/>
    <x v="1"/>
    <s v="sabina kirana stor"/>
    <s v="KRAHD_M01274"/>
    <s v="New Traditional"/>
    <s v="Maximus Jun22 (New Traditional)"/>
    <s v="Hair Care"/>
    <s v="H&amp;S"/>
    <n v="60"/>
    <n v="-4"/>
    <n v="-98"/>
    <x v="9"/>
    <x v="3"/>
    <n v="0"/>
    <n v="0"/>
    <n v="1928.8899999999999"/>
    <n v="-167"/>
    <n v="128"/>
    <n v="0"/>
    <n v="392"/>
    <n v="-4"/>
  </r>
  <r>
    <d v="2024-12-02T00:00:00"/>
    <x v="1"/>
    <s v="sarfraj general store"/>
    <s v="KRAHD_M02267"/>
    <s v="New Traditional"/>
    <s v="Maximus Jun22 (New Traditional)"/>
    <s v="Hair Care"/>
    <s v="H&amp;S"/>
    <n v="60"/>
    <n v="-4"/>
    <n v="-98"/>
    <x v="9"/>
    <x v="3"/>
    <n v="0"/>
    <n v="0"/>
    <n v="1928.8899999999999"/>
    <n v="-163"/>
    <n v="127"/>
    <n v="0"/>
    <n v="392"/>
    <n v="-4"/>
  </r>
  <r>
    <d v="2024-12-02T00:00:00"/>
    <x v="1"/>
    <s v="shree harsiddh medical and general store"/>
    <s v="KRAHD_M00972"/>
    <s v="New Pharmacy"/>
    <s v="Maximus Jun22 (New Pharmacy)"/>
    <s v="Hair Care"/>
    <s v="H&amp;S"/>
    <n v="60"/>
    <n v="-4"/>
    <n v="-98"/>
    <x v="9"/>
    <x v="3"/>
    <n v="0"/>
    <n v="0"/>
    <n v="1928.8899999999999"/>
    <n v="-159"/>
    <n v="126"/>
    <n v="0"/>
    <n v="392"/>
    <n v="-4"/>
  </r>
  <r>
    <d v="2024-12-02T00:00:00"/>
    <x v="1"/>
    <s v="Nizm Store"/>
    <s v="KRAHD_M00870"/>
    <s v="New Traditional"/>
    <s v="Maximus Jun22 (New Traditional)"/>
    <s v="Hair Care"/>
    <s v="H&amp;S"/>
    <n v="60"/>
    <n v="-4"/>
    <n v="-98"/>
    <x v="9"/>
    <x v="3"/>
    <n v="0"/>
    <n v="0"/>
    <n v="1928.8899999999999"/>
    <n v="-155"/>
    <n v="125"/>
    <n v="0"/>
    <n v="392"/>
    <n v="-4"/>
  </r>
  <r>
    <d v="2024-12-02T00:00:00"/>
    <x v="1"/>
    <s v="firoz store"/>
    <s v="KRAHD_M02457"/>
    <s v="New Traditional"/>
    <s v="Maximus Jun22 (New Traditional)"/>
    <s v="Hair Care"/>
    <s v="H&amp;S"/>
    <n v="60"/>
    <n v="-4"/>
    <n v="-98"/>
    <x v="9"/>
    <x v="3"/>
    <n v="0"/>
    <n v="0"/>
    <n v="1928.8899999999999"/>
    <n v="-151"/>
    <n v="124"/>
    <n v="0"/>
    <n v="392"/>
    <n v="-4"/>
  </r>
  <r>
    <d v="2024-12-02T00:00:00"/>
    <x v="1"/>
    <s v="sajan bakery store"/>
    <s v="KRAHD_M02337"/>
    <s v="New Traditional"/>
    <s v="Maximus Jun22 (New Traditional)"/>
    <s v="Hair Care"/>
    <s v="H&amp;S"/>
    <n v="60"/>
    <n v="-4"/>
    <n v="-98"/>
    <x v="9"/>
    <x v="3"/>
    <n v="0"/>
    <n v="0"/>
    <n v="1928.8899999999999"/>
    <n v="-147"/>
    <n v="123"/>
    <n v="0"/>
    <n v="392"/>
    <n v="-4"/>
  </r>
  <r>
    <d v="2024-12-02T00:00:00"/>
    <x v="1"/>
    <s v="khawaza kirana"/>
    <s v="KRAHD_M02446"/>
    <s v="New Traditional"/>
    <s v="Maximus Jun22 (New Traditional)"/>
    <s v="Hair Care"/>
    <s v="H&amp;S"/>
    <n v="60"/>
    <n v="-4"/>
    <n v="-98"/>
    <x v="9"/>
    <x v="3"/>
    <n v="0"/>
    <n v="0"/>
    <n v="1928.8899999999999"/>
    <n v="-143"/>
    <n v="122"/>
    <n v="0"/>
    <n v="392"/>
    <n v="-4"/>
  </r>
  <r>
    <d v="2024-12-02T00:00:00"/>
    <x v="1"/>
    <s v="Taj parlor"/>
    <s v="KRAHD_M02443"/>
    <s v="New Traditional"/>
    <s v="Maximus Jun22 (New Traditional)"/>
    <s v="Hair Care"/>
    <s v="H&amp;S"/>
    <n v="60"/>
    <n v="-4"/>
    <n v="-98"/>
    <x v="9"/>
    <x v="3"/>
    <n v="0"/>
    <n v="0"/>
    <n v="1928.8899999999999"/>
    <n v="-139"/>
    <n v="121"/>
    <n v="0"/>
    <n v="392"/>
    <n v="-4"/>
  </r>
  <r>
    <d v="2024-12-02T00:00:00"/>
    <x v="1"/>
    <s v="Rathiji Medical store"/>
    <s v="KRAHD_M01870"/>
    <s v="New Pharmacy"/>
    <s v="Maximus Jun22 (New Pharmacy)"/>
    <s v="Hair Care"/>
    <s v="H&amp;S"/>
    <n v="60"/>
    <n v="-4"/>
    <n v="-98"/>
    <x v="9"/>
    <x v="3"/>
    <n v="0"/>
    <n v="0"/>
    <n v="1928.8899999999999"/>
    <n v="-135"/>
    <n v="120"/>
    <n v="0"/>
    <n v="392"/>
    <n v="-4"/>
  </r>
  <r>
    <d v="2024-12-02T00:00:00"/>
    <x v="1"/>
    <s v="mumtaz parlour"/>
    <s v="KRAHD_M01404"/>
    <s v="New Traditional"/>
    <s v="Maximus Jun22 (New Traditional)"/>
    <s v="Hair Care"/>
    <s v="H&amp;S"/>
    <n v="60"/>
    <n v="-4"/>
    <n v="-98"/>
    <x v="9"/>
    <x v="3"/>
    <n v="0"/>
    <n v="0"/>
    <n v="1928.8899999999999"/>
    <n v="-131"/>
    <n v="119"/>
    <n v="0"/>
    <n v="392"/>
    <n v="-4"/>
  </r>
  <r>
    <d v="2024-12-02T00:00:00"/>
    <x v="1"/>
    <s v="natvar kirana store"/>
    <s v="KRAHD_M02469"/>
    <s v="New Traditional"/>
    <s v="Maximus Jun22 (New Traditional)"/>
    <s v="Hair Care"/>
    <s v="H&amp;S"/>
    <n v="60"/>
    <n v="-4"/>
    <n v="-98"/>
    <x v="9"/>
    <x v="3"/>
    <n v="0"/>
    <n v="0"/>
    <n v="1928.8899999999999"/>
    <n v="-127"/>
    <n v="118"/>
    <n v="0"/>
    <n v="392"/>
    <n v="-4"/>
  </r>
  <r>
    <d v="2024-12-02T00:00:00"/>
    <x v="2"/>
    <s v="Medicare Pharmacy(GST)"/>
    <s v="KRAHD_84714"/>
    <s v="Large B Pharmacy"/>
    <s v="HFS (Large B Pharmacy)- D Type- Sectorized"/>
    <s v="Fem Care"/>
    <s v="Whisper Ultra"/>
    <n v="18"/>
    <n v="-1"/>
    <n v="-385.96"/>
    <x v="5"/>
    <x v="4"/>
    <n v="0"/>
    <n v="0"/>
    <n v="0"/>
    <n v="-33"/>
    <n v="30"/>
    <n v="0"/>
    <n v="385.96"/>
    <n v="-1"/>
  </r>
  <r>
    <d v="2024-12-02T00:00:00"/>
    <x v="1"/>
    <s v="Shreeji Chemist(GST)"/>
    <s v="KRAHD_40112"/>
    <s v="Large B Pharmacy"/>
    <s v="HFS (Large B Pharmacy)- D Type- Sectorized"/>
    <s v="Grooming"/>
    <s v="Fusion"/>
    <n v="36"/>
    <n v="-1"/>
    <n v="-379.46"/>
    <x v="4"/>
    <x v="3"/>
    <n v="0"/>
    <n v="0"/>
    <n v="1928.8899999999999"/>
    <n v="-123"/>
    <n v="117"/>
    <n v="0"/>
    <n v="379.46"/>
    <n v="-1"/>
  </r>
  <r>
    <d v="2024-12-02T00:00:00"/>
    <x v="1"/>
    <s v="Shreeji Chemist(GST)"/>
    <s v="KRAHD_40112"/>
    <s v="Large B Pharmacy"/>
    <s v="HFS (Large B Pharmacy)- D Type- Sectorized"/>
    <s v="Grooming"/>
    <s v="Fusion"/>
    <n v="36"/>
    <n v="-1"/>
    <n v="-379.46"/>
    <x v="4"/>
    <x v="3"/>
    <n v="0"/>
    <n v="0"/>
    <n v="1928.8899999999999"/>
    <n v="-122"/>
    <n v="116"/>
    <n v="0"/>
    <n v="379.46"/>
    <n v="-1"/>
  </r>
  <r>
    <d v="2024-12-02T00:00:00"/>
    <x v="1"/>
    <s v="Sangam Pharmacy"/>
    <s v="KRAHD_82527"/>
    <s v="Large B Pharmacy"/>
    <s v="HFS (Large B Pharmacy)- D Type- Sectorized"/>
    <s v="Grooming"/>
    <s v="Fusion"/>
    <n v="36"/>
    <n v="-1"/>
    <n v="-379.46"/>
    <x v="1"/>
    <x v="3"/>
    <n v="0"/>
    <n v="0"/>
    <n v="1928.8899999999999"/>
    <n v="-121"/>
    <n v="115"/>
    <n v="0"/>
    <n v="379.46"/>
    <n v="-1"/>
  </r>
  <r>
    <d v="2024-12-02T00:00:00"/>
    <x v="1"/>
    <s v="Aravali Medical Stores"/>
    <s v="KRAHD_75922"/>
    <s v="Large B Pharmacy"/>
    <s v="HFS (Large B Pharmacy)- D Type- Sectorized"/>
    <s v="Grooming"/>
    <s v="Fusion"/>
    <n v="36"/>
    <n v="-1"/>
    <n v="-379.46"/>
    <x v="1"/>
    <x v="3"/>
    <n v="0"/>
    <n v="0"/>
    <n v="1928.8899999999999"/>
    <n v="-120"/>
    <n v="114"/>
    <n v="0"/>
    <n v="379.46"/>
    <n v="-1"/>
  </r>
  <r>
    <d v="2024-12-02T00:00:00"/>
    <x v="1"/>
    <s v="Nandkishor Medical Stores"/>
    <s v="KRAHD_53216"/>
    <s v="Large B Pharmacy"/>
    <s v="HFS (Large B Pharmacy)- D Type- Sectorized"/>
    <s v="Grooming"/>
    <s v="Fusion"/>
    <n v="36"/>
    <n v="-1"/>
    <n v="-379.46"/>
    <x v="1"/>
    <x v="4"/>
    <n v="0"/>
    <n v="0"/>
    <n v="0"/>
    <n v="-32"/>
    <n v="29"/>
    <n v="0"/>
    <n v="379.46"/>
    <n v="-1"/>
  </r>
  <r>
    <d v="2024-12-02T00:00:00"/>
    <x v="1"/>
    <s v="Murlidhar Prov. Store"/>
    <s v="KRAHD_38523"/>
    <s v="Large A Traditional"/>
    <s v="HFS Sectorized (Large A Traditional)"/>
    <s v="Grooming"/>
    <s v="Fusion"/>
    <n v="36"/>
    <n v="-1"/>
    <n v="-379.46"/>
    <x v="1"/>
    <x v="4"/>
    <n v="0"/>
    <n v="0"/>
    <n v="0"/>
    <n v="-31"/>
    <n v="28"/>
    <n v="0"/>
    <n v="379.46"/>
    <n v="-1"/>
  </r>
  <r>
    <d v="2024-12-02T00:00:00"/>
    <x v="1"/>
    <s v="Ganpathi super market"/>
    <s v="KRAHD_38630"/>
    <s v="Large B Traditional"/>
    <s v="HFS Sectorized (Large B Traditional)"/>
    <s v="Grooming"/>
    <s v="Fusion"/>
    <n v="36"/>
    <n v="-1"/>
    <n v="-379.46"/>
    <x v="1"/>
    <x v="4"/>
    <n v="0"/>
    <n v="0"/>
    <n v="0"/>
    <n v="-30"/>
    <n v="27"/>
    <n v="0"/>
    <n v="379.46"/>
    <n v="-1"/>
  </r>
  <r>
    <d v="2024-12-02T00:00:00"/>
    <x v="1"/>
    <s v="Sitaram"/>
    <s v="KRAHD_P2373"/>
    <s v="New Traditional"/>
    <s v="Maximus Phase1 (New Traditional)"/>
    <s v="Health Care"/>
    <s v="Vicks"/>
    <n v="48"/>
    <n v="-1"/>
    <n v="-374.17"/>
    <x v="1"/>
    <x v="3"/>
    <n v="0"/>
    <n v="0"/>
    <n v="1928.8899999999999"/>
    <n v="-119"/>
    <n v="113"/>
    <n v="0"/>
    <n v="374.17"/>
    <n v="-1"/>
  </r>
  <r>
    <d v="2024-12-02T00:00:00"/>
    <x v="2"/>
    <s v="Medicare Pharmacy(GST)"/>
    <s v="KRAHD_84714"/>
    <s v="Large B Pharmacy"/>
    <s v="HFS (Large B Pharmacy)- D Type- Sectorized"/>
    <s v="Fem Care"/>
    <s v="Whisper Ultra"/>
    <n v="54"/>
    <n v="-2"/>
    <n v="-184.22"/>
    <x v="5"/>
    <x v="4"/>
    <n v="0"/>
    <n v="0"/>
    <n v="0"/>
    <n v="-29"/>
    <n v="26"/>
    <n v="0"/>
    <n v="368.44"/>
    <n v="-2"/>
  </r>
  <r>
    <d v="2024-12-02T00:00:00"/>
    <x v="2"/>
    <s v="Medicare Pharmacy(GST)"/>
    <s v="KRAHD_84714"/>
    <s v="Large B Pharmacy"/>
    <s v="HFS (Large B Pharmacy)- D Type- Sectorized"/>
    <s v="Fem Care"/>
    <s v="Whisper Ultra"/>
    <n v="12"/>
    <n v="-1"/>
    <n v="-350.88"/>
    <x v="5"/>
    <x v="4"/>
    <n v="0"/>
    <n v="0"/>
    <n v="0"/>
    <n v="-27"/>
    <n v="25"/>
    <n v="0"/>
    <n v="350.88"/>
    <n v="-1"/>
  </r>
  <r>
    <d v="2024-12-02T00:00:00"/>
    <x v="1"/>
    <s v="Shree Sureshwar Grain Centre(GST)"/>
    <s v="KRAHD_38651"/>
    <s v="Large B Traditional"/>
    <s v="HFS Sectorized (Large B Traditional)"/>
    <s v="Skin Care"/>
    <s v="Olay"/>
    <n v="48"/>
    <n v="-2"/>
    <n v="-172.18"/>
    <x v="4"/>
    <x v="3"/>
    <n v="0"/>
    <n v="0"/>
    <n v="1928.8899999999999"/>
    <n v="-118"/>
    <n v="112"/>
    <n v="0"/>
    <n v="344.36"/>
    <n v="-2"/>
  </r>
  <r>
    <d v="2024-12-02T00:00:00"/>
    <x v="1"/>
    <s v="Amiraj Pro Center(GST)"/>
    <s v="KRAHD_39534"/>
    <s v="Large B Traditional"/>
    <s v="HFS Sectorized (Large B Traditional)"/>
    <s v="Skin Care"/>
    <s v="Olay"/>
    <n v="48"/>
    <n v="-2"/>
    <n v="-172.18"/>
    <x v="4"/>
    <x v="3"/>
    <n v="0"/>
    <n v="0"/>
    <n v="1928.8899999999999"/>
    <n v="-116"/>
    <n v="111"/>
    <n v="0"/>
    <n v="344.36"/>
    <n v="-2"/>
  </r>
  <r>
    <d v="2024-12-02T00:00:00"/>
    <x v="1"/>
    <s v="Shanker Kirana Store"/>
    <s v="KRAHD_39128"/>
    <s v="Small B Traditional"/>
    <s v="Other (Small B Traditional)"/>
    <s v="Hair Care"/>
    <s v="Pantene"/>
    <n v="30"/>
    <n v="-1"/>
    <n v="-340.91"/>
    <x v="1"/>
    <x v="3"/>
    <n v="0"/>
    <n v="0"/>
    <n v="1928.8899999999999"/>
    <n v="-114"/>
    <n v="110"/>
    <n v="0"/>
    <n v="340.91"/>
    <n v="-1"/>
  </r>
  <r>
    <d v="2024-12-02T00:00:00"/>
    <x v="1"/>
    <s v="Shanker Kirana Store"/>
    <s v="KRAHD_39128"/>
    <s v="Small B Traditional"/>
    <s v="Other (Small B Traditional)"/>
    <s v="Hair Care"/>
    <s v="Pantene"/>
    <n v="30"/>
    <n v="-1"/>
    <n v="-340.91"/>
    <x v="1"/>
    <x v="3"/>
    <n v="0"/>
    <n v="0"/>
    <n v="1928.8899999999999"/>
    <n v="-113"/>
    <n v="109"/>
    <n v="0"/>
    <n v="340.91"/>
    <n v="-1"/>
  </r>
  <r>
    <d v="2024-12-02T00:00:00"/>
    <x v="1"/>
    <s v="Akshar Medicine(GST)"/>
    <s v="KRAHD_42201"/>
    <s v="Large B Pharmacy"/>
    <s v="HFS (Large B Pharmacy)- D Type- Sectorized"/>
    <s v="Fem Care"/>
    <s v="Whisper Choice"/>
    <n v="120"/>
    <n v="-3"/>
    <n v="-113.49"/>
    <x v="1"/>
    <x v="3"/>
    <n v="0"/>
    <n v="0"/>
    <n v="1928.8899999999999"/>
    <n v="-112"/>
    <n v="108"/>
    <n v="0"/>
    <n v="340.46999999999997"/>
    <n v="-3"/>
  </r>
  <r>
    <d v="2024-12-02T00:00:00"/>
    <x v="1"/>
    <s v="Madhur Super Market(GST)"/>
    <s v="KRAHD_38632"/>
    <s v="Large A Traditional"/>
    <s v="HFS Sectorized (Large A Traditional)"/>
    <s v="Personal Care (GIL)"/>
    <s v="Gillette Series"/>
    <n v="6"/>
    <n v="-1"/>
    <n v="-334.82"/>
    <x v="3"/>
    <x v="3"/>
    <n v="0"/>
    <n v="0"/>
    <n v="1928.8899999999999"/>
    <n v="-109"/>
    <n v="107"/>
    <n v="0"/>
    <n v="334.82"/>
    <n v="-1"/>
  </r>
  <r>
    <d v="2024-12-02T00:00:00"/>
    <x v="1"/>
    <s v="Shree Aai Mata super market"/>
    <s v="KRAHD_M04982"/>
    <s v="Small B Traditional"/>
    <s v="Maximus Jun22 (Small B Traditional)"/>
    <s v="Fabric &amp; Home Care"/>
    <s v="Ariel"/>
    <n v="48"/>
    <n v="-2"/>
    <n v="-166.68"/>
    <x v="4"/>
    <x v="3"/>
    <n v="0"/>
    <n v="0"/>
    <n v="1928.8899999999999"/>
    <n v="-108"/>
    <n v="106"/>
    <n v="0"/>
    <n v="333.36"/>
    <n v="-2"/>
  </r>
  <r>
    <d v="2024-12-02T00:00:00"/>
    <x v="1"/>
    <s v="Shivam medical"/>
    <s v="KRAHD_25973"/>
    <s v="New Pharmacy"/>
    <s v="Other (New Pharmacy)"/>
    <s v="Baby Care"/>
    <s v="Pampers"/>
    <n v="12"/>
    <n v="-1"/>
    <n v="-332.5"/>
    <x v="1"/>
    <x v="3"/>
    <n v="0"/>
    <n v="0"/>
    <n v="1928.8899999999999"/>
    <n v="-106"/>
    <n v="105"/>
    <n v="0"/>
    <n v="332.5"/>
    <n v="-1"/>
  </r>
  <r>
    <d v="2024-12-02T00:00:00"/>
    <x v="1"/>
    <s v="Star Health Medical(GST)"/>
    <s v="KRAHD_38719"/>
    <s v="Large B Pharmacy"/>
    <s v="HFS (Large B Pharmacy)- D Type- Sectorized"/>
    <s v="Baby Care"/>
    <s v="Pampers"/>
    <n v="12"/>
    <n v="-1"/>
    <n v="-332.5"/>
    <x v="3"/>
    <x v="3"/>
    <n v="0"/>
    <n v="0"/>
    <n v="1928.8899999999999"/>
    <n v="-105"/>
    <n v="104"/>
    <n v="0"/>
    <n v="332.5"/>
    <n v="-1"/>
  </r>
  <r>
    <d v="2024-12-02T00:00:00"/>
    <x v="1"/>
    <s v="Bisora Medical Store"/>
    <s v="KRAHD_70707"/>
    <s v="Large B Traditional"/>
    <s v="HFS Sectorized (Large B Traditional)"/>
    <s v="Baby Care"/>
    <s v="Pampers"/>
    <n v="12"/>
    <n v="-1"/>
    <n v="-332.5"/>
    <x v="1"/>
    <x v="3"/>
    <n v="0"/>
    <n v="0"/>
    <n v="1928.8899999999999"/>
    <n v="-104"/>
    <n v="103"/>
    <n v="0"/>
    <n v="332.5"/>
    <n v="-1"/>
  </r>
  <r>
    <d v="2024-12-02T00:00:00"/>
    <x v="1"/>
    <s v="Arhiant Medical Stores"/>
    <s v="KRAHD_39436"/>
    <s v="Medium Pharmacy"/>
    <s v="New (Medium Pharmacy)- D Type"/>
    <s v="Baby Care"/>
    <s v="Pampers"/>
    <n v="12"/>
    <n v="-1"/>
    <n v="-332.5"/>
    <x v="3"/>
    <x v="3"/>
    <n v="0"/>
    <n v="0"/>
    <n v="1928.8899999999999"/>
    <n v="-103"/>
    <n v="102"/>
    <n v="0"/>
    <n v="332.5"/>
    <n v="-1"/>
  </r>
  <r>
    <d v="2024-12-02T00:00:00"/>
    <x v="1"/>
    <s v="Raj Chemist(GST)"/>
    <s v="KRAHD_38421"/>
    <s v="Large A Pharmacy"/>
    <s v="HFS (Large A Pharmacy)- D type- Sectorized"/>
    <s v="Fem Care"/>
    <s v="Whisper Ultra"/>
    <n v="12"/>
    <n v="-1"/>
    <n v="-330.23"/>
    <x v="8"/>
    <x v="3"/>
    <n v="0"/>
    <n v="0"/>
    <n v="1928.8899999999999"/>
    <n v="-102"/>
    <n v="101"/>
    <n v="0"/>
    <n v="330.23"/>
    <n v="-1"/>
  </r>
  <r>
    <d v="2024-12-02T00:00:00"/>
    <x v="1"/>
    <s v="Maruti Medical &amp; Provision Store"/>
    <s v="KRAHD_92202"/>
    <s v="Large B Pharmacy"/>
    <s v="HFS (Large B Pharmacy)- D Type- Sectorized"/>
    <s v="Baby Care"/>
    <s v="Pampers"/>
    <n v="40"/>
    <n v="-2"/>
    <n v="-165"/>
    <x v="1"/>
    <x v="3"/>
    <n v="0"/>
    <n v="0"/>
    <n v="1928.8899999999999"/>
    <n v="-101"/>
    <n v="100"/>
    <n v="0"/>
    <n v="330"/>
    <n v="-2"/>
  </r>
  <r>
    <d v="2024-12-02T00:00:00"/>
    <x v="1"/>
    <s v="Star Health Medical(GST)"/>
    <s v="KRAHD_38719"/>
    <s v="Large B Pharmacy"/>
    <s v="HFS (Large B Pharmacy)- D Type- Sectorized"/>
    <s v="Baby Care"/>
    <s v="Pampers"/>
    <n v="40"/>
    <n v="-2"/>
    <n v="-165"/>
    <x v="3"/>
    <x v="3"/>
    <n v="0"/>
    <n v="0"/>
    <n v="1928.8899999999999"/>
    <n v="-99"/>
    <n v="99"/>
    <n v="0"/>
    <n v="330"/>
    <n v="-2"/>
  </r>
  <r>
    <d v="2024-12-14T00:00:00"/>
    <x v="0"/>
    <s v="Vinod Pharma"/>
    <s v="KRHUB_93329"/>
    <s v="SubD A"/>
    <s v="SubD (SubD A)"/>
    <s v="Fem Care"/>
    <s v="Whisper Ultra"/>
    <n v="18"/>
    <n v="1"/>
    <n v="328.95"/>
    <x v="0"/>
    <x v="0"/>
    <n v="328.95"/>
    <n v="328.95"/>
    <n v="1129.3699999999999"/>
    <n v="178"/>
    <n v="8"/>
    <n v="1"/>
    <n v="0"/>
    <n v="0"/>
  </r>
  <r>
    <d v="2024-12-16T00:00:00"/>
    <x v="0"/>
    <s v="GPSAR Healthcare Ltd"/>
    <s v="KRHUB_78371"/>
    <s v="Large A Pharmacy"/>
    <s v="HFS (Large A Pharmacy)- D type"/>
    <s v="Female Hair Removal"/>
    <s v="Venus"/>
    <n v="18"/>
    <n v="1"/>
    <n v="328.95"/>
    <x v="0"/>
    <x v="0"/>
    <n v="328.95"/>
    <n v="574.49"/>
    <n v="800.42000000000007"/>
    <n v="177"/>
    <n v="7"/>
    <n v="1"/>
    <n v="0"/>
    <n v="0"/>
  </r>
  <r>
    <d v="2024-12-02T00:00:00"/>
    <x v="0"/>
    <s v="Paras Traders(GST)"/>
    <s v="KRAHD_38472"/>
    <s v="Large A Traditional"/>
    <s v="HFS Sectorized (Large A Traditional)"/>
    <s v="Female Hair Removal"/>
    <s v="Venus"/>
    <n v="24"/>
    <n v="1"/>
    <n v="328.95"/>
    <x v="0"/>
    <x v="3"/>
    <n v="328.95"/>
    <n v="328.95"/>
    <n v="1928.8899999999999"/>
    <n v="-97"/>
    <n v="98"/>
    <n v="1"/>
    <n v="0"/>
    <n v="0"/>
  </r>
  <r>
    <d v="2024-12-02T00:00:00"/>
    <x v="0"/>
    <s v="Rajdeep Pro Store"/>
    <s v="KRAHD_38513"/>
    <s v="Large B Traditional"/>
    <s v="HFS Sectorized (Large B Traditional)"/>
    <s v="Female Hair Removal"/>
    <s v="Venus"/>
    <n v="24"/>
    <n v="1"/>
    <n v="328.95"/>
    <x v="0"/>
    <x v="3"/>
    <n v="328.95"/>
    <n v="328.95"/>
    <n v="1599.9399999999998"/>
    <n v="-98"/>
    <n v="97"/>
    <n v="1"/>
    <n v="0"/>
    <n v="0"/>
  </r>
  <r>
    <d v="2024-12-02T00:00:00"/>
    <x v="0"/>
    <s v="Gujrat Medicines"/>
    <s v="KRAHD_92326"/>
    <s v="Large B Pharmacy"/>
    <s v="HFS (Large B Pharmacy)- D Type- Sectorized"/>
    <s v="Female Hair Removal"/>
    <s v="Venus"/>
    <n v="18"/>
    <n v="1"/>
    <n v="328.95"/>
    <x v="0"/>
    <x v="3"/>
    <n v="328.95"/>
    <n v="328.95"/>
    <n v="1270.9899999999998"/>
    <n v="-99"/>
    <n v="96"/>
    <n v="1"/>
    <n v="0"/>
    <n v="0"/>
  </r>
  <r>
    <d v="2024-12-02T00:00:00"/>
    <x v="0"/>
    <s v="BEST pharmacy"/>
    <s v="KRAHD_97258"/>
    <s v="New Pharmacy"/>
    <s v="Other (New Pharmacy)"/>
    <s v="Female Hair Removal"/>
    <s v="Venus"/>
    <n v="24"/>
    <n v="1"/>
    <n v="328.95"/>
    <x v="0"/>
    <x v="3"/>
    <n v="328.95"/>
    <n v="328.95"/>
    <n v="942.04"/>
    <n v="-100"/>
    <n v="95"/>
    <n v="1"/>
    <n v="0"/>
    <n v="0"/>
  </r>
  <r>
    <d v="2024-12-02T00:00:00"/>
    <x v="1"/>
    <s v="New Rajasthan Medicalts(GST)"/>
    <s v="KRAHD_38549"/>
    <s v="Large B Pharmacy"/>
    <s v="HFS (Large B Pharmacy)- D Type- Sectorized"/>
    <s v="Fem Care"/>
    <s v="Whisper Ultra"/>
    <n v="60"/>
    <n v="-2"/>
    <n v="-162.18"/>
    <x v="1"/>
    <x v="3"/>
    <n v="0"/>
    <n v="0"/>
    <n v="613.08999999999992"/>
    <n v="-101"/>
    <n v="94"/>
    <n v="0"/>
    <n v="324.36"/>
    <n v="-2"/>
  </r>
  <r>
    <d v="2024-12-02T00:00:00"/>
    <x v="0"/>
    <s v="Vijay Medical &amp; Provision Store(GST)"/>
    <s v="KRAHD_69324"/>
    <s v="Small A Pharmacy"/>
    <s v="Other (Small A Pharmacy)"/>
    <s v="Female Hair Removal"/>
    <s v="Satin Care"/>
    <n v="192"/>
    <n v="2"/>
    <n v="156.12"/>
    <x v="0"/>
    <x v="3"/>
    <n v="312.24"/>
    <n v="312.24"/>
    <n v="613.08999999999992"/>
    <n v="-99"/>
    <n v="93"/>
    <n v="2"/>
    <n v="0"/>
    <n v="0"/>
  </r>
  <r>
    <d v="2024-12-02T00:00:00"/>
    <x v="1"/>
    <s v="lucky tea stall"/>
    <s v="KRAHD_101287"/>
    <s v="New Traditional"/>
    <s v="Other (New Traditional)"/>
    <s v="Health Care"/>
    <s v="VCD"/>
    <n v="16"/>
    <n v="-1"/>
    <n v="-308.74"/>
    <x v="1"/>
    <x v="3"/>
    <n v="0"/>
    <n v="0"/>
    <n v="300.85000000000002"/>
    <n v="-101"/>
    <n v="92"/>
    <n v="0"/>
    <n v="308.74"/>
    <n v="-1"/>
  </r>
  <r>
    <d v="2024-12-02T00:00:00"/>
    <x v="1"/>
    <s v="Raj Chemist(GST)"/>
    <s v="KRAHD_38421"/>
    <s v="Large A Pharmacy"/>
    <s v="HFS (Large A Pharmacy)- D type- Sectorized"/>
    <s v="Fem Care"/>
    <s v="Whisper Ultra"/>
    <n v="18"/>
    <n v="-1"/>
    <n v="-307.02"/>
    <x v="8"/>
    <x v="3"/>
    <n v="0"/>
    <n v="0"/>
    <n v="300.85000000000002"/>
    <n v="-100"/>
    <n v="91"/>
    <n v="0"/>
    <n v="307.02"/>
    <n v="-1"/>
  </r>
  <r>
    <d v="2024-12-02T00:00:00"/>
    <x v="2"/>
    <s v="Medicare Pharmacy(GST)"/>
    <s v="KRAHD_84714"/>
    <s v="Large B Pharmacy"/>
    <s v="HFS (Large B Pharmacy)- D Type- Sectorized"/>
    <s v="Fem Care"/>
    <s v="Whisper Ultra"/>
    <n v="18"/>
    <n v="-1"/>
    <n v="-307.02"/>
    <x v="5"/>
    <x v="4"/>
    <n v="0"/>
    <n v="0"/>
    <n v="0"/>
    <n v="-26"/>
    <n v="24"/>
    <n v="0"/>
    <n v="307.02"/>
    <n v="-1"/>
  </r>
  <r>
    <d v="2024-12-17T00:00:00"/>
    <x v="0"/>
    <s v="SHREE MOMAI TRADERS"/>
    <s v="KRHUB_89269"/>
    <s v="SubD A"/>
    <s v="SubD (SubD A)"/>
    <s v="Aircare"/>
    <s v="AmbiPur"/>
    <n v="12"/>
    <n v="1"/>
    <n v="290.83"/>
    <x v="0"/>
    <x v="1"/>
    <n v="290.83"/>
    <n v="498.33"/>
    <n v="870.15"/>
    <n v="245"/>
    <n v="10"/>
    <n v="1"/>
    <n v="0"/>
    <n v="0"/>
  </r>
  <r>
    <d v="2024-12-02T00:00:00"/>
    <x v="2"/>
    <s v="Medicare Pharmacy(GST)"/>
    <s v="KRAHD_84714"/>
    <s v="Large B Pharmacy"/>
    <s v="HFS (Large B Pharmacy)- D Type- Sectorized"/>
    <s v="Fem Care"/>
    <s v="Whisper Maxi"/>
    <n v="75"/>
    <n v="-2"/>
    <n v="-142.86000000000001"/>
    <x v="5"/>
    <x v="4"/>
    <n v="0"/>
    <n v="0"/>
    <n v="0"/>
    <n v="-25"/>
    <n v="23"/>
    <n v="0"/>
    <n v="285.72000000000003"/>
    <n v="-2"/>
  </r>
  <r>
    <d v="2024-12-02T00:00:00"/>
    <x v="2"/>
    <s v="Navjeevan Chemist(GST)"/>
    <s v="KRAHD_38677"/>
    <s v="Large A Pharmacy"/>
    <s v="HFS (Large A Pharmacy)- D type- Sectorized"/>
    <s v="Health Care"/>
    <s v="Vaporub"/>
    <n v="72"/>
    <n v="-1"/>
    <n v="-283.81"/>
    <x v="7"/>
    <x v="4"/>
    <n v="0"/>
    <n v="0"/>
    <n v="0"/>
    <n v="-23"/>
    <n v="22"/>
    <n v="0"/>
    <n v="283.81"/>
    <n v="-1"/>
  </r>
  <r>
    <d v="2024-12-02T00:00:00"/>
    <x v="1"/>
    <s v="Anshi Lifestyle pharmacy &amp; Supermarket"/>
    <s v="KRAHD_92058"/>
    <s v="Large A Pharmacy"/>
    <s v="HFS (Large A Pharmacy)- L type- Sectorized"/>
    <s v="Fem Care"/>
    <s v="Whisper Ultra"/>
    <n v="18"/>
    <n v="-1"/>
    <n v="-280.70999999999998"/>
    <x v="1"/>
    <x v="3"/>
    <n v="0"/>
    <n v="0"/>
    <n v="300.85000000000002"/>
    <n v="-99"/>
    <n v="90"/>
    <n v="0"/>
    <n v="280.70999999999998"/>
    <n v="-1"/>
  </r>
  <r>
    <d v="2024-12-02T00:00:00"/>
    <x v="1"/>
    <s v="babusingh rajpurohit kirana store"/>
    <s v="KRAHD_X1235"/>
    <s v="Small B Traditional"/>
    <s v="Other (Small B Traditional)"/>
    <s v="Hair Care"/>
    <s v="H&amp;S"/>
    <n v="40"/>
    <n v="-2"/>
    <n v="-137.5"/>
    <x v="1"/>
    <x v="3"/>
    <n v="0"/>
    <n v="0"/>
    <n v="300.85000000000002"/>
    <n v="-98"/>
    <n v="89"/>
    <n v="0"/>
    <n v="275"/>
    <n v="-2"/>
  </r>
  <r>
    <d v="2024-12-02T00:00:00"/>
    <x v="1"/>
    <s v="Anjali Kirana"/>
    <s v="KRAHD_48180"/>
    <s v="Small B Traditional"/>
    <s v="Other (Small B Traditional)"/>
    <s v="Baby Care"/>
    <s v="Pampers"/>
    <n v="168"/>
    <n v="-4"/>
    <n v="-68.36"/>
    <x v="1"/>
    <x v="3"/>
    <n v="0"/>
    <n v="0"/>
    <n v="300.85000000000002"/>
    <n v="-96"/>
    <n v="88"/>
    <n v="0"/>
    <n v="273.44"/>
    <n v="-4"/>
  </r>
  <r>
    <d v="2024-12-02T00:00:00"/>
    <x v="1"/>
    <s v="Giriraj Medical Stores(GST)"/>
    <s v="KRAHD_38572"/>
    <s v="Large A Pharmacy"/>
    <s v="HFS (Large A Pharmacy)- D type- Sectorized"/>
    <s v="Oral care"/>
    <s v="ORAL B"/>
    <n v="20"/>
    <n v="-1"/>
    <n v="-270.83"/>
    <x v="1"/>
    <x v="3"/>
    <n v="0"/>
    <n v="0"/>
    <n v="300.85000000000002"/>
    <n v="-92"/>
    <n v="87"/>
    <n v="0"/>
    <n v="270.83"/>
    <n v="-1"/>
  </r>
  <r>
    <d v="2024-12-02T00:00:00"/>
    <x v="1"/>
    <s v="Arkaan Medicines"/>
    <s v="KRAHD_83181"/>
    <s v="Large B Pharmacy"/>
    <s v="HFS (Large B Pharmacy)- D Type- Sectorized"/>
    <s v="Oral care"/>
    <s v="ORAL B"/>
    <n v="20"/>
    <n v="-1"/>
    <n v="-270.83"/>
    <x v="1"/>
    <x v="3"/>
    <n v="0"/>
    <n v="0"/>
    <n v="300.85000000000002"/>
    <n v="-91"/>
    <n v="86"/>
    <n v="0"/>
    <n v="270.83"/>
    <n v="-1"/>
  </r>
  <r>
    <d v="2024-12-02T00:00:00"/>
    <x v="1"/>
    <s v="Jalaram Medical(GST)"/>
    <s v="KRAHD_48058"/>
    <s v="Large B Pharmacy"/>
    <s v="HFS (Large B Pharmacy)- D Type- Sectorized"/>
    <s v="Oral care"/>
    <s v="ORAL B"/>
    <n v="20"/>
    <n v="-1"/>
    <n v="-270.83"/>
    <x v="3"/>
    <x v="3"/>
    <n v="0"/>
    <n v="0"/>
    <n v="300.85000000000002"/>
    <n v="-90"/>
    <n v="85"/>
    <n v="0"/>
    <n v="270.83"/>
    <n v="-1"/>
  </r>
  <r>
    <d v="2024-12-02T00:00:00"/>
    <x v="1"/>
    <s v="Dharmi Super Market"/>
    <s v="KRAHD_83015"/>
    <s v="Medium Traditional"/>
    <s v="Other (Medium Traditional)"/>
    <s v="Oral care"/>
    <s v="ORAL B"/>
    <n v="20"/>
    <n v="-1"/>
    <n v="-270.83"/>
    <x v="1"/>
    <x v="3"/>
    <n v="0"/>
    <n v="0"/>
    <n v="300.85000000000002"/>
    <n v="-89"/>
    <n v="84"/>
    <n v="0"/>
    <n v="270.83"/>
    <n v="-1"/>
  </r>
  <r>
    <d v="2024-12-02T00:00:00"/>
    <x v="1"/>
    <s v="Apex Medical Store"/>
    <s v="KRAHD_91898"/>
    <s v="New Pharmacy"/>
    <s v="Other (New Pharmacy)"/>
    <s v="Oral care"/>
    <s v="ORAL B"/>
    <n v="20"/>
    <n v="-1"/>
    <n v="-270.83"/>
    <x v="3"/>
    <x v="3"/>
    <n v="0"/>
    <n v="0"/>
    <n v="300.85000000000002"/>
    <n v="-88"/>
    <n v="83"/>
    <n v="0"/>
    <n v="270.83"/>
    <n v="-1"/>
  </r>
  <r>
    <d v="2024-12-02T00:00:00"/>
    <x v="1"/>
    <s v="Nandkishor Medical Stores"/>
    <s v="KRAHD_53216"/>
    <s v="Large B Pharmacy"/>
    <s v="HFS (Large B Pharmacy)- D Type- Sectorized"/>
    <s v="Aircare"/>
    <s v="AmbiPur"/>
    <n v="6"/>
    <n v="-1"/>
    <n v="-249.16"/>
    <x v="1"/>
    <x v="3"/>
    <n v="0"/>
    <n v="0"/>
    <n v="300.85000000000002"/>
    <n v="-87"/>
    <n v="82"/>
    <n v="0"/>
    <n v="249.16"/>
    <n v="-1"/>
  </r>
  <r>
    <d v="2024-12-02T00:00:00"/>
    <x v="1"/>
    <s v="Aravali Medical Stores"/>
    <s v="KRAHD_75922"/>
    <s v="Large B Pharmacy"/>
    <s v="HFS (Large B Pharmacy)- D Type- Sectorized"/>
    <s v="Aircare"/>
    <s v="AmbiPur"/>
    <n v="6"/>
    <n v="-1"/>
    <n v="-249.16"/>
    <x v="1"/>
    <x v="3"/>
    <n v="0"/>
    <n v="0"/>
    <n v="300.85000000000002"/>
    <n v="-86"/>
    <n v="81"/>
    <n v="0"/>
    <n v="249.16"/>
    <n v="-1"/>
  </r>
  <r>
    <d v="2024-12-02T00:00:00"/>
    <x v="1"/>
    <s v="Sangam Pharmacy"/>
    <s v="KRAHD_82527"/>
    <s v="Large B Pharmacy"/>
    <s v="HFS (Large B Pharmacy)- D Type- Sectorized"/>
    <s v="Aircare"/>
    <s v="AmbiPur"/>
    <n v="6"/>
    <n v="-1"/>
    <n v="-249.16"/>
    <x v="1"/>
    <x v="3"/>
    <n v="0"/>
    <n v="0"/>
    <n v="300.85000000000002"/>
    <n v="-85"/>
    <n v="80"/>
    <n v="0"/>
    <n v="249.16"/>
    <n v="-1"/>
  </r>
  <r>
    <d v="2024-12-02T00:00:00"/>
    <x v="1"/>
    <s v="Wel Come Medical-(Cash Only)"/>
    <s v="KRAHD_77640"/>
    <s v="Large B Pharmacy"/>
    <s v="HFS (Large B Pharmacy)- D Type- Sectorized"/>
    <s v="Aircare"/>
    <s v="AmbiPur"/>
    <n v="6"/>
    <n v="-1"/>
    <n v="-249.16"/>
    <x v="1"/>
    <x v="3"/>
    <n v="0"/>
    <n v="0"/>
    <n v="300.85000000000002"/>
    <n v="-84"/>
    <n v="79"/>
    <n v="0"/>
    <n v="249.16"/>
    <n v="-1"/>
  </r>
  <r>
    <d v="2024-12-02T00:00:00"/>
    <x v="1"/>
    <s v="Shreeji Chemist(GST)"/>
    <s v="KRAHD_40112"/>
    <s v="Large B Pharmacy"/>
    <s v="HFS (Large B Pharmacy)- D Type- Sectorized"/>
    <s v="Aircare"/>
    <s v="AmbiPur"/>
    <n v="6"/>
    <n v="-1"/>
    <n v="-249.16"/>
    <x v="4"/>
    <x v="3"/>
    <n v="0"/>
    <n v="0"/>
    <n v="300.85000000000002"/>
    <n v="-83"/>
    <n v="78"/>
    <n v="0"/>
    <n v="249.16"/>
    <n v="-1"/>
  </r>
  <r>
    <d v="2024-12-02T00:00:00"/>
    <x v="1"/>
    <s v="A-1 Medical"/>
    <s v="KRAHD_86105"/>
    <s v="Large B Pharmacy"/>
    <s v="HFS (Large B Pharmacy)- D Type- Sectorized"/>
    <s v="Aircare"/>
    <s v="AmbiPur"/>
    <n v="6"/>
    <n v="-1"/>
    <n v="-249.16"/>
    <x v="1"/>
    <x v="3"/>
    <n v="0"/>
    <n v="0"/>
    <n v="300.85000000000002"/>
    <n v="-82"/>
    <n v="77"/>
    <n v="0"/>
    <n v="249.16"/>
    <n v="-1"/>
  </r>
  <r>
    <d v="2024-12-02T00:00:00"/>
    <x v="1"/>
    <s v="Upendra Pharmacy(GST)"/>
    <s v="KRAHD_41011"/>
    <s v="Large A Pharmacy"/>
    <s v="HFS (Large A Pharmacy)- D type- Sectorized"/>
    <s v="Baby Care"/>
    <s v="Pampers"/>
    <n v="24"/>
    <n v="-1"/>
    <n v="-249.16"/>
    <x v="1"/>
    <x v="3"/>
    <n v="0"/>
    <n v="0"/>
    <n v="300.85000000000002"/>
    <n v="-81"/>
    <n v="76"/>
    <n v="0"/>
    <n v="249.16"/>
    <n v="-1"/>
  </r>
  <r>
    <d v="2024-12-16T00:00:00"/>
    <x v="0"/>
    <s v="GPSAR Healthcare Ltd"/>
    <s v="KRHUB_78371"/>
    <s v="Large A Pharmacy"/>
    <s v="HFS (Large A Pharmacy)- D type"/>
    <s v="Personal Care (GIL)"/>
    <s v="Gillette"/>
    <n v="12"/>
    <n v="1"/>
    <n v="245.54"/>
    <x v="0"/>
    <x v="0"/>
    <n v="245.54"/>
    <n v="245.54"/>
    <n v="471.47"/>
    <n v="176"/>
    <n v="6"/>
    <n v="1"/>
    <n v="0"/>
    <n v="0"/>
  </r>
  <r>
    <d v="2024-12-02T00:00:00"/>
    <x v="1"/>
    <s v="Anjali Kirana"/>
    <s v="KRAHD_48180"/>
    <s v="Small B Traditional"/>
    <s v="Other (Small B Traditional)"/>
    <s v="Health Care"/>
    <s v="Vaporub"/>
    <n v="72"/>
    <n v="-1"/>
    <n v="-240.33"/>
    <x v="1"/>
    <x v="3"/>
    <n v="0"/>
    <n v="0"/>
    <n v="300.85000000000002"/>
    <n v="-80"/>
    <n v="75"/>
    <n v="0"/>
    <n v="240.33"/>
    <n v="-1"/>
  </r>
  <r>
    <d v="2024-12-02T00:00:00"/>
    <x v="1"/>
    <s v="New Umiya Medical"/>
    <s v="KRAHD_41616"/>
    <s v="Large B Pharmacy"/>
    <s v="HFS (Large B Pharmacy)- D Type- Sectorized"/>
    <s v="Health Care"/>
    <s v="Vaporub"/>
    <n v="72"/>
    <n v="-1"/>
    <n v="-240.33"/>
    <x v="6"/>
    <x v="3"/>
    <n v="0"/>
    <n v="78.06"/>
    <n v="300.85000000000002"/>
    <n v="-79"/>
    <n v="74"/>
    <n v="0"/>
    <n v="240.33"/>
    <n v="-1"/>
  </r>
  <r>
    <d v="2024-12-02T00:00:00"/>
    <x v="1"/>
    <s v="bhanbrayan kirana store"/>
    <s v="KRAHD_M01439"/>
    <s v="Small C Traditional"/>
    <s v="Maximus Jun22 (Small C Traditional)"/>
    <s v="Health Care"/>
    <s v="Vaporub"/>
    <n v="72"/>
    <n v="-1"/>
    <n v="-240.33"/>
    <x v="6"/>
    <x v="3"/>
    <n v="0"/>
    <n v="0"/>
    <n v="300.85000000000002"/>
    <n v="-78"/>
    <n v="73"/>
    <n v="0"/>
    <n v="240.33"/>
    <n v="-1"/>
  </r>
  <r>
    <d v="2024-12-02T00:00:00"/>
    <x v="1"/>
    <s v="Ravi Chemist(GST)"/>
    <s v="KRAHD_40934"/>
    <s v="Large B Pharmacy"/>
    <s v="HFS (Large B Pharmacy)- D Type- Sectorized"/>
    <s v="Health Care"/>
    <s v="Vaporub"/>
    <n v="72"/>
    <n v="-1"/>
    <n v="-240.33"/>
    <x v="4"/>
    <x v="3"/>
    <n v="0"/>
    <n v="0"/>
    <n v="300.85000000000002"/>
    <n v="-77"/>
    <n v="72"/>
    <n v="0"/>
    <n v="240.33"/>
    <n v="-1"/>
  </r>
  <r>
    <d v="2024-12-02T00:00:00"/>
    <x v="1"/>
    <s v="Manan Medical Stores(GST)"/>
    <s v="KRAHD_40413"/>
    <s v="Large B Pharmacy"/>
    <s v="HFS (Large B Pharmacy)- D Type- Sectorized"/>
    <s v="Grooming"/>
    <s v="Vector3"/>
    <n v="72"/>
    <n v="-1"/>
    <n v="-222.32"/>
    <x v="1"/>
    <x v="3"/>
    <n v="0"/>
    <n v="0"/>
    <n v="300.85000000000002"/>
    <n v="-76"/>
    <n v="71"/>
    <n v="0"/>
    <n v="222.32"/>
    <n v="-1"/>
  </r>
  <r>
    <d v="2024-12-02T00:00:00"/>
    <x v="1"/>
    <s v="Shree Aai Mata super market"/>
    <s v="KRAHD_M04982"/>
    <s v="Small B Traditional"/>
    <s v="Maximus Jun22 (Small B Traditional)"/>
    <s v="Hair Care"/>
    <s v="H&amp;S"/>
    <n v="60"/>
    <n v="-3"/>
    <n v="-73.5"/>
    <x v="4"/>
    <x v="3"/>
    <n v="0"/>
    <n v="0"/>
    <n v="300.85000000000002"/>
    <n v="-75"/>
    <n v="70"/>
    <n v="0"/>
    <n v="220.5"/>
    <n v="-3"/>
  </r>
  <r>
    <d v="2024-12-02T00:00:00"/>
    <x v="1"/>
    <s v="Shanker Kirana Store"/>
    <s v="KRAHD_39128"/>
    <s v="Small B Traditional"/>
    <s v="Other (Small B Traditional)"/>
    <s v="Fabric &amp; Home Care"/>
    <s v="Ariel Liquid"/>
    <n v="24"/>
    <n v="-2"/>
    <n v="-106"/>
    <x v="1"/>
    <x v="3"/>
    <n v="0"/>
    <n v="0"/>
    <n v="300.85000000000002"/>
    <n v="-72"/>
    <n v="69"/>
    <n v="0"/>
    <n v="212"/>
    <n v="-2"/>
  </r>
  <r>
    <d v="2024-12-02T00:00:00"/>
    <x v="1"/>
    <s v="Shanker Kirana Store"/>
    <s v="KRAHD_39128"/>
    <s v="Small B Traditional"/>
    <s v="Other (Small B Traditional)"/>
    <s v="Fabric &amp; Home Care"/>
    <s v="Ariel Liquid"/>
    <n v="24"/>
    <n v="-2"/>
    <n v="-106"/>
    <x v="1"/>
    <x v="3"/>
    <n v="0"/>
    <n v="0"/>
    <n v="300.85000000000002"/>
    <n v="-70"/>
    <n v="68"/>
    <n v="0"/>
    <n v="212"/>
    <n v="-2"/>
  </r>
  <r>
    <d v="2024-12-20T00:00:00"/>
    <x v="0"/>
    <s v="Akshar Agency"/>
    <s v="KRHUB_85606"/>
    <s v="SubD A"/>
    <s v="SubD (SubD A)"/>
    <s v="Hair Care"/>
    <s v="Pantene"/>
    <n v="56"/>
    <n v="1"/>
    <n v="208.18"/>
    <x v="0"/>
    <x v="1"/>
    <n v="208.18"/>
    <n v="208.18"/>
    <n v="579.31999999999994"/>
    <n v="244"/>
    <n v="9"/>
    <n v="1"/>
    <n v="0"/>
    <n v="0"/>
  </r>
  <r>
    <d v="2024-12-02T00:00:00"/>
    <x v="1"/>
    <s v="Vidya Medical &amp; Sergical Store(GST)-(Cash Only)"/>
    <s v="KRAHD_62200"/>
    <s v="Large B Pharmacy"/>
    <s v="HFS (Large B Pharmacy)- D Type- Sectorized"/>
    <s v="Hair Care"/>
    <s v="Pantene"/>
    <n v="56"/>
    <n v="-1"/>
    <n v="-208.18"/>
    <x v="4"/>
    <x v="3"/>
    <n v="0"/>
    <n v="0"/>
    <n v="300.85000000000002"/>
    <n v="-68"/>
    <n v="67"/>
    <n v="0"/>
    <n v="208.18"/>
    <n v="-1"/>
  </r>
  <r>
    <d v="2024-12-02T00:00:00"/>
    <x v="1"/>
    <s v="Vidya Medical &amp; Sergical Store(GST)-(Cash Only)"/>
    <s v="KRAHD_62200"/>
    <s v="Large B Pharmacy"/>
    <s v="HFS (Large B Pharmacy)- D Type- Sectorized"/>
    <s v="Hair Care"/>
    <s v="Pantene"/>
    <n v="56"/>
    <n v="-1"/>
    <n v="-208.18"/>
    <x v="4"/>
    <x v="3"/>
    <n v="0"/>
    <n v="0"/>
    <n v="300.85000000000002"/>
    <n v="-67"/>
    <n v="66"/>
    <n v="0"/>
    <n v="208.18"/>
    <n v="-1"/>
  </r>
  <r>
    <d v="2024-12-17T00:00:00"/>
    <x v="0"/>
    <s v="SHREE MOMAI TRADERS"/>
    <s v="KRHUB_89269"/>
    <s v="SubD A"/>
    <s v="SubD (SubD A)"/>
    <s v="Aircare"/>
    <s v="AmbiPur"/>
    <n v="12"/>
    <n v="1"/>
    <n v="207.5"/>
    <x v="0"/>
    <x v="1"/>
    <n v="207.5"/>
    <n v="207.5"/>
    <n v="371.14"/>
    <n v="243"/>
    <n v="8"/>
    <n v="1"/>
    <n v="0"/>
    <n v="0"/>
  </r>
  <r>
    <d v="2024-12-02T00:00:00"/>
    <x v="1"/>
    <s v="New Rajasthan Medicalts(GST)"/>
    <s v="KRAHD_38549"/>
    <s v="Large B Pharmacy"/>
    <s v="HFS (Large B Pharmacy)- D Type- Sectorized"/>
    <s v="Fem Care"/>
    <s v="Whisper Choice"/>
    <n v="10"/>
    <n v="-1"/>
    <n v="-204.33"/>
    <x v="1"/>
    <x v="3"/>
    <n v="0"/>
    <n v="0"/>
    <n v="300.85000000000002"/>
    <n v="-66"/>
    <n v="65"/>
    <n v="0"/>
    <n v="204.33"/>
    <n v="-1"/>
  </r>
  <r>
    <d v="2024-12-02T00:00:00"/>
    <x v="2"/>
    <s v="Bharavnath Anaj Bhandar"/>
    <s v="KRAHD_39565"/>
    <s v="Large B Traditional"/>
    <s v="HFS Sectorized (Large B Traditional)"/>
    <s v="Personal Care (GIL)"/>
    <s v="Gillette"/>
    <n v="12"/>
    <n v="-1"/>
    <n v="-200.89"/>
    <x v="7"/>
    <x v="4"/>
    <n v="0"/>
    <n v="0"/>
    <n v="0"/>
    <n v="-22"/>
    <n v="21"/>
    <n v="0"/>
    <n v="200.89"/>
    <n v="-1"/>
  </r>
  <r>
    <d v="2024-12-02T00:00:00"/>
    <x v="1"/>
    <s v="Shivam medical"/>
    <s v="KRAHD_25973"/>
    <s v="New Pharmacy"/>
    <s v="Other (New Pharmacy)"/>
    <s v="Oral care"/>
    <s v="ORAL B"/>
    <n v="24"/>
    <n v="-1"/>
    <n v="-200"/>
    <x v="1"/>
    <x v="3"/>
    <n v="0"/>
    <n v="0"/>
    <n v="300.85000000000002"/>
    <n v="-65"/>
    <n v="64"/>
    <n v="0"/>
    <n v="200"/>
    <n v="-1"/>
  </r>
  <r>
    <d v="2024-12-02T00:00:00"/>
    <x v="2"/>
    <s v="Ashriwad Medical(GST)"/>
    <s v="KRAHD_38939"/>
    <s v="Medium Pharmacy"/>
    <s v="New (Medium Pharmacy)- D Type"/>
    <s v="Personal Care (OS)"/>
    <s v="Old Spice"/>
    <n v="48"/>
    <n v="-1"/>
    <n v="-191.96"/>
    <x v="5"/>
    <x v="4"/>
    <n v="0"/>
    <n v="0"/>
    <n v="0"/>
    <n v="-21"/>
    <n v="20"/>
    <n v="0"/>
    <n v="191.96"/>
    <n v="-1"/>
  </r>
  <r>
    <d v="2024-12-02T00:00:00"/>
    <x v="1"/>
    <s v="Natraj Chemist"/>
    <s v="KRAHD_91284"/>
    <s v="Large A Pharmacy"/>
    <s v="HFS (Large A Pharmacy)- D type- Sectorized"/>
    <s v="Health Care"/>
    <s v="Action 500"/>
    <n v="960"/>
    <n v="-2"/>
    <n v="-93.38"/>
    <x v="1"/>
    <x v="3"/>
    <n v="0"/>
    <n v="0"/>
    <n v="300.85000000000002"/>
    <n v="-64"/>
    <n v="63"/>
    <n v="0"/>
    <n v="186.76"/>
    <n v="-2"/>
  </r>
  <r>
    <d v="2024-12-02T00:00:00"/>
    <x v="1"/>
    <s v="Vidya Medical &amp; Sergical Store(GST)-(Cash Only)"/>
    <s v="KRAHD_62200"/>
    <s v="Large B Pharmacy"/>
    <s v="HFS (Large B Pharmacy)- D Type- Sectorized"/>
    <s v="Hair Care"/>
    <s v="H&amp;S"/>
    <n v="56"/>
    <n v="-1"/>
    <n v="-186.36"/>
    <x v="4"/>
    <x v="3"/>
    <n v="0"/>
    <n v="0"/>
    <n v="300.85000000000002"/>
    <n v="-62"/>
    <n v="62"/>
    <n v="0"/>
    <n v="186.36"/>
    <n v="-1"/>
  </r>
  <r>
    <d v="2024-12-02T00:00:00"/>
    <x v="1"/>
    <s v="Salomi Boutique"/>
    <s v="KRAHD_40072"/>
    <s v="Large B Pharmacy"/>
    <s v="HFS (Large B Pharmacy)- D Type- Sectorized"/>
    <s v="Hair Care"/>
    <s v="H&amp;S"/>
    <n v="56"/>
    <n v="-1"/>
    <n v="-186.36"/>
    <x v="1"/>
    <x v="3"/>
    <n v="0"/>
    <n v="0"/>
    <n v="300.85000000000002"/>
    <n v="-61"/>
    <n v="61"/>
    <n v="0"/>
    <n v="186.36"/>
    <n v="-1"/>
  </r>
  <r>
    <d v="2024-12-02T00:00:00"/>
    <x v="1"/>
    <s v="Alif medical store"/>
    <s v="KRAHD_39805"/>
    <s v="Large B Pharmacy"/>
    <s v="HFS (Large B Pharmacy)- D Type- Sectorized"/>
    <s v="Hair Care"/>
    <s v="H&amp;S"/>
    <n v="56"/>
    <n v="-1"/>
    <n v="-186.36"/>
    <x v="1"/>
    <x v="3"/>
    <n v="0"/>
    <n v="0"/>
    <n v="300.85000000000002"/>
    <n v="-60"/>
    <n v="60"/>
    <n v="0"/>
    <n v="186.36"/>
    <n v="-1"/>
  </r>
  <r>
    <d v="2024-12-02T00:00:00"/>
    <x v="1"/>
    <s v="Raj Chemist(GST)"/>
    <s v="KRAHD_38421"/>
    <s v="Large A Pharmacy"/>
    <s v="HFS (Large A Pharmacy)- D type- Sectorized"/>
    <s v="Fem Care"/>
    <s v="Whisper Choice"/>
    <n v="60"/>
    <n v="-2"/>
    <n v="-90.08"/>
    <x v="8"/>
    <x v="3"/>
    <n v="0"/>
    <n v="0"/>
    <n v="300.85000000000002"/>
    <n v="-59"/>
    <n v="59"/>
    <n v="0"/>
    <n v="180.16"/>
    <n v="-2"/>
  </r>
  <r>
    <d v="2024-12-02T00:00:00"/>
    <x v="2"/>
    <s v="simandhar pharmacy"/>
    <s v="KRAHD_85454"/>
    <s v="Medium Pharmacy"/>
    <s v="New (Medium Pharmacy)- D Type"/>
    <s v="Health Care"/>
    <s v="BabyRub"/>
    <n v="120"/>
    <n v="-1"/>
    <n v="-179.4"/>
    <x v="7"/>
    <x v="4"/>
    <n v="0"/>
    <n v="0"/>
    <n v="0"/>
    <n v="-20"/>
    <n v="19"/>
    <n v="0"/>
    <n v="179.4"/>
    <n v="-1"/>
  </r>
  <r>
    <d v="2024-12-02T00:00:00"/>
    <x v="2"/>
    <s v="Ashriwad Medical(GST)"/>
    <s v="KRAHD_38939"/>
    <s v="Medium Pharmacy"/>
    <s v="New (Medium Pharmacy)- D Type"/>
    <s v="Health Care"/>
    <s v="Vaporub Xtra Strong"/>
    <n v="540"/>
    <n v="-2"/>
    <n v="-88.46"/>
    <x v="5"/>
    <x v="4"/>
    <n v="0"/>
    <n v="0"/>
    <n v="0"/>
    <n v="-19"/>
    <n v="18"/>
    <n v="0"/>
    <n v="176.92"/>
    <n v="-2"/>
  </r>
  <r>
    <d v="2024-12-02T00:00:00"/>
    <x v="1"/>
    <s v="Anjali Kirana"/>
    <s v="KRAHD_48180"/>
    <s v="Small B Traditional"/>
    <s v="Other (Small B Traditional)"/>
    <s v="Health Care"/>
    <s v="VCD"/>
    <n v="32"/>
    <n v="-1"/>
    <n v="-175.22"/>
    <x v="1"/>
    <x v="3"/>
    <n v="0"/>
    <n v="0"/>
    <n v="300.85000000000002"/>
    <n v="-57"/>
    <n v="58"/>
    <n v="0"/>
    <n v="175.22"/>
    <n v="-1"/>
  </r>
  <r>
    <d v="2024-12-02T00:00:00"/>
    <x v="1"/>
    <s v="shree chamunda kirana store"/>
    <s v="KRAHD_97658"/>
    <s v="New Traditional"/>
    <s v="Maximus 2.0 Replacement (New Traditional)"/>
    <s v="Health Care"/>
    <s v="VCD"/>
    <n v="32"/>
    <n v="-1"/>
    <n v="-175.22"/>
    <x v="1"/>
    <x v="3"/>
    <n v="0"/>
    <n v="0"/>
    <n v="300.85000000000002"/>
    <n v="-56"/>
    <n v="57"/>
    <n v="0"/>
    <n v="175.22"/>
    <n v="-1"/>
  </r>
  <r>
    <d v="2024-12-02T00:00:00"/>
    <x v="1"/>
    <s v="chamunda kirana"/>
    <s v="KRAHD_M01343"/>
    <s v="Small B Traditional"/>
    <s v="Maximus Jun22 (Small B Traditional)"/>
    <s v="Health Care"/>
    <s v="VCD"/>
    <n v="32"/>
    <n v="-1"/>
    <n v="-175.22"/>
    <x v="6"/>
    <x v="3"/>
    <n v="0"/>
    <n v="0"/>
    <n v="300.85000000000002"/>
    <n v="-55"/>
    <n v="56"/>
    <n v="0"/>
    <n v="175.22"/>
    <n v="-1"/>
  </r>
  <r>
    <d v="2024-12-02T00:00:00"/>
    <x v="2"/>
    <s v="simandhar pharmacy"/>
    <s v="KRAHD_85454"/>
    <s v="Medium Pharmacy"/>
    <s v="New (Medium Pharmacy)- D Type"/>
    <s v="Fem Care"/>
    <s v="Whisper Ultra"/>
    <n v="24"/>
    <n v="-1"/>
    <n v="-166.67"/>
    <x v="5"/>
    <x v="4"/>
    <n v="0"/>
    <n v="0"/>
    <n v="0"/>
    <n v="-17"/>
    <n v="17"/>
    <n v="0"/>
    <n v="166.67"/>
    <n v="-1"/>
  </r>
  <r>
    <d v="2024-12-16T00:00:00"/>
    <x v="0"/>
    <s v="Verai General Stores"/>
    <s v="KRHUB_90915"/>
    <s v="SubD B"/>
    <s v="SubD (SubD B)"/>
    <s v="Hair Care"/>
    <s v="Pantene"/>
    <n v="56"/>
    <n v="1"/>
    <n v="163.63999999999999"/>
    <x v="0"/>
    <x v="1"/>
    <n v="163.63999999999999"/>
    <n v="321.97000000000003"/>
    <n v="163.63999999999999"/>
    <n v="242"/>
    <n v="7"/>
    <n v="1"/>
    <n v="0"/>
    <n v="0"/>
  </r>
  <r>
    <d v="2024-12-02T00:00:00"/>
    <x v="1"/>
    <s v="Raj Chemist(GST)"/>
    <s v="KRAHD_38421"/>
    <s v="Large A Pharmacy"/>
    <s v="HFS (Large A Pharmacy)- D type- Sectorized"/>
    <s v="Fem Care"/>
    <s v="Whisper Maxi"/>
    <n v="45"/>
    <n v="-1"/>
    <n v="-162.28"/>
    <x v="8"/>
    <x v="3"/>
    <n v="0"/>
    <n v="0"/>
    <n v="300.85000000000002"/>
    <n v="-54"/>
    <n v="55"/>
    <n v="0"/>
    <n v="162.28"/>
    <n v="-1"/>
  </r>
  <r>
    <d v="2024-12-02T00:00:00"/>
    <x v="1"/>
    <s v="New Umiya Medical"/>
    <s v="KRAHD_41616"/>
    <s v="Large B Pharmacy"/>
    <s v="HFS (Large B Pharmacy)- D Type- Sectorized"/>
    <s v="Grooming"/>
    <s v="Guard"/>
    <n v="480"/>
    <n v="-2"/>
    <n v="-80"/>
    <x v="6"/>
    <x v="3"/>
    <n v="0"/>
    <n v="78.06"/>
    <n v="300.85000000000002"/>
    <n v="-53"/>
    <n v="54"/>
    <n v="0"/>
    <n v="160"/>
    <n v="-2"/>
  </r>
  <r>
    <d v="2024-12-02T00:00:00"/>
    <x v="1"/>
    <s v="Shree Sureshwar Grain Centre(GST)"/>
    <s v="KRAHD_38651"/>
    <s v="Large B Traditional"/>
    <s v="HFS Sectorized (Large B Traditional)"/>
    <s v="Grooming"/>
    <s v="Guard"/>
    <n v="480"/>
    <n v="-2"/>
    <n v="-80"/>
    <x v="4"/>
    <x v="3"/>
    <n v="0"/>
    <n v="0"/>
    <n v="300.85000000000002"/>
    <n v="-51"/>
    <n v="53"/>
    <n v="0"/>
    <n v="160"/>
    <n v="-2"/>
  </r>
  <r>
    <d v="2024-12-16T00:00:00"/>
    <x v="0"/>
    <s v="Verai General Stores"/>
    <s v="KRHUB_90915"/>
    <s v="SubD B"/>
    <s v="SubD (SubD B)"/>
    <s v="Oral care"/>
    <s v="ORAL B"/>
    <n v="36"/>
    <n v="1"/>
    <n v="158.33000000000001"/>
    <x v="0"/>
    <x v="0"/>
    <n v="158.33000000000001"/>
    <n v="158.33000000000001"/>
    <n v="225.93"/>
    <n v="175"/>
    <n v="5"/>
    <n v="1"/>
    <n v="0"/>
    <n v="0"/>
  </r>
  <r>
    <d v="2024-12-02T00:00:00"/>
    <x v="1"/>
    <s v="Raj Chemist(GST)"/>
    <s v="KRAHD_38421"/>
    <s v="Large A Pharmacy"/>
    <s v="HFS (Large A Pharmacy)- D type- Sectorized"/>
    <s v="Fem Care"/>
    <s v="Whisper Ultra"/>
    <n v="36"/>
    <n v="-1"/>
    <n v="-157.66"/>
    <x v="8"/>
    <x v="3"/>
    <n v="0"/>
    <n v="0"/>
    <n v="300.85000000000002"/>
    <n v="-49"/>
    <n v="52"/>
    <n v="0"/>
    <n v="157.66"/>
    <n v="-1"/>
  </r>
  <r>
    <d v="2024-12-02T00:00:00"/>
    <x v="1"/>
    <s v="Shreeji Chemist(GST)"/>
    <s v="KRAHD_40112"/>
    <s v="Large B Pharmacy"/>
    <s v="HFS (Large B Pharmacy)- D Type- Sectorized"/>
    <s v="Female Hair Removal"/>
    <s v="Venus"/>
    <n v="72"/>
    <n v="-1"/>
    <n v="-144.72999999999999"/>
    <x v="4"/>
    <x v="4"/>
    <n v="0"/>
    <n v="0"/>
    <n v="0"/>
    <n v="-16"/>
    <n v="16"/>
    <n v="0"/>
    <n v="144.72999999999999"/>
    <n v="-1"/>
  </r>
  <r>
    <d v="2024-12-02T00:00:00"/>
    <x v="1"/>
    <s v="Nandkishor Medical Stores"/>
    <s v="KRAHD_53216"/>
    <s v="Large B Pharmacy"/>
    <s v="HFS (Large B Pharmacy)- D Type- Sectorized"/>
    <s v="Female Hair Removal"/>
    <s v="Venus"/>
    <n v="72"/>
    <n v="-1"/>
    <n v="-144.72999999999999"/>
    <x v="1"/>
    <x v="4"/>
    <n v="0"/>
    <n v="0"/>
    <n v="0"/>
    <n v="-15"/>
    <n v="15"/>
    <n v="0"/>
    <n v="144.72999999999999"/>
    <n v="-1"/>
  </r>
  <r>
    <d v="2024-12-02T00:00:00"/>
    <x v="1"/>
    <s v="A-1 Medical"/>
    <s v="KRAHD_86105"/>
    <s v="Large B Pharmacy"/>
    <s v="HFS (Large B Pharmacy)- D Type- Sectorized"/>
    <s v="Female Hair Removal"/>
    <s v="Venus"/>
    <n v="72"/>
    <n v="-1"/>
    <n v="-144.72999999999999"/>
    <x v="1"/>
    <x v="4"/>
    <n v="0"/>
    <n v="0"/>
    <n v="0"/>
    <n v="-14"/>
    <n v="14"/>
    <n v="0"/>
    <n v="144.72999999999999"/>
    <n v="-1"/>
  </r>
  <r>
    <d v="2024-12-02T00:00:00"/>
    <x v="1"/>
    <s v="Bholenath Supermarket(GST)"/>
    <s v="KRAHD_75432"/>
    <s v="Large B Traditional"/>
    <s v="HFS Sectorized (Large B Traditional)"/>
    <s v="Female Hair Removal"/>
    <s v="Venus"/>
    <n v="72"/>
    <n v="-1"/>
    <n v="-144.72999999999999"/>
    <x v="1"/>
    <x v="4"/>
    <n v="0"/>
    <n v="0"/>
    <n v="0"/>
    <n v="-13"/>
    <n v="13"/>
    <n v="0"/>
    <n v="144.72999999999999"/>
    <n v="-1"/>
  </r>
  <r>
    <d v="2024-12-02T00:00:00"/>
    <x v="1"/>
    <s v="Amiraj Pro Center(GST)"/>
    <s v="KRAHD_39534"/>
    <s v="Large B Traditional"/>
    <s v="HFS Sectorized (Large B Traditional)"/>
    <s v="Female Hair Removal"/>
    <s v="Venus"/>
    <n v="72"/>
    <n v="-1"/>
    <n v="-144.72999999999999"/>
    <x v="4"/>
    <x v="4"/>
    <n v="0"/>
    <n v="0"/>
    <n v="0"/>
    <n v="-12"/>
    <n v="12"/>
    <n v="0"/>
    <n v="144.72999999999999"/>
    <n v="-1"/>
  </r>
  <r>
    <d v="2024-12-02T00:00:00"/>
    <x v="0"/>
    <s v="Galaxi Medical &amp; Provision Store"/>
    <s v="KRAHD_68380"/>
    <s v="Small A Pharmacy"/>
    <s v="Other (Small A Pharmacy)"/>
    <s v="Female Hair Removal"/>
    <s v="Venus"/>
    <n v="48"/>
    <n v="1"/>
    <n v="144.72999999999999"/>
    <x v="0"/>
    <x v="3"/>
    <n v="144.72999999999999"/>
    <n v="144.72999999999999"/>
    <n v="300.85000000000002"/>
    <n v="-48"/>
    <n v="51"/>
    <n v="1"/>
    <n v="0"/>
    <n v="0"/>
  </r>
  <r>
    <d v="2024-12-02T00:00:00"/>
    <x v="1"/>
    <s v="Shree Sureshwar Grain Centre(GST)"/>
    <s v="KRAHD_38651"/>
    <s v="Large B Traditional"/>
    <s v="HFS Sectorized (Large B Traditional)"/>
    <s v="Female Hair Removal"/>
    <s v="Venus"/>
    <n v="72"/>
    <n v="-1"/>
    <n v="-144.72999999999999"/>
    <x v="4"/>
    <x v="4"/>
    <n v="0"/>
    <n v="0"/>
    <n v="0"/>
    <n v="-11"/>
    <n v="11"/>
    <n v="0"/>
    <n v="144.72999999999999"/>
    <n v="-1"/>
  </r>
  <r>
    <d v="2024-12-02T00:00:00"/>
    <x v="1"/>
    <s v="Aravali Medical Stores"/>
    <s v="KRAHD_75922"/>
    <s v="Large B Pharmacy"/>
    <s v="HFS (Large B Pharmacy)- D Type- Sectorized"/>
    <s v="Female Hair Removal"/>
    <s v="Venus"/>
    <n v="72"/>
    <n v="-1"/>
    <n v="-144.72999999999999"/>
    <x v="1"/>
    <x v="4"/>
    <n v="0"/>
    <n v="0"/>
    <n v="0"/>
    <n v="-10"/>
    <n v="10"/>
    <n v="0"/>
    <n v="144.72999999999999"/>
    <n v="-1"/>
  </r>
  <r>
    <d v="2024-12-02T00:00:00"/>
    <x v="1"/>
    <s v="Charbhuja trading Co."/>
    <s v="KRAHD_38591"/>
    <s v="Large B Traditional"/>
    <s v="HFS Sectorized (Large B Traditional)"/>
    <s v="Female Hair Removal"/>
    <s v="Venus"/>
    <n v="72"/>
    <n v="-1"/>
    <n v="-144.72999999999999"/>
    <x v="1"/>
    <x v="4"/>
    <n v="0"/>
    <n v="0"/>
    <n v="0"/>
    <n v="-9"/>
    <n v="9"/>
    <n v="0"/>
    <n v="144.72999999999999"/>
    <n v="-1"/>
  </r>
  <r>
    <d v="2024-12-02T00:00:00"/>
    <x v="1"/>
    <s v="Bhagvan Kirana &amp; Prov.(GST)"/>
    <s v="KRAHD_38550"/>
    <s v="Large B Traditional"/>
    <s v="HFS Sectorized (Large B Traditional)"/>
    <s v="Female Hair Removal"/>
    <s v="Venus"/>
    <n v="72"/>
    <n v="-1"/>
    <n v="-144.72999999999999"/>
    <x v="1"/>
    <x v="4"/>
    <n v="0"/>
    <n v="0"/>
    <n v="0"/>
    <n v="-8"/>
    <n v="8"/>
    <n v="0"/>
    <n v="144.72999999999999"/>
    <n v="-1"/>
  </r>
  <r>
    <d v="2024-12-02T00:00:00"/>
    <x v="1"/>
    <s v="Shreenathji Pharmacy"/>
    <s v="KRAHD_93063"/>
    <s v="Small A Pharmacy"/>
    <s v="Other (Small A Pharmacy)"/>
    <s v="Grooming"/>
    <s v="Vector3"/>
    <n v="30"/>
    <n v="-1"/>
    <n v="-133.04"/>
    <x v="1"/>
    <x v="3"/>
    <n v="0"/>
    <n v="0"/>
    <n v="156.12"/>
    <n v="-49"/>
    <n v="50"/>
    <n v="0"/>
    <n v="133.04"/>
    <n v="-1"/>
  </r>
  <r>
    <d v="2024-12-02T00:00:00"/>
    <x v="1"/>
    <s v="Bisora Medical Store"/>
    <s v="KRAHD_70707"/>
    <s v="Large B Traditional"/>
    <s v="HFS Sectorized (Large B Traditional)"/>
    <s v="Baby Care"/>
    <s v="Pampers"/>
    <n v="40"/>
    <n v="-1"/>
    <n v="-132.5"/>
    <x v="1"/>
    <x v="3"/>
    <n v="0"/>
    <n v="0"/>
    <n v="156.12"/>
    <n v="-48"/>
    <n v="49"/>
    <n v="0"/>
    <n v="132.5"/>
    <n v="-1"/>
  </r>
  <r>
    <d v="2024-12-02T00:00:00"/>
    <x v="2"/>
    <s v="Medicare Pharmacy(GST)"/>
    <s v="KRAHD_84714"/>
    <s v="Large B Pharmacy"/>
    <s v="HFS (Large B Pharmacy)- D Type- Sectorized"/>
    <s v="Fem Care"/>
    <s v="Whisper Maxi"/>
    <n v="45"/>
    <n v="-1"/>
    <n v="-127.68"/>
    <x v="5"/>
    <x v="4"/>
    <n v="0"/>
    <n v="0"/>
    <n v="0"/>
    <n v="-7"/>
    <n v="7"/>
    <n v="0"/>
    <n v="127.68"/>
    <n v="-1"/>
  </r>
  <r>
    <d v="2024-12-02T00:00:00"/>
    <x v="1"/>
    <s v="Rational Handloom Co.Pvt.Ltd(GST)"/>
    <s v="KRAHD_38717"/>
    <s v="Hyper"/>
    <s v="New HFS (Hyper)"/>
    <s v="Fem Care"/>
    <s v="Whisper Ultra"/>
    <n v="48"/>
    <n v="-1"/>
    <n v="-122.81"/>
    <x v="3"/>
    <x v="3"/>
    <n v="0"/>
    <n v="0"/>
    <n v="156.12"/>
    <n v="-47"/>
    <n v="48"/>
    <n v="0"/>
    <n v="122.81"/>
    <n v="-1"/>
  </r>
  <r>
    <d v="2024-12-02T00:00:00"/>
    <x v="1"/>
    <s v="Sangam Pharmacy"/>
    <s v="KRAHD_82527"/>
    <s v="Large B Pharmacy"/>
    <s v="HFS (Large B Pharmacy)- D Type- Sectorized"/>
    <s v="Fem Care"/>
    <s v="Whisper Ultra"/>
    <n v="54"/>
    <n v="-1"/>
    <n v="-122.81"/>
    <x v="1"/>
    <x v="3"/>
    <n v="0"/>
    <n v="0"/>
    <n v="156.12"/>
    <n v="-46"/>
    <n v="47"/>
    <n v="0"/>
    <n v="122.81"/>
    <n v="-1"/>
  </r>
  <r>
    <d v="2024-12-02T00:00:00"/>
    <x v="1"/>
    <s v="Arkaan Medicines"/>
    <s v="KRAHD_83181"/>
    <s v="Large B Pharmacy"/>
    <s v="HFS (Large B Pharmacy)- D Type- Sectorized"/>
    <s v="Oral care"/>
    <s v="ORAL B"/>
    <n v="36"/>
    <n v="-1"/>
    <n v="-112.5"/>
    <x v="1"/>
    <x v="3"/>
    <n v="0"/>
    <n v="0"/>
    <n v="156.12"/>
    <n v="-45"/>
    <n v="46"/>
    <n v="0"/>
    <n v="112.5"/>
    <n v="-1"/>
  </r>
  <r>
    <d v="2024-12-02T00:00:00"/>
    <x v="1"/>
    <s v="Madina Medical"/>
    <s v="KRAHD_86142"/>
    <s v="Large B Pharmacy"/>
    <s v="New (Large B Pharmacy)"/>
    <s v="Oral care"/>
    <s v="ORAL B"/>
    <n v="36"/>
    <n v="-1"/>
    <n v="-112.5"/>
    <x v="1"/>
    <x v="3"/>
    <n v="0"/>
    <n v="0"/>
    <n v="156.12"/>
    <n v="-44"/>
    <n v="45"/>
    <n v="0"/>
    <n v="112.5"/>
    <n v="-1"/>
  </r>
  <r>
    <d v="2024-12-02T00:00:00"/>
    <x v="1"/>
    <s v="Satnam Parlour"/>
    <s v="KRAHD_88685"/>
    <s v="Small B Traditional"/>
    <s v="Other (Small B Traditional)"/>
    <s v="Grooming"/>
    <s v="Guard"/>
    <n v="240"/>
    <n v="-1"/>
    <n v="-112"/>
    <x v="4"/>
    <x v="3"/>
    <n v="0"/>
    <n v="0"/>
    <n v="156.12"/>
    <n v="-43"/>
    <n v="44"/>
    <n v="0"/>
    <n v="112"/>
    <n v="-1"/>
  </r>
  <r>
    <d v="2024-12-02T00:00:00"/>
    <x v="1"/>
    <s v="bhanbrayan kirana store"/>
    <s v="KRAHD_M01439"/>
    <s v="Small C Traditional"/>
    <s v="Maximus Jun22 (Small C Traditional)"/>
    <s v="Grooming"/>
    <s v="Guard"/>
    <n v="240"/>
    <n v="-1"/>
    <n v="-112"/>
    <x v="6"/>
    <x v="3"/>
    <n v="0"/>
    <n v="0"/>
    <n v="156.12"/>
    <n v="-42"/>
    <n v="43"/>
    <n v="0"/>
    <n v="112"/>
    <n v="-1"/>
  </r>
  <r>
    <d v="2024-12-02T00:00:00"/>
    <x v="1"/>
    <s v="Raj Chemist(GST)"/>
    <s v="KRAHD_38421"/>
    <s v="Large A Pharmacy"/>
    <s v="HFS (Large A Pharmacy)- D type- Sectorized"/>
    <s v="Grooming"/>
    <s v="7 O Clock PII"/>
    <n v="144"/>
    <n v="-1"/>
    <n v="-111.61"/>
    <x v="8"/>
    <x v="3"/>
    <n v="0"/>
    <n v="0"/>
    <n v="156.12"/>
    <n v="-41"/>
    <n v="42"/>
    <n v="0"/>
    <n v="111.61"/>
    <n v="-1"/>
  </r>
  <r>
    <d v="2024-12-02T00:00:00"/>
    <x v="1"/>
    <s v="New Rajasthan Medicalts(GST)"/>
    <s v="KRAHD_38549"/>
    <s v="Large B Pharmacy"/>
    <s v="HFS (Large B Pharmacy)- D Type- Sectorized"/>
    <s v="Grooming"/>
    <s v="Wilkinson Sword"/>
    <n v="160"/>
    <n v="-1"/>
    <n v="-103"/>
    <x v="1"/>
    <x v="3"/>
    <n v="0"/>
    <n v="0"/>
    <n v="156.12"/>
    <n v="-40"/>
    <n v="41"/>
    <n v="0"/>
    <n v="103"/>
    <n v="-1"/>
  </r>
  <r>
    <d v="2024-12-02T00:00:00"/>
    <x v="1"/>
    <s v="chamunda kirana"/>
    <s v="KRAHD_M01343"/>
    <s v="Small B Traditional"/>
    <s v="Maximus Jun22 (Small B Traditional)"/>
    <s v="Grooming"/>
    <s v="Wilkinson Sword"/>
    <n v="160"/>
    <n v="-1"/>
    <n v="-103"/>
    <x v="6"/>
    <x v="3"/>
    <n v="0"/>
    <n v="0"/>
    <n v="156.12"/>
    <n v="-39"/>
    <n v="40"/>
    <n v="0"/>
    <n v="103"/>
    <n v="-1"/>
  </r>
  <r>
    <d v="2024-12-02T00:00:00"/>
    <x v="1"/>
    <s v="khodiyar kirana store"/>
    <s v="KRAHD_M01356"/>
    <s v="New Traditional"/>
    <s v="Maximus Jun22 (New Traditional)"/>
    <s v="Grooming"/>
    <s v="Wilkinson Sword"/>
    <n v="160"/>
    <n v="-1"/>
    <n v="-103"/>
    <x v="3"/>
    <x v="3"/>
    <n v="0"/>
    <n v="0"/>
    <n v="156.12"/>
    <n v="-38"/>
    <n v="39"/>
    <n v="0"/>
    <n v="103"/>
    <n v="-1"/>
  </r>
  <r>
    <d v="2024-12-02T00:00:00"/>
    <x v="1"/>
    <s v="Siddhnath Medical &amp; Pro store"/>
    <s v="KRAHD_40967"/>
    <s v="Large B Pharmacy"/>
    <s v="HFS (Large B Pharmacy)- D Type- Sectorized"/>
    <s v="Grooming"/>
    <s v="Wilkinson Sword"/>
    <n v="160"/>
    <n v="-1"/>
    <n v="-103"/>
    <x v="1"/>
    <x v="3"/>
    <n v="0"/>
    <n v="0"/>
    <n v="156.12"/>
    <n v="-37"/>
    <n v="38"/>
    <n v="0"/>
    <n v="103"/>
    <n v="-1"/>
  </r>
  <r>
    <d v="2024-12-02T00:00:00"/>
    <x v="1"/>
    <s v="Shree Vardhaman Medical(GST)"/>
    <s v="KRAHD_38584"/>
    <s v="Large A Pharmacy"/>
    <s v="HFS (Large A Pharmacy)- L type- Sectorized"/>
    <s v="Grooming"/>
    <s v="Wilkinson Sword"/>
    <n v="160"/>
    <n v="-1"/>
    <n v="-103"/>
    <x v="1"/>
    <x v="3"/>
    <n v="0"/>
    <n v="0"/>
    <n v="156.12"/>
    <n v="-36"/>
    <n v="37"/>
    <n v="0"/>
    <n v="103"/>
    <n v="-1"/>
  </r>
  <r>
    <d v="2024-12-02T00:00:00"/>
    <x v="1"/>
    <s v="Beena Medical Stores Private Limited"/>
    <s v="KRAHD_94675"/>
    <s v="Large A Pharmacy"/>
    <s v="HFS (Large A Pharmacy)- D type- Sectorized"/>
    <s v="Grooming"/>
    <s v="Wilkinson Sword"/>
    <n v="160"/>
    <n v="-1"/>
    <n v="-103"/>
    <x v="1"/>
    <x v="3"/>
    <n v="0"/>
    <n v="0"/>
    <n v="156.12"/>
    <n v="-35"/>
    <n v="36"/>
    <n v="0"/>
    <n v="103"/>
    <n v="-1"/>
  </r>
  <r>
    <d v="2024-12-02T00:00:00"/>
    <x v="1"/>
    <s v="New Mahalaxmi Medical store"/>
    <s v="KRAHD_93109"/>
    <s v="Large B Pharmacy"/>
    <s v="HFS (Large B Pharmacy)- D Type- Sectorized"/>
    <s v="Grooming"/>
    <s v="Wilkinson Sword"/>
    <n v="160"/>
    <n v="-1"/>
    <n v="-103"/>
    <x v="1"/>
    <x v="3"/>
    <n v="0"/>
    <n v="0"/>
    <n v="156.12"/>
    <n v="-34"/>
    <n v="35"/>
    <n v="0"/>
    <n v="103"/>
    <n v="-1"/>
  </r>
  <r>
    <d v="2024-12-02T00:00:00"/>
    <x v="1"/>
    <s v="Manan Medical Stores(GST)"/>
    <s v="KRAHD_40413"/>
    <s v="Large B Pharmacy"/>
    <s v="HFS (Large B Pharmacy)- D Type- Sectorized"/>
    <s v="Grooming"/>
    <s v="Wilkinson Sword"/>
    <n v="160"/>
    <n v="-1"/>
    <n v="-103"/>
    <x v="1"/>
    <x v="3"/>
    <n v="0"/>
    <n v="0"/>
    <n v="156.12"/>
    <n v="-33"/>
    <n v="34"/>
    <n v="0"/>
    <n v="103"/>
    <n v="-1"/>
  </r>
  <r>
    <d v="2024-12-02T00:00:00"/>
    <x v="1"/>
    <s v="Mahalaxmi Novelty"/>
    <s v="KRAHD_83768"/>
    <s v="Small A Pharmacy"/>
    <s v="Other (Small A Pharmacy)"/>
    <s v="Grooming"/>
    <s v="Wilkinson Sword"/>
    <n v="160"/>
    <n v="-1"/>
    <n v="-103"/>
    <x v="3"/>
    <x v="3"/>
    <n v="0"/>
    <n v="0"/>
    <n v="156.12"/>
    <n v="-32"/>
    <n v="33"/>
    <n v="0"/>
    <n v="103"/>
    <n v="-1"/>
  </r>
  <r>
    <d v="2024-12-02T00:00:00"/>
    <x v="1"/>
    <s v="Shanker Kirana Store"/>
    <s v="KRAHD_39128"/>
    <s v="Small B Traditional"/>
    <s v="Other (Small B Traditional)"/>
    <s v="Fabric &amp; Home Care"/>
    <s v="Tide"/>
    <n v="5"/>
    <n v="-1"/>
    <n v="-102.04"/>
    <x v="1"/>
    <x v="3"/>
    <n v="0"/>
    <n v="0"/>
    <n v="156.12"/>
    <n v="-31"/>
    <n v="32"/>
    <n v="0"/>
    <n v="102.04"/>
    <n v="-1"/>
  </r>
  <r>
    <d v="2024-12-02T00:00:00"/>
    <x v="1"/>
    <s v="parvati provision store"/>
    <s v="KRAHD_M00209"/>
    <s v="Small B Traditional"/>
    <s v="Maximus Jun22 (Small B Traditional)"/>
    <s v="Fabric &amp; Home Care"/>
    <s v="Tide"/>
    <n v="5"/>
    <n v="-1"/>
    <n v="-102.04"/>
    <x v="1"/>
    <x v="3"/>
    <n v="0"/>
    <n v="0"/>
    <n v="156.12"/>
    <n v="-30"/>
    <n v="31"/>
    <n v="0"/>
    <n v="102.04"/>
    <n v="-1"/>
  </r>
  <r>
    <d v="2024-12-02T00:00:00"/>
    <x v="1"/>
    <s v="Satnam Parlour"/>
    <s v="KRAHD_88685"/>
    <s v="Small B Traditional"/>
    <s v="Other (Small B Traditional)"/>
    <s v="Fabric &amp; Home Care"/>
    <s v="Ariel"/>
    <n v="5"/>
    <n v="-1"/>
    <n v="-102.04"/>
    <x v="4"/>
    <x v="3"/>
    <n v="0"/>
    <n v="0"/>
    <n v="156.12"/>
    <n v="-29"/>
    <n v="30"/>
    <n v="0"/>
    <n v="102.04"/>
    <n v="-1"/>
  </r>
  <r>
    <d v="2024-12-02T00:00:00"/>
    <x v="1"/>
    <s v="jai Shree kirana store"/>
    <s v="KRAHD_101330"/>
    <s v="New Traditional"/>
    <s v="Other (New Traditional)"/>
    <s v="Fabric &amp; Home Care"/>
    <s v="Tide"/>
    <n v="5"/>
    <n v="-1"/>
    <n v="-102.04"/>
    <x v="1"/>
    <x v="3"/>
    <n v="0"/>
    <n v="0"/>
    <n v="156.12"/>
    <n v="-28"/>
    <n v="29"/>
    <n v="0"/>
    <n v="102.04"/>
    <n v="-1"/>
  </r>
  <r>
    <d v="2024-12-02T00:00:00"/>
    <x v="1"/>
    <s v="parvati provision store"/>
    <s v="KRAHD_M00209"/>
    <s v="Small B Traditional"/>
    <s v="Maximus Jun22 (Small B Traditional)"/>
    <s v="Fabric &amp; Home Care"/>
    <s v="Tide"/>
    <n v="5"/>
    <n v="-1"/>
    <n v="-102.04"/>
    <x v="1"/>
    <x v="3"/>
    <n v="0"/>
    <n v="0"/>
    <n v="156.12"/>
    <n v="-27"/>
    <n v="28"/>
    <n v="0"/>
    <n v="102.04"/>
    <n v="-1"/>
  </r>
  <r>
    <d v="2024-12-02T00:00:00"/>
    <x v="1"/>
    <s v="Kundan Parlour"/>
    <s v="KRAHD_80386"/>
    <s v="New Traditional"/>
    <s v="Other (New Traditional)"/>
    <s v="Fabric &amp; Home Care"/>
    <s v="Tide"/>
    <n v="5"/>
    <n v="-1"/>
    <n v="-102.04"/>
    <x v="6"/>
    <x v="3"/>
    <n v="0"/>
    <n v="0"/>
    <n v="156.12"/>
    <n v="-26"/>
    <n v="27"/>
    <n v="0"/>
    <n v="102.04"/>
    <n v="-1"/>
  </r>
  <r>
    <d v="2024-12-02T00:00:00"/>
    <x v="1"/>
    <s v="Kashtabhanjan Medical"/>
    <s v="KRAHD_88734"/>
    <s v="Medium Pharmacy"/>
    <s v="New (Medium Pharmacy)- D Type"/>
    <s v="Fem Care"/>
    <s v="Whisper Choice"/>
    <n v="30"/>
    <n v="-1"/>
    <n v="-99.1"/>
    <x v="1"/>
    <x v="3"/>
    <n v="0"/>
    <n v="0"/>
    <n v="156.12"/>
    <n v="-25"/>
    <n v="26"/>
    <n v="0"/>
    <n v="99.1"/>
    <n v="-1"/>
  </r>
  <r>
    <d v="2024-12-02T00:00:00"/>
    <x v="1"/>
    <s v="Satnam Parlour"/>
    <s v="KRAHD_88685"/>
    <s v="Small B Traditional"/>
    <s v="Other (Small B Traditional)"/>
    <s v="Grooming"/>
    <s v="Guard"/>
    <n v="108"/>
    <n v="-1"/>
    <n v="-98.95"/>
    <x v="4"/>
    <x v="3"/>
    <n v="0"/>
    <n v="0"/>
    <n v="156.12"/>
    <n v="-24"/>
    <n v="25"/>
    <n v="0"/>
    <n v="98.95"/>
    <n v="-1"/>
  </r>
  <r>
    <d v="2024-12-02T00:00:00"/>
    <x v="1"/>
    <s v="chamunda kirana"/>
    <s v="KRAHD_M01343"/>
    <s v="Small B Traditional"/>
    <s v="Maximus Jun22 (Small B Traditional)"/>
    <s v="Grooming"/>
    <s v="Guard"/>
    <n v="108"/>
    <n v="-1"/>
    <n v="-98.95"/>
    <x v="6"/>
    <x v="3"/>
    <n v="0"/>
    <n v="0"/>
    <n v="156.12"/>
    <n v="-23"/>
    <n v="24"/>
    <n v="0"/>
    <n v="98.95"/>
    <n v="-1"/>
  </r>
  <r>
    <d v="2024-12-02T00:00:00"/>
    <x v="1"/>
    <s v="Shree Shanti Chemist"/>
    <s v="KRAHD_38988"/>
    <s v="Large B Pharmacy"/>
    <s v="HFS (Large B Pharmacy)- D Type- Sectorized"/>
    <s v="Grooming"/>
    <s v="Guard"/>
    <n v="108"/>
    <n v="-1"/>
    <n v="-98.95"/>
    <x v="1"/>
    <x v="3"/>
    <n v="0"/>
    <n v="0"/>
    <n v="156.12"/>
    <n v="-22"/>
    <n v="23"/>
    <n v="0"/>
    <n v="98.95"/>
    <n v="-1"/>
  </r>
  <r>
    <d v="2024-12-02T00:00:00"/>
    <x v="1"/>
    <s v="Hare Krishna grain cener"/>
    <s v="KRAHD_M01969"/>
    <s v="Large B Traditional"/>
    <s v="HFS Sectorized (Large B Traditional)"/>
    <s v="Grooming"/>
    <s v="Guard"/>
    <n v="108"/>
    <n v="-1"/>
    <n v="-98.95"/>
    <x v="1"/>
    <x v="3"/>
    <n v="0"/>
    <n v="0"/>
    <n v="156.12"/>
    <n v="-21"/>
    <n v="22"/>
    <n v="0"/>
    <n v="98.95"/>
    <n v="-1"/>
  </r>
  <r>
    <d v="2024-12-02T00:00:00"/>
    <x v="1"/>
    <s v="Shivam medical"/>
    <s v="KRAHD_25973"/>
    <s v="New Pharmacy"/>
    <s v="Other (New Pharmacy)"/>
    <s v="Hair Care"/>
    <s v="H&amp;S"/>
    <n v="60"/>
    <n v="-2"/>
    <n v="-49"/>
    <x v="1"/>
    <x v="3"/>
    <n v="0"/>
    <n v="0"/>
    <n v="156.12"/>
    <n v="-20"/>
    <n v="21"/>
    <n v="0"/>
    <n v="98"/>
    <n v="-2"/>
  </r>
  <r>
    <d v="2024-12-02T00:00:00"/>
    <x v="1"/>
    <s v="Rajdeep Pro Store"/>
    <s v="KRAHD_38513"/>
    <s v="Large B Traditional"/>
    <s v="HFS Sectorized (Large B Traditional)"/>
    <s v="Baby Care"/>
    <s v="Pampers"/>
    <n v="40"/>
    <n v="-1"/>
    <n v="-82.5"/>
    <x v="1"/>
    <x v="3"/>
    <n v="0"/>
    <n v="0"/>
    <n v="156.12"/>
    <n v="-18"/>
    <n v="20"/>
    <n v="0"/>
    <n v="82.5"/>
    <n v="-1"/>
  </r>
  <r>
    <d v="2024-12-02T00:00:00"/>
    <x v="1"/>
    <s v="Shivam medical"/>
    <s v="KRAHD_25973"/>
    <s v="New Pharmacy"/>
    <s v="Other (New Pharmacy)"/>
    <s v="Baby Care"/>
    <s v="Pampers"/>
    <n v="32"/>
    <n v="-1"/>
    <n v="-82.5"/>
    <x v="1"/>
    <x v="3"/>
    <n v="0"/>
    <n v="0"/>
    <n v="156.12"/>
    <n v="-17"/>
    <n v="19"/>
    <n v="0"/>
    <n v="82.5"/>
    <n v="-1"/>
  </r>
  <r>
    <d v="2024-12-02T00:00:00"/>
    <x v="1"/>
    <s v="Health Plus"/>
    <s v="KRAHD_85030"/>
    <s v="Large B Pharmacy"/>
    <s v="HFS Sectorized (Large B Pharmacy)"/>
    <s v="Baby Care"/>
    <s v="Pampers"/>
    <n v="40"/>
    <n v="-1"/>
    <n v="-82.5"/>
    <x v="1"/>
    <x v="3"/>
    <n v="0"/>
    <n v="0"/>
    <n v="156.12"/>
    <n v="-16"/>
    <n v="18"/>
    <n v="0"/>
    <n v="82.5"/>
    <n v="-1"/>
  </r>
  <r>
    <d v="2024-12-02T00:00:00"/>
    <x v="2"/>
    <s v="simandhar pharmacy"/>
    <s v="KRAHD_85454"/>
    <s v="Medium Pharmacy"/>
    <s v="New (Medium Pharmacy)- D Type"/>
    <s v="Fem Care"/>
    <s v="Whisper Ultra"/>
    <n v="60"/>
    <n v="-1"/>
    <n v="-81.09"/>
    <x v="5"/>
    <x v="4"/>
    <n v="0"/>
    <n v="0"/>
    <n v="0"/>
    <n v="-6"/>
    <n v="6"/>
    <n v="0"/>
    <n v="81.09"/>
    <n v="-1"/>
  </r>
  <r>
    <d v="2024-12-02T00:00:00"/>
    <x v="2"/>
    <s v="Medicare Pharmacy(GST)"/>
    <s v="KRAHD_84714"/>
    <s v="Large B Pharmacy"/>
    <s v="HFS (Large B Pharmacy)- D Type- Sectorized"/>
    <s v="Fem Care"/>
    <s v="Whisper Ultra"/>
    <n v="48"/>
    <n v="-1"/>
    <n v="-81.09"/>
    <x v="5"/>
    <x v="4"/>
    <n v="0"/>
    <n v="0"/>
    <n v="0"/>
    <n v="-5"/>
    <n v="5"/>
    <n v="0"/>
    <n v="81.09"/>
    <n v="-1"/>
  </r>
  <r>
    <d v="2024-12-02T00:00:00"/>
    <x v="0"/>
    <s v="balaji medical and general Store"/>
    <s v="KRAHD_102521"/>
    <s v="New Pharmacy"/>
    <s v="Other (New Pharmacy)"/>
    <s v="Female Hair Removal"/>
    <s v="Satin Care"/>
    <n v="192"/>
    <n v="1"/>
    <n v="78.06"/>
    <x v="0"/>
    <x v="3"/>
    <n v="78.06"/>
    <n v="78.06"/>
    <n v="156.12"/>
    <n v="-15"/>
    <n v="17"/>
    <n v="1"/>
    <n v="0"/>
    <n v="0"/>
  </r>
  <r>
    <d v="2024-12-02T00:00:00"/>
    <x v="0"/>
    <s v="New Umiya Medical"/>
    <s v="KRAHD_41616"/>
    <s v="Large B Pharmacy"/>
    <s v="HFS (Large B Pharmacy)- D Type- Sectorized"/>
    <s v="Female Hair Removal"/>
    <s v="Satin Care"/>
    <n v="192"/>
    <n v="1"/>
    <n v="78.06"/>
    <x v="0"/>
    <x v="3"/>
    <n v="78.06"/>
    <n v="78.06"/>
    <n v="78.06"/>
    <n v="-16"/>
    <n v="16"/>
    <n v="1"/>
    <n v="0"/>
    <n v="0"/>
  </r>
  <r>
    <d v="2024-12-02T00:00:00"/>
    <x v="1"/>
    <s v="Anjali Kirana"/>
    <s v="KRAHD_48180"/>
    <s v="Small B Traditional"/>
    <s v="Other (Small B Traditional)"/>
    <s v="Baby Care"/>
    <s v="Pampers"/>
    <n v="288"/>
    <n v="-3"/>
    <n v="-25.62"/>
    <x v="1"/>
    <x v="3"/>
    <n v="0"/>
    <n v="0"/>
    <n v="0"/>
    <n v="-17"/>
    <n v="15"/>
    <n v="0"/>
    <n v="76.86"/>
    <n v="-3"/>
  </r>
  <r>
    <d v="2024-12-02T00:00:00"/>
    <x v="1"/>
    <s v="Shree Aai Mata super market"/>
    <s v="KRAHD_M04982"/>
    <s v="Small B Traditional"/>
    <s v="Maximus Jun22 (Small B Traditional)"/>
    <s v="Hair Care"/>
    <s v="H&amp;S"/>
    <n v="48"/>
    <n v="-1"/>
    <n v="-76.37"/>
    <x v="4"/>
    <x v="3"/>
    <n v="0"/>
    <n v="0"/>
    <n v="0"/>
    <n v="-14"/>
    <n v="14"/>
    <n v="0"/>
    <n v="76.37"/>
    <n v="-1"/>
  </r>
  <r>
    <d v="2024-12-02T00:00:00"/>
    <x v="1"/>
    <s v="Shree Aai Mata super market"/>
    <s v="KRAHD_M04982"/>
    <s v="Small B Traditional"/>
    <s v="Maximus Jun22 (Small B Traditional)"/>
    <s v="Hair Care"/>
    <s v="H&amp;S"/>
    <n v="48"/>
    <n v="-1"/>
    <n v="-76.37"/>
    <x v="4"/>
    <x v="3"/>
    <n v="0"/>
    <n v="0"/>
    <n v="0"/>
    <n v="-13"/>
    <n v="13"/>
    <n v="0"/>
    <n v="76.37"/>
    <n v="-1"/>
  </r>
  <r>
    <d v="2024-12-02T00:00:00"/>
    <x v="2"/>
    <s v="Medicare Pharmacy(GST)"/>
    <s v="KRAHD_84714"/>
    <s v="Large B Pharmacy"/>
    <s v="HFS (Large B Pharmacy)- D Type- Sectorized"/>
    <s v="Fem Care"/>
    <s v="Whisper Ultra"/>
    <n v="48"/>
    <n v="-1"/>
    <n v="-75.89"/>
    <x v="5"/>
    <x v="4"/>
    <n v="0"/>
    <n v="0"/>
    <n v="0"/>
    <n v="-4"/>
    <n v="4"/>
    <n v="0"/>
    <n v="75.89"/>
    <n v="-1"/>
  </r>
  <r>
    <d v="2024-12-02T00:00:00"/>
    <x v="2"/>
    <s v="Bharavnath Anaj Bhandar"/>
    <s v="KRAHD_39565"/>
    <s v="Large B Traditional"/>
    <s v="HFS Sectorized (Large B Traditional)"/>
    <s v="Health Care"/>
    <s v="BabyRub"/>
    <n v="216"/>
    <n v="-1"/>
    <n v="-74.27"/>
    <x v="7"/>
    <x v="4"/>
    <n v="0"/>
    <n v="0"/>
    <n v="0"/>
    <n v="-3"/>
    <n v="3"/>
    <n v="0"/>
    <n v="74.27"/>
    <n v="-1"/>
  </r>
  <r>
    <d v="2024-12-02T00:00:00"/>
    <x v="1"/>
    <s v="Hare Krishna grain cener"/>
    <s v="KRAHD_M01969"/>
    <s v="Large B Traditional"/>
    <s v="HFS Sectorized (Large B Traditional)"/>
    <s v="Grooming"/>
    <s v="Guard"/>
    <n v="480"/>
    <n v="-1"/>
    <n v="-70"/>
    <x v="1"/>
    <x v="3"/>
    <n v="0"/>
    <n v="0"/>
    <n v="0"/>
    <n v="-12"/>
    <n v="12"/>
    <n v="0"/>
    <n v="70"/>
    <n v="-1"/>
  </r>
  <r>
    <d v="2024-12-14T00:00:00"/>
    <x v="0"/>
    <s v="Punit Sales Agency"/>
    <s v="KRHUB_78572"/>
    <s v="SubD A"/>
    <s v="SubD (SubD A)"/>
    <s v="Fabric &amp; Home Care"/>
    <s v="Tide"/>
    <n v="48"/>
    <n v="1"/>
    <n v="67.599999999999994"/>
    <x v="0"/>
    <x v="0"/>
    <n v="67.599999999999994"/>
    <n v="67.599999999999994"/>
    <n v="67.599999999999994"/>
    <n v="174"/>
    <n v="4"/>
    <n v="1"/>
    <n v="0"/>
    <n v="0"/>
  </r>
  <r>
    <d v="2024-12-02T00:00:00"/>
    <x v="1"/>
    <s v="Sitaram"/>
    <s v="KRAHD_P2373"/>
    <s v="New Traditional"/>
    <s v="Maximus Phase1 (New Traditional)"/>
    <s v="Fabric &amp; Home Care"/>
    <s v="Tide"/>
    <n v="48"/>
    <n v="-1"/>
    <n v="-67.599999999999994"/>
    <x v="1"/>
    <x v="3"/>
    <n v="0"/>
    <n v="0"/>
    <n v="0"/>
    <n v="-11"/>
    <n v="11"/>
    <n v="0"/>
    <n v="67.599999999999994"/>
    <n v="-1"/>
  </r>
  <r>
    <d v="2024-12-02T00:00:00"/>
    <x v="2"/>
    <s v="Medicare Pharmacy(GST)"/>
    <s v="KRAHD_84714"/>
    <s v="Large B Pharmacy"/>
    <s v="HFS (Large B Pharmacy)- D Type- Sectorized"/>
    <s v="Fem Care"/>
    <s v="Whisper Ultra"/>
    <n v="60"/>
    <n v="-1"/>
    <n v="-59.46"/>
    <x v="5"/>
    <x v="4"/>
    <n v="0"/>
    <n v="0"/>
    <n v="0"/>
    <n v="-2"/>
    <n v="2"/>
    <n v="0"/>
    <n v="59.46"/>
    <n v="-1"/>
  </r>
  <r>
    <d v="2024-12-02T00:00:00"/>
    <x v="2"/>
    <s v="simandhar pharmacy"/>
    <s v="KRAHD_85454"/>
    <s v="Medium Pharmacy"/>
    <s v="New (Medium Pharmacy)- D Type"/>
    <s v="Health Care"/>
    <s v="Inhaler"/>
    <n v="720"/>
    <n v="-1"/>
    <n v="-55.91"/>
    <x v="5"/>
    <x v="4"/>
    <n v="0"/>
    <n v="0"/>
    <n v="0"/>
    <n v="-1"/>
    <n v="1"/>
    <n v="0"/>
    <n v="55.91"/>
    <n v="-1"/>
  </r>
  <r>
    <d v="2024-12-02T00:00:00"/>
    <x v="1"/>
    <s v="Life Care Pharmacy"/>
    <s v="KRAHD_82998"/>
    <s v="Large B Pharmacy"/>
    <s v="HFS (Large B Pharmacy)- D Type- Sectorized"/>
    <s v="Health Care"/>
    <s v="Action 500"/>
    <n v="960"/>
    <n v="-1"/>
    <n v="-46.69"/>
    <x v="1"/>
    <x v="3"/>
    <n v="0"/>
    <n v="0"/>
    <n v="0"/>
    <n v="-10"/>
    <n v="10"/>
    <n v="0"/>
    <n v="46.69"/>
    <n v="-1"/>
  </r>
  <r>
    <d v="2024-12-02T00:00:00"/>
    <x v="1"/>
    <s v="Jalaram Medical(GST)"/>
    <s v="KRAHD_48058"/>
    <s v="Large B Pharmacy"/>
    <s v="HFS (Large B Pharmacy)- D Type- Sectorized"/>
    <s v="Health Care"/>
    <s v="Action 500"/>
    <n v="960"/>
    <n v="-1"/>
    <n v="-46.69"/>
    <x v="1"/>
    <x v="3"/>
    <n v="0"/>
    <n v="0"/>
    <n v="0"/>
    <n v="-9"/>
    <n v="9"/>
    <n v="0"/>
    <n v="46.69"/>
    <n v="-1"/>
  </r>
  <r>
    <d v="2024-12-02T00:00:00"/>
    <x v="1"/>
    <s v="Manisha Medical(GST)"/>
    <s v="KRAHD_39042"/>
    <s v="Small A Pharmacy"/>
    <s v="Other (Small A Pharmacy)"/>
    <s v="Health Care"/>
    <s v="Action 500"/>
    <n v="960"/>
    <n v="-1"/>
    <n v="-46.69"/>
    <x v="1"/>
    <x v="3"/>
    <n v="0"/>
    <n v="0"/>
    <n v="0"/>
    <n v="-8"/>
    <n v="8"/>
    <n v="0"/>
    <n v="46.69"/>
    <n v="-1"/>
  </r>
  <r>
    <d v="2024-12-02T00:00:00"/>
    <x v="1"/>
    <s v="Tana Ri Ri Medi. &amp; Provi. Store(GST)"/>
    <s v="KRAHD_42093"/>
    <s v="Medium Pharmacy"/>
    <s v="New (Medium Pharmacy)- D Type"/>
    <s v="Health Care"/>
    <s v="Action 500"/>
    <n v="960"/>
    <n v="-1"/>
    <n v="-46.69"/>
    <x v="1"/>
    <x v="3"/>
    <n v="0"/>
    <n v="0"/>
    <n v="0"/>
    <n v="-7"/>
    <n v="7"/>
    <n v="0"/>
    <n v="46.69"/>
    <n v="-1"/>
  </r>
  <r>
    <d v="2024-12-02T00:00:00"/>
    <x v="1"/>
    <s v="Sangam Pharmacy"/>
    <s v="KRAHD_82527"/>
    <s v="Large B Pharmacy"/>
    <s v="HFS (Large B Pharmacy)- D Type- Sectorized"/>
    <s v="Grooming"/>
    <s v="Guard"/>
    <n v="480"/>
    <n v="-1"/>
    <n v="-40"/>
    <x v="1"/>
    <x v="3"/>
    <n v="0"/>
    <n v="0"/>
    <n v="0"/>
    <n v="-6"/>
    <n v="6"/>
    <n v="0"/>
    <n v="40"/>
    <n v="-1"/>
  </r>
  <r>
    <d v="2024-12-02T00:00:00"/>
    <x v="1"/>
    <s v="Nandkishor Medical Stores"/>
    <s v="KRAHD_53216"/>
    <s v="Large B Pharmacy"/>
    <s v="HFS (Large B Pharmacy)- D Type- Sectorized"/>
    <s v="Grooming"/>
    <s v="Guard"/>
    <n v="480"/>
    <n v="-1"/>
    <n v="-40"/>
    <x v="1"/>
    <x v="3"/>
    <n v="0"/>
    <n v="0"/>
    <n v="0"/>
    <n v="-5"/>
    <n v="5"/>
    <n v="0"/>
    <n v="40"/>
    <n v="-1"/>
  </r>
  <r>
    <d v="2024-12-02T00:00:00"/>
    <x v="1"/>
    <s v="Aravali Medical Stores"/>
    <s v="KRAHD_75922"/>
    <s v="Large B Pharmacy"/>
    <s v="HFS (Large B Pharmacy)- D Type- Sectorized"/>
    <s v="Grooming"/>
    <s v="Guard"/>
    <n v="480"/>
    <n v="-1"/>
    <n v="-40"/>
    <x v="1"/>
    <x v="3"/>
    <n v="0"/>
    <n v="0"/>
    <n v="0"/>
    <n v="-4"/>
    <n v="4"/>
    <n v="0"/>
    <n v="40"/>
    <n v="-1"/>
  </r>
  <r>
    <d v="2024-12-02T00:00:00"/>
    <x v="1"/>
    <s v="Patava Medical(GST)"/>
    <s v="KRAHD_40484"/>
    <s v="Small A Pharmacy"/>
    <s v="Other (Small A Pharmacy)"/>
    <s v="Fem Care"/>
    <s v="Whisper Choice"/>
    <n v="120"/>
    <n v="-1"/>
    <n v="-37.83"/>
    <x v="4"/>
    <x v="3"/>
    <n v="0"/>
    <n v="0"/>
    <n v="0"/>
    <n v="-3"/>
    <n v="3"/>
    <n v="0"/>
    <n v="37.83"/>
    <n v="-1"/>
  </r>
  <r>
    <d v="2024-12-02T00:00:00"/>
    <x v="1"/>
    <s v="Ganesh Kirana"/>
    <s v="KRAHD_P2337"/>
    <s v="Small C Traditional"/>
    <s v="Maximus Phase1 (Small C Traditional)"/>
    <s v="Hair Care"/>
    <s v="H&amp;S"/>
    <n v="60"/>
    <n v="-1"/>
    <n v="-24.5"/>
    <x v="1"/>
    <x v="3"/>
    <n v="0"/>
    <n v="0"/>
    <n v="0"/>
    <n v="-2"/>
    <n v="2"/>
    <n v="0"/>
    <n v="24.5"/>
    <n v="-1"/>
  </r>
  <r>
    <d v="2024-12-02T00:00:00"/>
    <x v="1"/>
    <s v="Jay Shankar Pro store"/>
    <s v="KRAHD_40271"/>
    <s v="Large B Traditional"/>
    <s v="HFS Sectorized (Large B Traditional)"/>
    <s v="Hair Care"/>
    <s v="H&amp;S"/>
    <n v="60"/>
    <n v="-1"/>
    <n v="-24.5"/>
    <x v="1"/>
    <x v="3"/>
    <n v="0"/>
    <n v="0"/>
    <n v="0"/>
    <n v="-1"/>
    <n v="1"/>
    <n v="0"/>
    <n v="24.5"/>
    <n v="-1"/>
  </r>
  <r>
    <d v="2024-12-14T00:00:00"/>
    <x v="3"/>
    <s v="Vinod Pharma"/>
    <s v="KRHUB_93329"/>
    <s v="SubD A"/>
    <s v="SubD (SubD A)"/>
    <s v="Fabric &amp; Home Care"/>
    <s v="Tide"/>
    <n v="1"/>
    <n v="40"/>
    <n v="0"/>
    <x v="0"/>
    <x v="0"/>
    <n v="0"/>
    <n v="0"/>
    <n v="0"/>
    <n v="173"/>
    <n v="3"/>
    <n v="40"/>
    <n v="0"/>
    <n v="0"/>
  </r>
  <r>
    <d v="2024-12-17T00:00:00"/>
    <x v="3"/>
    <s v="Punit Sales Agency"/>
    <s v="KRHUB_78572"/>
    <s v="SubD A"/>
    <s v="SubD (SubD A)"/>
    <s v="Fabric &amp; Home Care"/>
    <s v="Tide"/>
    <n v="1"/>
    <n v="40"/>
    <n v="0"/>
    <x v="0"/>
    <x v="1"/>
    <n v="0"/>
    <n v="0"/>
    <n v="0"/>
    <n v="241"/>
    <n v="6"/>
    <n v="40"/>
    <n v="0"/>
    <n v="0"/>
  </r>
  <r>
    <d v="2024-12-14T00:00:00"/>
    <x v="3"/>
    <s v="Punit Sales Agency"/>
    <s v="KRHUB_78572"/>
    <s v="SubD A"/>
    <s v="SubD (SubD A)"/>
    <s v="Fabric &amp; Home Care"/>
    <s v="Tide"/>
    <n v="60"/>
    <n v="69"/>
    <n v="0"/>
    <x v="0"/>
    <x v="0"/>
    <n v="0"/>
    <n v="0"/>
    <n v="0"/>
    <n v="133"/>
    <n v="2"/>
    <n v="69"/>
    <n v="0"/>
    <n v="0"/>
  </r>
  <r>
    <d v="2024-12-16T00:00:00"/>
    <x v="3"/>
    <s v="Jalaram Enterprise"/>
    <s v="KRHUB_86219"/>
    <s v="SubD B"/>
    <s v="SubD (SubD B)"/>
    <s v="Fabric &amp; Home Care"/>
    <s v="Tide"/>
    <n v="1"/>
    <n v="16"/>
    <n v="0"/>
    <x v="0"/>
    <x v="1"/>
    <n v="0"/>
    <n v="0"/>
    <n v="0"/>
    <n v="201"/>
    <n v="5"/>
    <n v="16"/>
    <n v="0"/>
    <n v="0"/>
  </r>
  <r>
    <d v="2024-12-17T00:00:00"/>
    <x v="3"/>
    <s v="SHREE MOMAI TRADERS"/>
    <s v="KRHUB_89269"/>
    <s v="SubD A"/>
    <s v="SubD (SubD A)"/>
    <s v="Fabric &amp; Home Care"/>
    <s v="Tide"/>
    <n v="1"/>
    <n v="48"/>
    <n v="0"/>
    <x v="0"/>
    <x v="1"/>
    <n v="0"/>
    <n v="0"/>
    <n v="0"/>
    <n v="185"/>
    <n v="4"/>
    <n v="48"/>
    <n v="0"/>
    <n v="0"/>
  </r>
  <r>
    <d v="2024-12-17T00:00:00"/>
    <x v="3"/>
    <s v="SHREE MOMAI TRADERS"/>
    <s v="KRHUB_89269"/>
    <s v="SubD A"/>
    <s v="SubD (SubD A)"/>
    <s v="Fabric &amp; Home Care"/>
    <s v="Tide"/>
    <n v="1"/>
    <n v="25"/>
    <n v="0"/>
    <x v="0"/>
    <x v="1"/>
    <n v="0"/>
    <n v="0"/>
    <n v="0"/>
    <n v="137"/>
    <n v="3"/>
    <n v="25"/>
    <n v="0"/>
    <n v="0"/>
  </r>
  <r>
    <d v="2024-12-18T00:00:00"/>
    <x v="3"/>
    <s v="Jay Ambe Enterprise"/>
    <s v="KRHUB_92863"/>
    <s v="SubD A"/>
    <s v="SubD (SubD A)"/>
    <s v="Fabric &amp; Home Care"/>
    <s v="Tide"/>
    <n v="1"/>
    <n v="40"/>
    <n v="0"/>
    <x v="0"/>
    <x v="1"/>
    <n v="0"/>
    <n v="0"/>
    <n v="0"/>
    <n v="112"/>
    <n v="2"/>
    <n v="40"/>
    <n v="0"/>
    <n v="0"/>
  </r>
  <r>
    <d v="2024-12-19T00:00:00"/>
    <x v="3"/>
    <s v="DEV ENTERPRISE"/>
    <s v="KRHUB_90736"/>
    <s v="SubD A"/>
    <s v="SubD (SubD A)"/>
    <s v="Fabric &amp; Home Care"/>
    <s v="Tide"/>
    <n v="60"/>
    <n v="72"/>
    <n v="0"/>
    <x v="0"/>
    <x v="1"/>
    <n v="0"/>
    <n v="0"/>
    <n v="0"/>
    <n v="72"/>
    <n v="1"/>
    <n v="72"/>
    <n v="0"/>
    <n v="0"/>
  </r>
  <r>
    <d v="2024-12-14T00:00:00"/>
    <x v="3"/>
    <s v="V M Enterprise"/>
    <s v="KRHUB_91962"/>
    <s v="SubD A"/>
    <s v="SubD (SubD A)"/>
    <s v="Fabric &amp; Home Care"/>
    <s v="Tide"/>
    <n v="1"/>
    <n v="64"/>
    <n v="0"/>
    <x v="0"/>
    <x v="0"/>
    <n v="0"/>
    <n v="0"/>
    <n v="0"/>
    <n v="64"/>
    <n v="1"/>
    <n v="64"/>
    <n v="0"/>
    <n v="0"/>
  </r>
  <r>
    <m/>
    <x v="4"/>
    <m/>
    <m/>
    <m/>
    <m/>
    <m/>
    <m/>
    <m/>
    <m/>
    <m/>
    <x v="0"/>
    <x v="5"/>
    <m/>
    <m/>
    <m/>
    <m/>
    <m/>
    <m/>
    <m/>
    <m/>
  </r>
  <r>
    <m/>
    <x v="4"/>
    <m/>
    <m/>
    <m/>
    <m/>
    <m/>
    <m/>
    <m/>
    <m/>
    <m/>
    <x v="0"/>
    <x v="5"/>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BCE986-391C-414E-AC36-F242A7DBF825}" name="PivotTable15" cacheId="8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0">
  <location ref="A122:B126" firstHeaderRow="1" firstDataRow="2" firstDataCol="1"/>
  <pivotFields count="21">
    <pivotField showAll="0" defaultSubtotal="0"/>
    <pivotField axis="axisRow" dataField="1" showAll="0" defaultSubtotal="0">
      <items count="5">
        <item x="2"/>
        <item x="1"/>
        <item x="0"/>
        <item x="3"/>
        <item h="1" x="4"/>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0">
        <item x="5"/>
        <item x="7"/>
        <item x="3"/>
        <item x="8"/>
        <item x="9"/>
        <item x="6"/>
        <item x="4"/>
        <item x="2"/>
        <item x="1"/>
        <item x="0"/>
      </items>
    </pivotField>
    <pivotField axis="axisCol" showAll="0" defaultSubtotal="0">
      <items count="6">
        <item x="3"/>
        <item h="1" x="0"/>
        <item h="1" x="2"/>
        <item h="1" x="4"/>
        <item h="1" x="1"/>
        <item h="1" x="5"/>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
  </rowFields>
  <rowItems count="3">
    <i>
      <x v="1"/>
    </i>
    <i>
      <x v="2"/>
    </i>
    <i t="grand">
      <x/>
    </i>
  </rowItems>
  <colFields count="1">
    <field x="12"/>
  </colFields>
  <colItems count="1">
    <i>
      <x/>
    </i>
  </colItems>
  <dataFields count="1">
    <dataField name="Count of transaction_type" fld="1" subtotal="count" baseField="0" baseItem="0"/>
  </dataFields>
  <chartFormats count="34">
    <chartFormat chart="5" format="0" series="1">
      <pivotArea type="data" outline="0" fieldPosition="0">
        <references count="2">
          <reference field="4294967294" count="1" selected="0">
            <x v="0"/>
          </reference>
          <reference field="12" count="1" selected="0">
            <x v="0"/>
          </reference>
        </references>
      </pivotArea>
    </chartFormat>
    <chartFormat chart="5" format="1" series="1">
      <pivotArea type="data" outline="0" fieldPosition="0">
        <references count="2">
          <reference field="4294967294" count="1" selected="0">
            <x v="0"/>
          </reference>
          <reference field="12" count="1" selected="0">
            <x v="1"/>
          </reference>
        </references>
      </pivotArea>
    </chartFormat>
    <chartFormat chart="5" format="2" series="1">
      <pivotArea type="data" outline="0" fieldPosition="0">
        <references count="2">
          <reference field="4294967294" count="1" selected="0">
            <x v="0"/>
          </reference>
          <reference field="12" count="1" selected="0">
            <x v="2"/>
          </reference>
        </references>
      </pivotArea>
    </chartFormat>
    <chartFormat chart="5" format="3" series="1">
      <pivotArea type="data" outline="0" fieldPosition="0">
        <references count="2">
          <reference field="4294967294" count="1" selected="0">
            <x v="0"/>
          </reference>
          <reference field="12" count="1" selected="0">
            <x v="3"/>
          </reference>
        </references>
      </pivotArea>
    </chartFormat>
    <chartFormat chart="5" format="4" series="1">
      <pivotArea type="data" outline="0" fieldPosition="0">
        <references count="2">
          <reference field="4294967294" count="1" selected="0">
            <x v="0"/>
          </reference>
          <reference field="12" count="1" selected="0">
            <x v="4"/>
          </reference>
        </references>
      </pivotArea>
    </chartFormat>
    <chartFormat chart="7" format="30" series="1">
      <pivotArea type="data" outline="0" fieldPosition="0">
        <references count="2">
          <reference field="4294967294" count="1" selected="0">
            <x v="0"/>
          </reference>
          <reference field="12" count="1" selected="0">
            <x v="0"/>
          </reference>
        </references>
      </pivotArea>
    </chartFormat>
    <chartFormat chart="7" format="31">
      <pivotArea type="data" outline="0" fieldPosition="0">
        <references count="3">
          <reference field="4294967294" count="1" selected="0">
            <x v="0"/>
          </reference>
          <reference field="1" count="1" selected="0">
            <x v="0"/>
          </reference>
          <reference field="12" count="1" selected="0">
            <x v="0"/>
          </reference>
        </references>
      </pivotArea>
    </chartFormat>
    <chartFormat chart="7" format="32">
      <pivotArea type="data" outline="0" fieldPosition="0">
        <references count="3">
          <reference field="4294967294" count="1" selected="0">
            <x v="0"/>
          </reference>
          <reference field="1" count="1" selected="0">
            <x v="1"/>
          </reference>
          <reference field="12" count="1" selected="0">
            <x v="0"/>
          </reference>
        </references>
      </pivotArea>
    </chartFormat>
    <chartFormat chart="7" format="33">
      <pivotArea type="data" outline="0" fieldPosition="0">
        <references count="3">
          <reference field="4294967294" count="1" selected="0">
            <x v="0"/>
          </reference>
          <reference field="1" count="1" selected="0">
            <x v="2"/>
          </reference>
          <reference field="12" count="1" selected="0">
            <x v="0"/>
          </reference>
        </references>
      </pivotArea>
    </chartFormat>
    <chartFormat chart="7" format="34">
      <pivotArea type="data" outline="0" fieldPosition="0">
        <references count="3">
          <reference field="4294967294" count="1" selected="0">
            <x v="0"/>
          </reference>
          <reference field="1" count="1" selected="0">
            <x v="3"/>
          </reference>
          <reference field="12" count="1" selected="0">
            <x v="0"/>
          </reference>
        </references>
      </pivotArea>
    </chartFormat>
    <chartFormat chart="7" format="35" series="1">
      <pivotArea type="data" outline="0" fieldPosition="0">
        <references count="2">
          <reference field="4294967294" count="1" selected="0">
            <x v="0"/>
          </reference>
          <reference field="12" count="1" selected="0">
            <x v="1"/>
          </reference>
        </references>
      </pivotArea>
    </chartFormat>
    <chartFormat chart="7" format="36">
      <pivotArea type="data" outline="0" fieldPosition="0">
        <references count="3">
          <reference field="4294967294" count="1" selected="0">
            <x v="0"/>
          </reference>
          <reference field="1" count="1" selected="0">
            <x v="0"/>
          </reference>
          <reference field="12" count="1" selected="0">
            <x v="1"/>
          </reference>
        </references>
      </pivotArea>
    </chartFormat>
    <chartFormat chart="7" format="37">
      <pivotArea type="data" outline="0" fieldPosition="0">
        <references count="3">
          <reference field="4294967294" count="1" selected="0">
            <x v="0"/>
          </reference>
          <reference field="1" count="1" selected="0">
            <x v="1"/>
          </reference>
          <reference field="12" count="1" selected="0">
            <x v="1"/>
          </reference>
        </references>
      </pivotArea>
    </chartFormat>
    <chartFormat chart="7" format="38">
      <pivotArea type="data" outline="0" fieldPosition="0">
        <references count="3">
          <reference field="4294967294" count="1" selected="0">
            <x v="0"/>
          </reference>
          <reference field="1" count="1" selected="0">
            <x v="2"/>
          </reference>
          <reference field="12" count="1" selected="0">
            <x v="1"/>
          </reference>
        </references>
      </pivotArea>
    </chartFormat>
    <chartFormat chart="7" format="39">
      <pivotArea type="data" outline="0" fieldPosition="0">
        <references count="3">
          <reference field="4294967294" count="1" selected="0">
            <x v="0"/>
          </reference>
          <reference field="1" count="1" selected="0">
            <x v="3"/>
          </reference>
          <reference field="12" count="1" selected="0">
            <x v="1"/>
          </reference>
        </references>
      </pivotArea>
    </chartFormat>
    <chartFormat chart="7" format="40" series="1">
      <pivotArea type="data" outline="0" fieldPosition="0">
        <references count="2">
          <reference field="4294967294" count="1" selected="0">
            <x v="0"/>
          </reference>
          <reference field="12" count="1" selected="0">
            <x v="2"/>
          </reference>
        </references>
      </pivotArea>
    </chartFormat>
    <chartFormat chart="7" format="41">
      <pivotArea type="data" outline="0" fieldPosition="0">
        <references count="3">
          <reference field="4294967294" count="1" selected="0">
            <x v="0"/>
          </reference>
          <reference field="1" count="1" selected="0">
            <x v="0"/>
          </reference>
          <reference field="12" count="1" selected="0">
            <x v="2"/>
          </reference>
        </references>
      </pivotArea>
    </chartFormat>
    <chartFormat chart="7" format="42">
      <pivotArea type="data" outline="0" fieldPosition="0">
        <references count="3">
          <reference field="4294967294" count="1" selected="0">
            <x v="0"/>
          </reference>
          <reference field="1" count="1" selected="0">
            <x v="1"/>
          </reference>
          <reference field="12" count="1" selected="0">
            <x v="2"/>
          </reference>
        </references>
      </pivotArea>
    </chartFormat>
    <chartFormat chart="7" format="43">
      <pivotArea type="data" outline="0" fieldPosition="0">
        <references count="3">
          <reference field="4294967294" count="1" selected="0">
            <x v="0"/>
          </reference>
          <reference field="1" count="1" selected="0">
            <x v="2"/>
          </reference>
          <reference field="12" count="1" selected="0">
            <x v="2"/>
          </reference>
        </references>
      </pivotArea>
    </chartFormat>
    <chartFormat chart="7" format="44">
      <pivotArea type="data" outline="0" fieldPosition="0">
        <references count="3">
          <reference field="4294967294" count="1" selected="0">
            <x v="0"/>
          </reference>
          <reference field="1" count="1" selected="0">
            <x v="3"/>
          </reference>
          <reference field="12" count="1" selected="0">
            <x v="2"/>
          </reference>
        </references>
      </pivotArea>
    </chartFormat>
    <chartFormat chart="7" format="45" series="1">
      <pivotArea type="data" outline="0" fieldPosition="0">
        <references count="2">
          <reference field="4294967294" count="1" selected="0">
            <x v="0"/>
          </reference>
          <reference field="12" count="1" selected="0">
            <x v="3"/>
          </reference>
        </references>
      </pivotArea>
    </chartFormat>
    <chartFormat chart="7" format="46">
      <pivotArea type="data" outline="0" fieldPosition="0">
        <references count="3">
          <reference field="4294967294" count="1" selected="0">
            <x v="0"/>
          </reference>
          <reference field="1" count="1" selected="0">
            <x v="0"/>
          </reference>
          <reference field="12" count="1" selected="0">
            <x v="3"/>
          </reference>
        </references>
      </pivotArea>
    </chartFormat>
    <chartFormat chart="7" format="47">
      <pivotArea type="data" outline="0" fieldPosition="0">
        <references count="3">
          <reference field="4294967294" count="1" selected="0">
            <x v="0"/>
          </reference>
          <reference field="1" count="1" selected="0">
            <x v="1"/>
          </reference>
          <reference field="12" count="1" selected="0">
            <x v="3"/>
          </reference>
        </references>
      </pivotArea>
    </chartFormat>
    <chartFormat chart="7" format="48">
      <pivotArea type="data" outline="0" fieldPosition="0">
        <references count="3">
          <reference field="4294967294" count="1" selected="0">
            <x v="0"/>
          </reference>
          <reference field="1" count="1" selected="0">
            <x v="2"/>
          </reference>
          <reference field="12" count="1" selected="0">
            <x v="3"/>
          </reference>
        </references>
      </pivotArea>
    </chartFormat>
    <chartFormat chart="7" format="49">
      <pivotArea type="data" outline="0" fieldPosition="0">
        <references count="3">
          <reference field="4294967294" count="1" selected="0">
            <x v="0"/>
          </reference>
          <reference field="1" count="1" selected="0">
            <x v="3"/>
          </reference>
          <reference field="12" count="1" selected="0">
            <x v="3"/>
          </reference>
        </references>
      </pivotArea>
    </chartFormat>
    <chartFormat chart="7" format="50" series="1">
      <pivotArea type="data" outline="0" fieldPosition="0">
        <references count="2">
          <reference field="4294967294" count="1" selected="0">
            <x v="0"/>
          </reference>
          <reference field="12" count="1" selected="0">
            <x v="4"/>
          </reference>
        </references>
      </pivotArea>
    </chartFormat>
    <chartFormat chart="7" format="51">
      <pivotArea type="data" outline="0" fieldPosition="0">
        <references count="3">
          <reference field="4294967294" count="1" selected="0">
            <x v="0"/>
          </reference>
          <reference field="1" count="1" selected="0">
            <x v="0"/>
          </reference>
          <reference field="12" count="1" selected="0">
            <x v="4"/>
          </reference>
        </references>
      </pivotArea>
    </chartFormat>
    <chartFormat chart="7" format="52">
      <pivotArea type="data" outline="0" fieldPosition="0">
        <references count="3">
          <reference field="4294967294" count="1" selected="0">
            <x v="0"/>
          </reference>
          <reference field="1" count="1" selected="0">
            <x v="1"/>
          </reference>
          <reference field="12" count="1" selected="0">
            <x v="4"/>
          </reference>
        </references>
      </pivotArea>
    </chartFormat>
    <chartFormat chart="7" format="53">
      <pivotArea type="data" outline="0" fieldPosition="0">
        <references count="3">
          <reference field="4294967294" count="1" selected="0">
            <x v="0"/>
          </reference>
          <reference field="1" count="1" selected="0">
            <x v="2"/>
          </reference>
          <reference field="12" count="1" selected="0">
            <x v="4"/>
          </reference>
        </references>
      </pivotArea>
    </chartFormat>
    <chartFormat chart="7" format="54">
      <pivotArea type="data" outline="0" fieldPosition="0">
        <references count="3">
          <reference field="4294967294" count="1" selected="0">
            <x v="0"/>
          </reference>
          <reference field="1" count="1" selected="0">
            <x v="3"/>
          </reference>
          <reference field="12" count="1" selected="0">
            <x v="4"/>
          </reference>
        </references>
      </pivotArea>
    </chartFormat>
    <chartFormat chart="7" format="55"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7" format="56">
      <pivotArea type="data" outline="0" fieldPosition="0">
        <references count="2">
          <reference field="4294967294" count="1" selected="0">
            <x v="0"/>
          </reference>
          <reference field="1" count="1" selected="0">
            <x v="2"/>
          </reference>
        </references>
      </pivotArea>
    </chartFormat>
    <chartFormat chart="7" format="57">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B4B197-1470-4E2B-AF3C-336D7A4F24BF}" name="PivotTable14"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5:E152" firstHeaderRow="0"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3"/>
        <item x="0"/>
        <item x="2"/>
        <item x="4"/>
        <item x="1"/>
        <item x="5"/>
        <item t="default"/>
      </items>
    </pivotField>
    <pivotField dataField="1" showAll="0"/>
    <pivotField showAll="0"/>
    <pivotField showAll="0"/>
    <pivotField showAll="0"/>
    <pivotField showAll="0"/>
    <pivotField dataField="1" showAll="0"/>
    <pivotField dataField="1" showAll="0"/>
    <pivotField dataField="1" showAll="0"/>
  </pivotFields>
  <rowFields count="1">
    <field x="12"/>
  </rowFields>
  <rowItems count="7">
    <i>
      <x/>
    </i>
    <i>
      <x v="1"/>
    </i>
    <i>
      <x v="2"/>
    </i>
    <i>
      <x v="3"/>
    </i>
    <i>
      <x v="4"/>
    </i>
    <i>
      <x v="5"/>
    </i>
    <i t="grand">
      <x/>
    </i>
  </rowItems>
  <colFields count="1">
    <field x="-2"/>
  </colFields>
  <colItems count="4">
    <i>
      <x/>
    </i>
    <i i="1">
      <x v="1"/>
    </i>
    <i i="2">
      <x v="2"/>
    </i>
    <i i="3">
      <x v="3"/>
    </i>
  </colItems>
  <dataFields count="4">
    <dataField name="Sum of Revenue" fld="13" baseField="0" baseItem="0"/>
    <dataField name="Sum of Revenue Loss" fld="19" baseField="0" baseItem="0"/>
    <dataField name="Sum of Quantity Sold" fld="18" baseField="0" baseItem="0"/>
    <dataField name="Sum of Quantity lost"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926922-33E3-454C-961F-D5AB8B814901}" name="PivotTable13"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05:F116"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1">
        <item x="5"/>
        <item x="7"/>
        <item x="3"/>
        <item x="8"/>
        <item x="9"/>
        <item x="6"/>
        <item x="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s>
  <rowFields count="1">
    <field x="11"/>
  </rowFields>
  <rowItems count="11">
    <i>
      <x v="8"/>
    </i>
    <i>
      <x v="7"/>
    </i>
    <i>
      <x v="6"/>
    </i>
    <i>
      <x v="2"/>
    </i>
    <i>
      <x v="4"/>
    </i>
    <i>
      <x/>
    </i>
    <i>
      <x v="5"/>
    </i>
    <i>
      <x v="3"/>
    </i>
    <i>
      <x v="1"/>
    </i>
    <i>
      <x v="9"/>
    </i>
    <i t="grand">
      <x/>
    </i>
  </rowItems>
  <colItems count="1">
    <i/>
  </colItems>
  <dataFields count="1">
    <dataField name="Sum of Revenue Loss" fld="19"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811EE0-F44F-4D64-AF72-F1BD254BCB14}" name="PivotTable2" cacheId="2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J5" firstHeaderRow="0" firstDataRow="1" firstDataCol="0" rowPageCount="2" colPageCount="1"/>
  <pivotFields count="4">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s>
  <rowItems count="1">
    <i/>
  </rowItems>
  <colFields count="1">
    <field x="-2"/>
  </colFields>
  <colItems count="2">
    <i>
      <x/>
    </i>
    <i i="1">
      <x v="1"/>
    </i>
  </colItems>
  <pageFields count="2">
    <pageField fld="1" hier="6" name="[Range].[Category].[All]" cap="All"/>
    <pageField fld="2" hier="7" name="[Range].[brand].[All]" cap="All"/>
  </pageFields>
  <dataFields count="2">
    <dataField name="Sum of Quantity Sold" fld="0" baseField="0" baseItem="0"/>
    <dataField name="Sum of Revenue" fld="3" baseField="0" baseItem="0"/>
  </dataFields>
  <pivotHierarchies count="26">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ain!$A:$U">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1C59A6-5B34-4CC1-9638-D8C3910B8D2B}" name="PivotTable10"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8">
  <location ref="A68:B74" firstHeaderRow="1" firstDataRow="1" firstDataCol="1"/>
  <pivotFields count="14">
    <pivotField numFmtId="164" showAll="0"/>
    <pivotField showAll="0"/>
    <pivotField showAll="0"/>
    <pivotField showAll="0"/>
    <pivotField showAll="0"/>
    <pivotField showAll="0"/>
    <pivotField showAll="0">
      <items count="13">
        <item h="1" x="11"/>
        <item h="1" x="3"/>
        <item h="1" x="1"/>
        <item h="1" x="4"/>
        <item h="1" x="7"/>
        <item h="1" x="2"/>
        <item h="1" x="5"/>
        <item h="1" x="0"/>
        <item h="1" x="8"/>
        <item h="1" x="6"/>
        <item x="10"/>
        <item h="1" x="9"/>
        <item t="default"/>
      </items>
    </pivotField>
    <pivotField showAll="0"/>
    <pivotField showAll="0"/>
    <pivotField showAll="0"/>
    <pivotField showAll="0"/>
    <pivotField showAll="0"/>
    <pivotField axis="axisRow" showAll="0" sortType="descending">
      <items count="6">
        <item x="3"/>
        <item x="0"/>
        <item x="2"/>
        <item x="4"/>
        <item x="1"/>
        <item t="default"/>
      </items>
      <autoSortScope>
        <pivotArea dataOnly="0" outline="0" fieldPosition="0">
          <references count="1">
            <reference field="4294967294" count="1" selected="0">
              <x v="0"/>
            </reference>
          </references>
        </pivotArea>
      </autoSortScope>
    </pivotField>
    <pivotField dataField="1" showAll="0"/>
  </pivotFields>
  <rowFields count="1">
    <field x="12"/>
  </rowFields>
  <rowItems count="6">
    <i>
      <x v="1"/>
    </i>
    <i>
      <x v="4"/>
    </i>
    <i>
      <x v="2"/>
    </i>
    <i>
      <x/>
    </i>
    <i>
      <x v="3"/>
    </i>
    <i t="grand">
      <x/>
    </i>
  </rowItems>
  <colItems count="1">
    <i/>
  </colItems>
  <dataFields count="1">
    <dataField name="Sum of Revenue" fld="13" baseField="0" baseItem="0" numFmtId="165"/>
  </dataFields>
  <chartFormats count="4">
    <chartFormat chart="71" format="0" series="1">
      <pivotArea type="data" outline="0" fieldPosition="0">
        <references count="1">
          <reference field="4294967294" count="1" selected="0">
            <x v="0"/>
          </reference>
        </references>
      </pivotArea>
    </chartFormat>
    <chartFormat chart="96" format="0" series="1">
      <pivotArea type="data" outline="0" fieldPosition="0">
        <references count="1">
          <reference field="4294967294" count="1" selected="0">
            <x v="0"/>
          </reference>
        </references>
      </pivotArea>
    </chartFormat>
    <chartFormat chart="111" format="0" series="1">
      <pivotArea type="data" outline="0" fieldPosition="0">
        <references count="1">
          <reference field="4294967294" count="1" selected="0">
            <x v="0"/>
          </reference>
        </references>
      </pivotArea>
    </chartFormat>
    <chartFormat chart="1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5CF5DA-67F6-4481-A37D-3E3D17949E6E}" name="PivotTable9"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6">
  <location ref="A27:B65" firstHeaderRow="1" firstDataRow="1" firstDataCol="1"/>
  <pivotFields count="14">
    <pivotField numFmtId="164" showAll="0"/>
    <pivotField showAll="0"/>
    <pivotField showAll="0"/>
    <pivotField showAll="0"/>
    <pivotField showAll="0"/>
    <pivotField axis="axisRow" showAll="0" sortType="descending">
      <items count="38">
        <item x="4"/>
        <item x="13"/>
        <item x="8"/>
        <item x="9"/>
        <item x="14"/>
        <item x="17"/>
        <item x="35"/>
        <item x="11"/>
        <item x="26"/>
        <item x="29"/>
        <item x="32"/>
        <item x="20"/>
        <item x="7"/>
        <item x="34"/>
        <item x="33"/>
        <item x="36"/>
        <item x="12"/>
        <item x="30"/>
        <item x="22"/>
        <item x="5"/>
        <item x="21"/>
        <item x="0"/>
        <item x="16"/>
        <item x="15"/>
        <item x="25"/>
        <item x="27"/>
        <item x="18"/>
        <item x="28"/>
        <item x="23"/>
        <item x="31"/>
        <item x="24"/>
        <item x="2"/>
        <item x="3"/>
        <item x="6"/>
        <item x="1"/>
        <item x="19"/>
        <item x="1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s>
  <rowFields count="1">
    <field x="5"/>
  </rowFields>
  <rowItems count="38">
    <i>
      <x v="31"/>
    </i>
    <i>
      <x v="32"/>
    </i>
    <i>
      <x v="3"/>
    </i>
    <i>
      <x/>
    </i>
    <i>
      <x v="11"/>
    </i>
    <i>
      <x v="7"/>
    </i>
    <i>
      <x v="1"/>
    </i>
    <i>
      <x v="21"/>
    </i>
    <i>
      <x v="18"/>
    </i>
    <i>
      <x v="26"/>
    </i>
    <i>
      <x v="28"/>
    </i>
    <i>
      <x v="12"/>
    </i>
    <i>
      <x v="10"/>
    </i>
    <i>
      <x v="23"/>
    </i>
    <i>
      <x v="24"/>
    </i>
    <i>
      <x v="20"/>
    </i>
    <i>
      <x v="9"/>
    </i>
    <i>
      <x v="27"/>
    </i>
    <i>
      <x v="5"/>
    </i>
    <i>
      <x v="19"/>
    </i>
    <i>
      <x v="13"/>
    </i>
    <i>
      <x v="2"/>
    </i>
    <i>
      <x v="25"/>
    </i>
    <i>
      <x v="8"/>
    </i>
    <i>
      <x v="34"/>
    </i>
    <i>
      <x v="22"/>
    </i>
    <i>
      <x v="16"/>
    </i>
    <i>
      <x v="14"/>
    </i>
    <i>
      <x v="36"/>
    </i>
    <i>
      <x v="15"/>
    </i>
    <i>
      <x v="30"/>
    </i>
    <i>
      <x v="35"/>
    </i>
    <i>
      <x v="6"/>
    </i>
    <i>
      <x v="17"/>
    </i>
    <i>
      <x v="4"/>
    </i>
    <i>
      <x v="29"/>
    </i>
    <i>
      <x v="33"/>
    </i>
    <i t="grand">
      <x/>
    </i>
  </rowItems>
  <colItems count="1">
    <i/>
  </colItems>
  <dataFields count="1">
    <dataField name="Sum of upc (Unit per Case)" fld="8" baseField="5" baseItem="0"/>
  </dataFields>
  <chartFormats count="76">
    <chartFormat chart="110" format="0" series="1">
      <pivotArea type="data" outline="0" fieldPosition="0">
        <references count="1">
          <reference field="4294967294" count="1" selected="0">
            <x v="0"/>
          </reference>
        </references>
      </pivotArea>
    </chartFormat>
    <chartFormat chart="115" format="39" series="1">
      <pivotArea type="data" outline="0" fieldPosition="0">
        <references count="1">
          <reference field="4294967294" count="1" selected="0">
            <x v="0"/>
          </reference>
        </references>
      </pivotArea>
    </chartFormat>
    <chartFormat chart="115" format="40">
      <pivotArea type="data" outline="0" fieldPosition="0">
        <references count="2">
          <reference field="4294967294" count="1" selected="0">
            <x v="0"/>
          </reference>
          <reference field="5" count="1" selected="0">
            <x v="0"/>
          </reference>
        </references>
      </pivotArea>
    </chartFormat>
    <chartFormat chart="115" format="41">
      <pivotArea type="data" outline="0" fieldPosition="0">
        <references count="2">
          <reference field="4294967294" count="1" selected="0">
            <x v="0"/>
          </reference>
          <reference field="5" count="1" selected="0">
            <x v="1"/>
          </reference>
        </references>
      </pivotArea>
    </chartFormat>
    <chartFormat chart="115" format="42">
      <pivotArea type="data" outline="0" fieldPosition="0">
        <references count="2">
          <reference field="4294967294" count="1" selected="0">
            <x v="0"/>
          </reference>
          <reference field="5" count="1" selected="0">
            <x v="2"/>
          </reference>
        </references>
      </pivotArea>
    </chartFormat>
    <chartFormat chart="115" format="43">
      <pivotArea type="data" outline="0" fieldPosition="0">
        <references count="2">
          <reference field="4294967294" count="1" selected="0">
            <x v="0"/>
          </reference>
          <reference field="5" count="1" selected="0">
            <x v="3"/>
          </reference>
        </references>
      </pivotArea>
    </chartFormat>
    <chartFormat chart="115" format="44">
      <pivotArea type="data" outline="0" fieldPosition="0">
        <references count="2">
          <reference field="4294967294" count="1" selected="0">
            <x v="0"/>
          </reference>
          <reference field="5" count="1" selected="0">
            <x v="4"/>
          </reference>
        </references>
      </pivotArea>
    </chartFormat>
    <chartFormat chart="115" format="45">
      <pivotArea type="data" outline="0" fieldPosition="0">
        <references count="2">
          <reference field="4294967294" count="1" selected="0">
            <x v="0"/>
          </reference>
          <reference field="5" count="1" selected="0">
            <x v="5"/>
          </reference>
        </references>
      </pivotArea>
    </chartFormat>
    <chartFormat chart="115" format="46">
      <pivotArea type="data" outline="0" fieldPosition="0">
        <references count="2">
          <reference field="4294967294" count="1" selected="0">
            <x v="0"/>
          </reference>
          <reference field="5" count="1" selected="0">
            <x v="6"/>
          </reference>
        </references>
      </pivotArea>
    </chartFormat>
    <chartFormat chart="115" format="47">
      <pivotArea type="data" outline="0" fieldPosition="0">
        <references count="2">
          <reference field="4294967294" count="1" selected="0">
            <x v="0"/>
          </reference>
          <reference field="5" count="1" selected="0">
            <x v="7"/>
          </reference>
        </references>
      </pivotArea>
    </chartFormat>
    <chartFormat chart="115" format="48">
      <pivotArea type="data" outline="0" fieldPosition="0">
        <references count="2">
          <reference field="4294967294" count="1" selected="0">
            <x v="0"/>
          </reference>
          <reference field="5" count="1" selected="0">
            <x v="8"/>
          </reference>
        </references>
      </pivotArea>
    </chartFormat>
    <chartFormat chart="115" format="49">
      <pivotArea type="data" outline="0" fieldPosition="0">
        <references count="2">
          <reference field="4294967294" count="1" selected="0">
            <x v="0"/>
          </reference>
          <reference field="5" count="1" selected="0">
            <x v="9"/>
          </reference>
        </references>
      </pivotArea>
    </chartFormat>
    <chartFormat chart="115" format="50">
      <pivotArea type="data" outline="0" fieldPosition="0">
        <references count="2">
          <reference field="4294967294" count="1" selected="0">
            <x v="0"/>
          </reference>
          <reference field="5" count="1" selected="0">
            <x v="10"/>
          </reference>
        </references>
      </pivotArea>
    </chartFormat>
    <chartFormat chart="115" format="51">
      <pivotArea type="data" outline="0" fieldPosition="0">
        <references count="2">
          <reference field="4294967294" count="1" selected="0">
            <x v="0"/>
          </reference>
          <reference field="5" count="1" selected="0">
            <x v="11"/>
          </reference>
        </references>
      </pivotArea>
    </chartFormat>
    <chartFormat chart="115" format="52">
      <pivotArea type="data" outline="0" fieldPosition="0">
        <references count="2">
          <reference field="4294967294" count="1" selected="0">
            <x v="0"/>
          </reference>
          <reference field="5" count="1" selected="0">
            <x v="12"/>
          </reference>
        </references>
      </pivotArea>
    </chartFormat>
    <chartFormat chart="115" format="53">
      <pivotArea type="data" outline="0" fieldPosition="0">
        <references count="2">
          <reference field="4294967294" count="1" selected="0">
            <x v="0"/>
          </reference>
          <reference field="5" count="1" selected="0">
            <x v="13"/>
          </reference>
        </references>
      </pivotArea>
    </chartFormat>
    <chartFormat chart="115" format="54">
      <pivotArea type="data" outline="0" fieldPosition="0">
        <references count="2">
          <reference field="4294967294" count="1" selected="0">
            <x v="0"/>
          </reference>
          <reference field="5" count="1" selected="0">
            <x v="14"/>
          </reference>
        </references>
      </pivotArea>
    </chartFormat>
    <chartFormat chart="115" format="55">
      <pivotArea type="data" outline="0" fieldPosition="0">
        <references count="2">
          <reference field="4294967294" count="1" selected="0">
            <x v="0"/>
          </reference>
          <reference field="5" count="1" selected="0">
            <x v="15"/>
          </reference>
        </references>
      </pivotArea>
    </chartFormat>
    <chartFormat chart="115" format="56">
      <pivotArea type="data" outline="0" fieldPosition="0">
        <references count="2">
          <reference field="4294967294" count="1" selected="0">
            <x v="0"/>
          </reference>
          <reference field="5" count="1" selected="0">
            <x v="16"/>
          </reference>
        </references>
      </pivotArea>
    </chartFormat>
    <chartFormat chart="115" format="57">
      <pivotArea type="data" outline="0" fieldPosition="0">
        <references count="2">
          <reference field="4294967294" count="1" selected="0">
            <x v="0"/>
          </reference>
          <reference field="5" count="1" selected="0">
            <x v="17"/>
          </reference>
        </references>
      </pivotArea>
    </chartFormat>
    <chartFormat chart="115" format="58">
      <pivotArea type="data" outline="0" fieldPosition="0">
        <references count="2">
          <reference field="4294967294" count="1" selected="0">
            <x v="0"/>
          </reference>
          <reference field="5" count="1" selected="0">
            <x v="18"/>
          </reference>
        </references>
      </pivotArea>
    </chartFormat>
    <chartFormat chart="115" format="59">
      <pivotArea type="data" outline="0" fieldPosition="0">
        <references count="2">
          <reference field="4294967294" count="1" selected="0">
            <x v="0"/>
          </reference>
          <reference field="5" count="1" selected="0">
            <x v="19"/>
          </reference>
        </references>
      </pivotArea>
    </chartFormat>
    <chartFormat chart="115" format="60">
      <pivotArea type="data" outline="0" fieldPosition="0">
        <references count="2">
          <reference field="4294967294" count="1" selected="0">
            <x v="0"/>
          </reference>
          <reference field="5" count="1" selected="0">
            <x v="20"/>
          </reference>
        </references>
      </pivotArea>
    </chartFormat>
    <chartFormat chart="115" format="61">
      <pivotArea type="data" outline="0" fieldPosition="0">
        <references count="2">
          <reference field="4294967294" count="1" selected="0">
            <x v="0"/>
          </reference>
          <reference field="5" count="1" selected="0">
            <x v="21"/>
          </reference>
        </references>
      </pivotArea>
    </chartFormat>
    <chartFormat chart="115" format="62">
      <pivotArea type="data" outline="0" fieldPosition="0">
        <references count="2">
          <reference field="4294967294" count="1" selected="0">
            <x v="0"/>
          </reference>
          <reference field="5" count="1" selected="0">
            <x v="22"/>
          </reference>
        </references>
      </pivotArea>
    </chartFormat>
    <chartFormat chart="115" format="63">
      <pivotArea type="data" outline="0" fieldPosition="0">
        <references count="2">
          <reference field="4294967294" count="1" selected="0">
            <x v="0"/>
          </reference>
          <reference field="5" count="1" selected="0">
            <x v="23"/>
          </reference>
        </references>
      </pivotArea>
    </chartFormat>
    <chartFormat chart="115" format="64">
      <pivotArea type="data" outline="0" fieldPosition="0">
        <references count="2">
          <reference field="4294967294" count="1" selected="0">
            <x v="0"/>
          </reference>
          <reference field="5" count="1" selected="0">
            <x v="24"/>
          </reference>
        </references>
      </pivotArea>
    </chartFormat>
    <chartFormat chart="115" format="65">
      <pivotArea type="data" outline="0" fieldPosition="0">
        <references count="2">
          <reference field="4294967294" count="1" selected="0">
            <x v="0"/>
          </reference>
          <reference field="5" count="1" selected="0">
            <x v="25"/>
          </reference>
        </references>
      </pivotArea>
    </chartFormat>
    <chartFormat chart="115" format="66">
      <pivotArea type="data" outline="0" fieldPosition="0">
        <references count="2">
          <reference field="4294967294" count="1" selected="0">
            <x v="0"/>
          </reference>
          <reference field="5" count="1" selected="0">
            <x v="26"/>
          </reference>
        </references>
      </pivotArea>
    </chartFormat>
    <chartFormat chart="115" format="67">
      <pivotArea type="data" outline="0" fieldPosition="0">
        <references count="2">
          <reference field="4294967294" count="1" selected="0">
            <x v="0"/>
          </reference>
          <reference field="5" count="1" selected="0">
            <x v="27"/>
          </reference>
        </references>
      </pivotArea>
    </chartFormat>
    <chartFormat chart="115" format="68">
      <pivotArea type="data" outline="0" fieldPosition="0">
        <references count="2">
          <reference field="4294967294" count="1" selected="0">
            <x v="0"/>
          </reference>
          <reference field="5" count="1" selected="0">
            <x v="28"/>
          </reference>
        </references>
      </pivotArea>
    </chartFormat>
    <chartFormat chart="115" format="69">
      <pivotArea type="data" outline="0" fieldPosition="0">
        <references count="2">
          <reference field="4294967294" count="1" selected="0">
            <x v="0"/>
          </reference>
          <reference field="5" count="1" selected="0">
            <x v="29"/>
          </reference>
        </references>
      </pivotArea>
    </chartFormat>
    <chartFormat chart="115" format="70">
      <pivotArea type="data" outline="0" fieldPosition="0">
        <references count="2">
          <reference field="4294967294" count="1" selected="0">
            <x v="0"/>
          </reference>
          <reference field="5" count="1" selected="0">
            <x v="30"/>
          </reference>
        </references>
      </pivotArea>
    </chartFormat>
    <chartFormat chart="115" format="71">
      <pivotArea type="data" outline="0" fieldPosition="0">
        <references count="2">
          <reference field="4294967294" count="1" selected="0">
            <x v="0"/>
          </reference>
          <reference field="5" count="1" selected="0">
            <x v="31"/>
          </reference>
        </references>
      </pivotArea>
    </chartFormat>
    <chartFormat chart="115" format="72">
      <pivotArea type="data" outline="0" fieldPosition="0">
        <references count="2">
          <reference field="4294967294" count="1" selected="0">
            <x v="0"/>
          </reference>
          <reference field="5" count="1" selected="0">
            <x v="32"/>
          </reference>
        </references>
      </pivotArea>
    </chartFormat>
    <chartFormat chart="115" format="73">
      <pivotArea type="data" outline="0" fieldPosition="0">
        <references count="2">
          <reference field="4294967294" count="1" selected="0">
            <x v="0"/>
          </reference>
          <reference field="5" count="1" selected="0">
            <x v="33"/>
          </reference>
        </references>
      </pivotArea>
    </chartFormat>
    <chartFormat chart="115" format="74">
      <pivotArea type="data" outline="0" fieldPosition="0">
        <references count="2">
          <reference field="4294967294" count="1" selected="0">
            <x v="0"/>
          </reference>
          <reference field="5" count="1" selected="0">
            <x v="34"/>
          </reference>
        </references>
      </pivotArea>
    </chartFormat>
    <chartFormat chart="115" format="75">
      <pivotArea type="data" outline="0" fieldPosition="0">
        <references count="2">
          <reference field="4294967294" count="1" selected="0">
            <x v="0"/>
          </reference>
          <reference field="5" count="1" selected="0">
            <x v="35"/>
          </reference>
        </references>
      </pivotArea>
    </chartFormat>
    <chartFormat chart="115" format="76">
      <pivotArea type="data" outline="0" fieldPosition="0">
        <references count="2">
          <reference field="4294967294" count="1" selected="0">
            <x v="0"/>
          </reference>
          <reference field="5" count="1" selected="0">
            <x v="36"/>
          </reference>
        </references>
      </pivotArea>
    </chartFormat>
    <chartFormat chart="110" format="1">
      <pivotArea type="data" outline="0" fieldPosition="0">
        <references count="2">
          <reference field="4294967294" count="1" selected="0">
            <x v="0"/>
          </reference>
          <reference field="5" count="1" selected="0">
            <x v="31"/>
          </reference>
        </references>
      </pivotArea>
    </chartFormat>
    <chartFormat chart="110" format="2">
      <pivotArea type="data" outline="0" fieldPosition="0">
        <references count="2">
          <reference field="4294967294" count="1" selected="0">
            <x v="0"/>
          </reference>
          <reference field="5" count="1" selected="0">
            <x v="32"/>
          </reference>
        </references>
      </pivotArea>
    </chartFormat>
    <chartFormat chart="110" format="3">
      <pivotArea type="data" outline="0" fieldPosition="0">
        <references count="2">
          <reference field="4294967294" count="1" selected="0">
            <x v="0"/>
          </reference>
          <reference field="5" count="1" selected="0">
            <x v="3"/>
          </reference>
        </references>
      </pivotArea>
    </chartFormat>
    <chartFormat chart="110" format="4">
      <pivotArea type="data" outline="0" fieldPosition="0">
        <references count="2">
          <reference field="4294967294" count="1" selected="0">
            <x v="0"/>
          </reference>
          <reference field="5" count="1" selected="0">
            <x v="0"/>
          </reference>
        </references>
      </pivotArea>
    </chartFormat>
    <chartFormat chart="110" format="5">
      <pivotArea type="data" outline="0" fieldPosition="0">
        <references count="2">
          <reference field="4294967294" count="1" selected="0">
            <x v="0"/>
          </reference>
          <reference field="5" count="1" selected="0">
            <x v="11"/>
          </reference>
        </references>
      </pivotArea>
    </chartFormat>
    <chartFormat chart="110" format="6">
      <pivotArea type="data" outline="0" fieldPosition="0">
        <references count="2">
          <reference field="4294967294" count="1" selected="0">
            <x v="0"/>
          </reference>
          <reference field="5" count="1" selected="0">
            <x v="7"/>
          </reference>
        </references>
      </pivotArea>
    </chartFormat>
    <chartFormat chart="110" format="7">
      <pivotArea type="data" outline="0" fieldPosition="0">
        <references count="2">
          <reference field="4294967294" count="1" selected="0">
            <x v="0"/>
          </reference>
          <reference field="5" count="1" selected="0">
            <x v="1"/>
          </reference>
        </references>
      </pivotArea>
    </chartFormat>
    <chartFormat chart="110" format="8">
      <pivotArea type="data" outline="0" fieldPosition="0">
        <references count="2">
          <reference field="4294967294" count="1" selected="0">
            <x v="0"/>
          </reference>
          <reference field="5" count="1" selected="0">
            <x v="21"/>
          </reference>
        </references>
      </pivotArea>
    </chartFormat>
    <chartFormat chart="110" format="9">
      <pivotArea type="data" outline="0" fieldPosition="0">
        <references count="2">
          <reference field="4294967294" count="1" selected="0">
            <x v="0"/>
          </reference>
          <reference field="5" count="1" selected="0">
            <x v="18"/>
          </reference>
        </references>
      </pivotArea>
    </chartFormat>
    <chartFormat chart="110" format="10">
      <pivotArea type="data" outline="0" fieldPosition="0">
        <references count="2">
          <reference field="4294967294" count="1" selected="0">
            <x v="0"/>
          </reference>
          <reference field="5" count="1" selected="0">
            <x v="26"/>
          </reference>
        </references>
      </pivotArea>
    </chartFormat>
    <chartFormat chart="110" format="11">
      <pivotArea type="data" outline="0" fieldPosition="0">
        <references count="2">
          <reference field="4294967294" count="1" selected="0">
            <x v="0"/>
          </reference>
          <reference field="5" count="1" selected="0">
            <x v="28"/>
          </reference>
        </references>
      </pivotArea>
    </chartFormat>
    <chartFormat chart="110" format="12">
      <pivotArea type="data" outline="0" fieldPosition="0">
        <references count="2">
          <reference field="4294967294" count="1" selected="0">
            <x v="0"/>
          </reference>
          <reference field="5" count="1" selected="0">
            <x v="12"/>
          </reference>
        </references>
      </pivotArea>
    </chartFormat>
    <chartFormat chart="110" format="13">
      <pivotArea type="data" outline="0" fieldPosition="0">
        <references count="2">
          <reference field="4294967294" count="1" selected="0">
            <x v="0"/>
          </reference>
          <reference field="5" count="1" selected="0">
            <x v="10"/>
          </reference>
        </references>
      </pivotArea>
    </chartFormat>
    <chartFormat chart="110" format="14">
      <pivotArea type="data" outline="0" fieldPosition="0">
        <references count="2">
          <reference field="4294967294" count="1" selected="0">
            <x v="0"/>
          </reference>
          <reference field="5" count="1" selected="0">
            <x v="23"/>
          </reference>
        </references>
      </pivotArea>
    </chartFormat>
    <chartFormat chart="110" format="15">
      <pivotArea type="data" outline="0" fieldPosition="0">
        <references count="2">
          <reference field="4294967294" count="1" selected="0">
            <x v="0"/>
          </reference>
          <reference field="5" count="1" selected="0">
            <x v="24"/>
          </reference>
        </references>
      </pivotArea>
    </chartFormat>
    <chartFormat chart="110" format="16">
      <pivotArea type="data" outline="0" fieldPosition="0">
        <references count="2">
          <reference field="4294967294" count="1" selected="0">
            <x v="0"/>
          </reference>
          <reference field="5" count="1" selected="0">
            <x v="20"/>
          </reference>
        </references>
      </pivotArea>
    </chartFormat>
    <chartFormat chart="110" format="17">
      <pivotArea type="data" outline="0" fieldPosition="0">
        <references count="2">
          <reference field="4294967294" count="1" selected="0">
            <x v="0"/>
          </reference>
          <reference field="5" count="1" selected="0">
            <x v="9"/>
          </reference>
        </references>
      </pivotArea>
    </chartFormat>
    <chartFormat chart="110" format="18">
      <pivotArea type="data" outline="0" fieldPosition="0">
        <references count="2">
          <reference field="4294967294" count="1" selected="0">
            <x v="0"/>
          </reference>
          <reference field="5" count="1" selected="0">
            <x v="27"/>
          </reference>
        </references>
      </pivotArea>
    </chartFormat>
    <chartFormat chart="110" format="19">
      <pivotArea type="data" outline="0" fieldPosition="0">
        <references count="2">
          <reference field="4294967294" count="1" selected="0">
            <x v="0"/>
          </reference>
          <reference field="5" count="1" selected="0">
            <x v="5"/>
          </reference>
        </references>
      </pivotArea>
    </chartFormat>
    <chartFormat chart="110" format="20">
      <pivotArea type="data" outline="0" fieldPosition="0">
        <references count="2">
          <reference field="4294967294" count="1" selected="0">
            <x v="0"/>
          </reference>
          <reference field="5" count="1" selected="0">
            <x v="19"/>
          </reference>
        </references>
      </pivotArea>
    </chartFormat>
    <chartFormat chart="110" format="21">
      <pivotArea type="data" outline="0" fieldPosition="0">
        <references count="2">
          <reference field="4294967294" count="1" selected="0">
            <x v="0"/>
          </reference>
          <reference field="5" count="1" selected="0">
            <x v="13"/>
          </reference>
        </references>
      </pivotArea>
    </chartFormat>
    <chartFormat chart="110" format="22">
      <pivotArea type="data" outline="0" fieldPosition="0">
        <references count="2">
          <reference field="4294967294" count="1" selected="0">
            <x v="0"/>
          </reference>
          <reference field="5" count="1" selected="0">
            <x v="2"/>
          </reference>
        </references>
      </pivotArea>
    </chartFormat>
    <chartFormat chart="110" format="23">
      <pivotArea type="data" outline="0" fieldPosition="0">
        <references count="2">
          <reference field="4294967294" count="1" selected="0">
            <x v="0"/>
          </reference>
          <reference field="5" count="1" selected="0">
            <x v="25"/>
          </reference>
        </references>
      </pivotArea>
    </chartFormat>
    <chartFormat chart="110" format="24">
      <pivotArea type="data" outline="0" fieldPosition="0">
        <references count="2">
          <reference field="4294967294" count="1" selected="0">
            <x v="0"/>
          </reference>
          <reference field="5" count="1" selected="0">
            <x v="8"/>
          </reference>
        </references>
      </pivotArea>
    </chartFormat>
    <chartFormat chart="110" format="25">
      <pivotArea type="data" outline="0" fieldPosition="0">
        <references count="2">
          <reference field="4294967294" count="1" selected="0">
            <x v="0"/>
          </reference>
          <reference field="5" count="1" selected="0">
            <x v="34"/>
          </reference>
        </references>
      </pivotArea>
    </chartFormat>
    <chartFormat chart="110" format="26">
      <pivotArea type="data" outline="0" fieldPosition="0">
        <references count="2">
          <reference field="4294967294" count="1" selected="0">
            <x v="0"/>
          </reference>
          <reference field="5" count="1" selected="0">
            <x v="22"/>
          </reference>
        </references>
      </pivotArea>
    </chartFormat>
    <chartFormat chart="110" format="27">
      <pivotArea type="data" outline="0" fieldPosition="0">
        <references count="2">
          <reference field="4294967294" count="1" selected="0">
            <x v="0"/>
          </reference>
          <reference field="5" count="1" selected="0">
            <x v="16"/>
          </reference>
        </references>
      </pivotArea>
    </chartFormat>
    <chartFormat chart="110" format="28">
      <pivotArea type="data" outline="0" fieldPosition="0">
        <references count="2">
          <reference field="4294967294" count="1" selected="0">
            <x v="0"/>
          </reference>
          <reference field="5" count="1" selected="0">
            <x v="14"/>
          </reference>
        </references>
      </pivotArea>
    </chartFormat>
    <chartFormat chart="110" format="29">
      <pivotArea type="data" outline="0" fieldPosition="0">
        <references count="2">
          <reference field="4294967294" count="1" selected="0">
            <x v="0"/>
          </reference>
          <reference field="5" count="1" selected="0">
            <x v="36"/>
          </reference>
        </references>
      </pivotArea>
    </chartFormat>
    <chartFormat chart="110" format="30">
      <pivotArea type="data" outline="0" fieldPosition="0">
        <references count="2">
          <reference field="4294967294" count="1" selected="0">
            <x v="0"/>
          </reference>
          <reference field="5" count="1" selected="0">
            <x v="15"/>
          </reference>
        </references>
      </pivotArea>
    </chartFormat>
    <chartFormat chart="110" format="31">
      <pivotArea type="data" outline="0" fieldPosition="0">
        <references count="2">
          <reference field="4294967294" count="1" selected="0">
            <x v="0"/>
          </reference>
          <reference field="5" count="1" selected="0">
            <x v="30"/>
          </reference>
        </references>
      </pivotArea>
    </chartFormat>
    <chartFormat chart="110" format="32">
      <pivotArea type="data" outline="0" fieldPosition="0">
        <references count="2">
          <reference field="4294967294" count="1" selected="0">
            <x v="0"/>
          </reference>
          <reference field="5" count="1" selected="0">
            <x v="35"/>
          </reference>
        </references>
      </pivotArea>
    </chartFormat>
    <chartFormat chart="110" format="33">
      <pivotArea type="data" outline="0" fieldPosition="0">
        <references count="2">
          <reference field="4294967294" count="1" selected="0">
            <x v="0"/>
          </reference>
          <reference field="5" count="1" selected="0">
            <x v="6"/>
          </reference>
        </references>
      </pivotArea>
    </chartFormat>
    <chartFormat chart="110" format="34">
      <pivotArea type="data" outline="0" fieldPosition="0">
        <references count="2">
          <reference field="4294967294" count="1" selected="0">
            <x v="0"/>
          </reference>
          <reference field="5" count="1" selected="0">
            <x v="17"/>
          </reference>
        </references>
      </pivotArea>
    </chartFormat>
    <chartFormat chart="110" format="35">
      <pivotArea type="data" outline="0" fieldPosition="0">
        <references count="2">
          <reference field="4294967294" count="1" selected="0">
            <x v="0"/>
          </reference>
          <reference field="5" count="1" selected="0">
            <x v="4"/>
          </reference>
        </references>
      </pivotArea>
    </chartFormat>
    <chartFormat chart="110" format="36">
      <pivotArea type="data" outline="0" fieldPosition="0">
        <references count="2">
          <reference field="4294967294" count="1" selected="0">
            <x v="0"/>
          </reference>
          <reference field="5" count="1" selected="0">
            <x v="29"/>
          </reference>
        </references>
      </pivotArea>
    </chartFormat>
    <chartFormat chart="110" format="37">
      <pivotArea type="data" outline="0" fieldPosition="0">
        <references count="2">
          <reference field="4294967294" count="1" selected="0">
            <x v="0"/>
          </reference>
          <reference field="5" count="1" selected="0">
            <x v="3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D2A848-490C-49E5-871B-473AE39048B7}" name="PivotTable6"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7">
  <location ref="A12:B18" firstHeaderRow="1" firstDataRow="1" firstDataCol="1"/>
  <pivotFields count="14">
    <pivotField numFmtId="164" showAll="0"/>
    <pivotField showAll="0"/>
    <pivotField axis="axisRow" showAll="0" measureFilter="1">
      <items count="310">
        <item x="55"/>
        <item x="16"/>
        <item x="97"/>
        <item x="217"/>
        <item x="257"/>
        <item x="201"/>
        <item x="247"/>
        <item x="252"/>
        <item x="206"/>
        <item x="154"/>
        <item x="17"/>
        <item x="77"/>
        <item x="113"/>
        <item x="224"/>
        <item x="204"/>
        <item x="292"/>
        <item x="196"/>
        <item x="255"/>
        <item x="76"/>
        <item x="71"/>
        <item x="41"/>
        <item x="134"/>
        <item x="24"/>
        <item x="288"/>
        <item x="276"/>
        <item x="282"/>
        <item x="285"/>
        <item x="78"/>
        <item x="75"/>
        <item x="200"/>
        <item x="52"/>
        <item x="263"/>
        <item x="92"/>
        <item x="57"/>
        <item x="109"/>
        <item x="232"/>
        <item x="187"/>
        <item x="54"/>
        <item x="120"/>
        <item x="299"/>
        <item x="94"/>
        <item x="295"/>
        <item x="160"/>
        <item x="290"/>
        <item x="53"/>
        <item x="291"/>
        <item x="119"/>
        <item x="182"/>
        <item x="29"/>
        <item x="237"/>
        <item x="210"/>
        <item x="14"/>
        <item x="281"/>
        <item x="26"/>
        <item x="162"/>
        <item x="66"/>
        <item x="253"/>
        <item x="294"/>
        <item x="216"/>
        <item x="10"/>
        <item x="220"/>
        <item x="229"/>
        <item x="287"/>
        <item x="90"/>
        <item x="194"/>
        <item x="264"/>
        <item x="170"/>
        <item x="269"/>
        <item x="293"/>
        <item x="70"/>
        <item x="308"/>
        <item x="83"/>
        <item x="101"/>
        <item x="207"/>
        <item x="125"/>
        <item x="192"/>
        <item x="12"/>
        <item x="283"/>
        <item x="148"/>
        <item x="169"/>
        <item x="205"/>
        <item x="303"/>
        <item x="234"/>
        <item x="130"/>
        <item x="304"/>
        <item x="34"/>
        <item x="32"/>
        <item x="81"/>
        <item x="138"/>
        <item x="225"/>
        <item x="176"/>
        <item x="124"/>
        <item x="242"/>
        <item x="72"/>
        <item x="150"/>
        <item x="262"/>
        <item x="302"/>
        <item x="238"/>
        <item x="165"/>
        <item x="147"/>
        <item x="9"/>
        <item x="286"/>
        <item x="62"/>
        <item x="20"/>
        <item x="6"/>
        <item x="180"/>
        <item x="190"/>
        <item x="155"/>
        <item x="164"/>
        <item x="108"/>
        <item x="231"/>
        <item x="173"/>
        <item x="86"/>
        <item x="193"/>
        <item x="118"/>
        <item x="0"/>
        <item x="7"/>
        <item x="73"/>
        <item x="261"/>
        <item x="166"/>
        <item x="197"/>
        <item x="51"/>
        <item x="64"/>
        <item x="107"/>
        <item x="271"/>
        <item x="195"/>
        <item x="203"/>
        <item x="233"/>
        <item x="140"/>
        <item x="151"/>
        <item x="249"/>
        <item x="122"/>
        <item x="214"/>
        <item x="132"/>
        <item x="135"/>
        <item x="68"/>
        <item x="171"/>
        <item x="1"/>
        <item x="25"/>
        <item x="69"/>
        <item x="305"/>
        <item x="115"/>
        <item x="95"/>
        <item x="221"/>
        <item x="156"/>
        <item x="243"/>
        <item x="279"/>
        <item x="209"/>
        <item x="296"/>
        <item x="301"/>
        <item x="44"/>
        <item x="198"/>
        <item x="30"/>
        <item x="87"/>
        <item x="36"/>
        <item x="241"/>
        <item x="244"/>
        <item x="102"/>
        <item x="181"/>
        <item x="306"/>
        <item x="175"/>
        <item x="174"/>
        <item x="59"/>
        <item x="11"/>
        <item x="215"/>
        <item x="211"/>
        <item x="110"/>
        <item x="91"/>
        <item x="153"/>
        <item x="139"/>
        <item x="88"/>
        <item x="163"/>
        <item x="274"/>
        <item x="100"/>
        <item x="137"/>
        <item x="188"/>
        <item x="47"/>
        <item x="277"/>
        <item x="82"/>
        <item x="99"/>
        <item x="275"/>
        <item x="222"/>
        <item x="121"/>
        <item x="240"/>
        <item x="126"/>
        <item x="212"/>
        <item x="245"/>
        <item x="300"/>
        <item x="38"/>
        <item x="186"/>
        <item x="80"/>
        <item x="63"/>
        <item x="178"/>
        <item x="268"/>
        <item x="157"/>
        <item x="21"/>
        <item x="117"/>
        <item x="258"/>
        <item x="84"/>
        <item x="89"/>
        <item x="39"/>
        <item x="15"/>
        <item x="85"/>
        <item x="177"/>
        <item x="33"/>
        <item x="60"/>
        <item x="133"/>
        <item x="146"/>
        <item x="79"/>
        <item x="61"/>
        <item x="93"/>
        <item x="37"/>
        <item x="22"/>
        <item x="43"/>
        <item x="230"/>
        <item x="144"/>
        <item x="129"/>
        <item x="273"/>
        <item x="28"/>
        <item x="123"/>
        <item x="227"/>
        <item x="49"/>
        <item x="40"/>
        <item x="167"/>
        <item x="172"/>
        <item x="259"/>
        <item x="265"/>
        <item x="106"/>
        <item x="161"/>
        <item x="46"/>
        <item x="191"/>
        <item x="260"/>
        <item x="185"/>
        <item x="270"/>
        <item x="27"/>
        <item x="96"/>
        <item x="35"/>
        <item x="266"/>
        <item x="58"/>
        <item x="250"/>
        <item x="239"/>
        <item x="235"/>
        <item x="228"/>
        <item x="179"/>
        <item x="141"/>
        <item x="143"/>
        <item x="105"/>
        <item x="50"/>
        <item x="202"/>
        <item x="136"/>
        <item x="223"/>
        <item x="114"/>
        <item x="65"/>
        <item x="152"/>
        <item x="149"/>
        <item x="23"/>
        <item x="145"/>
        <item x="189"/>
        <item x="199"/>
        <item x="251"/>
        <item x="246"/>
        <item x="267"/>
        <item x="48"/>
        <item x="13"/>
        <item x="219"/>
        <item x="142"/>
        <item x="213"/>
        <item x="103"/>
        <item x="127"/>
        <item x="298"/>
        <item x="116"/>
        <item x="45"/>
        <item x="218"/>
        <item x="67"/>
        <item x="104"/>
        <item x="236"/>
        <item x="226"/>
        <item x="128"/>
        <item x="297"/>
        <item x="111"/>
        <item x="278"/>
        <item x="158"/>
        <item x="2"/>
        <item x="280"/>
        <item x="254"/>
        <item x="31"/>
        <item x="208"/>
        <item x="272"/>
        <item x="307"/>
        <item x="248"/>
        <item x="159"/>
        <item x="18"/>
        <item x="19"/>
        <item x="42"/>
        <item x="289"/>
        <item x="256"/>
        <item x="5"/>
        <item x="74"/>
        <item x="8"/>
        <item x="112"/>
        <item x="284"/>
        <item x="56"/>
        <item x="4"/>
        <item x="3"/>
        <item x="131"/>
        <item x="168"/>
        <item x="98"/>
        <item x="184"/>
        <item x="183"/>
        <item t="default"/>
      </items>
    </pivotField>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6">
    <i>
      <x v="115"/>
    </i>
    <i>
      <x v="137"/>
    </i>
    <i>
      <x v="282"/>
    </i>
    <i>
      <x v="302"/>
    </i>
    <i>
      <x v="303"/>
    </i>
    <i t="grand">
      <x/>
    </i>
  </rowItems>
  <colItems count="1">
    <i/>
  </colItems>
  <dataFields count="1">
    <dataField name="Sum of Revenue" fld="13" baseField="0" baseItem="0" numFmtId="165"/>
  </dataFields>
  <chartFormats count="3">
    <chartFormat chart="71" format="0" series="1">
      <pivotArea type="data" outline="0" fieldPosition="0">
        <references count="1">
          <reference field="4294967294" count="1" selected="0">
            <x v="0"/>
          </reference>
        </references>
      </pivotArea>
    </chartFormat>
    <chartFormat chart="96" format="0" series="1">
      <pivotArea type="data" outline="0" fieldPosition="0">
        <references count="1">
          <reference field="4294967294" count="1" selected="0">
            <x v="0"/>
          </reference>
        </references>
      </pivotArea>
    </chartFormat>
    <chartFormat chart="10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37A263-5AF3-41AD-8959-C716685566F0}" name="PivotTable5"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2">
  <location ref="A4:A5" firstHeaderRow="1" firstDataRow="1" firstDataCol="0" rowPageCount="2" colPageCount="1"/>
  <pivotFields count="14">
    <pivotField numFmtId="164" showAll="0"/>
    <pivotField showAll="0"/>
    <pivotField showAll="0"/>
    <pivotField showAll="0"/>
    <pivotField showAll="0"/>
    <pivotField showAll="0"/>
    <pivotField axis="axisPage" showAll="0">
      <items count="13">
        <item x="11"/>
        <item x="3"/>
        <item x="1"/>
        <item x="4"/>
        <item x="7"/>
        <item x="2"/>
        <item x="5"/>
        <item x="0"/>
        <item x="8"/>
        <item x="6"/>
        <item x="10"/>
        <item x="9"/>
        <item t="default"/>
      </items>
    </pivotField>
    <pivotField axis="axisPage" showAll="0">
      <items count="38">
        <item x="27"/>
        <item x="29"/>
        <item x="0"/>
        <item x="33"/>
        <item x="5"/>
        <item x="8"/>
        <item x="15"/>
        <item x="21"/>
        <item x="30"/>
        <item x="14"/>
        <item x="23"/>
        <item x="18"/>
        <item x="17"/>
        <item x="20"/>
        <item x="9"/>
        <item x="12"/>
        <item x="4"/>
        <item x="35"/>
        <item x="31"/>
        <item x="28"/>
        <item x="32"/>
        <item x="19"/>
        <item x="7"/>
        <item x="36"/>
        <item x="22"/>
        <item x="16"/>
        <item x="3"/>
        <item x="1"/>
        <item x="24"/>
        <item x="2"/>
        <item x="26"/>
        <item x="25"/>
        <item x="34"/>
        <item x="10"/>
        <item x="11"/>
        <item x="13"/>
        <item x="6"/>
        <item t="default"/>
      </items>
    </pivotField>
    <pivotField showAll="0"/>
    <pivotField showAll="0"/>
    <pivotField showAll="0"/>
    <pivotField showAll="0"/>
    <pivotField showAll="0"/>
    <pivotField dataField="1" showAll="0"/>
  </pivotFields>
  <rowItems count="1">
    <i/>
  </rowItems>
  <colItems count="1">
    <i/>
  </colItems>
  <pageFields count="2">
    <pageField fld="6" item="10" hier="-1"/>
    <pageField fld="7" hier="-1"/>
  </pageFields>
  <dataFields count="1">
    <dataField name="Sum of Revenue" fld="1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B4AAC3-95DF-42F5-9B86-D9F2DF0190DF}" name="PivotTable12"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7">
  <location ref="A79:B94" firstHeaderRow="1" firstDataRow="1" firstDataCol="1" rowPageCount="1" colPageCount="1"/>
  <pivotFields count="14">
    <pivotField numFmtId="164" showAll="0"/>
    <pivotField axis="axisPage" multipleItemSelectionAllowed="1" showAll="0">
      <items count="5">
        <item h="1" x="2"/>
        <item h="1" x="1"/>
        <item x="0"/>
        <item x="3"/>
        <item t="default"/>
      </items>
    </pivotField>
    <pivotField showAll="0"/>
    <pivotField showAll="0"/>
    <pivotField axis="axisRow" showAll="0" sortType="descending">
      <items count="22">
        <item x="4"/>
        <item x="3"/>
        <item x="13"/>
        <item x="7"/>
        <item x="9"/>
        <item x="12"/>
        <item x="11"/>
        <item x="19"/>
        <item x="17"/>
        <item x="15"/>
        <item x="5"/>
        <item x="0"/>
        <item x="14"/>
        <item x="18"/>
        <item x="6"/>
        <item x="20"/>
        <item x="16"/>
        <item x="1"/>
        <item x="2"/>
        <item x="10"/>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pivotFields>
  <rowFields count="1">
    <field x="4"/>
  </rowFields>
  <rowItems count="15">
    <i>
      <x v="11"/>
    </i>
    <i>
      <x v="17"/>
    </i>
    <i>
      <x v="18"/>
    </i>
    <i>
      <x v="1"/>
    </i>
    <i>
      <x/>
    </i>
    <i>
      <x v="6"/>
    </i>
    <i>
      <x v="5"/>
    </i>
    <i>
      <x v="4"/>
    </i>
    <i>
      <x v="7"/>
    </i>
    <i>
      <x v="8"/>
    </i>
    <i>
      <x v="13"/>
    </i>
    <i>
      <x v="3"/>
    </i>
    <i>
      <x v="12"/>
    </i>
    <i>
      <x v="2"/>
    </i>
    <i t="grand">
      <x/>
    </i>
  </rowItems>
  <colItems count="1">
    <i/>
  </colItems>
  <pageFields count="1">
    <pageField fld="1" hier="-1"/>
  </pageFields>
  <dataFields count="1">
    <dataField name="Average of quantity" fld="9" subtotal="average" baseField="12" baseItem="0"/>
  </dataFields>
  <chartFormats count="2">
    <chartFormat chart="136" format="0" series="1">
      <pivotArea type="data" outline="0" fieldPosition="0">
        <references count="1">
          <reference field="4294967294" count="1" selected="0">
            <x v="0"/>
          </reference>
        </references>
      </pivotArea>
    </chartFormat>
    <chartFormat chart="14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8B01E42-1BA5-4A19-888E-386283F436E5}" name="PivotTable11"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5">
  <location ref="D68:E74" firstHeaderRow="1" firstDataRow="1" firstDataCol="1"/>
  <pivotFields count="14">
    <pivotField numFmtId="164"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0"/>
        <item x="2"/>
        <item x="4"/>
        <item x="1"/>
        <item t="default"/>
      </items>
    </pivotField>
    <pivotField dataField="1" showAll="0"/>
  </pivotFields>
  <rowFields count="1">
    <field x="12"/>
  </rowFields>
  <rowItems count="6">
    <i>
      <x/>
    </i>
    <i>
      <x v="1"/>
    </i>
    <i>
      <x v="2"/>
    </i>
    <i>
      <x v="3"/>
    </i>
    <i>
      <x v="4"/>
    </i>
    <i t="grand">
      <x/>
    </i>
  </rowItems>
  <colItems count="1">
    <i/>
  </colItems>
  <dataFields count="1">
    <dataField name="Count of Revenue" fld="13" subtotal="count" baseField="0" baseItem="0"/>
  </dataFields>
  <chartFormats count="2">
    <chartFormat chart="132" format="3" series="1">
      <pivotArea type="data" outline="0" fieldPosition="0">
        <references count="1">
          <reference field="4294967294" count="1" selected="0">
            <x v="0"/>
          </reference>
        </references>
      </pivotArea>
    </chartFormat>
    <chartFormat chart="13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0DA5E65F-4AF9-4537-B93D-BE5A076E232B}" sourceName="[Range].[Category]">
  <pivotTables>
    <pivotTable tabId="6" name="PivotTable2"/>
  </pivotTables>
  <data>
    <olap pivotCacheId="1074369196">
      <levels count="2">
        <level uniqueName="[Range].[Category].[(All)]" sourceCaption="(All)" count="0"/>
        <level uniqueName="[Range].[Category].[Category]" sourceCaption="Category" count="13">
          <ranges>
            <range startItem="0">
              <i n="[Range].[Category].&amp;[Aircare]" c="Aircare"/>
              <i n="[Range].[Category].&amp;[Baby Care]" c="Baby Care"/>
              <i n="[Range].[Category].&amp;[Fabric &amp; Home Care]" c="Fabric &amp; Home Care"/>
              <i n="[Range].[Category].&amp;[Fem Care]" c="Fem Care"/>
              <i n="[Range].[Category].&amp;[Female Hair Removal]" c="Female Hair Removal"/>
              <i n="[Range].[Category].&amp;[Grooming]" c="Grooming"/>
              <i n="[Range].[Category].&amp;[Hair Care]" c="Hair Care"/>
              <i n="[Range].[Category].&amp;[Health Care]" c="Health Care"/>
              <i n="[Range].[Category].&amp;[Oral care]" c="Oral care"/>
              <i n="[Range].[Category].&amp;[Personal Care (GIL)]" c="Personal Care (GIL)"/>
              <i n="[Range].[Category].&amp;[Personal Care (OS)]" c="Personal Care (OS)"/>
              <i n="[Range].[Category].&amp;[Skin Care]" c="Skin Care"/>
              <i n="[Range].[Category].&amp;" c="(blank)" nd="1"/>
            </range>
          </ranges>
        </level>
      </levels>
      <selections count="1">
        <selection n="[Range].[Catego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1" xr10:uid="{706E7A92-0145-45BE-8200-BA2D1D4C4E64}" sourceName="[Range].[brand]">
  <pivotTables>
    <pivotTable tabId="6" name="PivotTable2"/>
  </pivotTables>
  <data>
    <olap pivotCacheId="1074369196">
      <levels count="2">
        <level uniqueName="[Range].[brand].[(All)]" sourceCaption="(All)" count="0"/>
        <level uniqueName="[Range].[brand].[brand]" sourceCaption="brand" count="38">
          <ranges>
            <range startItem="0">
              <i n="[Range].[brand].&amp;[7 O Clock]" c="7 O Clock"/>
              <i n="[Range].[brand].&amp;[7 O Clock PII]" c="7 O Clock PII"/>
              <i n="[Range].[brand].&amp;[Action 500]" c="Action 500"/>
              <i n="[Range].[brand].&amp;[AmbiPur]" c="AmbiPur"/>
              <i n="[Range].[brand].&amp;[Ariel]" c="Ariel"/>
              <i n="[Range].[brand].&amp;[Ariel Liquid]" c="Ariel Liquid"/>
              <i n="[Range].[brand].&amp;[BabyRub]" c="BabyRub"/>
              <i n="[Range].[brand].&amp;[Fusion]" c="Fusion"/>
              <i n="[Range].[brand].&amp;[Fusion PC]" c="Fusion PC"/>
              <i n="[Range].[brand].&amp;[Gillette]" c="Gillette"/>
              <i n="[Range].[brand].&amp;[Gillette Mach3]" c="Gillette Mach3"/>
              <i n="[Range].[brand].&amp;[Gillette Presto Intl]" c="Gillette Presto Intl"/>
              <i n="[Range].[brand].&amp;[Gillette Series]" c="Gillette Series"/>
              <i n="[Range].[brand].&amp;[Gillette Vector Plus]" c="Gillette Vector Plus"/>
              <i n="[Range].[brand].&amp;[Guard]" c="Guard"/>
              <i n="[Range].[brand].&amp;[H&amp;S]" c="H&amp;S"/>
              <i n="[Range].[brand].&amp;[Inhaler]" c="Inhaler"/>
              <i n="[Range].[brand].&amp;[Liners]" c="Liners"/>
              <i n="[Range].[brand].&amp;[Mach-3 Turbo]" c="Mach-3 Turbo"/>
              <i n="[Range].[brand].&amp;[Olay]" c="Olay"/>
              <i n="[Range].[brand].&amp;[Old Spice]" c="Old Spice"/>
              <i n="[Range].[brand].&amp;[ORAL B]" c="ORAL B"/>
              <i n="[Range].[brand].&amp;[Pampers]" c="Pampers"/>
              <i n="[Range].[brand].&amp;[Pampers Baby Wipes]" c="Pampers Baby Wipes"/>
              <i n="[Range].[brand].&amp;[Pantene]" c="Pantene"/>
              <i n="[Range].[brand].&amp;[Satin Care]" c="Satin Care"/>
              <i n="[Range].[brand].&amp;[Tide]" c="Tide"/>
              <i n="[Range].[brand].&amp;[Vaporub]" c="Vaporub"/>
              <i n="[Range].[brand].&amp;[Vaporub Xtra Strong]" c="Vaporub Xtra Strong"/>
              <i n="[Range].[brand].&amp;[VCD]" c="VCD"/>
              <i n="[Range].[brand].&amp;[Vector3]" c="Vector3"/>
              <i n="[Range].[brand].&amp;[Venus]" c="Venus"/>
              <i n="[Range].[brand].&amp;[Vicks]" c="Vicks"/>
              <i n="[Range].[brand].&amp;[Whisper Choice]" c="Whisper Choice"/>
              <i n="[Range].[brand].&amp;[Whisper Maxi]" c="Whisper Maxi"/>
              <i n="[Range].[brand].&amp;[Whisper Ultra]" c="Whisper Ultra"/>
              <i n="[Range].[brand].&amp;[Wilkinson Sword]" c="Wilkinson Sword"/>
              <i n="[Range].[brand].&amp;" c="(blank)" nd="1"/>
            </range>
          </ranges>
        </level>
      </levels>
      <selections count="1">
        <selection n="[Range].[brand].[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71569F5A-DDFA-44AB-BC62-80D9CCF89A10}" sourceName="City">
  <pivotTables>
    <pivotTable tabId="6" name="PivotTable15"/>
  </pivotTables>
  <data>
    <tabular pivotCacheId="1117121579">
      <items count="6">
        <i x="3" s="1"/>
        <i x="0"/>
        <i x="2"/>
        <i x="4"/>
        <i x="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6F264BA1-C165-4994-9FAC-2F0B80C75B0B}" cache="Slicer_Category1" caption="Category" startItem="6" level="1" style="SlicerStyleLight6" rowHeight="247650"/>
  <slicer name="brand 1" xr10:uid="{3C25C1A1-C9F2-49BF-8B4D-246A385AFDE0}" cache="Slicer_brand1" caption="brand" startItem="9" level="1" style="SlicerStyleLight6" rowHeight="247650"/>
  <slicer name="City 1" xr10:uid="{628A8E58-30E6-4F67-91B0-E519A9342B56}" cache="Slicer_City" caption="City" style="SlicerStyleLight6"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CCE230B2-925A-4665-BE27-BA71FEB88CC4}" cache="Slicer_Category1" caption="Category" startItem="6" level="1" rowHeight="247650"/>
  <slicer name="brand" xr10:uid="{1D79CD9D-5382-4ACD-848D-5ACFD6A111C5}" cache="Slicer_brand1" caption="brand" level="1" rowHeight="247650"/>
  <slicer name="City" xr10:uid="{89C926CD-018D-4FF0-8043-63E7F9CD7638}" cache="Slicer_City" caption="City"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4A34E9-10ED-4670-B8B7-C3375A9962D6}" name="Table1" displayName="Table1" ref="A1:U1503" totalsRowCount="1" headerRowDxfId="51" dataDxfId="50" tableBorderDxfId="49">
  <autoFilter ref="A1:U1502" xr:uid="{F74A34E9-10ED-4670-B8B7-C3375A9962D6}"/>
  <sortState xmlns:xlrd2="http://schemas.microsoft.com/office/spreadsheetml/2017/richdata2" ref="A2:R1502">
    <sortCondition descending="1" ref="N1:N1502"/>
  </sortState>
  <tableColumns count="21">
    <tableColumn id="1" xr3:uid="{1C4420F2-204E-4876-A377-02DC244ACF6D}" name="date" dataDxfId="48" totalsRowDxfId="28"/>
    <tableColumn id="2" xr3:uid="{C7D22756-0765-4AAC-B44B-759AF8CA7323}" name="transaction_type" dataDxfId="47" totalsRowDxfId="27"/>
    <tableColumn id="3" xr3:uid="{A5DA8030-5533-46F2-B2A6-1010323A246F}" name="customer_name" dataDxfId="46" totalsRowDxfId="26"/>
    <tableColumn id="4" xr3:uid="{397291D4-4845-4163-9A5D-DCABFB2795E4}" name="customer_code" dataDxfId="45" totalsRowDxfId="25"/>
    <tableColumn id="5" xr3:uid="{282A098A-8134-4B99-8E82-89D99C4DD08A}" name="channel_description" dataDxfId="44" totalsRowDxfId="24"/>
    <tableColumn id="6" xr3:uid="{AD1409CE-4792-4BFA-8A14-BC3F1ADCB340}" name="customer_type" dataDxfId="43" totalsRowDxfId="23"/>
    <tableColumn id="7" xr3:uid="{6486BD45-6C72-4928-BFB1-A64AE4037D12}" name="Category" dataDxfId="42" totalsRowDxfId="22"/>
    <tableColumn id="8" xr3:uid="{4C434CC5-03EF-4790-BFED-B46209D45D66}" name="brand" dataDxfId="41" totalsRowDxfId="21"/>
    <tableColumn id="9" xr3:uid="{8BC8569B-CEF6-4DAF-BF94-1C2130CADBE7}" name="upc (Unit per Case)" dataDxfId="40" totalsRowDxfId="20"/>
    <tableColumn id="10" xr3:uid="{5C8F8DE3-27D5-42DA-BF9F-4531110785FE}" name="quantity" dataDxfId="39" totalsRowDxfId="19"/>
    <tableColumn id="11" xr3:uid="{28EF2821-C5C5-43F9-8FA7-2C62FAF81276}" name="amount" dataDxfId="38" totalsRowDxfId="18"/>
    <tableColumn id="12" xr3:uid="{A99F50FA-2A53-44DF-B28C-717FA2127461}" name="reason for transaction" dataDxfId="37" totalsRowDxfId="17"/>
    <tableColumn id="13" xr3:uid="{96A122CF-03DC-4D94-A24F-E220A6F6E1FA}" name="City" dataDxfId="36" totalsRowDxfId="16"/>
    <tableColumn id="14" xr3:uid="{70D62B3D-3D9D-450A-91B7-1AF1F9C18F15}" name="Revenue" dataDxfId="35" totalsRowDxfId="15">
      <calculatedColumnFormula>IF(AND(Table1[[#This Row],[quantity]] &gt;= 0, Table1[[#This Row],[amount]] &gt;= 0), Table1[[#This Row],[quantity]] * Table1[[#This Row],[amount]], 0)</calculatedColumnFormula>
    </tableColumn>
    <tableColumn id="15" xr3:uid="{62B26ACB-EAC6-45E4-BBE5-02B40ADE23CD}" name="Top Customers" dataDxfId="34" totalsRowDxfId="14">
      <calculatedColumnFormula>SUMIF(C2:C1502,C2,N2:N1502)</calculatedColumnFormula>
    </tableColumn>
    <tableColumn id="16" xr3:uid="{CB56DF91-43D6-4A13-ABFA-9A5B4D6E16CE}" name="Total Revenue Per city" dataDxfId="33" totalsRowDxfId="13">
      <calculatedColumnFormula>SUMIF(M2:M1502,M2,N2:N1502)</calculatedColumnFormula>
    </tableColumn>
    <tableColumn id="17" xr3:uid="{1F299F62-4027-4F21-98E2-2A1F01609DD6}" name="Total Quantity sold per city" dataDxfId="32" totalsRowDxfId="12">
      <calculatedColumnFormula>SUMIF(M2:M1502,M2,J2:J1502)</calculatedColumnFormula>
    </tableColumn>
    <tableColumn id="18" xr3:uid="{8E9E017E-EDFC-4ABA-B76A-728E1CAA47FA}" name="Number of trransactions per city" dataDxfId="31" totalsRowDxfId="11">
      <calculatedColumnFormula>COUNTIF(M2:M1502,M2)</calculatedColumnFormula>
    </tableColumn>
    <tableColumn id="19" xr3:uid="{EAE1BB17-DAC4-4F0A-9ED9-CC443A3B4E40}" name="Quantity Sold" dataDxfId="30" totalsRowDxfId="10">
      <calculatedColumnFormula>IF(Table1[[#This Row],[quantity]]&gt;0,Table1[[#This Row],[quantity]],0)</calculatedColumnFormula>
    </tableColumn>
    <tableColumn id="20" xr3:uid="{84A71DFF-EEE9-45AB-B6A5-28DD3E1AB40D}" name="Revenue Loss" dataDxfId="29" totalsRowDxfId="9">
      <calculatedColumnFormula>IF(AND(Table1[[#This Row],[quantity]]&lt;0,Table1[[#This Row],[amount]]&lt;0),Table1[[#This Row],[quantity]]*Table1[[#This Row],[amount]],0)</calculatedColumnFormula>
    </tableColumn>
    <tableColumn id="21" xr3:uid="{3DA67724-588C-475C-8F86-CA0E3ED7DA39}" name="Quantity lost" dataDxfId="7" totalsRowDxfId="8">
      <calculatedColumnFormula>IF(Table1[[#This Row],[quantity]]&lt;0,Table1[[#This Row],[quantity]],0)</calculatedColumnFormula>
    </tableColumn>
  </tableColumns>
  <tableStyleInfo name="Table Style 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03"/>
  <sheetViews>
    <sheetView topLeftCell="A1342" workbookViewId="0">
      <selection activeCell="C1356" sqref="C1356"/>
    </sheetView>
  </sheetViews>
  <sheetFormatPr defaultColWidth="12.6640625" defaultRowHeight="15" customHeight="1" x14ac:dyDescent="0.25"/>
  <cols>
    <col min="1" max="1" width="13" style="10" customWidth="1"/>
    <col min="2" max="2" width="18.21875" style="10" customWidth="1"/>
    <col min="3" max="3" width="40.109375" style="10" customWidth="1"/>
    <col min="4" max="4" width="15" style="10" customWidth="1"/>
    <col min="5" max="5" width="22.44140625" style="10" customWidth="1"/>
    <col min="6" max="6" width="36.6640625" style="10" customWidth="1"/>
    <col min="7" max="7" width="18" style="10" customWidth="1"/>
    <col min="8" max="8" width="17.88671875" style="10" customWidth="1"/>
    <col min="9" max="9" width="25.33203125" style="10" customWidth="1"/>
    <col min="10" max="10" width="20" style="10" customWidth="1"/>
    <col min="11" max="11" width="19" style="10" customWidth="1"/>
    <col min="12" max="12" width="20.109375" style="10" customWidth="1"/>
    <col min="13" max="13" width="7.33203125" style="10" customWidth="1"/>
    <col min="14" max="14" width="18.44140625" style="10" customWidth="1"/>
    <col min="15" max="15" width="23.88671875" style="10" customWidth="1"/>
    <col min="16" max="16" width="26.109375" style="10" customWidth="1"/>
    <col min="17" max="17" width="21.44140625" style="10" customWidth="1"/>
    <col min="18" max="18" width="35.21875" style="10" customWidth="1"/>
    <col min="19" max="19" width="20.21875" style="10" customWidth="1"/>
    <col min="20" max="20" width="20.88671875" style="10" customWidth="1"/>
    <col min="21" max="21" width="12.5546875" style="10" customWidth="1"/>
    <col min="22" max="26" width="8.6640625" style="10" customWidth="1"/>
    <col min="27" max="16384" width="12.6640625" style="10"/>
  </cols>
  <sheetData>
    <row r="1" spans="1:21" ht="14.25" customHeight="1" x14ac:dyDescent="0.25">
      <c r="A1" s="7" t="s">
        <v>0</v>
      </c>
      <c r="B1" s="8" t="s">
        <v>1</v>
      </c>
      <c r="C1" s="8" t="s">
        <v>2</v>
      </c>
      <c r="D1" s="8" t="s">
        <v>3</v>
      </c>
      <c r="E1" s="8" t="s">
        <v>4</v>
      </c>
      <c r="F1" s="8" t="s">
        <v>5</v>
      </c>
      <c r="G1" s="8" t="s">
        <v>6</v>
      </c>
      <c r="H1" s="8" t="s">
        <v>7</v>
      </c>
      <c r="I1" s="8" t="s">
        <v>8</v>
      </c>
      <c r="J1" s="8" t="s">
        <v>9</v>
      </c>
      <c r="K1" s="8" t="s">
        <v>10</v>
      </c>
      <c r="L1" s="8" t="s">
        <v>11</v>
      </c>
      <c r="M1" s="8" t="s">
        <v>12</v>
      </c>
      <c r="N1" s="9" t="s">
        <v>762</v>
      </c>
      <c r="O1" s="9" t="s">
        <v>769</v>
      </c>
      <c r="P1" s="9" t="s">
        <v>770</v>
      </c>
      <c r="Q1" s="9" t="s">
        <v>772</v>
      </c>
      <c r="R1" s="9" t="s">
        <v>771</v>
      </c>
      <c r="S1" s="9" t="s">
        <v>775</v>
      </c>
      <c r="T1" s="14" t="s">
        <v>774</v>
      </c>
      <c r="U1" s="14" t="s">
        <v>776</v>
      </c>
    </row>
    <row r="2" spans="1:21" ht="14.25" customHeight="1" x14ac:dyDescent="0.25">
      <c r="A2" s="5">
        <v>45640</v>
      </c>
      <c r="B2" s="6" t="s">
        <v>57</v>
      </c>
      <c r="C2" s="6" t="s">
        <v>118</v>
      </c>
      <c r="D2" s="6" t="s">
        <v>119</v>
      </c>
      <c r="E2" s="6" t="s">
        <v>114</v>
      </c>
      <c r="F2" s="6" t="s">
        <v>120</v>
      </c>
      <c r="G2" s="6" t="s">
        <v>40</v>
      </c>
      <c r="H2" s="6" t="s">
        <v>121</v>
      </c>
      <c r="I2" s="6">
        <v>960</v>
      </c>
      <c r="J2" s="6">
        <v>16307</v>
      </c>
      <c r="K2" s="6">
        <v>761373.83</v>
      </c>
      <c r="L2" s="6"/>
      <c r="M2" s="6" t="s">
        <v>105</v>
      </c>
      <c r="N2" s="10">
        <f>IF(AND(Table1[[#This Row],[quantity]] &gt;= 0, Table1[[#This Row],[amount]] &gt;= 0), Table1[[#This Row],[quantity]] * Table1[[#This Row],[amount]], 0)</f>
        <v>12415723045.809999</v>
      </c>
      <c r="O2" s="10">
        <f t="shared" ref="O2:O65" si="0">SUMIF(C2:C1502,C2,N2:N1502)</f>
        <v>13919763002.979998</v>
      </c>
      <c r="P2" s="10">
        <f t="shared" ref="P2:P65" si="1">SUMIF(M2:M1502,M2,N2:N1502)</f>
        <v>14692194084.189999</v>
      </c>
      <c r="Q2" s="10">
        <f t="shared" ref="Q2:Q65" si="2">SUMIF(M2:M1502,M2,J2:J1502)</f>
        <v>56496</v>
      </c>
      <c r="R2" s="10">
        <f t="shared" ref="R2:R65" si="3">COUNTIF(M2:M1502,M2)</f>
        <v>501</v>
      </c>
      <c r="S2" s="10">
        <f>IF(Table1[[#This Row],[quantity]]&gt;0,Table1[[#This Row],[quantity]],0)</f>
        <v>16307</v>
      </c>
      <c r="T2" s="10">
        <f>IF(AND(Table1[[#This Row],[quantity]]&lt;0,Table1[[#This Row],[amount]]&lt;0),Table1[[#This Row],[quantity]]*Table1[[#This Row],[amount]],0)</f>
        <v>0</v>
      </c>
      <c r="U2" s="10">
        <f>IF(Table1[[#This Row],[quantity]]&lt;0,Table1[[#This Row],[quantity]],0)</f>
        <v>0</v>
      </c>
    </row>
    <row r="3" spans="1:21" ht="14.25" customHeight="1" x14ac:dyDescent="0.25">
      <c r="A3" s="5">
        <v>45644</v>
      </c>
      <c r="B3" s="6" t="s">
        <v>57</v>
      </c>
      <c r="C3" s="6" t="s">
        <v>140</v>
      </c>
      <c r="D3" s="6" t="s">
        <v>141</v>
      </c>
      <c r="E3" s="6" t="s">
        <v>114</v>
      </c>
      <c r="F3" s="6" t="s">
        <v>120</v>
      </c>
      <c r="G3" s="6" t="s">
        <v>40</v>
      </c>
      <c r="H3" s="6" t="s">
        <v>47</v>
      </c>
      <c r="I3" s="6">
        <v>12</v>
      </c>
      <c r="J3" s="6">
        <v>960</v>
      </c>
      <c r="K3" s="6">
        <v>2231769.6</v>
      </c>
      <c r="L3" s="6"/>
      <c r="M3" s="6" t="s">
        <v>136</v>
      </c>
      <c r="N3" s="10">
        <f>IF(AND(Table1[[#This Row],[quantity]] &gt;= 0, Table1[[#This Row],[amount]] &gt;= 0), Table1[[#This Row],[quantity]] * Table1[[#This Row],[amount]], 0)</f>
        <v>2142498816</v>
      </c>
      <c r="O3" s="10">
        <f t="shared" si="0"/>
        <v>7272322703.0600004</v>
      </c>
      <c r="P3" s="10">
        <f t="shared" si="1"/>
        <v>7509460029.1400003</v>
      </c>
      <c r="Q3" s="10">
        <f t="shared" si="2"/>
        <v>27705</v>
      </c>
      <c r="R3" s="10">
        <f t="shared" si="3"/>
        <v>418</v>
      </c>
      <c r="S3" s="10">
        <f>IF(Table1[[#This Row],[quantity]]&gt;0,Table1[[#This Row],[quantity]],0)</f>
        <v>960</v>
      </c>
      <c r="T3" s="10">
        <f>IF(AND(Table1[[#This Row],[quantity]]&lt;0,Table1[[#This Row],[amount]]&lt;0),Table1[[#This Row],[quantity]]*Table1[[#This Row],[amount]],0)</f>
        <v>0</v>
      </c>
      <c r="U3" s="10">
        <f>IF(Table1[[#This Row],[quantity]]&lt;0,Table1[[#This Row],[quantity]],0)</f>
        <v>0</v>
      </c>
    </row>
    <row r="4" spans="1:21" ht="14.25" customHeight="1" x14ac:dyDescent="0.25">
      <c r="A4" s="5">
        <v>45643</v>
      </c>
      <c r="B4" s="6" t="s">
        <v>57</v>
      </c>
      <c r="C4" s="6" t="s">
        <v>140</v>
      </c>
      <c r="D4" s="6" t="s">
        <v>141</v>
      </c>
      <c r="E4" s="6" t="s">
        <v>114</v>
      </c>
      <c r="F4" s="6" t="s">
        <v>120</v>
      </c>
      <c r="G4" s="6" t="s">
        <v>40</v>
      </c>
      <c r="H4" s="6" t="s">
        <v>47</v>
      </c>
      <c r="I4" s="6">
        <v>12</v>
      </c>
      <c r="J4" s="6">
        <v>711</v>
      </c>
      <c r="K4" s="6">
        <v>1652904.36</v>
      </c>
      <c r="L4" s="6"/>
      <c r="M4" s="6" t="s">
        <v>136</v>
      </c>
      <c r="N4" s="10">
        <f>IF(AND(Table1[[#This Row],[quantity]] &gt;= 0, Table1[[#This Row],[amount]] &gt;= 0), Table1[[#This Row],[quantity]] * Table1[[#This Row],[amount]], 0)</f>
        <v>1175214999.96</v>
      </c>
      <c r="O4" s="10">
        <f t="shared" si="0"/>
        <v>5129823887.0600004</v>
      </c>
      <c r="P4" s="10">
        <f t="shared" si="1"/>
        <v>5366961213.1400003</v>
      </c>
      <c r="Q4" s="10">
        <f t="shared" si="2"/>
        <v>26745</v>
      </c>
      <c r="R4" s="10">
        <f t="shared" si="3"/>
        <v>417</v>
      </c>
      <c r="S4" s="10">
        <f>IF(Table1[[#This Row],[quantity]]&gt;0,Table1[[#This Row],[quantity]],0)</f>
        <v>711</v>
      </c>
      <c r="T4" s="10">
        <f>IF(AND(Table1[[#This Row],[quantity]]&lt;0,Table1[[#This Row],[amount]]&lt;0),Table1[[#This Row],[quantity]]*Table1[[#This Row],[amount]],0)</f>
        <v>0</v>
      </c>
      <c r="U4" s="10">
        <f>IF(Table1[[#This Row],[quantity]]&lt;0,Table1[[#This Row],[quantity]],0)</f>
        <v>0</v>
      </c>
    </row>
    <row r="5" spans="1:21" ht="14.25" customHeight="1" x14ac:dyDescent="0.25">
      <c r="A5" s="5">
        <v>45643</v>
      </c>
      <c r="B5" s="6" t="s">
        <v>57</v>
      </c>
      <c r="C5" s="6" t="s">
        <v>140</v>
      </c>
      <c r="D5" s="6" t="s">
        <v>141</v>
      </c>
      <c r="E5" s="6" t="s">
        <v>114</v>
      </c>
      <c r="F5" s="6" t="s">
        <v>120</v>
      </c>
      <c r="G5" s="6" t="s">
        <v>40</v>
      </c>
      <c r="H5" s="6" t="s">
        <v>47</v>
      </c>
      <c r="I5" s="6">
        <v>16</v>
      </c>
      <c r="J5" s="6">
        <v>800</v>
      </c>
      <c r="K5" s="6">
        <v>1382480</v>
      </c>
      <c r="L5" s="6"/>
      <c r="M5" s="6" t="s">
        <v>136</v>
      </c>
      <c r="N5" s="10">
        <f>IF(AND(Table1[[#This Row],[quantity]] &gt;= 0, Table1[[#This Row],[amount]] &gt;= 0), Table1[[#This Row],[quantity]] * Table1[[#This Row],[amount]], 0)</f>
        <v>1105984000</v>
      </c>
      <c r="O5" s="10">
        <f t="shared" si="0"/>
        <v>3954608887.0999999</v>
      </c>
      <c r="P5" s="10">
        <f t="shared" si="1"/>
        <v>4191746213.1799998</v>
      </c>
      <c r="Q5" s="10">
        <f t="shared" si="2"/>
        <v>26034</v>
      </c>
      <c r="R5" s="10">
        <f t="shared" si="3"/>
        <v>416</v>
      </c>
      <c r="S5" s="10">
        <f>IF(Table1[[#This Row],[quantity]]&gt;0,Table1[[#This Row],[quantity]],0)</f>
        <v>800</v>
      </c>
      <c r="T5" s="10">
        <f>IF(AND(Table1[[#This Row],[quantity]]&lt;0,Table1[[#This Row],[amount]]&lt;0),Table1[[#This Row],[quantity]]*Table1[[#This Row],[amount]],0)</f>
        <v>0</v>
      </c>
      <c r="U5" s="10">
        <f>IF(Table1[[#This Row],[quantity]]&lt;0,Table1[[#This Row],[quantity]],0)</f>
        <v>0</v>
      </c>
    </row>
    <row r="6" spans="1:21" ht="14.25" customHeight="1" x14ac:dyDescent="0.25">
      <c r="A6" s="5">
        <v>45645</v>
      </c>
      <c r="B6" s="6" t="s">
        <v>57</v>
      </c>
      <c r="C6" s="6" t="s">
        <v>140</v>
      </c>
      <c r="D6" s="6" t="s">
        <v>141</v>
      </c>
      <c r="E6" s="6" t="s">
        <v>114</v>
      </c>
      <c r="F6" s="6" t="s">
        <v>120</v>
      </c>
      <c r="G6" s="6" t="s">
        <v>40</v>
      </c>
      <c r="H6" s="6" t="s">
        <v>47</v>
      </c>
      <c r="I6" s="6">
        <v>16</v>
      </c>
      <c r="J6" s="6">
        <v>800</v>
      </c>
      <c r="K6" s="6">
        <v>1382480</v>
      </c>
      <c r="L6" s="6"/>
      <c r="M6" s="6" t="s">
        <v>136</v>
      </c>
      <c r="N6" s="10">
        <f>IF(AND(Table1[[#This Row],[quantity]] &gt;= 0, Table1[[#This Row],[amount]] &gt;= 0), Table1[[#This Row],[quantity]] * Table1[[#This Row],[amount]], 0)</f>
        <v>1105984000</v>
      </c>
      <c r="O6" s="10">
        <f t="shared" si="0"/>
        <v>2848624887.0999999</v>
      </c>
      <c r="P6" s="10">
        <f t="shared" si="1"/>
        <v>3085762213.1799998</v>
      </c>
      <c r="Q6" s="10">
        <f t="shared" si="2"/>
        <v>25234</v>
      </c>
      <c r="R6" s="10">
        <f t="shared" si="3"/>
        <v>415</v>
      </c>
      <c r="S6" s="10">
        <f>IF(Table1[[#This Row],[quantity]]&gt;0,Table1[[#This Row],[quantity]],0)</f>
        <v>800</v>
      </c>
      <c r="T6" s="10">
        <f>IF(AND(Table1[[#This Row],[quantity]]&lt;0,Table1[[#This Row],[amount]]&lt;0),Table1[[#This Row],[quantity]]*Table1[[#This Row],[amount]],0)</f>
        <v>0</v>
      </c>
      <c r="U6" s="10">
        <f>IF(Table1[[#This Row],[quantity]]&lt;0,Table1[[#This Row],[quantity]],0)</f>
        <v>0</v>
      </c>
    </row>
    <row r="7" spans="1:21" ht="14.25" customHeight="1" x14ac:dyDescent="0.25">
      <c r="A7" s="5">
        <v>45643</v>
      </c>
      <c r="B7" s="6" t="s">
        <v>57</v>
      </c>
      <c r="C7" s="6" t="s">
        <v>140</v>
      </c>
      <c r="D7" s="6" t="s">
        <v>141</v>
      </c>
      <c r="E7" s="6" t="s">
        <v>114</v>
      </c>
      <c r="F7" s="6" t="s">
        <v>120</v>
      </c>
      <c r="G7" s="6" t="s">
        <v>40</v>
      </c>
      <c r="H7" s="6" t="s">
        <v>47</v>
      </c>
      <c r="I7" s="6">
        <v>72</v>
      </c>
      <c r="J7" s="6">
        <v>1440</v>
      </c>
      <c r="K7" s="6">
        <v>663292.80000000005</v>
      </c>
      <c r="L7" s="6"/>
      <c r="M7" s="6" t="s">
        <v>136</v>
      </c>
      <c r="N7" s="10">
        <f>IF(AND(Table1[[#This Row],[quantity]] &gt;= 0, Table1[[#This Row],[amount]] &gt;= 0), Table1[[#This Row],[quantity]] * Table1[[#This Row],[amount]], 0)</f>
        <v>955141632.00000012</v>
      </c>
      <c r="O7" s="10">
        <f t="shared" si="0"/>
        <v>1742640887.1000004</v>
      </c>
      <c r="P7" s="10">
        <f t="shared" si="1"/>
        <v>1979778213.1799989</v>
      </c>
      <c r="Q7" s="10">
        <f t="shared" si="2"/>
        <v>24434</v>
      </c>
      <c r="R7" s="10">
        <f t="shared" si="3"/>
        <v>414</v>
      </c>
      <c r="S7" s="10">
        <f>IF(Table1[[#This Row],[quantity]]&gt;0,Table1[[#This Row],[quantity]],0)</f>
        <v>1440</v>
      </c>
      <c r="T7" s="10">
        <f>IF(AND(Table1[[#This Row],[quantity]]&lt;0,Table1[[#This Row],[amount]]&lt;0),Table1[[#This Row],[quantity]]*Table1[[#This Row],[amount]],0)</f>
        <v>0</v>
      </c>
      <c r="U7" s="10">
        <f>IF(Table1[[#This Row],[quantity]]&lt;0,Table1[[#This Row],[quantity]],0)</f>
        <v>0</v>
      </c>
    </row>
    <row r="8" spans="1:21" ht="14.25" customHeight="1" x14ac:dyDescent="0.25">
      <c r="A8" s="5">
        <v>45642</v>
      </c>
      <c r="B8" s="6" t="s">
        <v>57</v>
      </c>
      <c r="C8" s="6" t="s">
        <v>118</v>
      </c>
      <c r="D8" s="6" t="s">
        <v>119</v>
      </c>
      <c r="E8" s="6" t="s">
        <v>114</v>
      </c>
      <c r="F8" s="6" t="s">
        <v>120</v>
      </c>
      <c r="G8" s="6" t="s">
        <v>40</v>
      </c>
      <c r="H8" s="6" t="s">
        <v>93</v>
      </c>
      <c r="I8" s="6">
        <v>32</v>
      </c>
      <c r="J8" s="6">
        <v>1848</v>
      </c>
      <c r="K8" s="6">
        <v>323806.56</v>
      </c>
      <c r="L8" s="6"/>
      <c r="M8" s="6" t="s">
        <v>105</v>
      </c>
      <c r="N8" s="10">
        <f>IF(AND(Table1[[#This Row],[quantity]] &gt;= 0, Table1[[#This Row],[amount]] &gt;= 0), Table1[[#This Row],[quantity]] * Table1[[#This Row],[amount]], 0)</f>
        <v>598394522.88</v>
      </c>
      <c r="O8" s="10">
        <f t="shared" si="0"/>
        <v>1504039957.1700001</v>
      </c>
      <c r="P8" s="10">
        <f t="shared" si="1"/>
        <v>2276471038.3800001</v>
      </c>
      <c r="Q8" s="10">
        <f t="shared" si="2"/>
        <v>40189</v>
      </c>
      <c r="R8" s="10">
        <f t="shared" si="3"/>
        <v>500</v>
      </c>
      <c r="S8" s="10">
        <f>IF(Table1[[#This Row],[quantity]]&gt;0,Table1[[#This Row],[quantity]],0)</f>
        <v>1848</v>
      </c>
      <c r="T8" s="10">
        <f>IF(AND(Table1[[#This Row],[quantity]]&lt;0,Table1[[#This Row],[amount]]&lt;0),Table1[[#This Row],[quantity]]*Table1[[#This Row],[amount]],0)</f>
        <v>0</v>
      </c>
      <c r="U8" s="10">
        <f>IF(Table1[[#This Row],[quantity]]&lt;0,Table1[[#This Row],[quantity]],0)</f>
        <v>0</v>
      </c>
    </row>
    <row r="9" spans="1:21" ht="14.25" customHeight="1" x14ac:dyDescent="0.25">
      <c r="A9" s="5">
        <v>45640</v>
      </c>
      <c r="B9" s="6" t="s">
        <v>57</v>
      </c>
      <c r="C9" s="6" t="s">
        <v>112</v>
      </c>
      <c r="D9" s="6" t="s">
        <v>113</v>
      </c>
      <c r="E9" s="6" t="s">
        <v>114</v>
      </c>
      <c r="F9" s="6" t="s">
        <v>115</v>
      </c>
      <c r="G9" s="6" t="s">
        <v>62</v>
      </c>
      <c r="H9" s="6" t="s">
        <v>71</v>
      </c>
      <c r="I9" s="6">
        <v>48</v>
      </c>
      <c r="J9" s="6">
        <v>3600</v>
      </c>
      <c r="K9" s="6">
        <v>100008</v>
      </c>
      <c r="L9" s="6"/>
      <c r="M9" s="6" t="s">
        <v>105</v>
      </c>
      <c r="N9" s="10">
        <f>IF(AND(Table1[[#This Row],[quantity]] &gt;= 0, Table1[[#This Row],[amount]] &gt;= 0), Table1[[#This Row],[quantity]] * Table1[[#This Row],[amount]], 0)</f>
        <v>360028800</v>
      </c>
      <c r="O9" s="10">
        <f t="shared" si="0"/>
        <v>365299200</v>
      </c>
      <c r="P9" s="10">
        <f t="shared" si="1"/>
        <v>1678076515.5</v>
      </c>
      <c r="Q9" s="10">
        <f t="shared" si="2"/>
        <v>38341</v>
      </c>
      <c r="R9" s="10">
        <f t="shared" si="3"/>
        <v>499</v>
      </c>
      <c r="S9" s="10">
        <f>IF(Table1[[#This Row],[quantity]]&gt;0,Table1[[#This Row],[quantity]],0)</f>
        <v>3600</v>
      </c>
      <c r="T9" s="10">
        <f>IF(AND(Table1[[#This Row],[quantity]]&lt;0,Table1[[#This Row],[amount]]&lt;0),Table1[[#This Row],[quantity]]*Table1[[#This Row],[amount]],0)</f>
        <v>0</v>
      </c>
      <c r="U9" s="10">
        <f>IF(Table1[[#This Row],[quantity]]&lt;0,Table1[[#This Row],[quantity]],0)</f>
        <v>0</v>
      </c>
    </row>
    <row r="10" spans="1:21" ht="14.25" customHeight="1" x14ac:dyDescent="0.25">
      <c r="A10" s="5">
        <v>45645</v>
      </c>
      <c r="B10" s="6" t="s">
        <v>57</v>
      </c>
      <c r="C10" s="6" t="s">
        <v>140</v>
      </c>
      <c r="D10" s="6" t="s">
        <v>141</v>
      </c>
      <c r="E10" s="6" t="s">
        <v>114</v>
      </c>
      <c r="F10" s="6" t="s">
        <v>120</v>
      </c>
      <c r="G10" s="6" t="s">
        <v>40</v>
      </c>
      <c r="H10" s="6" t="s">
        <v>47</v>
      </c>
      <c r="I10" s="6">
        <v>72</v>
      </c>
      <c r="J10" s="6">
        <v>865</v>
      </c>
      <c r="K10" s="6">
        <v>398436.3</v>
      </c>
      <c r="L10" s="6"/>
      <c r="M10" s="6" t="s">
        <v>136</v>
      </c>
      <c r="N10" s="10">
        <f>IF(AND(Table1[[#This Row],[quantity]] &gt;= 0, Table1[[#This Row],[amount]] &gt;= 0), Table1[[#This Row],[quantity]] * Table1[[#This Row],[amount]], 0)</f>
        <v>344647399.5</v>
      </c>
      <c r="O10" s="10">
        <f t="shared" si="0"/>
        <v>787499255.09999979</v>
      </c>
      <c r="P10" s="10">
        <f t="shared" si="1"/>
        <v>1024636581.1799997</v>
      </c>
      <c r="Q10" s="10">
        <f t="shared" si="2"/>
        <v>22994</v>
      </c>
      <c r="R10" s="10">
        <f t="shared" si="3"/>
        <v>413</v>
      </c>
      <c r="S10" s="10">
        <f>IF(Table1[[#This Row],[quantity]]&gt;0,Table1[[#This Row],[quantity]],0)</f>
        <v>865</v>
      </c>
      <c r="T10" s="10">
        <f>IF(AND(Table1[[#This Row],[quantity]]&lt;0,Table1[[#This Row],[amount]]&lt;0),Table1[[#This Row],[quantity]]*Table1[[#This Row],[amount]],0)</f>
        <v>0</v>
      </c>
      <c r="U10" s="10">
        <f>IF(Table1[[#This Row],[quantity]]&lt;0,Table1[[#This Row],[quantity]],0)</f>
        <v>0</v>
      </c>
    </row>
    <row r="11" spans="1:21" ht="14.25" customHeight="1" x14ac:dyDescent="0.25">
      <c r="A11" s="5">
        <v>45642</v>
      </c>
      <c r="B11" s="6" t="s">
        <v>57</v>
      </c>
      <c r="C11" s="6" t="s">
        <v>118</v>
      </c>
      <c r="D11" s="6" t="s">
        <v>119</v>
      </c>
      <c r="E11" s="6" t="s">
        <v>114</v>
      </c>
      <c r="F11" s="6" t="s">
        <v>120</v>
      </c>
      <c r="G11" s="6" t="s">
        <v>40</v>
      </c>
      <c r="H11" s="6" t="s">
        <v>93</v>
      </c>
      <c r="I11" s="6">
        <v>32</v>
      </c>
      <c r="J11" s="6">
        <v>1352</v>
      </c>
      <c r="K11" s="6">
        <v>236897.44</v>
      </c>
      <c r="L11" s="6"/>
      <c r="M11" s="6" t="s">
        <v>105</v>
      </c>
      <c r="N11" s="10">
        <f>IF(AND(Table1[[#This Row],[quantity]] &gt;= 0, Table1[[#This Row],[amount]] &gt;= 0), Table1[[#This Row],[quantity]] * Table1[[#This Row],[amount]], 0)</f>
        <v>320285338.88</v>
      </c>
      <c r="O11" s="10">
        <f t="shared" si="0"/>
        <v>905645434.28999996</v>
      </c>
      <c r="P11" s="10">
        <f t="shared" si="1"/>
        <v>1318047715.5000002</v>
      </c>
      <c r="Q11" s="10">
        <f t="shared" si="2"/>
        <v>34741</v>
      </c>
      <c r="R11" s="10">
        <f t="shared" si="3"/>
        <v>498</v>
      </c>
      <c r="S11" s="10">
        <f>IF(Table1[[#This Row],[quantity]]&gt;0,Table1[[#This Row],[quantity]],0)</f>
        <v>1352</v>
      </c>
      <c r="T11" s="10">
        <f>IF(AND(Table1[[#This Row],[quantity]]&lt;0,Table1[[#This Row],[amount]]&lt;0),Table1[[#This Row],[quantity]]*Table1[[#This Row],[amount]],0)</f>
        <v>0</v>
      </c>
      <c r="U11" s="10">
        <f>IF(Table1[[#This Row],[quantity]]&lt;0,Table1[[#This Row],[quantity]],0)</f>
        <v>0</v>
      </c>
    </row>
    <row r="12" spans="1:21" ht="14.25" customHeight="1" x14ac:dyDescent="0.25">
      <c r="A12" s="5">
        <v>45642</v>
      </c>
      <c r="B12" s="6" t="s">
        <v>57</v>
      </c>
      <c r="C12" s="6" t="s">
        <v>118</v>
      </c>
      <c r="D12" s="6" t="s">
        <v>119</v>
      </c>
      <c r="E12" s="6" t="s">
        <v>114</v>
      </c>
      <c r="F12" s="6" t="s">
        <v>120</v>
      </c>
      <c r="G12" s="6" t="s">
        <v>40</v>
      </c>
      <c r="H12" s="6" t="s">
        <v>47</v>
      </c>
      <c r="I12" s="6">
        <v>72</v>
      </c>
      <c r="J12" s="6">
        <v>720</v>
      </c>
      <c r="K12" s="6">
        <v>331646.40000000002</v>
      </c>
      <c r="L12" s="6"/>
      <c r="M12" s="6" t="s">
        <v>105</v>
      </c>
      <c r="N12" s="10">
        <f>IF(AND(Table1[[#This Row],[quantity]] &gt;= 0, Table1[[#This Row],[amount]] &gt;= 0), Table1[[#This Row],[quantity]] * Table1[[#This Row],[amount]], 0)</f>
        <v>238785408.00000003</v>
      </c>
      <c r="O12" s="10">
        <f t="shared" si="0"/>
        <v>585360095.41000009</v>
      </c>
      <c r="P12" s="10">
        <f t="shared" si="1"/>
        <v>997762376.62000036</v>
      </c>
      <c r="Q12" s="10">
        <f t="shared" si="2"/>
        <v>33389</v>
      </c>
      <c r="R12" s="10">
        <f t="shared" si="3"/>
        <v>497</v>
      </c>
      <c r="S12" s="10">
        <f>IF(Table1[[#This Row],[quantity]]&gt;0,Table1[[#This Row],[quantity]],0)</f>
        <v>720</v>
      </c>
      <c r="T12" s="10">
        <f>IF(AND(Table1[[#This Row],[quantity]]&lt;0,Table1[[#This Row],[amount]]&lt;0),Table1[[#This Row],[quantity]]*Table1[[#This Row],[amount]],0)</f>
        <v>0</v>
      </c>
      <c r="U12" s="10">
        <f>IF(Table1[[#This Row],[quantity]]&lt;0,Table1[[#This Row],[quantity]],0)</f>
        <v>0</v>
      </c>
    </row>
    <row r="13" spans="1:21" ht="14.25" customHeight="1" x14ac:dyDescent="0.25">
      <c r="A13" s="5">
        <v>45640</v>
      </c>
      <c r="B13" s="6" t="s">
        <v>57</v>
      </c>
      <c r="C13" s="6" t="s">
        <v>118</v>
      </c>
      <c r="D13" s="6" t="s">
        <v>119</v>
      </c>
      <c r="E13" s="6" t="s">
        <v>114</v>
      </c>
      <c r="F13" s="6" t="s">
        <v>120</v>
      </c>
      <c r="G13" s="6" t="s">
        <v>40</v>
      </c>
      <c r="H13" s="6" t="s">
        <v>121</v>
      </c>
      <c r="I13" s="6">
        <v>960</v>
      </c>
      <c r="J13" s="6">
        <v>1933</v>
      </c>
      <c r="K13" s="6">
        <v>90251.77</v>
      </c>
      <c r="L13" s="6"/>
      <c r="M13" s="6" t="s">
        <v>105</v>
      </c>
      <c r="N13" s="10">
        <f>IF(AND(Table1[[#This Row],[quantity]] &gt;= 0, Table1[[#This Row],[amount]] &gt;= 0), Table1[[#This Row],[quantity]] * Table1[[#This Row],[amount]], 0)</f>
        <v>174456671.41</v>
      </c>
      <c r="O13" s="10">
        <f t="shared" si="0"/>
        <v>346574687.40999997</v>
      </c>
      <c r="P13" s="10">
        <f t="shared" si="1"/>
        <v>758976968.62000024</v>
      </c>
      <c r="Q13" s="10">
        <f t="shared" si="2"/>
        <v>32669</v>
      </c>
      <c r="R13" s="10">
        <f t="shared" si="3"/>
        <v>496</v>
      </c>
      <c r="S13" s="10">
        <f>IF(Table1[[#This Row],[quantity]]&gt;0,Table1[[#This Row],[quantity]],0)</f>
        <v>1933</v>
      </c>
      <c r="T13" s="10">
        <f>IF(AND(Table1[[#This Row],[quantity]]&lt;0,Table1[[#This Row],[amount]]&lt;0),Table1[[#This Row],[quantity]]*Table1[[#This Row],[amount]],0)</f>
        <v>0</v>
      </c>
      <c r="U13" s="10">
        <f>IF(Table1[[#This Row],[quantity]]&lt;0,Table1[[#This Row],[quantity]],0)</f>
        <v>0</v>
      </c>
    </row>
    <row r="14" spans="1:21" ht="14.25" customHeight="1" x14ac:dyDescent="0.25">
      <c r="A14" s="5">
        <v>45643</v>
      </c>
      <c r="B14" s="6" t="s">
        <v>57</v>
      </c>
      <c r="C14" s="6" t="s">
        <v>140</v>
      </c>
      <c r="D14" s="6" t="s">
        <v>141</v>
      </c>
      <c r="E14" s="6" t="s">
        <v>114</v>
      </c>
      <c r="F14" s="6" t="s">
        <v>120</v>
      </c>
      <c r="G14" s="6" t="s">
        <v>40</v>
      </c>
      <c r="H14" s="6" t="s">
        <v>42</v>
      </c>
      <c r="I14" s="6">
        <v>25</v>
      </c>
      <c r="J14" s="6">
        <v>369</v>
      </c>
      <c r="K14" s="6">
        <v>467386.47</v>
      </c>
      <c r="L14" s="6"/>
      <c r="M14" s="6" t="s">
        <v>136</v>
      </c>
      <c r="N14" s="10">
        <f>IF(AND(Table1[[#This Row],[quantity]] &gt;= 0, Table1[[#This Row],[amount]] &gt;= 0), Table1[[#This Row],[quantity]] * Table1[[#This Row],[amount]], 0)</f>
        <v>172465607.42999998</v>
      </c>
      <c r="O14" s="10">
        <f t="shared" si="0"/>
        <v>442851855.60000002</v>
      </c>
      <c r="P14" s="10">
        <f t="shared" si="1"/>
        <v>679989181.67999995</v>
      </c>
      <c r="Q14" s="10">
        <f t="shared" si="2"/>
        <v>22129</v>
      </c>
      <c r="R14" s="10">
        <f t="shared" si="3"/>
        <v>412</v>
      </c>
      <c r="S14" s="10">
        <f>IF(Table1[[#This Row],[quantity]]&gt;0,Table1[[#This Row],[quantity]],0)</f>
        <v>369</v>
      </c>
      <c r="T14" s="10">
        <f>IF(AND(Table1[[#This Row],[quantity]]&lt;0,Table1[[#This Row],[amount]]&lt;0),Table1[[#This Row],[quantity]]*Table1[[#This Row],[amount]],0)</f>
        <v>0</v>
      </c>
      <c r="U14" s="10">
        <f>IF(Table1[[#This Row],[quantity]]&lt;0,Table1[[#This Row],[quantity]],0)</f>
        <v>0</v>
      </c>
    </row>
    <row r="15" spans="1:21" ht="14.25" customHeight="1" x14ac:dyDescent="0.25">
      <c r="A15" s="5">
        <v>45640</v>
      </c>
      <c r="B15" s="6" t="s">
        <v>57</v>
      </c>
      <c r="C15" s="6" t="s">
        <v>118</v>
      </c>
      <c r="D15" s="6" t="s">
        <v>119</v>
      </c>
      <c r="E15" s="6" t="s">
        <v>114</v>
      </c>
      <c r="F15" s="6" t="s">
        <v>120</v>
      </c>
      <c r="G15" s="6" t="s">
        <v>40</v>
      </c>
      <c r="H15" s="6" t="s">
        <v>121</v>
      </c>
      <c r="I15" s="6">
        <v>960</v>
      </c>
      <c r="J15" s="6">
        <v>1920</v>
      </c>
      <c r="K15" s="6">
        <v>89644.800000000003</v>
      </c>
      <c r="L15" s="6"/>
      <c r="M15" s="6" t="s">
        <v>105</v>
      </c>
      <c r="N15" s="10">
        <f>IF(AND(Table1[[#This Row],[quantity]] &gt;= 0, Table1[[#This Row],[amount]] &gt;= 0), Table1[[#This Row],[quantity]] * Table1[[#This Row],[amount]], 0)</f>
        <v>172118016</v>
      </c>
      <c r="O15" s="10">
        <f t="shared" si="0"/>
        <v>172118016</v>
      </c>
      <c r="P15" s="10">
        <f t="shared" si="1"/>
        <v>584520297.20999992</v>
      </c>
      <c r="Q15" s="10">
        <f t="shared" si="2"/>
        <v>30736</v>
      </c>
      <c r="R15" s="10">
        <f t="shared" si="3"/>
        <v>495</v>
      </c>
      <c r="S15" s="10">
        <f>IF(Table1[[#This Row],[quantity]]&gt;0,Table1[[#This Row],[quantity]],0)</f>
        <v>1920</v>
      </c>
      <c r="T15" s="10">
        <f>IF(AND(Table1[[#This Row],[quantity]]&lt;0,Table1[[#This Row],[amount]]&lt;0),Table1[[#This Row],[quantity]]*Table1[[#This Row],[amount]],0)</f>
        <v>0</v>
      </c>
      <c r="U15" s="10">
        <f>IF(Table1[[#This Row],[quantity]]&lt;0,Table1[[#This Row],[quantity]],0)</f>
        <v>0</v>
      </c>
    </row>
    <row r="16" spans="1:21" ht="14.25" customHeight="1" x14ac:dyDescent="0.25">
      <c r="A16" s="5">
        <v>45644</v>
      </c>
      <c r="B16" s="6" t="s">
        <v>57</v>
      </c>
      <c r="C16" s="6" t="s">
        <v>140</v>
      </c>
      <c r="D16" s="6" t="s">
        <v>141</v>
      </c>
      <c r="E16" s="6" t="s">
        <v>114</v>
      </c>
      <c r="F16" s="6" t="s">
        <v>120</v>
      </c>
      <c r="G16" s="6" t="s">
        <v>40</v>
      </c>
      <c r="H16" s="6" t="s">
        <v>47</v>
      </c>
      <c r="I16" s="6">
        <v>72</v>
      </c>
      <c r="J16" s="6">
        <v>563</v>
      </c>
      <c r="K16" s="6">
        <v>259329.06</v>
      </c>
      <c r="L16" s="6"/>
      <c r="M16" s="6" t="s">
        <v>136</v>
      </c>
      <c r="N16" s="10">
        <f>IF(AND(Table1[[#This Row],[quantity]] &gt;= 0, Table1[[#This Row],[amount]] &gt;= 0), Table1[[#This Row],[quantity]] * Table1[[#This Row],[amount]], 0)</f>
        <v>146002260.78</v>
      </c>
      <c r="O16" s="10">
        <f t="shared" si="0"/>
        <v>270386248.17000002</v>
      </c>
      <c r="P16" s="10">
        <f t="shared" si="1"/>
        <v>507523574.24999976</v>
      </c>
      <c r="Q16" s="10">
        <f t="shared" si="2"/>
        <v>21760</v>
      </c>
      <c r="R16" s="10">
        <f t="shared" si="3"/>
        <v>411</v>
      </c>
      <c r="S16" s="10">
        <f>IF(Table1[[#This Row],[quantity]]&gt;0,Table1[[#This Row],[quantity]],0)</f>
        <v>563</v>
      </c>
      <c r="T16" s="10">
        <f>IF(AND(Table1[[#This Row],[quantity]]&lt;0,Table1[[#This Row],[amount]]&lt;0),Table1[[#This Row],[quantity]]*Table1[[#This Row],[amount]],0)</f>
        <v>0</v>
      </c>
      <c r="U16" s="10">
        <f>IF(Table1[[#This Row],[quantity]]&lt;0,Table1[[#This Row],[quantity]],0)</f>
        <v>0</v>
      </c>
    </row>
    <row r="17" spans="1:21" ht="14.25" customHeight="1" x14ac:dyDescent="0.25">
      <c r="A17" s="5">
        <v>45639</v>
      </c>
      <c r="B17" s="6" t="s">
        <v>57</v>
      </c>
      <c r="C17" s="6" t="s">
        <v>65</v>
      </c>
      <c r="D17" s="6" t="s">
        <v>66</v>
      </c>
      <c r="E17" s="6" t="s">
        <v>60</v>
      </c>
      <c r="F17" s="6" t="s">
        <v>61</v>
      </c>
      <c r="G17" s="6" t="s">
        <v>62</v>
      </c>
      <c r="H17" s="6" t="s">
        <v>63</v>
      </c>
      <c r="I17" s="6">
        <v>5</v>
      </c>
      <c r="J17" s="6">
        <v>996</v>
      </c>
      <c r="K17" s="6">
        <v>101631.84</v>
      </c>
      <c r="L17" s="6"/>
      <c r="M17" s="6" t="s">
        <v>64</v>
      </c>
      <c r="N17" s="10">
        <f>IF(AND(Table1[[#This Row],[quantity]] &gt;= 0, Table1[[#This Row],[amount]] &gt;= 0), Table1[[#This Row],[quantity]] * Table1[[#This Row],[amount]], 0)</f>
        <v>101225312.64</v>
      </c>
      <c r="O17" s="10">
        <f t="shared" si="0"/>
        <v>128224082.36000001</v>
      </c>
      <c r="P17" s="10">
        <f t="shared" si="1"/>
        <v>197965657.81999999</v>
      </c>
      <c r="Q17" s="10">
        <f t="shared" si="2"/>
        <v>7622</v>
      </c>
      <c r="R17" s="10">
        <f t="shared" si="3"/>
        <v>87</v>
      </c>
      <c r="S17" s="10">
        <f>IF(Table1[[#This Row],[quantity]]&gt;0,Table1[[#This Row],[quantity]],0)</f>
        <v>996</v>
      </c>
      <c r="T17" s="10">
        <f>IF(AND(Table1[[#This Row],[quantity]]&lt;0,Table1[[#This Row],[amount]]&lt;0),Table1[[#This Row],[quantity]]*Table1[[#This Row],[amount]],0)</f>
        <v>0</v>
      </c>
      <c r="U17" s="10">
        <f>IF(Table1[[#This Row],[quantity]]&lt;0,Table1[[#This Row],[quantity]],0)</f>
        <v>0</v>
      </c>
    </row>
    <row r="18" spans="1:21" ht="14.25" customHeight="1" x14ac:dyDescent="0.25">
      <c r="A18" s="5">
        <v>45645</v>
      </c>
      <c r="B18" s="6" t="s">
        <v>57</v>
      </c>
      <c r="C18" s="6" t="s">
        <v>140</v>
      </c>
      <c r="D18" s="6" t="s">
        <v>141</v>
      </c>
      <c r="E18" s="6" t="s">
        <v>114</v>
      </c>
      <c r="F18" s="6" t="s">
        <v>120</v>
      </c>
      <c r="G18" s="6" t="s">
        <v>40</v>
      </c>
      <c r="H18" s="6" t="s">
        <v>42</v>
      </c>
      <c r="I18" s="6">
        <v>25</v>
      </c>
      <c r="J18" s="6">
        <v>190</v>
      </c>
      <c r="K18" s="6">
        <v>240659.7</v>
      </c>
      <c r="L18" s="6"/>
      <c r="M18" s="6" t="s">
        <v>136</v>
      </c>
      <c r="N18" s="10">
        <f>IF(AND(Table1[[#This Row],[quantity]] &gt;= 0, Table1[[#This Row],[amount]] &gt;= 0), Table1[[#This Row],[quantity]] * Table1[[#This Row],[amount]], 0)</f>
        <v>45725343</v>
      </c>
      <c r="O18" s="10">
        <f t="shared" si="0"/>
        <v>124383987.39</v>
      </c>
      <c r="P18" s="10">
        <f t="shared" si="1"/>
        <v>361521313.46999985</v>
      </c>
      <c r="Q18" s="10">
        <f t="shared" si="2"/>
        <v>21197</v>
      </c>
      <c r="R18" s="10">
        <f t="shared" si="3"/>
        <v>410</v>
      </c>
      <c r="S18" s="10">
        <f>IF(Table1[[#This Row],[quantity]]&gt;0,Table1[[#This Row],[quantity]],0)</f>
        <v>190</v>
      </c>
      <c r="T18" s="10">
        <f>IF(AND(Table1[[#This Row],[quantity]]&lt;0,Table1[[#This Row],[amount]]&lt;0),Table1[[#This Row],[quantity]]*Table1[[#This Row],[amount]],0)</f>
        <v>0</v>
      </c>
      <c r="U18" s="10">
        <f>IF(Table1[[#This Row],[quantity]]&lt;0,Table1[[#This Row],[quantity]],0)</f>
        <v>0</v>
      </c>
    </row>
    <row r="19" spans="1:21" ht="14.25" customHeight="1" x14ac:dyDescent="0.25">
      <c r="A19" s="5">
        <v>45643</v>
      </c>
      <c r="B19" s="6" t="s">
        <v>57</v>
      </c>
      <c r="C19" s="6" t="s">
        <v>140</v>
      </c>
      <c r="D19" s="6" t="s">
        <v>141</v>
      </c>
      <c r="E19" s="6" t="s">
        <v>114</v>
      </c>
      <c r="F19" s="6" t="s">
        <v>120</v>
      </c>
      <c r="G19" s="6" t="s">
        <v>40</v>
      </c>
      <c r="H19" s="6" t="s">
        <v>47</v>
      </c>
      <c r="I19" s="6">
        <v>12</v>
      </c>
      <c r="J19" s="6">
        <v>129</v>
      </c>
      <c r="K19" s="6">
        <v>299894.03999999998</v>
      </c>
      <c r="L19" s="6"/>
      <c r="M19" s="6" t="s">
        <v>136</v>
      </c>
      <c r="N19" s="10">
        <f>IF(AND(Table1[[#This Row],[quantity]] &gt;= 0, Table1[[#This Row],[amount]] &gt;= 0), Table1[[#This Row],[quantity]] * Table1[[#This Row],[amount]], 0)</f>
        <v>38686331.159999996</v>
      </c>
      <c r="O19" s="10">
        <f t="shared" si="0"/>
        <v>78658644.390000001</v>
      </c>
      <c r="P19" s="10">
        <f t="shared" si="1"/>
        <v>315795970.46999991</v>
      </c>
      <c r="Q19" s="10">
        <f t="shared" si="2"/>
        <v>21007</v>
      </c>
      <c r="R19" s="10">
        <f t="shared" si="3"/>
        <v>409</v>
      </c>
      <c r="S19" s="10">
        <f>IF(Table1[[#This Row],[quantity]]&gt;0,Table1[[#This Row],[quantity]],0)</f>
        <v>129</v>
      </c>
      <c r="T19" s="10">
        <f>IF(AND(Table1[[#This Row],[quantity]]&lt;0,Table1[[#This Row],[amount]]&lt;0),Table1[[#This Row],[quantity]]*Table1[[#This Row],[amount]],0)</f>
        <v>0</v>
      </c>
      <c r="U19" s="10">
        <f>IF(Table1[[#This Row],[quantity]]&lt;0,Table1[[#This Row],[quantity]],0)</f>
        <v>0</v>
      </c>
    </row>
    <row r="20" spans="1:21" ht="14.25" customHeight="1" x14ac:dyDescent="0.25">
      <c r="A20" s="5">
        <v>45640</v>
      </c>
      <c r="B20" s="6" t="s">
        <v>57</v>
      </c>
      <c r="C20" s="6" t="s">
        <v>96</v>
      </c>
      <c r="D20" s="6" t="s">
        <v>97</v>
      </c>
      <c r="E20" s="6" t="s">
        <v>60</v>
      </c>
      <c r="F20" s="6" t="s">
        <v>61</v>
      </c>
      <c r="G20" s="6" t="s">
        <v>40</v>
      </c>
      <c r="H20" s="6" t="s">
        <v>93</v>
      </c>
      <c r="I20" s="6">
        <v>32</v>
      </c>
      <c r="J20" s="6">
        <v>384</v>
      </c>
      <c r="K20" s="6">
        <v>67284.479999999996</v>
      </c>
      <c r="L20" s="6"/>
      <c r="M20" s="6" t="s">
        <v>105</v>
      </c>
      <c r="N20" s="10">
        <f>IF(AND(Table1[[#This Row],[quantity]] &gt;= 0, Table1[[#This Row],[amount]] &gt;= 0), Table1[[#This Row],[quantity]] * Table1[[#This Row],[amount]], 0)</f>
        <v>25837240.32</v>
      </c>
      <c r="O20" s="10">
        <f t="shared" si="0"/>
        <v>158046112.60000002</v>
      </c>
      <c r="P20" s="10">
        <f t="shared" si="1"/>
        <v>412402281.21000004</v>
      </c>
      <c r="Q20" s="10">
        <f t="shared" si="2"/>
        <v>28816</v>
      </c>
      <c r="R20" s="10">
        <f t="shared" si="3"/>
        <v>494</v>
      </c>
      <c r="S20" s="10">
        <f>IF(Table1[[#This Row],[quantity]]&gt;0,Table1[[#This Row],[quantity]],0)</f>
        <v>384</v>
      </c>
      <c r="T20" s="10">
        <f>IF(AND(Table1[[#This Row],[quantity]]&lt;0,Table1[[#This Row],[amount]]&lt;0),Table1[[#This Row],[quantity]]*Table1[[#This Row],[amount]],0)</f>
        <v>0</v>
      </c>
      <c r="U20" s="10">
        <f>IF(Table1[[#This Row],[quantity]]&lt;0,Table1[[#This Row],[quantity]],0)</f>
        <v>0</v>
      </c>
    </row>
    <row r="21" spans="1:21" ht="14.25" customHeight="1" x14ac:dyDescent="0.25">
      <c r="A21" s="5">
        <v>45640</v>
      </c>
      <c r="B21" s="6" t="s">
        <v>57</v>
      </c>
      <c r="C21" s="6" t="s">
        <v>69</v>
      </c>
      <c r="D21" s="6" t="s">
        <v>70</v>
      </c>
      <c r="E21" s="6" t="s">
        <v>60</v>
      </c>
      <c r="F21" s="6" t="s">
        <v>61</v>
      </c>
      <c r="G21" s="6" t="s">
        <v>62</v>
      </c>
      <c r="H21" s="6" t="s">
        <v>63</v>
      </c>
      <c r="I21" s="6">
        <v>5</v>
      </c>
      <c r="J21" s="6">
        <v>500</v>
      </c>
      <c r="K21" s="6">
        <v>51020</v>
      </c>
      <c r="L21" s="6"/>
      <c r="M21" s="6" t="s">
        <v>105</v>
      </c>
      <c r="N21" s="10">
        <f>IF(AND(Table1[[#This Row],[quantity]] &gt;= 0, Table1[[#This Row],[amount]] &gt;= 0), Table1[[#This Row],[quantity]] * Table1[[#This Row],[amount]], 0)</f>
        <v>25510000</v>
      </c>
      <c r="O21" s="10">
        <f t="shared" si="0"/>
        <v>91808335.080000013</v>
      </c>
      <c r="P21" s="10">
        <f t="shared" si="1"/>
        <v>386565040.89000005</v>
      </c>
      <c r="Q21" s="10">
        <f t="shared" si="2"/>
        <v>28432</v>
      </c>
      <c r="R21" s="10">
        <f t="shared" si="3"/>
        <v>493</v>
      </c>
      <c r="S21" s="10">
        <f>IF(Table1[[#This Row],[quantity]]&gt;0,Table1[[#This Row],[quantity]],0)</f>
        <v>500</v>
      </c>
      <c r="T21" s="10">
        <f>IF(AND(Table1[[#This Row],[quantity]]&lt;0,Table1[[#This Row],[amount]]&lt;0),Table1[[#This Row],[quantity]]*Table1[[#This Row],[amount]],0)</f>
        <v>0</v>
      </c>
      <c r="U21" s="10">
        <f>IF(Table1[[#This Row],[quantity]]&lt;0,Table1[[#This Row],[quantity]],0)</f>
        <v>0</v>
      </c>
    </row>
    <row r="22" spans="1:21" ht="14.25" customHeight="1" x14ac:dyDescent="0.25">
      <c r="A22" s="5">
        <v>45644</v>
      </c>
      <c r="B22" s="6" t="s">
        <v>57</v>
      </c>
      <c r="C22" s="6" t="s">
        <v>72</v>
      </c>
      <c r="D22" s="6" t="s">
        <v>73</v>
      </c>
      <c r="E22" s="6" t="s">
        <v>60</v>
      </c>
      <c r="F22" s="6" t="s">
        <v>61</v>
      </c>
      <c r="G22" s="6" t="s">
        <v>62</v>
      </c>
      <c r="H22" s="6" t="s">
        <v>63</v>
      </c>
      <c r="I22" s="6">
        <v>5</v>
      </c>
      <c r="J22" s="6">
        <v>496</v>
      </c>
      <c r="K22" s="6">
        <v>50611.839999999997</v>
      </c>
      <c r="L22" s="6"/>
      <c r="M22" s="6" t="s">
        <v>136</v>
      </c>
      <c r="N22" s="10">
        <f>IF(AND(Table1[[#This Row],[quantity]] &gt;= 0, Table1[[#This Row],[amount]] &gt;= 0), Table1[[#This Row],[quantity]] * Table1[[#This Row],[amount]], 0)</f>
        <v>25103472.639999997</v>
      </c>
      <c r="O22" s="10">
        <f t="shared" si="0"/>
        <v>51504411.569999993</v>
      </c>
      <c r="P22" s="10">
        <f t="shared" si="1"/>
        <v>277109639.30999988</v>
      </c>
      <c r="Q22" s="10">
        <f t="shared" si="2"/>
        <v>20878</v>
      </c>
      <c r="R22" s="10">
        <f t="shared" si="3"/>
        <v>408</v>
      </c>
      <c r="S22" s="10">
        <f>IF(Table1[[#This Row],[quantity]]&gt;0,Table1[[#This Row],[quantity]],0)</f>
        <v>496</v>
      </c>
      <c r="T22" s="10">
        <f>IF(AND(Table1[[#This Row],[quantity]]&lt;0,Table1[[#This Row],[amount]]&lt;0),Table1[[#This Row],[quantity]]*Table1[[#This Row],[amount]],0)</f>
        <v>0</v>
      </c>
      <c r="U22" s="10">
        <f>IF(Table1[[#This Row],[quantity]]&lt;0,Table1[[#This Row],[quantity]],0)</f>
        <v>0</v>
      </c>
    </row>
    <row r="23" spans="1:21" ht="14.25" customHeight="1" x14ac:dyDescent="0.25">
      <c r="A23" s="5">
        <v>45640</v>
      </c>
      <c r="B23" s="6" t="s">
        <v>57</v>
      </c>
      <c r="C23" s="6" t="s">
        <v>96</v>
      </c>
      <c r="D23" s="6" t="s">
        <v>97</v>
      </c>
      <c r="E23" s="6" t="s">
        <v>60</v>
      </c>
      <c r="F23" s="6" t="s">
        <v>61</v>
      </c>
      <c r="G23" s="6" t="s">
        <v>18</v>
      </c>
      <c r="H23" s="6" t="s">
        <v>109</v>
      </c>
      <c r="I23" s="6">
        <v>160</v>
      </c>
      <c r="J23" s="6">
        <v>480</v>
      </c>
      <c r="K23" s="6">
        <v>49440</v>
      </c>
      <c r="L23" s="6"/>
      <c r="M23" s="6" t="s">
        <v>105</v>
      </c>
      <c r="N23" s="10">
        <f>IF(AND(Table1[[#This Row],[quantity]] &gt;= 0, Table1[[#This Row],[amount]] &gt;= 0), Table1[[#This Row],[quantity]] * Table1[[#This Row],[amount]], 0)</f>
        <v>23731200</v>
      </c>
      <c r="O23" s="10">
        <f t="shared" si="0"/>
        <v>132208872.27999999</v>
      </c>
      <c r="P23" s="10">
        <f t="shared" si="1"/>
        <v>361055040.89000005</v>
      </c>
      <c r="Q23" s="10">
        <f t="shared" si="2"/>
        <v>27932</v>
      </c>
      <c r="R23" s="10">
        <f t="shared" si="3"/>
        <v>492</v>
      </c>
      <c r="S23" s="10">
        <f>IF(Table1[[#This Row],[quantity]]&gt;0,Table1[[#This Row],[quantity]],0)</f>
        <v>480</v>
      </c>
      <c r="T23" s="10">
        <f>IF(AND(Table1[[#This Row],[quantity]]&lt;0,Table1[[#This Row],[amount]]&lt;0),Table1[[#This Row],[quantity]]*Table1[[#This Row],[amount]],0)</f>
        <v>0</v>
      </c>
      <c r="U23" s="10">
        <f>IF(Table1[[#This Row],[quantity]]&lt;0,Table1[[#This Row],[quantity]],0)</f>
        <v>0</v>
      </c>
    </row>
    <row r="24" spans="1:21" ht="14.25" customHeight="1" x14ac:dyDescent="0.25">
      <c r="A24" s="5">
        <v>45640</v>
      </c>
      <c r="B24" s="6" t="s">
        <v>57</v>
      </c>
      <c r="C24" s="6" t="s">
        <v>96</v>
      </c>
      <c r="D24" s="6" t="s">
        <v>97</v>
      </c>
      <c r="E24" s="6" t="s">
        <v>60</v>
      </c>
      <c r="F24" s="6" t="s">
        <v>61</v>
      </c>
      <c r="G24" s="6" t="s">
        <v>55</v>
      </c>
      <c r="H24" s="6" t="s">
        <v>56</v>
      </c>
      <c r="I24" s="6">
        <v>288</v>
      </c>
      <c r="J24" s="6">
        <v>1620</v>
      </c>
      <c r="K24" s="6">
        <v>13494.6</v>
      </c>
      <c r="L24" s="6"/>
      <c r="M24" s="6" t="s">
        <v>105</v>
      </c>
      <c r="N24" s="10">
        <f>IF(AND(Table1[[#This Row],[quantity]] &gt;= 0, Table1[[#This Row],[amount]] &gt;= 0), Table1[[#This Row],[quantity]] * Table1[[#This Row],[amount]], 0)</f>
        <v>21861252</v>
      </c>
      <c r="O24" s="10">
        <f t="shared" si="0"/>
        <v>108477672.27999999</v>
      </c>
      <c r="P24" s="10">
        <f t="shared" si="1"/>
        <v>337323840.89000005</v>
      </c>
      <c r="Q24" s="10">
        <f t="shared" si="2"/>
        <v>27452</v>
      </c>
      <c r="R24" s="10">
        <f t="shared" si="3"/>
        <v>491</v>
      </c>
      <c r="S24" s="10">
        <f>IF(Table1[[#This Row],[quantity]]&gt;0,Table1[[#This Row],[quantity]],0)</f>
        <v>1620</v>
      </c>
      <c r="T24" s="10">
        <f>IF(AND(Table1[[#This Row],[quantity]]&lt;0,Table1[[#This Row],[amount]]&lt;0),Table1[[#This Row],[quantity]]*Table1[[#This Row],[amount]],0)</f>
        <v>0</v>
      </c>
      <c r="U24" s="10">
        <f>IF(Table1[[#This Row],[quantity]]&lt;0,Table1[[#This Row],[quantity]],0)</f>
        <v>0</v>
      </c>
    </row>
    <row r="25" spans="1:21" ht="14.25" customHeight="1" x14ac:dyDescent="0.25">
      <c r="A25" s="5">
        <v>45640</v>
      </c>
      <c r="B25" s="6" t="s">
        <v>57</v>
      </c>
      <c r="C25" s="6" t="s">
        <v>79</v>
      </c>
      <c r="D25" s="6" t="s">
        <v>80</v>
      </c>
      <c r="E25" s="6" t="s">
        <v>81</v>
      </c>
      <c r="F25" s="6" t="s">
        <v>82</v>
      </c>
      <c r="G25" s="6" t="s">
        <v>55</v>
      </c>
      <c r="H25" s="6" t="s">
        <v>56</v>
      </c>
      <c r="I25" s="6">
        <v>288</v>
      </c>
      <c r="J25" s="6">
        <v>1620</v>
      </c>
      <c r="K25" s="6">
        <v>13494.6</v>
      </c>
      <c r="L25" s="6"/>
      <c r="M25" s="6" t="s">
        <v>105</v>
      </c>
      <c r="N25" s="10">
        <f>IF(AND(Table1[[#This Row],[quantity]] &gt;= 0, Table1[[#This Row],[amount]] &gt;= 0), Table1[[#This Row],[quantity]] * Table1[[#This Row],[amount]], 0)</f>
        <v>21861252</v>
      </c>
      <c r="O25" s="10">
        <f t="shared" si="0"/>
        <v>48893856.900000006</v>
      </c>
      <c r="P25" s="10">
        <f t="shared" si="1"/>
        <v>315462588.8900001</v>
      </c>
      <c r="Q25" s="10">
        <f t="shared" si="2"/>
        <v>25832</v>
      </c>
      <c r="R25" s="10">
        <f t="shared" si="3"/>
        <v>490</v>
      </c>
      <c r="S25" s="10">
        <f>IF(Table1[[#This Row],[quantity]]&gt;0,Table1[[#This Row],[quantity]],0)</f>
        <v>1620</v>
      </c>
      <c r="T25" s="10">
        <f>IF(AND(Table1[[#This Row],[quantity]]&lt;0,Table1[[#This Row],[amount]]&lt;0),Table1[[#This Row],[quantity]]*Table1[[#This Row],[amount]],0)</f>
        <v>0</v>
      </c>
      <c r="U25" s="10">
        <f>IF(Table1[[#This Row],[quantity]]&lt;0,Table1[[#This Row],[quantity]],0)</f>
        <v>0</v>
      </c>
    </row>
    <row r="26" spans="1:21" ht="14.25" customHeight="1" x14ac:dyDescent="0.25">
      <c r="A26" s="5">
        <v>45643</v>
      </c>
      <c r="B26" s="6" t="s">
        <v>57</v>
      </c>
      <c r="C26" s="6" t="s">
        <v>140</v>
      </c>
      <c r="D26" s="6" t="s">
        <v>141</v>
      </c>
      <c r="E26" s="6" t="s">
        <v>114</v>
      </c>
      <c r="F26" s="6" t="s">
        <v>120</v>
      </c>
      <c r="G26" s="6" t="s">
        <v>40</v>
      </c>
      <c r="H26" s="6" t="s">
        <v>42</v>
      </c>
      <c r="I26" s="6">
        <v>25</v>
      </c>
      <c r="J26" s="6">
        <v>131</v>
      </c>
      <c r="K26" s="6">
        <v>165928.53</v>
      </c>
      <c r="L26" s="6"/>
      <c r="M26" s="6" t="s">
        <v>136</v>
      </c>
      <c r="N26" s="10">
        <f>IF(AND(Table1[[#This Row],[quantity]] &gt;= 0, Table1[[#This Row],[amount]] &gt;= 0), Table1[[#This Row],[quantity]] * Table1[[#This Row],[amount]], 0)</f>
        <v>21736637.43</v>
      </c>
      <c r="O26" s="10">
        <f t="shared" si="0"/>
        <v>39972313.230000004</v>
      </c>
      <c r="P26" s="10">
        <f t="shared" si="1"/>
        <v>252006166.6700002</v>
      </c>
      <c r="Q26" s="10">
        <f t="shared" si="2"/>
        <v>20382</v>
      </c>
      <c r="R26" s="10">
        <f t="shared" si="3"/>
        <v>407</v>
      </c>
      <c r="S26" s="10">
        <f>IF(Table1[[#This Row],[quantity]]&gt;0,Table1[[#This Row],[quantity]],0)</f>
        <v>131</v>
      </c>
      <c r="T26" s="10">
        <f>IF(AND(Table1[[#This Row],[quantity]]&lt;0,Table1[[#This Row],[amount]]&lt;0),Table1[[#This Row],[quantity]]*Table1[[#This Row],[amount]],0)</f>
        <v>0</v>
      </c>
      <c r="U26" s="10">
        <f>IF(Table1[[#This Row],[quantity]]&lt;0,Table1[[#This Row],[quantity]],0)</f>
        <v>0</v>
      </c>
    </row>
    <row r="27" spans="1:21" ht="14.25" customHeight="1" x14ac:dyDescent="0.25">
      <c r="A27" s="5">
        <v>45640</v>
      </c>
      <c r="B27" s="6" t="s">
        <v>57</v>
      </c>
      <c r="C27" s="6" t="s">
        <v>69</v>
      </c>
      <c r="D27" s="6" t="s">
        <v>70</v>
      </c>
      <c r="E27" s="6" t="s">
        <v>60</v>
      </c>
      <c r="F27" s="6" t="s">
        <v>61</v>
      </c>
      <c r="G27" s="6" t="s">
        <v>62</v>
      </c>
      <c r="H27" s="6" t="s">
        <v>124</v>
      </c>
      <c r="I27" s="6">
        <v>12</v>
      </c>
      <c r="J27" s="6">
        <v>360</v>
      </c>
      <c r="K27" s="6">
        <v>57664.800000000003</v>
      </c>
      <c r="L27" s="6"/>
      <c r="M27" s="6" t="s">
        <v>105</v>
      </c>
      <c r="N27" s="10">
        <f>IF(AND(Table1[[#This Row],[quantity]] &gt;= 0, Table1[[#This Row],[amount]] &gt;= 0), Table1[[#This Row],[quantity]] * Table1[[#This Row],[amount]], 0)</f>
        <v>20759328</v>
      </c>
      <c r="O27" s="10">
        <f t="shared" si="0"/>
        <v>66298335.079999991</v>
      </c>
      <c r="P27" s="10">
        <f t="shared" si="1"/>
        <v>293601336.88999999</v>
      </c>
      <c r="Q27" s="10">
        <f t="shared" si="2"/>
        <v>24212</v>
      </c>
      <c r="R27" s="10">
        <f t="shared" si="3"/>
        <v>489</v>
      </c>
      <c r="S27" s="10">
        <f>IF(Table1[[#This Row],[quantity]]&gt;0,Table1[[#This Row],[quantity]],0)</f>
        <v>360</v>
      </c>
      <c r="T27" s="10">
        <f>IF(AND(Table1[[#This Row],[quantity]]&lt;0,Table1[[#This Row],[amount]]&lt;0),Table1[[#This Row],[quantity]]*Table1[[#This Row],[amount]],0)</f>
        <v>0</v>
      </c>
      <c r="U27" s="10">
        <f>IF(Table1[[#This Row],[quantity]]&lt;0,Table1[[#This Row],[quantity]],0)</f>
        <v>0</v>
      </c>
    </row>
    <row r="28" spans="1:21" ht="14.25" customHeight="1" x14ac:dyDescent="0.25">
      <c r="A28" s="5">
        <v>45642</v>
      </c>
      <c r="B28" s="6" t="s">
        <v>57</v>
      </c>
      <c r="C28" s="6" t="s">
        <v>129</v>
      </c>
      <c r="D28" s="6" t="s">
        <v>130</v>
      </c>
      <c r="E28" s="6" t="s">
        <v>81</v>
      </c>
      <c r="F28" s="6" t="s">
        <v>82</v>
      </c>
      <c r="G28" s="6" t="s">
        <v>18</v>
      </c>
      <c r="H28" s="6" t="s">
        <v>104</v>
      </c>
      <c r="I28" s="6">
        <v>480</v>
      </c>
      <c r="J28" s="6">
        <v>480</v>
      </c>
      <c r="K28" s="6">
        <v>33600</v>
      </c>
      <c r="L28" s="6"/>
      <c r="M28" s="6" t="s">
        <v>105</v>
      </c>
      <c r="N28" s="10">
        <f>IF(AND(Table1[[#This Row],[quantity]] &gt;= 0, Table1[[#This Row],[amount]] &gt;= 0), Table1[[#This Row],[quantity]] * Table1[[#This Row],[amount]], 0)</f>
        <v>16128000</v>
      </c>
      <c r="O28" s="10">
        <f t="shared" si="0"/>
        <v>61169895.43999999</v>
      </c>
      <c r="P28" s="10">
        <f t="shared" si="1"/>
        <v>272842008.88999969</v>
      </c>
      <c r="Q28" s="10">
        <f t="shared" si="2"/>
        <v>23852</v>
      </c>
      <c r="R28" s="10">
        <f t="shared" si="3"/>
        <v>488</v>
      </c>
      <c r="S28" s="10">
        <f>IF(Table1[[#This Row],[quantity]]&gt;0,Table1[[#This Row],[quantity]],0)</f>
        <v>480</v>
      </c>
      <c r="T28" s="10">
        <f>IF(AND(Table1[[#This Row],[quantity]]&lt;0,Table1[[#This Row],[amount]]&lt;0),Table1[[#This Row],[quantity]]*Table1[[#This Row],[amount]],0)</f>
        <v>0</v>
      </c>
      <c r="U28" s="10">
        <f>IF(Table1[[#This Row],[quantity]]&lt;0,Table1[[#This Row],[quantity]],0)</f>
        <v>0</v>
      </c>
    </row>
    <row r="29" spans="1:21" ht="14.25" customHeight="1" x14ac:dyDescent="0.25">
      <c r="A29" s="5">
        <v>45642</v>
      </c>
      <c r="B29" s="6" t="s">
        <v>57</v>
      </c>
      <c r="C29" s="6" t="s">
        <v>106</v>
      </c>
      <c r="D29" s="6" t="s">
        <v>107</v>
      </c>
      <c r="E29" s="6" t="s">
        <v>81</v>
      </c>
      <c r="F29" s="6" t="s">
        <v>82</v>
      </c>
      <c r="G29" s="6" t="s">
        <v>18</v>
      </c>
      <c r="H29" s="6" t="s">
        <v>104</v>
      </c>
      <c r="I29" s="6">
        <v>480</v>
      </c>
      <c r="J29" s="6">
        <v>480</v>
      </c>
      <c r="K29" s="6">
        <v>33600</v>
      </c>
      <c r="L29" s="6"/>
      <c r="M29" s="6" t="s">
        <v>105</v>
      </c>
      <c r="N29" s="10">
        <f>IF(AND(Table1[[#This Row],[quantity]] &gt;= 0, Table1[[#This Row],[amount]] &gt;= 0), Table1[[#This Row],[quantity]] * Table1[[#This Row],[amount]], 0)</f>
        <v>16128000</v>
      </c>
      <c r="O29" s="10">
        <f t="shared" si="0"/>
        <v>49465953.229999989</v>
      </c>
      <c r="P29" s="10">
        <f t="shared" si="1"/>
        <v>256714008.88999999</v>
      </c>
      <c r="Q29" s="10">
        <f t="shared" si="2"/>
        <v>23372</v>
      </c>
      <c r="R29" s="10">
        <f t="shared" si="3"/>
        <v>487</v>
      </c>
      <c r="S29" s="10">
        <f>IF(Table1[[#This Row],[quantity]]&gt;0,Table1[[#This Row],[quantity]],0)</f>
        <v>480</v>
      </c>
      <c r="T29" s="10">
        <f>IF(AND(Table1[[#This Row],[quantity]]&lt;0,Table1[[#This Row],[amount]]&lt;0),Table1[[#This Row],[quantity]]*Table1[[#This Row],[amount]],0)</f>
        <v>0</v>
      </c>
      <c r="U29" s="10">
        <f>IF(Table1[[#This Row],[quantity]]&lt;0,Table1[[#This Row],[quantity]],0)</f>
        <v>0</v>
      </c>
    </row>
    <row r="30" spans="1:21" ht="14.25" customHeight="1" x14ac:dyDescent="0.25">
      <c r="A30" s="5">
        <v>45640</v>
      </c>
      <c r="B30" s="6" t="s">
        <v>57</v>
      </c>
      <c r="C30" s="6" t="s">
        <v>96</v>
      </c>
      <c r="D30" s="6" t="s">
        <v>97</v>
      </c>
      <c r="E30" s="6" t="s">
        <v>60</v>
      </c>
      <c r="F30" s="6" t="s">
        <v>61</v>
      </c>
      <c r="G30" s="6" t="s">
        <v>18</v>
      </c>
      <c r="H30" s="6" t="s">
        <v>104</v>
      </c>
      <c r="I30" s="6">
        <v>480</v>
      </c>
      <c r="J30" s="6">
        <v>480</v>
      </c>
      <c r="K30" s="6">
        <v>33600</v>
      </c>
      <c r="L30" s="6"/>
      <c r="M30" s="6" t="s">
        <v>64</v>
      </c>
      <c r="N30" s="10">
        <f>IF(AND(Table1[[#This Row],[quantity]] &gt;= 0, Table1[[#This Row],[amount]] &gt;= 0), Table1[[#This Row],[quantity]] * Table1[[#This Row],[amount]], 0)</f>
        <v>16128000</v>
      </c>
      <c r="O30" s="10">
        <f t="shared" si="0"/>
        <v>86616420.279999986</v>
      </c>
      <c r="P30" s="10">
        <f t="shared" si="1"/>
        <v>96740345.179999992</v>
      </c>
      <c r="Q30" s="10">
        <f t="shared" si="2"/>
        <v>6626</v>
      </c>
      <c r="R30" s="10">
        <f t="shared" si="3"/>
        <v>86</v>
      </c>
      <c r="S30" s="10">
        <f>IF(Table1[[#This Row],[quantity]]&gt;0,Table1[[#This Row],[quantity]],0)</f>
        <v>480</v>
      </c>
      <c r="T30" s="10">
        <f>IF(AND(Table1[[#This Row],[quantity]]&lt;0,Table1[[#This Row],[amount]]&lt;0),Table1[[#This Row],[quantity]]*Table1[[#This Row],[amount]],0)</f>
        <v>0</v>
      </c>
      <c r="U30" s="10">
        <f>IF(Table1[[#This Row],[quantity]]&lt;0,Table1[[#This Row],[quantity]],0)</f>
        <v>0</v>
      </c>
    </row>
    <row r="31" spans="1:21" ht="14.25" customHeight="1" x14ac:dyDescent="0.25">
      <c r="A31" s="5">
        <v>45640</v>
      </c>
      <c r="B31" s="6" t="s">
        <v>57</v>
      </c>
      <c r="C31" s="6" t="s">
        <v>96</v>
      </c>
      <c r="D31" s="6" t="s">
        <v>97</v>
      </c>
      <c r="E31" s="6" t="s">
        <v>60</v>
      </c>
      <c r="F31" s="6" t="s">
        <v>61</v>
      </c>
      <c r="G31" s="6" t="s">
        <v>18</v>
      </c>
      <c r="H31" s="6" t="s">
        <v>109</v>
      </c>
      <c r="I31" s="6">
        <v>1200</v>
      </c>
      <c r="J31" s="6">
        <v>1200</v>
      </c>
      <c r="K31" s="6">
        <v>12132</v>
      </c>
      <c r="L31" s="6"/>
      <c r="M31" s="6" t="s">
        <v>105</v>
      </c>
      <c r="N31" s="10">
        <f>IF(AND(Table1[[#This Row],[quantity]] &gt;= 0, Table1[[#This Row],[amount]] &gt;= 0), Table1[[#This Row],[quantity]] * Table1[[#This Row],[amount]], 0)</f>
        <v>14558400</v>
      </c>
      <c r="O31" s="10">
        <f t="shared" si="0"/>
        <v>70488420.279999971</v>
      </c>
      <c r="P31" s="10">
        <f t="shared" si="1"/>
        <v>240586008.88999999</v>
      </c>
      <c r="Q31" s="10">
        <f t="shared" si="2"/>
        <v>22892</v>
      </c>
      <c r="R31" s="10">
        <f t="shared" si="3"/>
        <v>486</v>
      </c>
      <c r="S31" s="10">
        <f>IF(Table1[[#This Row],[quantity]]&gt;0,Table1[[#This Row],[quantity]],0)</f>
        <v>1200</v>
      </c>
      <c r="T31" s="10">
        <f>IF(AND(Table1[[#This Row],[quantity]]&lt;0,Table1[[#This Row],[amount]]&lt;0),Table1[[#This Row],[quantity]]*Table1[[#This Row],[amount]],0)</f>
        <v>0</v>
      </c>
      <c r="U31" s="10">
        <f>IF(Table1[[#This Row],[quantity]]&lt;0,Table1[[#This Row],[quantity]],0)</f>
        <v>0</v>
      </c>
    </row>
    <row r="32" spans="1:21" ht="14.25" customHeight="1" x14ac:dyDescent="0.25">
      <c r="A32" s="5">
        <v>45640</v>
      </c>
      <c r="B32" s="6" t="s">
        <v>57</v>
      </c>
      <c r="C32" s="6" t="s">
        <v>79</v>
      </c>
      <c r="D32" s="6" t="s">
        <v>80</v>
      </c>
      <c r="E32" s="6" t="s">
        <v>81</v>
      </c>
      <c r="F32" s="6" t="s">
        <v>82</v>
      </c>
      <c r="G32" s="6" t="s">
        <v>31</v>
      </c>
      <c r="H32" s="6" t="s">
        <v>117</v>
      </c>
      <c r="I32" s="6">
        <v>112</v>
      </c>
      <c r="J32" s="6">
        <v>560</v>
      </c>
      <c r="K32" s="6">
        <v>25222.400000000001</v>
      </c>
      <c r="L32" s="6"/>
      <c r="M32" s="6" t="s">
        <v>105</v>
      </c>
      <c r="N32" s="10">
        <f>IF(AND(Table1[[#This Row],[quantity]] &gt;= 0, Table1[[#This Row],[amount]] &gt;= 0), Table1[[#This Row],[quantity]] * Table1[[#This Row],[amount]], 0)</f>
        <v>14124544</v>
      </c>
      <c r="O32" s="10">
        <f t="shared" si="0"/>
        <v>27032604.899999995</v>
      </c>
      <c r="P32" s="10">
        <f t="shared" si="1"/>
        <v>226027608.88999999</v>
      </c>
      <c r="Q32" s="10">
        <f t="shared" si="2"/>
        <v>21692</v>
      </c>
      <c r="R32" s="10">
        <f t="shared" si="3"/>
        <v>485</v>
      </c>
      <c r="S32" s="10">
        <f>IF(Table1[[#This Row],[quantity]]&gt;0,Table1[[#This Row],[quantity]],0)</f>
        <v>560</v>
      </c>
      <c r="T32" s="10">
        <f>IF(AND(Table1[[#This Row],[quantity]]&lt;0,Table1[[#This Row],[amount]]&lt;0),Table1[[#This Row],[quantity]]*Table1[[#This Row],[amount]],0)</f>
        <v>0</v>
      </c>
      <c r="U32" s="10">
        <f>IF(Table1[[#This Row],[quantity]]&lt;0,Table1[[#This Row],[quantity]],0)</f>
        <v>0</v>
      </c>
    </row>
    <row r="33" spans="1:21" ht="14.25" customHeight="1" x14ac:dyDescent="0.25">
      <c r="A33" s="5">
        <v>45644</v>
      </c>
      <c r="B33" s="6" t="s">
        <v>57</v>
      </c>
      <c r="C33" s="6" t="s">
        <v>140</v>
      </c>
      <c r="D33" s="6" t="s">
        <v>141</v>
      </c>
      <c r="E33" s="6" t="s">
        <v>114</v>
      </c>
      <c r="F33" s="6" t="s">
        <v>120</v>
      </c>
      <c r="G33" s="6" t="s">
        <v>40</v>
      </c>
      <c r="H33" s="6" t="s">
        <v>47</v>
      </c>
      <c r="I33" s="6">
        <v>72</v>
      </c>
      <c r="J33" s="6">
        <v>157</v>
      </c>
      <c r="K33" s="6">
        <v>72317.34</v>
      </c>
      <c r="L33" s="6"/>
      <c r="M33" s="6" t="s">
        <v>136</v>
      </c>
      <c r="N33" s="10">
        <f>IF(AND(Table1[[#This Row],[quantity]] &gt;= 0, Table1[[#This Row],[amount]] &gt;= 0), Table1[[#This Row],[quantity]] * Table1[[#This Row],[amount]], 0)</f>
        <v>11353822.379999999</v>
      </c>
      <c r="O33" s="10">
        <f t="shared" si="0"/>
        <v>18235675.799999997</v>
      </c>
      <c r="P33" s="10">
        <f t="shared" si="1"/>
        <v>230269529.24000022</v>
      </c>
      <c r="Q33" s="10">
        <f t="shared" si="2"/>
        <v>20251</v>
      </c>
      <c r="R33" s="10">
        <f t="shared" si="3"/>
        <v>406</v>
      </c>
      <c r="S33" s="10">
        <f>IF(Table1[[#This Row],[quantity]]&gt;0,Table1[[#This Row],[quantity]],0)</f>
        <v>157</v>
      </c>
      <c r="T33" s="10">
        <f>IF(AND(Table1[[#This Row],[quantity]]&lt;0,Table1[[#This Row],[amount]]&lt;0),Table1[[#This Row],[quantity]]*Table1[[#This Row],[amount]],0)</f>
        <v>0</v>
      </c>
      <c r="U33" s="10">
        <f>IF(Table1[[#This Row],[quantity]]&lt;0,Table1[[#This Row],[quantity]],0)</f>
        <v>0</v>
      </c>
    </row>
    <row r="34" spans="1:21" ht="14.25" customHeight="1" x14ac:dyDescent="0.25">
      <c r="A34" s="5">
        <v>45640</v>
      </c>
      <c r="B34" s="6" t="s">
        <v>57</v>
      </c>
      <c r="C34" s="6" t="s">
        <v>87</v>
      </c>
      <c r="D34" s="6" t="s">
        <v>88</v>
      </c>
      <c r="E34" s="6" t="s">
        <v>60</v>
      </c>
      <c r="F34" s="6" t="s">
        <v>61</v>
      </c>
      <c r="G34" s="6" t="s">
        <v>40</v>
      </c>
      <c r="H34" s="6" t="s">
        <v>47</v>
      </c>
      <c r="I34" s="6">
        <v>16</v>
      </c>
      <c r="J34" s="6">
        <v>80</v>
      </c>
      <c r="K34" s="6">
        <v>138248</v>
      </c>
      <c r="L34" s="6"/>
      <c r="M34" s="6" t="s">
        <v>105</v>
      </c>
      <c r="N34" s="10">
        <f>IF(AND(Table1[[#This Row],[quantity]] &gt;= 0, Table1[[#This Row],[amount]] &gt;= 0), Table1[[#This Row],[quantity]] * Table1[[#This Row],[amount]], 0)</f>
        <v>11059840</v>
      </c>
      <c r="O34" s="10">
        <f t="shared" si="0"/>
        <v>66267064.419999994</v>
      </c>
      <c r="P34" s="10">
        <f t="shared" si="1"/>
        <v>211903064.89000002</v>
      </c>
      <c r="Q34" s="10">
        <f t="shared" si="2"/>
        <v>21132</v>
      </c>
      <c r="R34" s="10">
        <f t="shared" si="3"/>
        <v>484</v>
      </c>
      <c r="S34" s="10">
        <f>IF(Table1[[#This Row],[quantity]]&gt;0,Table1[[#This Row],[quantity]],0)</f>
        <v>80</v>
      </c>
      <c r="T34" s="10">
        <f>IF(AND(Table1[[#This Row],[quantity]]&lt;0,Table1[[#This Row],[amount]]&lt;0),Table1[[#This Row],[quantity]]*Table1[[#This Row],[amount]],0)</f>
        <v>0</v>
      </c>
      <c r="U34" s="10">
        <f>IF(Table1[[#This Row],[quantity]]&lt;0,Table1[[#This Row],[quantity]],0)</f>
        <v>0</v>
      </c>
    </row>
    <row r="35" spans="1:21" ht="14.25" customHeight="1" x14ac:dyDescent="0.25">
      <c r="A35" s="5">
        <v>45639</v>
      </c>
      <c r="B35" s="6" t="s">
        <v>57</v>
      </c>
      <c r="C35" s="6" t="s">
        <v>69</v>
      </c>
      <c r="D35" s="6" t="s">
        <v>70</v>
      </c>
      <c r="E35" s="6" t="s">
        <v>60</v>
      </c>
      <c r="F35" s="6" t="s">
        <v>61</v>
      </c>
      <c r="G35" s="6" t="s">
        <v>62</v>
      </c>
      <c r="H35" s="6" t="s">
        <v>71</v>
      </c>
      <c r="I35" s="6">
        <v>72</v>
      </c>
      <c r="J35" s="6">
        <v>1080</v>
      </c>
      <c r="K35" s="6">
        <v>10000.799999999999</v>
      </c>
      <c r="L35" s="6"/>
      <c r="M35" s="6" t="s">
        <v>64</v>
      </c>
      <c r="N35" s="10">
        <f>IF(AND(Table1[[#This Row],[quantity]] &gt;= 0, Table1[[#This Row],[amount]] &gt;= 0), Table1[[#This Row],[quantity]] * Table1[[#This Row],[amount]], 0)</f>
        <v>10800864</v>
      </c>
      <c r="O35" s="10">
        <f t="shared" si="0"/>
        <v>45539007.079999991</v>
      </c>
      <c r="P35" s="10">
        <f t="shared" si="1"/>
        <v>80612345.179999992</v>
      </c>
      <c r="Q35" s="10">
        <f t="shared" si="2"/>
        <v>6146</v>
      </c>
      <c r="R35" s="10">
        <f t="shared" si="3"/>
        <v>85</v>
      </c>
      <c r="S35" s="10">
        <f>IF(Table1[[#This Row],[quantity]]&gt;0,Table1[[#This Row],[quantity]],0)</f>
        <v>1080</v>
      </c>
      <c r="T35" s="10">
        <f>IF(AND(Table1[[#This Row],[quantity]]&lt;0,Table1[[#This Row],[amount]]&lt;0),Table1[[#This Row],[quantity]]*Table1[[#This Row],[amount]],0)</f>
        <v>0</v>
      </c>
      <c r="U35" s="10">
        <f>IF(Table1[[#This Row],[quantity]]&lt;0,Table1[[#This Row],[quantity]],0)</f>
        <v>0</v>
      </c>
    </row>
    <row r="36" spans="1:21" ht="14.25" customHeight="1" x14ac:dyDescent="0.25">
      <c r="A36" s="5">
        <v>45646</v>
      </c>
      <c r="B36" s="6" t="s">
        <v>57</v>
      </c>
      <c r="C36" s="6" t="s">
        <v>99</v>
      </c>
      <c r="D36" s="6" t="s">
        <v>100</v>
      </c>
      <c r="E36" s="6" t="s">
        <v>81</v>
      </c>
      <c r="F36" s="6" t="s">
        <v>82</v>
      </c>
      <c r="G36" s="6" t="s">
        <v>18</v>
      </c>
      <c r="H36" s="6" t="s">
        <v>109</v>
      </c>
      <c r="I36" s="6">
        <v>160</v>
      </c>
      <c r="J36" s="6">
        <v>320</v>
      </c>
      <c r="K36" s="6">
        <v>32960</v>
      </c>
      <c r="L36" s="6"/>
      <c r="M36" s="6" t="s">
        <v>136</v>
      </c>
      <c r="N36" s="10">
        <f>IF(AND(Table1[[#This Row],[quantity]] &gt;= 0, Table1[[#This Row],[amount]] &gt;= 0), Table1[[#This Row],[quantity]] * Table1[[#This Row],[amount]], 0)</f>
        <v>10547200</v>
      </c>
      <c r="O36" s="10">
        <f t="shared" si="0"/>
        <v>29113185.45000001</v>
      </c>
      <c r="P36" s="10">
        <f t="shared" si="1"/>
        <v>218915706.86000022</v>
      </c>
      <c r="Q36" s="10">
        <f t="shared" si="2"/>
        <v>20094</v>
      </c>
      <c r="R36" s="10">
        <f t="shared" si="3"/>
        <v>405</v>
      </c>
      <c r="S36" s="10">
        <f>IF(Table1[[#This Row],[quantity]]&gt;0,Table1[[#This Row],[quantity]],0)</f>
        <v>320</v>
      </c>
      <c r="T36" s="10">
        <f>IF(AND(Table1[[#This Row],[quantity]]&lt;0,Table1[[#This Row],[amount]]&lt;0),Table1[[#This Row],[quantity]]*Table1[[#This Row],[amount]],0)</f>
        <v>0</v>
      </c>
      <c r="U36" s="10">
        <f>IF(Table1[[#This Row],[quantity]]&lt;0,Table1[[#This Row],[quantity]],0)</f>
        <v>0</v>
      </c>
    </row>
    <row r="37" spans="1:21" ht="14.25" customHeight="1" x14ac:dyDescent="0.25">
      <c r="A37" s="5">
        <v>45642</v>
      </c>
      <c r="B37" s="6" t="s">
        <v>57</v>
      </c>
      <c r="C37" s="6" t="s">
        <v>129</v>
      </c>
      <c r="D37" s="6" t="s">
        <v>130</v>
      </c>
      <c r="E37" s="6" t="s">
        <v>81</v>
      </c>
      <c r="F37" s="6" t="s">
        <v>82</v>
      </c>
      <c r="G37" s="6" t="s">
        <v>62</v>
      </c>
      <c r="H37" s="6" t="s">
        <v>63</v>
      </c>
      <c r="I37" s="6">
        <v>5</v>
      </c>
      <c r="J37" s="6">
        <v>320</v>
      </c>
      <c r="K37" s="6">
        <v>32652.799999999999</v>
      </c>
      <c r="L37" s="6"/>
      <c r="M37" s="6" t="s">
        <v>136</v>
      </c>
      <c r="N37" s="10">
        <f>IF(AND(Table1[[#This Row],[quantity]] &gt;= 0, Table1[[#This Row],[amount]] &gt;= 0), Table1[[#This Row],[quantity]] * Table1[[#This Row],[amount]], 0)</f>
        <v>10448896</v>
      </c>
      <c r="O37" s="10">
        <f t="shared" si="0"/>
        <v>45041895.43999999</v>
      </c>
      <c r="P37" s="10">
        <f t="shared" si="1"/>
        <v>208368506.86000019</v>
      </c>
      <c r="Q37" s="10">
        <f t="shared" si="2"/>
        <v>19774</v>
      </c>
      <c r="R37" s="10">
        <f t="shared" si="3"/>
        <v>404</v>
      </c>
      <c r="S37" s="10">
        <f>IF(Table1[[#This Row],[quantity]]&gt;0,Table1[[#This Row],[quantity]],0)</f>
        <v>320</v>
      </c>
      <c r="T37" s="10">
        <f>IF(AND(Table1[[#This Row],[quantity]]&lt;0,Table1[[#This Row],[amount]]&lt;0),Table1[[#This Row],[quantity]]*Table1[[#This Row],[amount]],0)</f>
        <v>0</v>
      </c>
      <c r="U37" s="10">
        <f>IF(Table1[[#This Row],[quantity]]&lt;0,Table1[[#This Row],[quantity]],0)</f>
        <v>0</v>
      </c>
    </row>
    <row r="38" spans="1:21" ht="14.25" customHeight="1" x14ac:dyDescent="0.25">
      <c r="A38" s="5">
        <v>45642</v>
      </c>
      <c r="B38" s="6" t="s">
        <v>57</v>
      </c>
      <c r="C38" s="6" t="s">
        <v>126</v>
      </c>
      <c r="D38" s="6" t="s">
        <v>127</v>
      </c>
      <c r="E38" s="6" t="s">
        <v>45</v>
      </c>
      <c r="F38" s="6" t="s">
        <v>128</v>
      </c>
      <c r="G38" s="6" t="s">
        <v>31</v>
      </c>
      <c r="H38" s="6" t="s">
        <v>33</v>
      </c>
      <c r="I38" s="6">
        <v>30</v>
      </c>
      <c r="J38" s="6">
        <v>224</v>
      </c>
      <c r="K38" s="6">
        <v>43229.760000000002</v>
      </c>
      <c r="L38" s="6"/>
      <c r="M38" s="6" t="s">
        <v>105</v>
      </c>
      <c r="N38" s="10">
        <f>IF(AND(Table1[[#This Row],[quantity]] &gt;= 0, Table1[[#This Row],[amount]] &gt;= 0), Table1[[#This Row],[quantity]] * Table1[[#This Row],[amount]], 0)</f>
        <v>9683466.2400000002</v>
      </c>
      <c r="O38" s="10">
        <f t="shared" si="0"/>
        <v>23312681.669999983</v>
      </c>
      <c r="P38" s="10">
        <f t="shared" si="1"/>
        <v>200843224.89000002</v>
      </c>
      <c r="Q38" s="10">
        <f t="shared" si="2"/>
        <v>21052</v>
      </c>
      <c r="R38" s="10">
        <f t="shared" si="3"/>
        <v>483</v>
      </c>
      <c r="S38" s="10">
        <f>IF(Table1[[#This Row],[quantity]]&gt;0,Table1[[#This Row],[quantity]],0)</f>
        <v>224</v>
      </c>
      <c r="T38" s="10">
        <f>IF(AND(Table1[[#This Row],[quantity]]&lt;0,Table1[[#This Row],[amount]]&lt;0),Table1[[#This Row],[quantity]]*Table1[[#This Row],[amount]],0)</f>
        <v>0</v>
      </c>
      <c r="U38" s="10">
        <f>IF(Table1[[#This Row],[quantity]]&lt;0,Table1[[#This Row],[quantity]],0)</f>
        <v>0</v>
      </c>
    </row>
    <row r="39" spans="1:21" ht="14.25" customHeight="1" x14ac:dyDescent="0.25">
      <c r="A39" s="5">
        <v>45646</v>
      </c>
      <c r="B39" s="6" t="s">
        <v>57</v>
      </c>
      <c r="C39" s="6" t="s">
        <v>96</v>
      </c>
      <c r="D39" s="6" t="s">
        <v>97</v>
      </c>
      <c r="E39" s="6" t="s">
        <v>60</v>
      </c>
      <c r="F39" s="6" t="s">
        <v>61</v>
      </c>
      <c r="G39" s="6" t="s">
        <v>18</v>
      </c>
      <c r="H39" s="6" t="s">
        <v>104</v>
      </c>
      <c r="I39" s="6">
        <v>480</v>
      </c>
      <c r="J39" s="6">
        <v>480</v>
      </c>
      <c r="K39" s="6">
        <v>19200</v>
      </c>
      <c r="L39" s="6"/>
      <c r="M39" s="6" t="s">
        <v>136</v>
      </c>
      <c r="N39" s="10">
        <f>IF(AND(Table1[[#This Row],[quantity]] &gt;= 0, Table1[[#This Row],[amount]] &gt;= 0), Table1[[#This Row],[quantity]] * Table1[[#This Row],[amount]], 0)</f>
        <v>9216000</v>
      </c>
      <c r="O39" s="10">
        <f t="shared" si="0"/>
        <v>55930020.279999979</v>
      </c>
      <c r="P39" s="10">
        <f t="shared" si="1"/>
        <v>197919610.86000016</v>
      </c>
      <c r="Q39" s="10">
        <f t="shared" si="2"/>
        <v>19454</v>
      </c>
      <c r="R39" s="10">
        <f t="shared" si="3"/>
        <v>403</v>
      </c>
      <c r="S39" s="10">
        <f>IF(Table1[[#This Row],[quantity]]&gt;0,Table1[[#This Row],[quantity]],0)</f>
        <v>480</v>
      </c>
      <c r="T39" s="10">
        <f>IF(AND(Table1[[#This Row],[quantity]]&lt;0,Table1[[#This Row],[amount]]&lt;0),Table1[[#This Row],[quantity]]*Table1[[#This Row],[amount]],0)</f>
        <v>0</v>
      </c>
      <c r="U39" s="10">
        <f>IF(Table1[[#This Row],[quantity]]&lt;0,Table1[[#This Row],[quantity]],0)</f>
        <v>0</v>
      </c>
    </row>
    <row r="40" spans="1:21" ht="14.25" customHeight="1" x14ac:dyDescent="0.25">
      <c r="A40" s="5">
        <v>45644</v>
      </c>
      <c r="B40" s="6" t="s">
        <v>57</v>
      </c>
      <c r="C40" s="6" t="s">
        <v>72</v>
      </c>
      <c r="D40" s="6" t="s">
        <v>73</v>
      </c>
      <c r="E40" s="6" t="s">
        <v>60</v>
      </c>
      <c r="F40" s="6" t="s">
        <v>61</v>
      </c>
      <c r="G40" s="6" t="s">
        <v>18</v>
      </c>
      <c r="H40" s="6" t="s">
        <v>104</v>
      </c>
      <c r="I40" s="6">
        <v>480</v>
      </c>
      <c r="J40" s="6">
        <v>480</v>
      </c>
      <c r="K40" s="6">
        <v>19200</v>
      </c>
      <c r="L40" s="6"/>
      <c r="M40" s="6" t="s">
        <v>136</v>
      </c>
      <c r="N40" s="10">
        <f>IF(AND(Table1[[#This Row],[quantity]] &gt;= 0, Table1[[#This Row],[amount]] &gt;= 0), Table1[[#This Row],[quantity]] * Table1[[#This Row],[amount]], 0)</f>
        <v>9216000</v>
      </c>
      <c r="O40" s="10">
        <f t="shared" si="0"/>
        <v>26400938.93</v>
      </c>
      <c r="P40" s="10">
        <f t="shared" si="1"/>
        <v>188703610.86000019</v>
      </c>
      <c r="Q40" s="10">
        <f t="shared" si="2"/>
        <v>18974</v>
      </c>
      <c r="R40" s="10">
        <f t="shared" si="3"/>
        <v>402</v>
      </c>
      <c r="S40" s="10">
        <f>IF(Table1[[#This Row],[quantity]]&gt;0,Table1[[#This Row],[quantity]],0)</f>
        <v>480</v>
      </c>
      <c r="T40" s="10">
        <f>IF(AND(Table1[[#This Row],[quantity]]&lt;0,Table1[[#This Row],[amount]]&lt;0),Table1[[#This Row],[quantity]]*Table1[[#This Row],[amount]],0)</f>
        <v>0</v>
      </c>
      <c r="U40" s="10">
        <f>IF(Table1[[#This Row],[quantity]]&lt;0,Table1[[#This Row],[quantity]],0)</f>
        <v>0</v>
      </c>
    </row>
    <row r="41" spans="1:21" ht="14.25" customHeight="1" x14ac:dyDescent="0.25">
      <c r="A41" s="5">
        <v>45643</v>
      </c>
      <c r="B41" s="6" t="s">
        <v>57</v>
      </c>
      <c r="C41" s="6" t="s">
        <v>137</v>
      </c>
      <c r="D41" s="6" t="s">
        <v>138</v>
      </c>
      <c r="E41" s="6" t="s">
        <v>60</v>
      </c>
      <c r="F41" s="6" t="s">
        <v>61</v>
      </c>
      <c r="G41" s="6" t="s">
        <v>18</v>
      </c>
      <c r="H41" s="6" t="s">
        <v>104</v>
      </c>
      <c r="I41" s="6">
        <v>480</v>
      </c>
      <c r="J41" s="6">
        <v>480</v>
      </c>
      <c r="K41" s="6">
        <v>19200</v>
      </c>
      <c r="L41" s="6"/>
      <c r="M41" s="6" t="s">
        <v>136</v>
      </c>
      <c r="N41" s="10">
        <f>IF(AND(Table1[[#This Row],[quantity]] &gt;= 0, Table1[[#This Row],[amount]] &gt;= 0), Table1[[#This Row],[quantity]] * Table1[[#This Row],[amount]], 0)</f>
        <v>9216000</v>
      </c>
      <c r="O41" s="10">
        <f t="shared" si="0"/>
        <v>52155808.439999998</v>
      </c>
      <c r="P41" s="10">
        <f t="shared" si="1"/>
        <v>179487610.86000013</v>
      </c>
      <c r="Q41" s="10">
        <f t="shared" si="2"/>
        <v>18494</v>
      </c>
      <c r="R41" s="10">
        <f t="shared" si="3"/>
        <v>401</v>
      </c>
      <c r="S41" s="10">
        <f>IF(Table1[[#This Row],[quantity]]&gt;0,Table1[[#This Row],[quantity]],0)</f>
        <v>480</v>
      </c>
      <c r="T41" s="10">
        <f>IF(AND(Table1[[#This Row],[quantity]]&lt;0,Table1[[#This Row],[amount]]&lt;0),Table1[[#This Row],[quantity]]*Table1[[#This Row],[amount]],0)</f>
        <v>0</v>
      </c>
      <c r="U41" s="10">
        <f>IF(Table1[[#This Row],[quantity]]&lt;0,Table1[[#This Row],[quantity]],0)</f>
        <v>0</v>
      </c>
    </row>
    <row r="42" spans="1:21" ht="14.25" customHeight="1" x14ac:dyDescent="0.25">
      <c r="A42" s="5">
        <v>45642</v>
      </c>
      <c r="B42" s="6" t="s">
        <v>57</v>
      </c>
      <c r="C42" s="6" t="s">
        <v>106</v>
      </c>
      <c r="D42" s="6" t="s">
        <v>107</v>
      </c>
      <c r="E42" s="6" t="s">
        <v>81</v>
      </c>
      <c r="F42" s="6" t="s">
        <v>82</v>
      </c>
      <c r="G42" s="6" t="s">
        <v>18</v>
      </c>
      <c r="H42" s="6" t="s">
        <v>104</v>
      </c>
      <c r="I42" s="6">
        <v>480</v>
      </c>
      <c r="J42" s="6">
        <v>480</v>
      </c>
      <c r="K42" s="6">
        <v>19200</v>
      </c>
      <c r="L42" s="6"/>
      <c r="M42" s="6" t="s">
        <v>105</v>
      </c>
      <c r="N42" s="10">
        <f>IF(AND(Table1[[#This Row],[quantity]] &gt;= 0, Table1[[#This Row],[amount]] &gt;= 0), Table1[[#This Row],[quantity]] * Table1[[#This Row],[amount]], 0)</f>
        <v>9216000</v>
      </c>
      <c r="O42" s="10">
        <f t="shared" si="0"/>
        <v>33337953.230000012</v>
      </c>
      <c r="P42" s="10">
        <f t="shared" si="1"/>
        <v>191159758.64999995</v>
      </c>
      <c r="Q42" s="10">
        <f t="shared" si="2"/>
        <v>20828</v>
      </c>
      <c r="R42" s="10">
        <f t="shared" si="3"/>
        <v>482</v>
      </c>
      <c r="S42" s="10">
        <f>IF(Table1[[#This Row],[quantity]]&gt;0,Table1[[#This Row],[quantity]],0)</f>
        <v>480</v>
      </c>
      <c r="T42" s="10">
        <f>IF(AND(Table1[[#This Row],[quantity]]&lt;0,Table1[[#This Row],[amount]]&lt;0),Table1[[#This Row],[quantity]]*Table1[[#This Row],[amount]],0)</f>
        <v>0</v>
      </c>
      <c r="U42" s="10">
        <f>IF(Table1[[#This Row],[quantity]]&lt;0,Table1[[#This Row],[quantity]],0)</f>
        <v>0</v>
      </c>
    </row>
    <row r="43" spans="1:21" ht="14.25" customHeight="1" x14ac:dyDescent="0.25">
      <c r="A43" s="5">
        <v>45646</v>
      </c>
      <c r="B43" s="6" t="s">
        <v>57</v>
      </c>
      <c r="C43" s="6" t="s">
        <v>99</v>
      </c>
      <c r="D43" s="6" t="s">
        <v>100</v>
      </c>
      <c r="E43" s="6" t="s">
        <v>81</v>
      </c>
      <c r="F43" s="6" t="s">
        <v>82</v>
      </c>
      <c r="G43" s="6" t="s">
        <v>18</v>
      </c>
      <c r="H43" s="6" t="s">
        <v>104</v>
      </c>
      <c r="I43" s="6">
        <v>480</v>
      </c>
      <c r="J43" s="6">
        <v>480</v>
      </c>
      <c r="K43" s="6">
        <v>19200</v>
      </c>
      <c r="L43" s="6"/>
      <c r="M43" s="6" t="s">
        <v>136</v>
      </c>
      <c r="N43" s="10">
        <f>IF(AND(Table1[[#This Row],[quantity]] &gt;= 0, Table1[[#This Row],[amount]] &gt;= 0), Table1[[#This Row],[quantity]] * Table1[[#This Row],[amount]], 0)</f>
        <v>9216000</v>
      </c>
      <c r="O43" s="10">
        <f t="shared" si="0"/>
        <v>18565985.45000001</v>
      </c>
      <c r="P43" s="10">
        <f t="shared" si="1"/>
        <v>170271610.86000013</v>
      </c>
      <c r="Q43" s="10">
        <f t="shared" si="2"/>
        <v>18014</v>
      </c>
      <c r="R43" s="10">
        <f t="shared" si="3"/>
        <v>400</v>
      </c>
      <c r="S43" s="10">
        <f>IF(Table1[[#This Row],[quantity]]&gt;0,Table1[[#This Row],[quantity]],0)</f>
        <v>480</v>
      </c>
      <c r="T43" s="10">
        <f>IF(AND(Table1[[#This Row],[quantity]]&lt;0,Table1[[#This Row],[amount]]&lt;0),Table1[[#This Row],[quantity]]*Table1[[#This Row],[amount]],0)</f>
        <v>0</v>
      </c>
      <c r="U43" s="10">
        <f>IF(Table1[[#This Row],[quantity]]&lt;0,Table1[[#This Row],[quantity]],0)</f>
        <v>0</v>
      </c>
    </row>
    <row r="44" spans="1:21" ht="14.25" customHeight="1" x14ac:dyDescent="0.25">
      <c r="A44" s="5">
        <v>45640</v>
      </c>
      <c r="B44" s="6" t="s">
        <v>57</v>
      </c>
      <c r="C44" s="6" t="s">
        <v>96</v>
      </c>
      <c r="D44" s="6" t="s">
        <v>97</v>
      </c>
      <c r="E44" s="6" t="s">
        <v>60</v>
      </c>
      <c r="F44" s="6" t="s">
        <v>61</v>
      </c>
      <c r="G44" s="6" t="s">
        <v>18</v>
      </c>
      <c r="H44" s="6" t="s">
        <v>104</v>
      </c>
      <c r="I44" s="6">
        <v>480</v>
      </c>
      <c r="J44" s="6">
        <v>480</v>
      </c>
      <c r="K44" s="6">
        <v>19200</v>
      </c>
      <c r="L44" s="6"/>
      <c r="M44" s="6" t="s">
        <v>64</v>
      </c>
      <c r="N44" s="10">
        <f>IF(AND(Table1[[#This Row],[quantity]] &gt;= 0, Table1[[#This Row],[amount]] &gt;= 0), Table1[[#This Row],[quantity]] * Table1[[#This Row],[amount]], 0)</f>
        <v>9216000</v>
      </c>
      <c r="O44" s="10">
        <f t="shared" si="0"/>
        <v>46714020.279999971</v>
      </c>
      <c r="P44" s="10">
        <f t="shared" si="1"/>
        <v>69811481.179999992</v>
      </c>
      <c r="Q44" s="10">
        <f t="shared" si="2"/>
        <v>5066</v>
      </c>
      <c r="R44" s="10">
        <f t="shared" si="3"/>
        <v>84</v>
      </c>
      <c r="S44" s="10">
        <f>IF(Table1[[#This Row],[quantity]]&gt;0,Table1[[#This Row],[quantity]],0)</f>
        <v>480</v>
      </c>
      <c r="T44" s="10">
        <f>IF(AND(Table1[[#This Row],[quantity]]&lt;0,Table1[[#This Row],[amount]]&lt;0),Table1[[#This Row],[quantity]]*Table1[[#This Row],[amount]],0)</f>
        <v>0</v>
      </c>
      <c r="U44" s="10">
        <f>IF(Table1[[#This Row],[quantity]]&lt;0,Table1[[#This Row],[quantity]],0)</f>
        <v>0</v>
      </c>
    </row>
    <row r="45" spans="1:21" ht="14.25" customHeight="1" x14ac:dyDescent="0.25">
      <c r="A45" s="5">
        <v>45643</v>
      </c>
      <c r="B45" s="6" t="s">
        <v>57</v>
      </c>
      <c r="C45" s="6" t="s">
        <v>137</v>
      </c>
      <c r="D45" s="6" t="s">
        <v>138</v>
      </c>
      <c r="E45" s="6" t="s">
        <v>60</v>
      </c>
      <c r="F45" s="6" t="s">
        <v>61</v>
      </c>
      <c r="G45" s="6" t="s">
        <v>62</v>
      </c>
      <c r="H45" s="6" t="s">
        <v>63</v>
      </c>
      <c r="I45" s="6">
        <v>5</v>
      </c>
      <c r="J45" s="6">
        <v>296</v>
      </c>
      <c r="K45" s="6">
        <v>30203.84</v>
      </c>
      <c r="L45" s="6"/>
      <c r="M45" s="6" t="s">
        <v>136</v>
      </c>
      <c r="N45" s="10">
        <f>IF(AND(Table1[[#This Row],[quantity]] &gt;= 0, Table1[[#This Row],[amount]] &gt;= 0), Table1[[#This Row],[quantity]] * Table1[[#This Row],[amount]], 0)</f>
        <v>8940336.6400000006</v>
      </c>
      <c r="O45" s="10">
        <f t="shared" si="0"/>
        <v>42939808.439999998</v>
      </c>
      <c r="P45" s="10">
        <f t="shared" si="1"/>
        <v>161055610.86000016</v>
      </c>
      <c r="Q45" s="10">
        <f t="shared" si="2"/>
        <v>17534</v>
      </c>
      <c r="R45" s="10">
        <f t="shared" si="3"/>
        <v>399</v>
      </c>
      <c r="S45" s="10">
        <f>IF(Table1[[#This Row],[quantity]]&gt;0,Table1[[#This Row],[quantity]],0)</f>
        <v>296</v>
      </c>
      <c r="T45" s="10">
        <f>IF(AND(Table1[[#This Row],[quantity]]&lt;0,Table1[[#This Row],[amount]]&lt;0),Table1[[#This Row],[quantity]]*Table1[[#This Row],[amount]],0)</f>
        <v>0</v>
      </c>
      <c r="U45" s="10">
        <f>IF(Table1[[#This Row],[quantity]]&lt;0,Table1[[#This Row],[quantity]],0)</f>
        <v>0</v>
      </c>
    </row>
    <row r="46" spans="1:21" ht="14.25" customHeight="1" x14ac:dyDescent="0.25">
      <c r="A46" s="5">
        <v>45639</v>
      </c>
      <c r="B46" s="6" t="s">
        <v>57</v>
      </c>
      <c r="C46" s="6" t="s">
        <v>69</v>
      </c>
      <c r="D46" s="6" t="s">
        <v>70</v>
      </c>
      <c r="E46" s="6" t="s">
        <v>60</v>
      </c>
      <c r="F46" s="6" t="s">
        <v>61</v>
      </c>
      <c r="G46" s="6" t="s">
        <v>74</v>
      </c>
      <c r="H46" s="6" t="s">
        <v>75</v>
      </c>
      <c r="I46" s="6">
        <v>60</v>
      </c>
      <c r="J46" s="6">
        <v>600</v>
      </c>
      <c r="K46" s="6">
        <v>14700</v>
      </c>
      <c r="L46" s="6"/>
      <c r="M46" s="6" t="s">
        <v>64</v>
      </c>
      <c r="N46" s="10">
        <f>IF(AND(Table1[[#This Row],[quantity]] &gt;= 0, Table1[[#This Row],[amount]] &gt;= 0), Table1[[#This Row],[quantity]] * Table1[[#This Row],[amount]], 0)</f>
        <v>8820000</v>
      </c>
      <c r="O46" s="10">
        <f t="shared" si="0"/>
        <v>34738143.079999991</v>
      </c>
      <c r="P46" s="10">
        <f t="shared" si="1"/>
        <v>60595481.18</v>
      </c>
      <c r="Q46" s="10">
        <f t="shared" si="2"/>
        <v>4586</v>
      </c>
      <c r="R46" s="10">
        <f t="shared" si="3"/>
        <v>83</v>
      </c>
      <c r="S46" s="10">
        <f>IF(Table1[[#This Row],[quantity]]&gt;0,Table1[[#This Row],[quantity]],0)</f>
        <v>600</v>
      </c>
      <c r="T46" s="10">
        <f>IF(AND(Table1[[#This Row],[quantity]]&lt;0,Table1[[#This Row],[amount]]&lt;0),Table1[[#This Row],[quantity]]*Table1[[#This Row],[amount]],0)</f>
        <v>0</v>
      </c>
      <c r="U46" s="10">
        <f>IF(Table1[[#This Row],[quantity]]&lt;0,Table1[[#This Row],[quantity]],0)</f>
        <v>0</v>
      </c>
    </row>
    <row r="47" spans="1:21" ht="14.25" customHeight="1" x14ac:dyDescent="0.25">
      <c r="A47" s="5">
        <v>45640</v>
      </c>
      <c r="B47" s="6" t="s">
        <v>57</v>
      </c>
      <c r="C47" s="6" t="s">
        <v>58</v>
      </c>
      <c r="D47" s="6" t="s">
        <v>59</v>
      </c>
      <c r="E47" s="6" t="s">
        <v>60</v>
      </c>
      <c r="F47" s="6" t="s">
        <v>61</v>
      </c>
      <c r="G47" s="6" t="s">
        <v>40</v>
      </c>
      <c r="H47" s="6" t="s">
        <v>93</v>
      </c>
      <c r="I47" s="6">
        <v>32</v>
      </c>
      <c r="J47" s="6">
        <v>224</v>
      </c>
      <c r="K47" s="6">
        <v>39249.279999999999</v>
      </c>
      <c r="L47" s="6"/>
      <c r="M47" s="6" t="s">
        <v>105</v>
      </c>
      <c r="N47" s="10">
        <f>IF(AND(Table1[[#This Row],[quantity]] &gt;= 0, Table1[[#This Row],[amount]] &gt;= 0), Table1[[#This Row],[quantity]] * Table1[[#This Row],[amount]], 0)</f>
        <v>8791838.7199999988</v>
      </c>
      <c r="O47" s="10">
        <f t="shared" si="0"/>
        <v>26987423.88000001</v>
      </c>
      <c r="P47" s="10">
        <f t="shared" si="1"/>
        <v>181943758.64999995</v>
      </c>
      <c r="Q47" s="10">
        <f t="shared" si="2"/>
        <v>20348</v>
      </c>
      <c r="R47" s="10">
        <f t="shared" si="3"/>
        <v>481</v>
      </c>
      <c r="S47" s="10">
        <f>IF(Table1[[#This Row],[quantity]]&gt;0,Table1[[#This Row],[quantity]],0)</f>
        <v>224</v>
      </c>
      <c r="T47" s="10">
        <f>IF(AND(Table1[[#This Row],[quantity]]&lt;0,Table1[[#This Row],[amount]]&lt;0),Table1[[#This Row],[quantity]]*Table1[[#This Row],[amount]],0)</f>
        <v>0</v>
      </c>
      <c r="U47" s="10">
        <f>IF(Table1[[#This Row],[quantity]]&lt;0,Table1[[#This Row],[quantity]],0)</f>
        <v>0</v>
      </c>
    </row>
    <row r="48" spans="1:21" ht="14.25" customHeight="1" x14ac:dyDescent="0.25">
      <c r="A48" s="5">
        <v>45645</v>
      </c>
      <c r="B48" s="6" t="s">
        <v>57</v>
      </c>
      <c r="C48" s="6" t="s">
        <v>84</v>
      </c>
      <c r="D48" s="6" t="s">
        <v>85</v>
      </c>
      <c r="E48" s="6" t="s">
        <v>60</v>
      </c>
      <c r="F48" s="6" t="s">
        <v>61</v>
      </c>
      <c r="G48" s="6" t="s">
        <v>62</v>
      </c>
      <c r="H48" s="6" t="s">
        <v>63</v>
      </c>
      <c r="I48" s="6">
        <v>2</v>
      </c>
      <c r="J48" s="6">
        <v>80</v>
      </c>
      <c r="K48" s="6">
        <v>103629.6</v>
      </c>
      <c r="L48" s="6"/>
      <c r="M48" s="6" t="s">
        <v>136</v>
      </c>
      <c r="N48" s="10">
        <f>IF(AND(Table1[[#This Row],[quantity]] &gt;= 0, Table1[[#This Row],[amount]] &gt;= 0), Table1[[#This Row],[quantity]] * Table1[[#This Row],[amount]], 0)</f>
        <v>8290368</v>
      </c>
      <c r="O48" s="10">
        <f t="shared" si="0"/>
        <v>30705279.539999995</v>
      </c>
      <c r="P48" s="10">
        <f t="shared" si="1"/>
        <v>152115274.22000015</v>
      </c>
      <c r="Q48" s="10">
        <f t="shared" si="2"/>
        <v>17238</v>
      </c>
      <c r="R48" s="10">
        <f t="shared" si="3"/>
        <v>398</v>
      </c>
      <c r="S48" s="10">
        <f>IF(Table1[[#This Row],[quantity]]&gt;0,Table1[[#This Row],[quantity]],0)</f>
        <v>80</v>
      </c>
      <c r="T48" s="10">
        <f>IF(AND(Table1[[#This Row],[quantity]]&lt;0,Table1[[#This Row],[amount]]&lt;0),Table1[[#This Row],[quantity]]*Table1[[#This Row],[amount]],0)</f>
        <v>0</v>
      </c>
      <c r="U48" s="10">
        <f>IF(Table1[[#This Row],[quantity]]&lt;0,Table1[[#This Row],[quantity]],0)</f>
        <v>0</v>
      </c>
    </row>
    <row r="49" spans="1:21" ht="14.25" customHeight="1" x14ac:dyDescent="0.25">
      <c r="A49" s="5">
        <v>45640</v>
      </c>
      <c r="B49" s="6" t="s">
        <v>57</v>
      </c>
      <c r="C49" s="6" t="s">
        <v>87</v>
      </c>
      <c r="D49" s="6" t="s">
        <v>88</v>
      </c>
      <c r="E49" s="6" t="s">
        <v>60</v>
      </c>
      <c r="F49" s="6" t="s">
        <v>61</v>
      </c>
      <c r="G49" s="6" t="s">
        <v>62</v>
      </c>
      <c r="H49" s="6" t="s">
        <v>71</v>
      </c>
      <c r="I49" s="6">
        <v>24</v>
      </c>
      <c r="J49" s="6">
        <v>240</v>
      </c>
      <c r="K49" s="6">
        <v>32443.200000000001</v>
      </c>
      <c r="L49" s="6"/>
      <c r="M49" s="6" t="s">
        <v>105</v>
      </c>
      <c r="N49" s="10">
        <f>IF(AND(Table1[[#This Row],[quantity]] &gt;= 0, Table1[[#This Row],[amount]] &gt;= 0), Table1[[#This Row],[quantity]] * Table1[[#This Row],[amount]], 0)</f>
        <v>7786368</v>
      </c>
      <c r="O49" s="10">
        <f t="shared" si="0"/>
        <v>55207224.419999979</v>
      </c>
      <c r="P49" s="10">
        <f t="shared" si="1"/>
        <v>173151919.92999995</v>
      </c>
      <c r="Q49" s="10">
        <f t="shared" si="2"/>
        <v>20124</v>
      </c>
      <c r="R49" s="10">
        <f t="shared" si="3"/>
        <v>480</v>
      </c>
      <c r="S49" s="10">
        <f>IF(Table1[[#This Row],[quantity]]&gt;0,Table1[[#This Row],[quantity]],0)</f>
        <v>240</v>
      </c>
      <c r="T49" s="10">
        <f>IF(AND(Table1[[#This Row],[quantity]]&lt;0,Table1[[#This Row],[amount]]&lt;0),Table1[[#This Row],[quantity]]*Table1[[#This Row],[amount]],0)</f>
        <v>0</v>
      </c>
      <c r="U49" s="10">
        <f>IF(Table1[[#This Row],[quantity]]&lt;0,Table1[[#This Row],[quantity]],0)</f>
        <v>0</v>
      </c>
    </row>
    <row r="50" spans="1:21" ht="14.25" customHeight="1" x14ac:dyDescent="0.25">
      <c r="A50" s="5">
        <v>45643</v>
      </c>
      <c r="B50" s="6" t="s">
        <v>57</v>
      </c>
      <c r="C50" s="6" t="s">
        <v>137</v>
      </c>
      <c r="D50" s="6" t="s">
        <v>138</v>
      </c>
      <c r="E50" s="6" t="s">
        <v>60</v>
      </c>
      <c r="F50" s="6" t="s">
        <v>61</v>
      </c>
      <c r="G50" s="6" t="s">
        <v>62</v>
      </c>
      <c r="H50" s="6" t="s">
        <v>71</v>
      </c>
      <c r="I50" s="6">
        <v>24</v>
      </c>
      <c r="J50" s="6">
        <v>240</v>
      </c>
      <c r="K50" s="6">
        <v>32443.200000000001</v>
      </c>
      <c r="L50" s="6"/>
      <c r="M50" s="6" t="s">
        <v>136</v>
      </c>
      <c r="N50" s="10">
        <f>IF(AND(Table1[[#This Row],[quantity]] &gt;= 0, Table1[[#This Row],[amount]] &gt;= 0), Table1[[#This Row],[quantity]] * Table1[[#This Row],[amount]], 0)</f>
        <v>7786368</v>
      </c>
      <c r="O50" s="10">
        <f t="shared" si="0"/>
        <v>33999471.800000004</v>
      </c>
      <c r="P50" s="10">
        <f t="shared" si="1"/>
        <v>143824906.22000012</v>
      </c>
      <c r="Q50" s="10">
        <f t="shared" si="2"/>
        <v>17158</v>
      </c>
      <c r="R50" s="10">
        <f t="shared" si="3"/>
        <v>397</v>
      </c>
      <c r="S50" s="10">
        <f>IF(Table1[[#This Row],[quantity]]&gt;0,Table1[[#This Row],[quantity]],0)</f>
        <v>240</v>
      </c>
      <c r="T50" s="10">
        <f>IF(AND(Table1[[#This Row],[quantity]]&lt;0,Table1[[#This Row],[amount]]&lt;0),Table1[[#This Row],[quantity]]*Table1[[#This Row],[amount]],0)</f>
        <v>0</v>
      </c>
      <c r="U50" s="10">
        <f>IF(Table1[[#This Row],[quantity]]&lt;0,Table1[[#This Row],[quantity]],0)</f>
        <v>0</v>
      </c>
    </row>
    <row r="51" spans="1:21" ht="14.25" customHeight="1" x14ac:dyDescent="0.25">
      <c r="A51" s="5">
        <v>45640</v>
      </c>
      <c r="B51" s="6" t="s">
        <v>57</v>
      </c>
      <c r="C51" s="6" t="s">
        <v>87</v>
      </c>
      <c r="D51" s="6" t="s">
        <v>88</v>
      </c>
      <c r="E51" s="6" t="s">
        <v>60</v>
      </c>
      <c r="F51" s="6" t="s">
        <v>61</v>
      </c>
      <c r="G51" s="6" t="s">
        <v>31</v>
      </c>
      <c r="H51" s="6" t="s">
        <v>32</v>
      </c>
      <c r="I51" s="6">
        <v>60</v>
      </c>
      <c r="J51" s="6">
        <v>360</v>
      </c>
      <c r="K51" s="6">
        <v>21078</v>
      </c>
      <c r="L51" s="6"/>
      <c r="M51" s="6" t="s">
        <v>105</v>
      </c>
      <c r="N51" s="10">
        <f>IF(AND(Table1[[#This Row],[quantity]] &gt;= 0, Table1[[#This Row],[amount]] &gt;= 0), Table1[[#This Row],[quantity]] * Table1[[#This Row],[amount]], 0)</f>
        <v>7588080</v>
      </c>
      <c r="O51" s="10">
        <f t="shared" si="0"/>
        <v>47420856.419999979</v>
      </c>
      <c r="P51" s="10">
        <f t="shared" si="1"/>
        <v>165365551.93000001</v>
      </c>
      <c r="Q51" s="10">
        <f t="shared" si="2"/>
        <v>19884</v>
      </c>
      <c r="R51" s="10">
        <f t="shared" si="3"/>
        <v>479</v>
      </c>
      <c r="S51" s="10">
        <f>IF(Table1[[#This Row],[quantity]]&gt;0,Table1[[#This Row],[quantity]],0)</f>
        <v>360</v>
      </c>
      <c r="T51" s="10">
        <f>IF(AND(Table1[[#This Row],[quantity]]&lt;0,Table1[[#This Row],[amount]]&lt;0),Table1[[#This Row],[quantity]]*Table1[[#This Row],[amount]],0)</f>
        <v>0</v>
      </c>
      <c r="U51" s="10">
        <f>IF(Table1[[#This Row],[quantity]]&lt;0,Table1[[#This Row],[quantity]],0)</f>
        <v>0</v>
      </c>
    </row>
    <row r="52" spans="1:21" ht="14.25" customHeight="1" x14ac:dyDescent="0.25">
      <c r="A52" s="5">
        <v>45640</v>
      </c>
      <c r="B52" s="6" t="s">
        <v>57</v>
      </c>
      <c r="C52" s="6" t="s">
        <v>87</v>
      </c>
      <c r="D52" s="6" t="s">
        <v>88</v>
      </c>
      <c r="E52" s="6" t="s">
        <v>60</v>
      </c>
      <c r="F52" s="6" t="s">
        <v>61</v>
      </c>
      <c r="G52" s="6" t="s">
        <v>40</v>
      </c>
      <c r="H52" s="6" t="s">
        <v>47</v>
      </c>
      <c r="I52" s="6">
        <v>1200</v>
      </c>
      <c r="J52" s="6">
        <v>600</v>
      </c>
      <c r="K52" s="6">
        <v>12522</v>
      </c>
      <c r="L52" s="6"/>
      <c r="M52" s="6" t="s">
        <v>105</v>
      </c>
      <c r="N52" s="10">
        <f>IF(AND(Table1[[#This Row],[quantity]] &gt;= 0, Table1[[#This Row],[amount]] &gt;= 0), Table1[[#This Row],[quantity]] * Table1[[#This Row],[amount]], 0)</f>
        <v>7513200</v>
      </c>
      <c r="O52" s="10">
        <f t="shared" si="0"/>
        <v>39832776.419999979</v>
      </c>
      <c r="P52" s="10">
        <f t="shared" si="1"/>
        <v>157777471.93000001</v>
      </c>
      <c r="Q52" s="10">
        <f t="shared" si="2"/>
        <v>19524</v>
      </c>
      <c r="R52" s="10">
        <f t="shared" si="3"/>
        <v>478</v>
      </c>
      <c r="S52" s="10">
        <f>IF(Table1[[#This Row],[quantity]]&gt;0,Table1[[#This Row],[quantity]],0)</f>
        <v>600</v>
      </c>
      <c r="T52" s="10">
        <f>IF(AND(Table1[[#This Row],[quantity]]&lt;0,Table1[[#This Row],[amount]]&lt;0),Table1[[#This Row],[quantity]]*Table1[[#This Row],[amount]],0)</f>
        <v>0</v>
      </c>
      <c r="U52" s="10">
        <f>IF(Table1[[#This Row],[quantity]]&lt;0,Table1[[#This Row],[quantity]],0)</f>
        <v>0</v>
      </c>
    </row>
    <row r="53" spans="1:21" ht="14.25" customHeight="1" x14ac:dyDescent="0.25">
      <c r="A53" s="5">
        <v>45639</v>
      </c>
      <c r="B53" s="6" t="s">
        <v>57</v>
      </c>
      <c r="C53" s="6" t="s">
        <v>58</v>
      </c>
      <c r="D53" s="6" t="s">
        <v>59</v>
      </c>
      <c r="E53" s="6" t="s">
        <v>60</v>
      </c>
      <c r="F53" s="6" t="s">
        <v>61</v>
      </c>
      <c r="G53" s="6" t="s">
        <v>62</v>
      </c>
      <c r="H53" s="6" t="s">
        <v>63</v>
      </c>
      <c r="I53" s="6">
        <v>48</v>
      </c>
      <c r="J53" s="6">
        <v>288</v>
      </c>
      <c r="K53" s="6">
        <v>24001.919999999998</v>
      </c>
      <c r="L53" s="6"/>
      <c r="M53" s="6" t="s">
        <v>64</v>
      </c>
      <c r="N53" s="10">
        <f>IF(AND(Table1[[#This Row],[quantity]] &gt;= 0, Table1[[#This Row],[amount]] &gt;= 0), Table1[[#This Row],[quantity]] * Table1[[#This Row],[amount]], 0)</f>
        <v>6912552.959999999</v>
      </c>
      <c r="O53" s="10">
        <f t="shared" si="0"/>
        <v>18195585.160000004</v>
      </c>
      <c r="P53" s="10">
        <f t="shared" si="1"/>
        <v>51775481.180000007</v>
      </c>
      <c r="Q53" s="10">
        <f t="shared" si="2"/>
        <v>3986</v>
      </c>
      <c r="R53" s="10">
        <f t="shared" si="3"/>
        <v>82</v>
      </c>
      <c r="S53" s="10">
        <f>IF(Table1[[#This Row],[quantity]]&gt;0,Table1[[#This Row],[quantity]],0)</f>
        <v>288</v>
      </c>
      <c r="T53" s="10">
        <f>IF(AND(Table1[[#This Row],[quantity]]&lt;0,Table1[[#This Row],[amount]]&lt;0),Table1[[#This Row],[quantity]]*Table1[[#This Row],[amount]],0)</f>
        <v>0</v>
      </c>
      <c r="U53" s="10">
        <f>IF(Table1[[#This Row],[quantity]]&lt;0,Table1[[#This Row],[quantity]],0)</f>
        <v>0</v>
      </c>
    </row>
    <row r="54" spans="1:21" ht="14.25" customHeight="1" x14ac:dyDescent="0.25">
      <c r="A54" s="5">
        <v>45642</v>
      </c>
      <c r="B54" s="6" t="s">
        <v>57</v>
      </c>
      <c r="C54" s="6" t="s">
        <v>129</v>
      </c>
      <c r="D54" s="6" t="s">
        <v>130</v>
      </c>
      <c r="E54" s="6" t="s">
        <v>81</v>
      </c>
      <c r="F54" s="6" t="s">
        <v>82</v>
      </c>
      <c r="G54" s="6" t="s">
        <v>40</v>
      </c>
      <c r="H54" s="6" t="s">
        <v>93</v>
      </c>
      <c r="I54" s="6">
        <v>32</v>
      </c>
      <c r="J54" s="6">
        <v>192</v>
      </c>
      <c r="K54" s="6">
        <v>33642.239999999998</v>
      </c>
      <c r="L54" s="6"/>
      <c r="M54" s="6" t="s">
        <v>105</v>
      </c>
      <c r="N54" s="10">
        <f>IF(AND(Table1[[#This Row],[quantity]] &gt;= 0, Table1[[#This Row],[amount]] &gt;= 0), Table1[[#This Row],[quantity]] * Table1[[#This Row],[amount]], 0)</f>
        <v>6459310.0800000001</v>
      </c>
      <c r="O54" s="10">
        <f t="shared" si="0"/>
        <v>34592999.440000005</v>
      </c>
      <c r="P54" s="10">
        <f t="shared" si="1"/>
        <v>150264271.93000001</v>
      </c>
      <c r="Q54" s="10">
        <f t="shared" si="2"/>
        <v>18924</v>
      </c>
      <c r="R54" s="10">
        <f t="shared" si="3"/>
        <v>477</v>
      </c>
      <c r="S54" s="10">
        <f>IF(Table1[[#This Row],[quantity]]&gt;0,Table1[[#This Row],[quantity]],0)</f>
        <v>192</v>
      </c>
      <c r="T54" s="10">
        <f>IF(AND(Table1[[#This Row],[quantity]]&lt;0,Table1[[#This Row],[amount]]&lt;0),Table1[[#This Row],[quantity]]*Table1[[#This Row],[amount]],0)</f>
        <v>0</v>
      </c>
      <c r="U54" s="10">
        <f>IF(Table1[[#This Row],[quantity]]&lt;0,Table1[[#This Row],[quantity]],0)</f>
        <v>0</v>
      </c>
    </row>
    <row r="55" spans="1:21" ht="14.25" customHeight="1" x14ac:dyDescent="0.25">
      <c r="A55" s="5">
        <v>45642</v>
      </c>
      <c r="B55" s="6" t="s">
        <v>57</v>
      </c>
      <c r="C55" s="6" t="s">
        <v>106</v>
      </c>
      <c r="D55" s="6" t="s">
        <v>107</v>
      </c>
      <c r="E55" s="6" t="s">
        <v>81</v>
      </c>
      <c r="F55" s="6" t="s">
        <v>82</v>
      </c>
      <c r="G55" s="6" t="s">
        <v>18</v>
      </c>
      <c r="H55" s="6" t="s">
        <v>104</v>
      </c>
      <c r="I55" s="6">
        <v>240</v>
      </c>
      <c r="J55" s="6">
        <v>240</v>
      </c>
      <c r="K55" s="6">
        <v>26880</v>
      </c>
      <c r="L55" s="6"/>
      <c r="M55" s="6" t="s">
        <v>105</v>
      </c>
      <c r="N55" s="10">
        <f>IF(AND(Table1[[#This Row],[quantity]] &gt;= 0, Table1[[#This Row],[amount]] &gt;= 0), Table1[[#This Row],[quantity]] * Table1[[#This Row],[amount]], 0)</f>
        <v>6451200</v>
      </c>
      <c r="O55" s="10">
        <f t="shared" si="0"/>
        <v>24121953.230000012</v>
      </c>
      <c r="P55" s="10">
        <f t="shared" si="1"/>
        <v>143804961.85000011</v>
      </c>
      <c r="Q55" s="10">
        <f t="shared" si="2"/>
        <v>18732</v>
      </c>
      <c r="R55" s="10">
        <f t="shared" si="3"/>
        <v>476</v>
      </c>
      <c r="S55" s="10">
        <f>IF(Table1[[#This Row],[quantity]]&gt;0,Table1[[#This Row],[quantity]],0)</f>
        <v>240</v>
      </c>
      <c r="T55" s="10">
        <f>IF(AND(Table1[[#This Row],[quantity]]&lt;0,Table1[[#This Row],[amount]]&lt;0),Table1[[#This Row],[quantity]]*Table1[[#This Row],[amount]],0)</f>
        <v>0</v>
      </c>
      <c r="U55" s="10">
        <f>IF(Table1[[#This Row],[quantity]]&lt;0,Table1[[#This Row],[quantity]],0)</f>
        <v>0</v>
      </c>
    </row>
    <row r="56" spans="1:21" ht="14.25" customHeight="1" x14ac:dyDescent="0.25">
      <c r="A56" s="5">
        <v>45639</v>
      </c>
      <c r="B56" s="6" t="s">
        <v>57</v>
      </c>
      <c r="C56" s="6" t="s">
        <v>69</v>
      </c>
      <c r="D56" s="6" t="s">
        <v>70</v>
      </c>
      <c r="E56" s="6" t="s">
        <v>60</v>
      </c>
      <c r="F56" s="6" t="s">
        <v>61</v>
      </c>
      <c r="G56" s="6" t="s">
        <v>62</v>
      </c>
      <c r="H56" s="6" t="s">
        <v>63</v>
      </c>
      <c r="I56" s="6">
        <v>5</v>
      </c>
      <c r="J56" s="6">
        <v>250</v>
      </c>
      <c r="K56" s="6">
        <v>25510</v>
      </c>
      <c r="L56" s="6"/>
      <c r="M56" s="6" t="s">
        <v>64</v>
      </c>
      <c r="N56" s="10">
        <f>IF(AND(Table1[[#This Row],[quantity]] &gt;= 0, Table1[[#This Row],[amount]] &gt;= 0), Table1[[#This Row],[quantity]] * Table1[[#This Row],[amount]], 0)</f>
        <v>6377500</v>
      </c>
      <c r="O56" s="10">
        <f t="shared" si="0"/>
        <v>25918143.079999998</v>
      </c>
      <c r="P56" s="10">
        <f t="shared" si="1"/>
        <v>44862928.219999999</v>
      </c>
      <c r="Q56" s="10">
        <f t="shared" si="2"/>
        <v>3698</v>
      </c>
      <c r="R56" s="10">
        <f t="shared" si="3"/>
        <v>81</v>
      </c>
      <c r="S56" s="10">
        <f>IF(Table1[[#This Row],[quantity]]&gt;0,Table1[[#This Row],[quantity]],0)</f>
        <v>250</v>
      </c>
      <c r="T56" s="10">
        <f>IF(AND(Table1[[#This Row],[quantity]]&lt;0,Table1[[#This Row],[amount]]&lt;0),Table1[[#This Row],[quantity]]*Table1[[#This Row],[amount]],0)</f>
        <v>0</v>
      </c>
      <c r="U56" s="10">
        <f>IF(Table1[[#This Row],[quantity]]&lt;0,Table1[[#This Row],[quantity]],0)</f>
        <v>0</v>
      </c>
    </row>
    <row r="57" spans="1:21" ht="14.25" customHeight="1" x14ac:dyDescent="0.25">
      <c r="A57" s="5">
        <v>45640</v>
      </c>
      <c r="B57" s="6" t="s">
        <v>57</v>
      </c>
      <c r="C57" s="6" t="s">
        <v>112</v>
      </c>
      <c r="D57" s="6" t="s">
        <v>113</v>
      </c>
      <c r="E57" s="6" t="s">
        <v>114</v>
      </c>
      <c r="F57" s="6" t="s">
        <v>115</v>
      </c>
      <c r="G57" s="6" t="s">
        <v>26</v>
      </c>
      <c r="H57" s="6" t="s">
        <v>27</v>
      </c>
      <c r="I57" s="6">
        <v>72</v>
      </c>
      <c r="J57" s="6">
        <v>330</v>
      </c>
      <c r="K57" s="6">
        <v>15840</v>
      </c>
      <c r="L57" s="6"/>
      <c r="M57" s="6" t="s">
        <v>105</v>
      </c>
      <c r="N57" s="10">
        <f>IF(AND(Table1[[#This Row],[quantity]] &gt;= 0, Table1[[#This Row],[amount]] &gt;= 0), Table1[[#This Row],[quantity]] * Table1[[#This Row],[amount]], 0)</f>
        <v>5227200</v>
      </c>
      <c r="O57" s="10">
        <f t="shared" si="0"/>
        <v>5270400</v>
      </c>
      <c r="P57" s="10">
        <f t="shared" si="1"/>
        <v>137353761.85000002</v>
      </c>
      <c r="Q57" s="10">
        <f t="shared" si="2"/>
        <v>18492</v>
      </c>
      <c r="R57" s="10">
        <f t="shared" si="3"/>
        <v>475</v>
      </c>
      <c r="S57" s="10">
        <f>IF(Table1[[#This Row],[quantity]]&gt;0,Table1[[#This Row],[quantity]],0)</f>
        <v>330</v>
      </c>
      <c r="T57" s="10">
        <f>IF(AND(Table1[[#This Row],[quantity]]&lt;0,Table1[[#This Row],[amount]]&lt;0),Table1[[#This Row],[quantity]]*Table1[[#This Row],[amount]],0)</f>
        <v>0</v>
      </c>
      <c r="U57" s="10">
        <f>IF(Table1[[#This Row],[quantity]]&lt;0,Table1[[#This Row],[quantity]],0)</f>
        <v>0</v>
      </c>
    </row>
    <row r="58" spans="1:21" ht="14.25" customHeight="1" x14ac:dyDescent="0.25">
      <c r="A58" s="5">
        <v>45642</v>
      </c>
      <c r="B58" s="6" t="s">
        <v>57</v>
      </c>
      <c r="C58" s="6" t="s">
        <v>129</v>
      </c>
      <c r="D58" s="6" t="s">
        <v>130</v>
      </c>
      <c r="E58" s="6" t="s">
        <v>81</v>
      </c>
      <c r="F58" s="6" t="s">
        <v>82</v>
      </c>
      <c r="G58" s="6" t="s">
        <v>40</v>
      </c>
      <c r="H58" s="6" t="s">
        <v>47</v>
      </c>
      <c r="I58" s="6">
        <v>1080</v>
      </c>
      <c r="J58" s="6">
        <v>360</v>
      </c>
      <c r="K58" s="6">
        <v>14418</v>
      </c>
      <c r="L58" s="6"/>
      <c r="M58" s="6" t="s">
        <v>105</v>
      </c>
      <c r="N58" s="10">
        <f>IF(AND(Table1[[#This Row],[quantity]] &gt;= 0, Table1[[#This Row],[amount]] &gt;= 0), Table1[[#This Row],[quantity]] * Table1[[#This Row],[amount]], 0)</f>
        <v>5190480</v>
      </c>
      <c r="O58" s="10">
        <f t="shared" si="0"/>
        <v>28133689.360000018</v>
      </c>
      <c r="P58" s="10">
        <f t="shared" si="1"/>
        <v>132126561.85000001</v>
      </c>
      <c r="Q58" s="10">
        <f t="shared" si="2"/>
        <v>18162</v>
      </c>
      <c r="R58" s="10">
        <f t="shared" si="3"/>
        <v>474</v>
      </c>
      <c r="S58" s="10">
        <f>IF(Table1[[#This Row],[quantity]]&gt;0,Table1[[#This Row],[quantity]],0)</f>
        <v>360</v>
      </c>
      <c r="T58" s="10">
        <f>IF(AND(Table1[[#This Row],[quantity]]&lt;0,Table1[[#This Row],[amount]]&lt;0),Table1[[#This Row],[quantity]]*Table1[[#This Row],[amount]],0)</f>
        <v>0</v>
      </c>
      <c r="U58" s="10">
        <f>IF(Table1[[#This Row],[quantity]]&lt;0,Table1[[#This Row],[quantity]],0)</f>
        <v>0</v>
      </c>
    </row>
    <row r="59" spans="1:21" ht="14.25" customHeight="1" x14ac:dyDescent="0.25">
      <c r="A59" s="5">
        <v>45640</v>
      </c>
      <c r="B59" s="6" t="s">
        <v>57</v>
      </c>
      <c r="C59" s="6" t="s">
        <v>96</v>
      </c>
      <c r="D59" s="6" t="s">
        <v>97</v>
      </c>
      <c r="E59" s="6" t="s">
        <v>60</v>
      </c>
      <c r="F59" s="6" t="s">
        <v>61</v>
      </c>
      <c r="G59" s="6" t="s">
        <v>62</v>
      </c>
      <c r="H59" s="6" t="s">
        <v>124</v>
      </c>
      <c r="I59" s="6">
        <v>12</v>
      </c>
      <c r="J59" s="6">
        <v>180</v>
      </c>
      <c r="K59" s="6">
        <v>28832.400000000001</v>
      </c>
      <c r="L59" s="6"/>
      <c r="M59" s="6" t="s">
        <v>105</v>
      </c>
      <c r="N59" s="10">
        <f>IF(AND(Table1[[#This Row],[quantity]] &gt;= 0, Table1[[#This Row],[amount]] &gt;= 0), Table1[[#This Row],[quantity]] * Table1[[#This Row],[amount]], 0)</f>
        <v>5189832</v>
      </c>
      <c r="O59" s="10">
        <f t="shared" si="0"/>
        <v>37498020.279999979</v>
      </c>
      <c r="P59" s="10">
        <f t="shared" si="1"/>
        <v>126936081.85000001</v>
      </c>
      <c r="Q59" s="10">
        <f t="shared" si="2"/>
        <v>17802</v>
      </c>
      <c r="R59" s="10">
        <f t="shared" si="3"/>
        <v>473</v>
      </c>
      <c r="S59" s="10">
        <f>IF(Table1[[#This Row],[quantity]]&gt;0,Table1[[#This Row],[quantity]],0)</f>
        <v>180</v>
      </c>
      <c r="T59" s="10">
        <f>IF(AND(Table1[[#This Row],[quantity]]&lt;0,Table1[[#This Row],[amount]]&lt;0),Table1[[#This Row],[quantity]]*Table1[[#This Row],[amount]],0)</f>
        <v>0</v>
      </c>
      <c r="U59" s="10">
        <f>IF(Table1[[#This Row],[quantity]]&lt;0,Table1[[#This Row],[quantity]],0)</f>
        <v>0</v>
      </c>
    </row>
    <row r="60" spans="1:21" ht="14.25" customHeight="1" x14ac:dyDescent="0.25">
      <c r="A60" s="5">
        <v>45639</v>
      </c>
      <c r="B60" s="6" t="s">
        <v>57</v>
      </c>
      <c r="C60" s="6" t="s">
        <v>69</v>
      </c>
      <c r="D60" s="6" t="s">
        <v>70</v>
      </c>
      <c r="E60" s="6" t="s">
        <v>60</v>
      </c>
      <c r="F60" s="6" t="s">
        <v>61</v>
      </c>
      <c r="G60" s="6" t="s">
        <v>74</v>
      </c>
      <c r="H60" s="6" t="s">
        <v>75</v>
      </c>
      <c r="I60" s="6">
        <v>36</v>
      </c>
      <c r="J60" s="6">
        <v>360</v>
      </c>
      <c r="K60" s="6">
        <v>14400</v>
      </c>
      <c r="L60" s="6"/>
      <c r="M60" s="6" t="s">
        <v>64</v>
      </c>
      <c r="N60" s="10">
        <f>IF(AND(Table1[[#This Row],[quantity]] &gt;= 0, Table1[[#This Row],[amount]] &gt;= 0), Table1[[#This Row],[quantity]] * Table1[[#This Row],[amount]], 0)</f>
        <v>5184000</v>
      </c>
      <c r="O60" s="10">
        <f t="shared" si="0"/>
        <v>19540643.079999994</v>
      </c>
      <c r="P60" s="10">
        <f t="shared" si="1"/>
        <v>38485428.220000014</v>
      </c>
      <c r="Q60" s="10">
        <f t="shared" si="2"/>
        <v>3448</v>
      </c>
      <c r="R60" s="10">
        <f t="shared" si="3"/>
        <v>80</v>
      </c>
      <c r="S60" s="10">
        <f>IF(Table1[[#This Row],[quantity]]&gt;0,Table1[[#This Row],[quantity]],0)</f>
        <v>360</v>
      </c>
      <c r="T60" s="10">
        <f>IF(AND(Table1[[#This Row],[quantity]]&lt;0,Table1[[#This Row],[amount]]&lt;0),Table1[[#This Row],[quantity]]*Table1[[#This Row],[amount]],0)</f>
        <v>0</v>
      </c>
      <c r="U60" s="10">
        <f>IF(Table1[[#This Row],[quantity]]&lt;0,Table1[[#This Row],[quantity]],0)</f>
        <v>0</v>
      </c>
    </row>
    <row r="61" spans="1:21" ht="14.25" customHeight="1" x14ac:dyDescent="0.25">
      <c r="A61" s="5">
        <v>45643</v>
      </c>
      <c r="B61" s="6" t="s">
        <v>57</v>
      </c>
      <c r="C61" s="6" t="s">
        <v>84</v>
      </c>
      <c r="D61" s="6" t="s">
        <v>85</v>
      </c>
      <c r="E61" s="6" t="s">
        <v>60</v>
      </c>
      <c r="F61" s="6" t="s">
        <v>61</v>
      </c>
      <c r="G61" s="6" t="s">
        <v>62</v>
      </c>
      <c r="H61" s="6" t="s">
        <v>63</v>
      </c>
      <c r="I61" s="6">
        <v>2</v>
      </c>
      <c r="J61" s="6">
        <v>60</v>
      </c>
      <c r="K61" s="6">
        <v>77722.2</v>
      </c>
      <c r="L61" s="6"/>
      <c r="M61" s="6" t="s">
        <v>136</v>
      </c>
      <c r="N61" s="10">
        <f>IF(AND(Table1[[#This Row],[quantity]] &gt;= 0, Table1[[#This Row],[amount]] &gt;= 0), Table1[[#This Row],[quantity]] * Table1[[#This Row],[amount]], 0)</f>
        <v>4663332</v>
      </c>
      <c r="O61" s="10">
        <f t="shared" si="0"/>
        <v>22414911.539999992</v>
      </c>
      <c r="P61" s="10">
        <f t="shared" si="1"/>
        <v>136038538.21999994</v>
      </c>
      <c r="Q61" s="10">
        <f t="shared" si="2"/>
        <v>16918</v>
      </c>
      <c r="R61" s="10">
        <f t="shared" si="3"/>
        <v>396</v>
      </c>
      <c r="S61" s="10">
        <f>IF(Table1[[#This Row],[quantity]]&gt;0,Table1[[#This Row],[quantity]],0)</f>
        <v>60</v>
      </c>
      <c r="T61" s="10">
        <f>IF(AND(Table1[[#This Row],[quantity]]&lt;0,Table1[[#This Row],[amount]]&lt;0),Table1[[#This Row],[quantity]]*Table1[[#This Row],[amount]],0)</f>
        <v>0</v>
      </c>
      <c r="U61" s="10">
        <f>IF(Table1[[#This Row],[quantity]]&lt;0,Table1[[#This Row],[quantity]],0)</f>
        <v>0</v>
      </c>
    </row>
    <row r="62" spans="1:21" ht="14.25" customHeight="1" x14ac:dyDescent="0.25">
      <c r="A62" s="5">
        <v>45639</v>
      </c>
      <c r="B62" s="6" t="s">
        <v>57</v>
      </c>
      <c r="C62" s="6" t="s">
        <v>72</v>
      </c>
      <c r="D62" s="6" t="s">
        <v>73</v>
      </c>
      <c r="E62" s="6" t="s">
        <v>60</v>
      </c>
      <c r="F62" s="6" t="s">
        <v>61</v>
      </c>
      <c r="G62" s="6" t="s">
        <v>74</v>
      </c>
      <c r="H62" s="6" t="s">
        <v>75</v>
      </c>
      <c r="I62" s="6">
        <v>12</v>
      </c>
      <c r="J62" s="6">
        <v>72</v>
      </c>
      <c r="K62" s="6">
        <v>63578.879999999997</v>
      </c>
      <c r="L62" s="6"/>
      <c r="M62" s="6" t="s">
        <v>64</v>
      </c>
      <c r="N62" s="10">
        <f>IF(AND(Table1[[#This Row],[quantity]] &gt;= 0, Table1[[#This Row],[amount]] &gt;= 0), Table1[[#This Row],[quantity]] * Table1[[#This Row],[amount]], 0)</f>
        <v>4577679.3599999994</v>
      </c>
      <c r="O62" s="10">
        <f t="shared" si="0"/>
        <v>17184938.930000003</v>
      </c>
      <c r="P62" s="10">
        <f t="shared" si="1"/>
        <v>33301428.220000006</v>
      </c>
      <c r="Q62" s="10">
        <f t="shared" si="2"/>
        <v>3088</v>
      </c>
      <c r="R62" s="10">
        <f t="shared" si="3"/>
        <v>79</v>
      </c>
      <c r="S62" s="10">
        <f>IF(Table1[[#This Row],[quantity]]&gt;0,Table1[[#This Row],[quantity]],0)</f>
        <v>72</v>
      </c>
      <c r="T62" s="10">
        <f>IF(AND(Table1[[#This Row],[quantity]]&lt;0,Table1[[#This Row],[amount]]&lt;0),Table1[[#This Row],[quantity]]*Table1[[#This Row],[amount]],0)</f>
        <v>0</v>
      </c>
      <c r="U62" s="10">
        <f>IF(Table1[[#This Row],[quantity]]&lt;0,Table1[[#This Row],[quantity]],0)</f>
        <v>0</v>
      </c>
    </row>
    <row r="63" spans="1:21" ht="14.25" customHeight="1" x14ac:dyDescent="0.25">
      <c r="A63" s="5">
        <v>45645</v>
      </c>
      <c r="B63" s="6" t="s">
        <v>57</v>
      </c>
      <c r="C63" s="6" t="s">
        <v>140</v>
      </c>
      <c r="D63" s="6" t="s">
        <v>141</v>
      </c>
      <c r="E63" s="6" t="s">
        <v>114</v>
      </c>
      <c r="F63" s="6" t="s">
        <v>120</v>
      </c>
      <c r="G63" s="6" t="s">
        <v>40</v>
      </c>
      <c r="H63" s="6" t="s">
        <v>42</v>
      </c>
      <c r="I63" s="6">
        <v>25</v>
      </c>
      <c r="J63" s="6">
        <v>60</v>
      </c>
      <c r="K63" s="6">
        <v>75997.8</v>
      </c>
      <c r="L63" s="6"/>
      <c r="M63" s="6" t="s">
        <v>136</v>
      </c>
      <c r="N63" s="10">
        <f>IF(AND(Table1[[#This Row],[quantity]] &gt;= 0, Table1[[#This Row],[amount]] &gt;= 0), Table1[[#This Row],[quantity]] * Table1[[#This Row],[amount]], 0)</f>
        <v>4559868</v>
      </c>
      <c r="O63" s="10">
        <f t="shared" si="0"/>
        <v>6881853.4199999999</v>
      </c>
      <c r="P63" s="10">
        <f t="shared" si="1"/>
        <v>131375206.22000012</v>
      </c>
      <c r="Q63" s="10">
        <f t="shared" si="2"/>
        <v>16858</v>
      </c>
      <c r="R63" s="10">
        <f t="shared" si="3"/>
        <v>395</v>
      </c>
      <c r="S63" s="10">
        <f>IF(Table1[[#This Row],[quantity]]&gt;0,Table1[[#This Row],[quantity]],0)</f>
        <v>60</v>
      </c>
      <c r="T63" s="10">
        <f>IF(AND(Table1[[#This Row],[quantity]]&lt;0,Table1[[#This Row],[amount]]&lt;0),Table1[[#This Row],[quantity]]*Table1[[#This Row],[amount]],0)</f>
        <v>0</v>
      </c>
      <c r="U63" s="10">
        <f>IF(Table1[[#This Row],[quantity]]&lt;0,Table1[[#This Row],[quantity]],0)</f>
        <v>0</v>
      </c>
    </row>
    <row r="64" spans="1:21" ht="14.25" customHeight="1" x14ac:dyDescent="0.25">
      <c r="A64" s="5">
        <v>45642</v>
      </c>
      <c r="B64" s="6" t="s">
        <v>57</v>
      </c>
      <c r="C64" s="6" t="s">
        <v>126</v>
      </c>
      <c r="D64" s="6" t="s">
        <v>127</v>
      </c>
      <c r="E64" s="6" t="s">
        <v>45</v>
      </c>
      <c r="F64" s="6" t="s">
        <v>128</v>
      </c>
      <c r="G64" s="6" t="s">
        <v>31</v>
      </c>
      <c r="H64" s="6" t="s">
        <v>32</v>
      </c>
      <c r="I64" s="6">
        <v>12</v>
      </c>
      <c r="J64" s="6">
        <v>120</v>
      </c>
      <c r="K64" s="6">
        <v>36842.400000000001</v>
      </c>
      <c r="L64" s="6"/>
      <c r="M64" s="6" t="s">
        <v>105</v>
      </c>
      <c r="N64" s="10">
        <f>IF(AND(Table1[[#This Row],[quantity]] &gt;= 0, Table1[[#This Row],[amount]] &gt;= 0), Table1[[#This Row],[quantity]] * Table1[[#This Row],[amount]], 0)</f>
        <v>4421088</v>
      </c>
      <c r="O64" s="10">
        <f t="shared" si="0"/>
        <v>13629215.43</v>
      </c>
      <c r="P64" s="10">
        <f t="shared" si="1"/>
        <v>121746249.84999999</v>
      </c>
      <c r="Q64" s="10">
        <f t="shared" si="2"/>
        <v>17622</v>
      </c>
      <c r="R64" s="10">
        <f t="shared" si="3"/>
        <v>472</v>
      </c>
      <c r="S64" s="10">
        <f>IF(Table1[[#This Row],[quantity]]&gt;0,Table1[[#This Row],[quantity]],0)</f>
        <v>120</v>
      </c>
      <c r="T64" s="10">
        <f>IF(AND(Table1[[#This Row],[quantity]]&lt;0,Table1[[#This Row],[amount]]&lt;0),Table1[[#This Row],[quantity]]*Table1[[#This Row],[amount]],0)</f>
        <v>0</v>
      </c>
      <c r="U64" s="10">
        <f>IF(Table1[[#This Row],[quantity]]&lt;0,Table1[[#This Row],[quantity]],0)</f>
        <v>0</v>
      </c>
    </row>
    <row r="65" spans="1:21" ht="14.25" customHeight="1" x14ac:dyDescent="0.25">
      <c r="A65" s="5">
        <v>45640</v>
      </c>
      <c r="B65" s="6" t="s">
        <v>57</v>
      </c>
      <c r="C65" s="6" t="s">
        <v>96</v>
      </c>
      <c r="D65" s="6" t="s">
        <v>97</v>
      </c>
      <c r="E65" s="6" t="s">
        <v>60</v>
      </c>
      <c r="F65" s="6" t="s">
        <v>61</v>
      </c>
      <c r="G65" s="6" t="s">
        <v>62</v>
      </c>
      <c r="H65" s="6" t="s">
        <v>63</v>
      </c>
      <c r="I65" s="6">
        <v>5</v>
      </c>
      <c r="J65" s="6">
        <v>200</v>
      </c>
      <c r="K65" s="6">
        <v>20408</v>
      </c>
      <c r="L65" s="6"/>
      <c r="M65" s="6" t="s">
        <v>105</v>
      </c>
      <c r="N65" s="10">
        <f>IF(AND(Table1[[#This Row],[quantity]] &gt;= 0, Table1[[#This Row],[amount]] &gt;= 0), Table1[[#This Row],[quantity]] * Table1[[#This Row],[amount]], 0)</f>
        <v>4081600</v>
      </c>
      <c r="O65" s="10">
        <f t="shared" si="0"/>
        <v>32308188.279999994</v>
      </c>
      <c r="P65" s="10">
        <f t="shared" si="1"/>
        <v>117325161.84999999</v>
      </c>
      <c r="Q65" s="10">
        <f t="shared" si="2"/>
        <v>17502</v>
      </c>
      <c r="R65" s="10">
        <f t="shared" si="3"/>
        <v>471</v>
      </c>
      <c r="S65" s="10">
        <f>IF(Table1[[#This Row],[quantity]]&gt;0,Table1[[#This Row],[quantity]],0)</f>
        <v>200</v>
      </c>
      <c r="T65" s="10">
        <f>IF(AND(Table1[[#This Row],[quantity]]&lt;0,Table1[[#This Row],[amount]]&lt;0),Table1[[#This Row],[quantity]]*Table1[[#This Row],[amount]],0)</f>
        <v>0</v>
      </c>
      <c r="U65" s="10">
        <f>IF(Table1[[#This Row],[quantity]]&lt;0,Table1[[#This Row],[quantity]],0)</f>
        <v>0</v>
      </c>
    </row>
    <row r="66" spans="1:21" ht="14.25" customHeight="1" x14ac:dyDescent="0.25">
      <c r="A66" s="5">
        <v>45640</v>
      </c>
      <c r="B66" s="6" t="s">
        <v>57</v>
      </c>
      <c r="C66" s="6" t="s">
        <v>79</v>
      </c>
      <c r="D66" s="6" t="s">
        <v>80</v>
      </c>
      <c r="E66" s="6" t="s">
        <v>81</v>
      </c>
      <c r="F66" s="6" t="s">
        <v>82</v>
      </c>
      <c r="G66" s="6" t="s">
        <v>31</v>
      </c>
      <c r="H66" s="6" t="s">
        <v>117</v>
      </c>
      <c r="I66" s="6">
        <v>60</v>
      </c>
      <c r="J66" s="6">
        <v>300</v>
      </c>
      <c r="K66" s="6">
        <v>13512</v>
      </c>
      <c r="L66" s="6"/>
      <c r="M66" s="6" t="s">
        <v>105</v>
      </c>
      <c r="N66" s="10">
        <f>IF(AND(Table1[[#This Row],[quantity]] &gt;= 0, Table1[[#This Row],[amount]] &gt;= 0), Table1[[#This Row],[quantity]] * Table1[[#This Row],[amount]], 0)</f>
        <v>4053600</v>
      </c>
      <c r="O66" s="10">
        <f t="shared" ref="O66:O129" si="4">SUMIF(C66:C1566,C66,N66:N1566)</f>
        <v>12908060.899999997</v>
      </c>
      <c r="P66" s="10">
        <f t="shared" ref="P66:P129" si="5">SUMIF(M66:M1566,M66,N66:N1566)</f>
        <v>113243561.84999999</v>
      </c>
      <c r="Q66" s="10">
        <f t="shared" ref="Q66:Q129" si="6">SUMIF(M66:M1566,M66,J66:J1566)</f>
        <v>17302</v>
      </c>
      <c r="R66" s="10">
        <f t="shared" ref="R66:R129" si="7">COUNTIF(M66:M1566,M66)</f>
        <v>470</v>
      </c>
      <c r="S66" s="10">
        <f>IF(Table1[[#This Row],[quantity]]&gt;0,Table1[[#This Row],[quantity]],0)</f>
        <v>300</v>
      </c>
      <c r="T66" s="10">
        <f>IF(AND(Table1[[#This Row],[quantity]]&lt;0,Table1[[#This Row],[amount]]&lt;0),Table1[[#This Row],[quantity]]*Table1[[#This Row],[amount]],0)</f>
        <v>0</v>
      </c>
      <c r="U66" s="10">
        <f>IF(Table1[[#This Row],[quantity]]&lt;0,Table1[[#This Row],[quantity]],0)</f>
        <v>0</v>
      </c>
    </row>
    <row r="67" spans="1:21" ht="14.25" customHeight="1" x14ac:dyDescent="0.25">
      <c r="A67" s="5">
        <v>45643</v>
      </c>
      <c r="B67" s="6" t="s">
        <v>57</v>
      </c>
      <c r="C67" s="6" t="s">
        <v>87</v>
      </c>
      <c r="D67" s="6" t="s">
        <v>88</v>
      </c>
      <c r="E67" s="6" t="s">
        <v>60</v>
      </c>
      <c r="F67" s="6" t="s">
        <v>61</v>
      </c>
      <c r="G67" s="6" t="s">
        <v>40</v>
      </c>
      <c r="H67" s="6" t="s">
        <v>41</v>
      </c>
      <c r="I67" s="6">
        <v>144</v>
      </c>
      <c r="J67" s="6">
        <v>144</v>
      </c>
      <c r="K67" s="6">
        <v>24994.080000000002</v>
      </c>
      <c r="L67" s="6"/>
      <c r="M67" s="6" t="s">
        <v>136</v>
      </c>
      <c r="N67" s="10">
        <f>IF(AND(Table1[[#This Row],[quantity]] &gt;= 0, Table1[[#This Row],[amount]] &gt;= 0), Table1[[#This Row],[quantity]] * Table1[[#This Row],[amount]], 0)</f>
        <v>3599147.5200000005</v>
      </c>
      <c r="O67" s="10">
        <f t="shared" si="4"/>
        <v>32319576.419999994</v>
      </c>
      <c r="P67" s="10">
        <f t="shared" si="5"/>
        <v>126815338.22000013</v>
      </c>
      <c r="Q67" s="10">
        <f t="shared" si="6"/>
        <v>16798</v>
      </c>
      <c r="R67" s="10">
        <f t="shared" si="7"/>
        <v>394</v>
      </c>
      <c r="S67" s="10">
        <f>IF(Table1[[#This Row],[quantity]]&gt;0,Table1[[#This Row],[quantity]],0)</f>
        <v>144</v>
      </c>
      <c r="T67" s="10">
        <f>IF(AND(Table1[[#This Row],[quantity]]&lt;0,Table1[[#This Row],[amount]]&lt;0),Table1[[#This Row],[quantity]]*Table1[[#This Row],[amount]],0)</f>
        <v>0</v>
      </c>
      <c r="U67" s="10">
        <f>IF(Table1[[#This Row],[quantity]]&lt;0,Table1[[#This Row],[quantity]],0)</f>
        <v>0</v>
      </c>
    </row>
    <row r="68" spans="1:21" ht="14.25" customHeight="1" x14ac:dyDescent="0.25">
      <c r="A68" s="5">
        <v>45643</v>
      </c>
      <c r="B68" s="6" t="s">
        <v>57</v>
      </c>
      <c r="C68" s="6" t="s">
        <v>87</v>
      </c>
      <c r="D68" s="6" t="s">
        <v>88</v>
      </c>
      <c r="E68" s="6" t="s">
        <v>60</v>
      </c>
      <c r="F68" s="6" t="s">
        <v>61</v>
      </c>
      <c r="G68" s="6" t="s">
        <v>55</v>
      </c>
      <c r="H68" s="6" t="s">
        <v>56</v>
      </c>
      <c r="I68" s="6">
        <v>288</v>
      </c>
      <c r="J68" s="6">
        <v>648</v>
      </c>
      <c r="K68" s="6">
        <v>5533.92</v>
      </c>
      <c r="L68" s="6"/>
      <c r="M68" s="6" t="s">
        <v>136</v>
      </c>
      <c r="N68" s="10">
        <f>IF(AND(Table1[[#This Row],[quantity]] &gt;= 0, Table1[[#This Row],[amount]] &gt;= 0), Table1[[#This Row],[quantity]] * Table1[[#This Row],[amount]], 0)</f>
        <v>3585980.16</v>
      </c>
      <c r="O68" s="10">
        <f t="shared" si="4"/>
        <v>28720428.899999999</v>
      </c>
      <c r="P68" s="10">
        <f t="shared" si="5"/>
        <v>123216190.70000012</v>
      </c>
      <c r="Q68" s="10">
        <f t="shared" si="6"/>
        <v>16654</v>
      </c>
      <c r="R68" s="10">
        <f t="shared" si="7"/>
        <v>393</v>
      </c>
      <c r="S68" s="10">
        <f>IF(Table1[[#This Row],[quantity]]&gt;0,Table1[[#This Row],[quantity]],0)</f>
        <v>648</v>
      </c>
      <c r="T68" s="10">
        <f>IF(AND(Table1[[#This Row],[quantity]]&lt;0,Table1[[#This Row],[amount]]&lt;0),Table1[[#This Row],[quantity]]*Table1[[#This Row],[amount]],0)</f>
        <v>0</v>
      </c>
      <c r="U68" s="10">
        <f>IF(Table1[[#This Row],[quantity]]&lt;0,Table1[[#This Row],[quantity]],0)</f>
        <v>0</v>
      </c>
    </row>
    <row r="69" spans="1:21" ht="14.25" customHeight="1" x14ac:dyDescent="0.25">
      <c r="A69" s="5">
        <v>45639</v>
      </c>
      <c r="B69" s="6" t="s">
        <v>57</v>
      </c>
      <c r="C69" s="6" t="s">
        <v>72</v>
      </c>
      <c r="D69" s="6" t="s">
        <v>73</v>
      </c>
      <c r="E69" s="6" t="s">
        <v>60</v>
      </c>
      <c r="F69" s="6" t="s">
        <v>61</v>
      </c>
      <c r="G69" s="6" t="s">
        <v>62</v>
      </c>
      <c r="H69" s="6" t="s">
        <v>71</v>
      </c>
      <c r="I69" s="6">
        <v>5</v>
      </c>
      <c r="J69" s="6">
        <v>75</v>
      </c>
      <c r="K69" s="6">
        <v>45069.75</v>
      </c>
      <c r="L69" s="6"/>
      <c r="M69" s="6" t="s">
        <v>64</v>
      </c>
      <c r="N69" s="10">
        <f>IF(AND(Table1[[#This Row],[quantity]] &gt;= 0, Table1[[#This Row],[amount]] &gt;= 0), Table1[[#This Row],[quantity]] * Table1[[#This Row],[amount]], 0)</f>
        <v>3380231.25</v>
      </c>
      <c r="O69" s="10">
        <f t="shared" si="4"/>
        <v>12607259.569999998</v>
      </c>
      <c r="P69" s="10">
        <f t="shared" si="5"/>
        <v>28723748.860000011</v>
      </c>
      <c r="Q69" s="10">
        <f t="shared" si="6"/>
        <v>3016</v>
      </c>
      <c r="R69" s="10">
        <f t="shared" si="7"/>
        <v>78</v>
      </c>
      <c r="S69" s="10">
        <f>IF(Table1[[#This Row],[quantity]]&gt;0,Table1[[#This Row],[quantity]],0)</f>
        <v>75</v>
      </c>
      <c r="T69" s="10">
        <f>IF(AND(Table1[[#This Row],[quantity]]&lt;0,Table1[[#This Row],[amount]]&lt;0),Table1[[#This Row],[quantity]]*Table1[[#This Row],[amount]],0)</f>
        <v>0</v>
      </c>
      <c r="U69" s="10">
        <f>IF(Table1[[#This Row],[quantity]]&lt;0,Table1[[#This Row],[quantity]],0)</f>
        <v>0</v>
      </c>
    </row>
    <row r="70" spans="1:21" ht="14.25" customHeight="1" x14ac:dyDescent="0.25">
      <c r="A70" s="5">
        <v>45639</v>
      </c>
      <c r="B70" s="6" t="s">
        <v>57</v>
      </c>
      <c r="C70" s="6" t="s">
        <v>65</v>
      </c>
      <c r="D70" s="6" t="s">
        <v>66</v>
      </c>
      <c r="E70" s="6" t="s">
        <v>60</v>
      </c>
      <c r="F70" s="6" t="s">
        <v>61</v>
      </c>
      <c r="G70" s="6" t="s">
        <v>62</v>
      </c>
      <c r="H70" s="6" t="s">
        <v>63</v>
      </c>
      <c r="I70" s="6">
        <v>48</v>
      </c>
      <c r="J70" s="6">
        <v>192</v>
      </c>
      <c r="K70" s="6">
        <v>16001.28</v>
      </c>
      <c r="L70" s="6"/>
      <c r="M70" s="6" t="s">
        <v>64</v>
      </c>
      <c r="N70" s="10">
        <f>IF(AND(Table1[[#This Row],[quantity]] &gt;= 0, Table1[[#This Row],[amount]] &gt;= 0), Table1[[#This Row],[quantity]] * Table1[[#This Row],[amount]], 0)</f>
        <v>3072245.7600000002</v>
      </c>
      <c r="O70" s="10">
        <f t="shared" si="4"/>
        <v>26998769.72000001</v>
      </c>
      <c r="P70" s="10">
        <f t="shared" si="5"/>
        <v>25343517.610000011</v>
      </c>
      <c r="Q70" s="10">
        <f t="shared" si="6"/>
        <v>2941</v>
      </c>
      <c r="R70" s="10">
        <f t="shared" si="7"/>
        <v>77</v>
      </c>
      <c r="S70" s="10">
        <f>IF(Table1[[#This Row],[quantity]]&gt;0,Table1[[#This Row],[quantity]],0)</f>
        <v>192</v>
      </c>
      <c r="T70" s="10">
        <f>IF(AND(Table1[[#This Row],[quantity]]&lt;0,Table1[[#This Row],[amount]]&lt;0),Table1[[#This Row],[quantity]]*Table1[[#This Row],[amount]],0)</f>
        <v>0</v>
      </c>
      <c r="U70" s="10">
        <f>IF(Table1[[#This Row],[quantity]]&lt;0,Table1[[#This Row],[quantity]],0)</f>
        <v>0</v>
      </c>
    </row>
    <row r="71" spans="1:21" ht="14.25" customHeight="1" x14ac:dyDescent="0.25">
      <c r="A71" s="5">
        <v>45642</v>
      </c>
      <c r="B71" s="6" t="s">
        <v>57</v>
      </c>
      <c r="C71" s="6" t="s">
        <v>129</v>
      </c>
      <c r="D71" s="6" t="s">
        <v>130</v>
      </c>
      <c r="E71" s="6" t="s">
        <v>81</v>
      </c>
      <c r="F71" s="6" t="s">
        <v>82</v>
      </c>
      <c r="G71" s="6" t="s">
        <v>62</v>
      </c>
      <c r="H71" s="6" t="s">
        <v>63</v>
      </c>
      <c r="I71" s="6">
        <v>48</v>
      </c>
      <c r="J71" s="6">
        <v>192</v>
      </c>
      <c r="K71" s="6">
        <v>16001.28</v>
      </c>
      <c r="L71" s="6"/>
      <c r="M71" s="6" t="s">
        <v>136</v>
      </c>
      <c r="N71" s="10">
        <f>IF(AND(Table1[[#This Row],[quantity]] &gt;= 0, Table1[[#This Row],[amount]] &gt;= 0), Table1[[#This Row],[quantity]] * Table1[[#This Row],[amount]], 0)</f>
        <v>3072245.7600000002</v>
      </c>
      <c r="O71" s="10">
        <f t="shared" si="4"/>
        <v>22943209.360000018</v>
      </c>
      <c r="P71" s="10">
        <f t="shared" si="5"/>
        <v>119630210.54000016</v>
      </c>
      <c r="Q71" s="10">
        <f t="shared" si="6"/>
        <v>16006</v>
      </c>
      <c r="R71" s="10">
        <f t="shared" si="7"/>
        <v>392</v>
      </c>
      <c r="S71" s="10">
        <f>IF(Table1[[#This Row],[quantity]]&gt;0,Table1[[#This Row],[quantity]],0)</f>
        <v>192</v>
      </c>
      <c r="T71" s="10">
        <f>IF(AND(Table1[[#This Row],[quantity]]&lt;0,Table1[[#This Row],[amount]]&lt;0),Table1[[#This Row],[quantity]]*Table1[[#This Row],[amount]],0)</f>
        <v>0</v>
      </c>
      <c r="U71" s="10">
        <f>IF(Table1[[#This Row],[quantity]]&lt;0,Table1[[#This Row],[quantity]],0)</f>
        <v>0</v>
      </c>
    </row>
    <row r="72" spans="1:21" ht="14.25" customHeight="1" x14ac:dyDescent="0.25">
      <c r="A72" s="5">
        <v>45645</v>
      </c>
      <c r="B72" s="6" t="s">
        <v>57</v>
      </c>
      <c r="C72" s="6" t="s">
        <v>87</v>
      </c>
      <c r="D72" s="6" t="s">
        <v>88</v>
      </c>
      <c r="E72" s="6" t="s">
        <v>60</v>
      </c>
      <c r="F72" s="6" t="s">
        <v>61</v>
      </c>
      <c r="G72" s="6" t="s">
        <v>40</v>
      </c>
      <c r="H72" s="6" t="s">
        <v>47</v>
      </c>
      <c r="I72" s="6">
        <v>320</v>
      </c>
      <c r="J72" s="6">
        <v>180</v>
      </c>
      <c r="K72" s="6">
        <v>16371</v>
      </c>
      <c r="L72" s="6"/>
      <c r="M72" s="6" t="s">
        <v>136</v>
      </c>
      <c r="N72" s="10">
        <f>IF(AND(Table1[[#This Row],[quantity]] &gt;= 0, Table1[[#This Row],[amount]] &gt;= 0), Table1[[#This Row],[quantity]] * Table1[[#This Row],[amount]], 0)</f>
        <v>2946780</v>
      </c>
      <c r="O72" s="10">
        <f t="shared" si="4"/>
        <v>25134448.739999995</v>
      </c>
      <c r="P72" s="10">
        <f t="shared" si="5"/>
        <v>116557964.78000014</v>
      </c>
      <c r="Q72" s="10">
        <f t="shared" si="6"/>
        <v>15814</v>
      </c>
      <c r="R72" s="10">
        <f t="shared" si="7"/>
        <v>391</v>
      </c>
      <c r="S72" s="10">
        <f>IF(Table1[[#This Row],[quantity]]&gt;0,Table1[[#This Row],[quantity]],0)</f>
        <v>180</v>
      </c>
      <c r="T72" s="10">
        <f>IF(AND(Table1[[#This Row],[quantity]]&lt;0,Table1[[#This Row],[amount]]&lt;0),Table1[[#This Row],[quantity]]*Table1[[#This Row],[amount]],0)</f>
        <v>0</v>
      </c>
      <c r="U72" s="10">
        <f>IF(Table1[[#This Row],[quantity]]&lt;0,Table1[[#This Row],[quantity]],0)</f>
        <v>0</v>
      </c>
    </row>
    <row r="73" spans="1:21" ht="14.25" customHeight="1" x14ac:dyDescent="0.25">
      <c r="A73" s="5">
        <v>45643</v>
      </c>
      <c r="B73" s="6" t="s">
        <v>57</v>
      </c>
      <c r="C73" s="6" t="s">
        <v>137</v>
      </c>
      <c r="D73" s="6" t="s">
        <v>138</v>
      </c>
      <c r="E73" s="6" t="s">
        <v>60</v>
      </c>
      <c r="F73" s="6" t="s">
        <v>61</v>
      </c>
      <c r="G73" s="6" t="s">
        <v>94</v>
      </c>
      <c r="H73" s="6" t="s">
        <v>95</v>
      </c>
      <c r="I73" s="6">
        <v>192</v>
      </c>
      <c r="J73" s="6">
        <v>192</v>
      </c>
      <c r="K73" s="6">
        <v>14987.52</v>
      </c>
      <c r="L73" s="6"/>
      <c r="M73" s="6" t="s">
        <v>136</v>
      </c>
      <c r="N73" s="10">
        <f>IF(AND(Table1[[#This Row],[quantity]] &gt;= 0, Table1[[#This Row],[amount]] &gt;= 0), Table1[[#This Row],[quantity]] * Table1[[#This Row],[amount]], 0)</f>
        <v>2877603.8399999999</v>
      </c>
      <c r="O73" s="10">
        <f t="shared" si="4"/>
        <v>26213103.799999997</v>
      </c>
      <c r="P73" s="10">
        <f t="shared" si="5"/>
        <v>113611184.78000014</v>
      </c>
      <c r="Q73" s="10">
        <f t="shared" si="6"/>
        <v>15634</v>
      </c>
      <c r="R73" s="10">
        <f t="shared" si="7"/>
        <v>390</v>
      </c>
      <c r="S73" s="10">
        <f>IF(Table1[[#This Row],[quantity]]&gt;0,Table1[[#This Row],[quantity]],0)</f>
        <v>192</v>
      </c>
      <c r="T73" s="10">
        <f>IF(AND(Table1[[#This Row],[quantity]]&lt;0,Table1[[#This Row],[amount]]&lt;0),Table1[[#This Row],[quantity]]*Table1[[#This Row],[amount]],0)</f>
        <v>0</v>
      </c>
      <c r="U73" s="10">
        <f>IF(Table1[[#This Row],[quantity]]&lt;0,Table1[[#This Row],[quantity]],0)</f>
        <v>0</v>
      </c>
    </row>
    <row r="74" spans="1:21" ht="14.25" customHeight="1" x14ac:dyDescent="0.25">
      <c r="A74" s="5">
        <v>45645</v>
      </c>
      <c r="B74" s="6" t="s">
        <v>57</v>
      </c>
      <c r="C74" s="6" t="s">
        <v>87</v>
      </c>
      <c r="D74" s="6" t="s">
        <v>88</v>
      </c>
      <c r="E74" s="6" t="s">
        <v>60</v>
      </c>
      <c r="F74" s="6" t="s">
        <v>61</v>
      </c>
      <c r="G74" s="6" t="s">
        <v>94</v>
      </c>
      <c r="H74" s="6" t="s">
        <v>95</v>
      </c>
      <c r="I74" s="6">
        <v>192</v>
      </c>
      <c r="J74" s="6">
        <v>192</v>
      </c>
      <c r="K74" s="6">
        <v>14987.52</v>
      </c>
      <c r="L74" s="6"/>
      <c r="M74" s="6" t="s">
        <v>136</v>
      </c>
      <c r="N74" s="10">
        <f>IF(AND(Table1[[#This Row],[quantity]] &gt;= 0, Table1[[#This Row],[amount]] &gt;= 0), Table1[[#This Row],[quantity]] * Table1[[#This Row],[amount]], 0)</f>
        <v>2877603.8399999999</v>
      </c>
      <c r="O74" s="10">
        <f t="shared" si="4"/>
        <v>22187668.739999995</v>
      </c>
      <c r="P74" s="10">
        <f t="shared" si="5"/>
        <v>110733580.94000015</v>
      </c>
      <c r="Q74" s="10">
        <f t="shared" si="6"/>
        <v>15442</v>
      </c>
      <c r="R74" s="10">
        <f t="shared" si="7"/>
        <v>389</v>
      </c>
      <c r="S74" s="10">
        <f>IF(Table1[[#This Row],[quantity]]&gt;0,Table1[[#This Row],[quantity]],0)</f>
        <v>192</v>
      </c>
      <c r="T74" s="10">
        <f>IF(AND(Table1[[#This Row],[quantity]]&lt;0,Table1[[#This Row],[amount]]&lt;0),Table1[[#This Row],[quantity]]*Table1[[#This Row],[amount]],0)</f>
        <v>0</v>
      </c>
      <c r="U74" s="10">
        <f>IF(Table1[[#This Row],[quantity]]&lt;0,Table1[[#This Row],[quantity]],0)</f>
        <v>0</v>
      </c>
    </row>
    <row r="75" spans="1:21" ht="14.25" customHeight="1" x14ac:dyDescent="0.25">
      <c r="A75" s="5">
        <v>45643</v>
      </c>
      <c r="B75" s="6" t="s">
        <v>57</v>
      </c>
      <c r="C75" s="6" t="s">
        <v>137</v>
      </c>
      <c r="D75" s="6" t="s">
        <v>138</v>
      </c>
      <c r="E75" s="6" t="s">
        <v>60</v>
      </c>
      <c r="F75" s="6" t="s">
        <v>61</v>
      </c>
      <c r="G75" s="6" t="s">
        <v>62</v>
      </c>
      <c r="H75" s="6" t="s">
        <v>71</v>
      </c>
      <c r="I75" s="6">
        <v>5</v>
      </c>
      <c r="J75" s="6">
        <v>167</v>
      </c>
      <c r="K75" s="6">
        <v>17040.68</v>
      </c>
      <c r="L75" s="6"/>
      <c r="M75" s="6" t="s">
        <v>136</v>
      </c>
      <c r="N75" s="10">
        <f>IF(AND(Table1[[#This Row],[quantity]] &gt;= 0, Table1[[#This Row],[amount]] &gt;= 0), Table1[[#This Row],[quantity]] * Table1[[#This Row],[amount]], 0)</f>
        <v>2845793.56</v>
      </c>
      <c r="O75" s="10">
        <f t="shared" si="4"/>
        <v>23335499.959999993</v>
      </c>
      <c r="P75" s="10">
        <f t="shared" si="5"/>
        <v>107855977.10000013</v>
      </c>
      <c r="Q75" s="10">
        <f t="shared" si="6"/>
        <v>15250</v>
      </c>
      <c r="R75" s="10">
        <f t="shared" si="7"/>
        <v>388</v>
      </c>
      <c r="S75" s="10">
        <f>IF(Table1[[#This Row],[quantity]]&gt;0,Table1[[#This Row],[quantity]],0)</f>
        <v>167</v>
      </c>
      <c r="T75" s="10">
        <f>IF(AND(Table1[[#This Row],[quantity]]&lt;0,Table1[[#This Row],[amount]]&lt;0),Table1[[#This Row],[quantity]]*Table1[[#This Row],[amount]],0)</f>
        <v>0</v>
      </c>
      <c r="U75" s="10">
        <f>IF(Table1[[#This Row],[quantity]]&lt;0,Table1[[#This Row],[quantity]],0)</f>
        <v>0</v>
      </c>
    </row>
    <row r="76" spans="1:21" ht="14.25" customHeight="1" x14ac:dyDescent="0.25">
      <c r="A76" s="5">
        <v>45639</v>
      </c>
      <c r="B76" s="6" t="s">
        <v>57</v>
      </c>
      <c r="C76" s="6" t="s">
        <v>69</v>
      </c>
      <c r="D76" s="6" t="s">
        <v>70</v>
      </c>
      <c r="E76" s="6" t="s">
        <v>60</v>
      </c>
      <c r="F76" s="6" t="s">
        <v>61</v>
      </c>
      <c r="G76" s="6" t="s">
        <v>74</v>
      </c>
      <c r="H76" s="6" t="s">
        <v>75</v>
      </c>
      <c r="I76" s="6">
        <v>48</v>
      </c>
      <c r="J76" s="6">
        <v>192</v>
      </c>
      <c r="K76" s="6">
        <v>14663.04</v>
      </c>
      <c r="L76" s="6"/>
      <c r="M76" s="6" t="s">
        <v>64</v>
      </c>
      <c r="N76" s="10">
        <f>IF(AND(Table1[[#This Row],[quantity]] &gt;= 0, Table1[[#This Row],[amount]] &gt;= 0), Table1[[#This Row],[quantity]] * Table1[[#This Row],[amount]], 0)</f>
        <v>2815303.6800000002</v>
      </c>
      <c r="O76" s="10">
        <f t="shared" si="4"/>
        <v>14356643.079999998</v>
      </c>
      <c r="P76" s="10">
        <f t="shared" si="5"/>
        <v>22271271.850000009</v>
      </c>
      <c r="Q76" s="10">
        <f t="shared" si="6"/>
        <v>2749</v>
      </c>
      <c r="R76" s="10">
        <f t="shared" si="7"/>
        <v>76</v>
      </c>
      <c r="S76" s="10">
        <f>IF(Table1[[#This Row],[quantity]]&gt;0,Table1[[#This Row],[quantity]],0)</f>
        <v>192</v>
      </c>
      <c r="T76" s="10">
        <f>IF(AND(Table1[[#This Row],[quantity]]&lt;0,Table1[[#This Row],[amount]]&lt;0),Table1[[#This Row],[quantity]]*Table1[[#This Row],[amount]],0)</f>
        <v>0</v>
      </c>
      <c r="U76" s="10">
        <f>IF(Table1[[#This Row],[quantity]]&lt;0,Table1[[#This Row],[quantity]],0)</f>
        <v>0</v>
      </c>
    </row>
    <row r="77" spans="1:21" ht="14.25" customHeight="1" x14ac:dyDescent="0.25">
      <c r="A77" s="5">
        <v>45642</v>
      </c>
      <c r="B77" s="6" t="s">
        <v>57</v>
      </c>
      <c r="C77" s="6" t="s">
        <v>129</v>
      </c>
      <c r="D77" s="6" t="s">
        <v>130</v>
      </c>
      <c r="E77" s="6" t="s">
        <v>81</v>
      </c>
      <c r="F77" s="6" t="s">
        <v>82</v>
      </c>
      <c r="G77" s="6" t="s">
        <v>40</v>
      </c>
      <c r="H77" s="6" t="s">
        <v>47</v>
      </c>
      <c r="I77" s="6">
        <v>1200</v>
      </c>
      <c r="J77" s="6">
        <v>360</v>
      </c>
      <c r="K77" s="6">
        <v>7513.2</v>
      </c>
      <c r="L77" s="6"/>
      <c r="M77" s="6" t="s">
        <v>105</v>
      </c>
      <c r="N77" s="10">
        <f>IF(AND(Table1[[#This Row],[quantity]] &gt;= 0, Table1[[#This Row],[amount]] &gt;= 0), Table1[[#This Row],[quantity]] * Table1[[#This Row],[amount]], 0)</f>
        <v>2704752</v>
      </c>
      <c r="O77" s="10">
        <f t="shared" si="4"/>
        <v>19870963.60000002</v>
      </c>
      <c r="P77" s="10">
        <f t="shared" si="5"/>
        <v>109189961.84999999</v>
      </c>
      <c r="Q77" s="10">
        <f t="shared" si="6"/>
        <v>17002</v>
      </c>
      <c r="R77" s="10">
        <f t="shared" si="7"/>
        <v>469</v>
      </c>
      <c r="S77" s="10">
        <f>IF(Table1[[#This Row],[quantity]]&gt;0,Table1[[#This Row],[quantity]],0)</f>
        <v>360</v>
      </c>
      <c r="T77" s="10">
        <f>IF(AND(Table1[[#This Row],[quantity]]&lt;0,Table1[[#This Row],[amount]]&lt;0),Table1[[#This Row],[quantity]]*Table1[[#This Row],[amount]],0)</f>
        <v>0</v>
      </c>
      <c r="U77" s="10">
        <f>IF(Table1[[#This Row],[quantity]]&lt;0,Table1[[#This Row],[quantity]],0)</f>
        <v>0</v>
      </c>
    </row>
    <row r="78" spans="1:21" ht="14.25" customHeight="1" x14ac:dyDescent="0.25">
      <c r="A78" s="5">
        <v>45642</v>
      </c>
      <c r="B78" s="6" t="s">
        <v>57</v>
      </c>
      <c r="C78" s="6" t="s">
        <v>129</v>
      </c>
      <c r="D78" s="6" t="s">
        <v>130</v>
      </c>
      <c r="E78" s="6" t="s">
        <v>81</v>
      </c>
      <c r="F78" s="6" t="s">
        <v>82</v>
      </c>
      <c r="G78" s="6" t="s">
        <v>40</v>
      </c>
      <c r="H78" s="6" t="s">
        <v>41</v>
      </c>
      <c r="I78" s="6">
        <v>1080</v>
      </c>
      <c r="J78" s="6">
        <v>240</v>
      </c>
      <c r="K78" s="6">
        <v>11016</v>
      </c>
      <c r="L78" s="6"/>
      <c r="M78" s="6" t="s">
        <v>105</v>
      </c>
      <c r="N78" s="10">
        <f>IF(AND(Table1[[#This Row],[quantity]] &gt;= 0, Table1[[#This Row],[amount]] &gt;= 0), Table1[[#This Row],[quantity]] * Table1[[#This Row],[amount]], 0)</f>
        <v>2643840</v>
      </c>
      <c r="O78" s="10">
        <f t="shared" si="4"/>
        <v>17166211.600000001</v>
      </c>
      <c r="P78" s="10">
        <f t="shared" si="5"/>
        <v>106485209.84999999</v>
      </c>
      <c r="Q78" s="10">
        <f t="shared" si="6"/>
        <v>16642</v>
      </c>
      <c r="R78" s="10">
        <f t="shared" si="7"/>
        <v>468</v>
      </c>
      <c r="S78" s="10">
        <f>IF(Table1[[#This Row],[quantity]]&gt;0,Table1[[#This Row],[quantity]],0)</f>
        <v>240</v>
      </c>
      <c r="T78" s="10">
        <f>IF(AND(Table1[[#This Row],[quantity]]&lt;0,Table1[[#This Row],[amount]]&lt;0),Table1[[#This Row],[quantity]]*Table1[[#This Row],[amount]],0)</f>
        <v>0</v>
      </c>
      <c r="U78" s="10">
        <f>IF(Table1[[#This Row],[quantity]]&lt;0,Table1[[#This Row],[quantity]],0)</f>
        <v>0</v>
      </c>
    </row>
    <row r="79" spans="1:21" ht="14.25" customHeight="1" x14ac:dyDescent="0.25">
      <c r="A79" s="5">
        <v>45646</v>
      </c>
      <c r="B79" s="6" t="s">
        <v>57</v>
      </c>
      <c r="C79" s="6" t="s">
        <v>96</v>
      </c>
      <c r="D79" s="6" t="s">
        <v>97</v>
      </c>
      <c r="E79" s="6" t="s">
        <v>60</v>
      </c>
      <c r="F79" s="6" t="s">
        <v>61</v>
      </c>
      <c r="G79" s="6" t="s">
        <v>18</v>
      </c>
      <c r="H79" s="6" t="s">
        <v>109</v>
      </c>
      <c r="I79" s="6">
        <v>160</v>
      </c>
      <c r="J79" s="6">
        <v>160</v>
      </c>
      <c r="K79" s="6">
        <v>16480</v>
      </c>
      <c r="L79" s="6"/>
      <c r="M79" s="6" t="s">
        <v>136</v>
      </c>
      <c r="N79" s="10">
        <f>IF(AND(Table1[[#This Row],[quantity]] &gt;= 0, Table1[[#This Row],[amount]] &gt;= 0), Table1[[#This Row],[quantity]] * Table1[[#This Row],[amount]], 0)</f>
        <v>2636800</v>
      </c>
      <c r="O79" s="10">
        <f t="shared" si="4"/>
        <v>28226588.279999997</v>
      </c>
      <c r="P79" s="10">
        <f t="shared" si="5"/>
        <v>105010183.54000013</v>
      </c>
      <c r="Q79" s="10">
        <f t="shared" si="6"/>
        <v>15083</v>
      </c>
      <c r="R79" s="10">
        <f t="shared" si="7"/>
        <v>387</v>
      </c>
      <c r="S79" s="10">
        <f>IF(Table1[[#This Row],[quantity]]&gt;0,Table1[[#This Row],[quantity]],0)</f>
        <v>160</v>
      </c>
      <c r="T79" s="10">
        <f>IF(AND(Table1[[#This Row],[quantity]]&lt;0,Table1[[#This Row],[amount]]&lt;0),Table1[[#This Row],[quantity]]*Table1[[#This Row],[amount]],0)</f>
        <v>0</v>
      </c>
      <c r="U79" s="10">
        <f>IF(Table1[[#This Row],[quantity]]&lt;0,Table1[[#This Row],[quantity]],0)</f>
        <v>0</v>
      </c>
    </row>
    <row r="80" spans="1:21" ht="14.25" customHeight="1" x14ac:dyDescent="0.25">
      <c r="A80" s="5">
        <v>45642</v>
      </c>
      <c r="B80" s="6" t="s">
        <v>57</v>
      </c>
      <c r="C80" s="6" t="s">
        <v>106</v>
      </c>
      <c r="D80" s="6" t="s">
        <v>107</v>
      </c>
      <c r="E80" s="6" t="s">
        <v>81</v>
      </c>
      <c r="F80" s="6" t="s">
        <v>82</v>
      </c>
      <c r="G80" s="6" t="s">
        <v>18</v>
      </c>
      <c r="H80" s="6" t="s">
        <v>109</v>
      </c>
      <c r="I80" s="6">
        <v>160</v>
      </c>
      <c r="J80" s="6">
        <v>160</v>
      </c>
      <c r="K80" s="6">
        <v>16480</v>
      </c>
      <c r="L80" s="6"/>
      <c r="M80" s="6" t="s">
        <v>105</v>
      </c>
      <c r="N80" s="10">
        <f>IF(AND(Table1[[#This Row],[quantity]] &gt;= 0, Table1[[#This Row],[amount]] &gt;= 0), Table1[[#This Row],[quantity]] * Table1[[#This Row],[amount]], 0)</f>
        <v>2636800</v>
      </c>
      <c r="O80" s="10">
        <f t="shared" si="4"/>
        <v>17670753.230000008</v>
      </c>
      <c r="P80" s="10">
        <f t="shared" si="5"/>
        <v>103841369.84999999</v>
      </c>
      <c r="Q80" s="10">
        <f t="shared" si="6"/>
        <v>16402</v>
      </c>
      <c r="R80" s="10">
        <f t="shared" si="7"/>
        <v>467</v>
      </c>
      <c r="S80" s="10">
        <f>IF(Table1[[#This Row],[quantity]]&gt;0,Table1[[#This Row],[quantity]],0)</f>
        <v>160</v>
      </c>
      <c r="T80" s="10">
        <f>IF(AND(Table1[[#This Row],[quantity]]&lt;0,Table1[[#This Row],[amount]]&lt;0),Table1[[#This Row],[quantity]]*Table1[[#This Row],[amount]],0)</f>
        <v>0</v>
      </c>
      <c r="U80" s="10">
        <f>IF(Table1[[#This Row],[quantity]]&lt;0,Table1[[#This Row],[quantity]],0)</f>
        <v>0</v>
      </c>
    </row>
    <row r="81" spans="1:21" ht="14.25" customHeight="1" x14ac:dyDescent="0.25">
      <c r="A81" s="5">
        <v>45643</v>
      </c>
      <c r="B81" s="6" t="s">
        <v>57</v>
      </c>
      <c r="C81" s="6" t="s">
        <v>137</v>
      </c>
      <c r="D81" s="6" t="s">
        <v>138</v>
      </c>
      <c r="E81" s="6" t="s">
        <v>60</v>
      </c>
      <c r="F81" s="6" t="s">
        <v>61</v>
      </c>
      <c r="G81" s="6" t="s">
        <v>26</v>
      </c>
      <c r="H81" s="6" t="s">
        <v>116</v>
      </c>
      <c r="I81" s="6">
        <v>144</v>
      </c>
      <c r="J81" s="6">
        <v>241</v>
      </c>
      <c r="K81" s="6">
        <v>10543.75</v>
      </c>
      <c r="L81" s="6"/>
      <c r="M81" s="6" t="s">
        <v>136</v>
      </c>
      <c r="N81" s="10">
        <f>IF(AND(Table1[[#This Row],[quantity]] &gt;= 0, Table1[[#This Row],[amount]] &gt;= 0), Table1[[#This Row],[quantity]] * Table1[[#This Row],[amount]], 0)</f>
        <v>2541043.75</v>
      </c>
      <c r="O81" s="10">
        <f t="shared" si="4"/>
        <v>20489706.399999995</v>
      </c>
      <c r="P81" s="10">
        <f t="shared" si="5"/>
        <v>102373383.54000011</v>
      </c>
      <c r="Q81" s="10">
        <f t="shared" si="6"/>
        <v>14923</v>
      </c>
      <c r="R81" s="10">
        <f t="shared" si="7"/>
        <v>386</v>
      </c>
      <c r="S81" s="10">
        <f>IF(Table1[[#This Row],[quantity]]&gt;0,Table1[[#This Row],[quantity]],0)</f>
        <v>241</v>
      </c>
      <c r="T81" s="10">
        <f>IF(AND(Table1[[#This Row],[quantity]]&lt;0,Table1[[#This Row],[amount]]&lt;0),Table1[[#This Row],[quantity]]*Table1[[#This Row],[amount]],0)</f>
        <v>0</v>
      </c>
      <c r="U81" s="10">
        <f>IF(Table1[[#This Row],[quantity]]&lt;0,Table1[[#This Row],[quantity]],0)</f>
        <v>0</v>
      </c>
    </row>
    <row r="82" spans="1:21" ht="14.25" customHeight="1" x14ac:dyDescent="0.25">
      <c r="A82" s="5">
        <v>45645</v>
      </c>
      <c r="B82" s="6" t="s">
        <v>57</v>
      </c>
      <c r="C82" s="6" t="s">
        <v>140</v>
      </c>
      <c r="D82" s="6" t="s">
        <v>141</v>
      </c>
      <c r="E82" s="6" t="s">
        <v>114</v>
      </c>
      <c r="F82" s="6" t="s">
        <v>120</v>
      </c>
      <c r="G82" s="6" t="s">
        <v>40</v>
      </c>
      <c r="H82" s="6" t="s">
        <v>47</v>
      </c>
      <c r="I82" s="6">
        <v>72</v>
      </c>
      <c r="J82" s="6">
        <v>71</v>
      </c>
      <c r="K82" s="6">
        <v>32704.02</v>
      </c>
      <c r="L82" s="6"/>
      <c r="M82" s="6" t="s">
        <v>136</v>
      </c>
      <c r="N82" s="10">
        <f>IF(AND(Table1[[#This Row],[quantity]] &gt;= 0, Table1[[#This Row],[amount]] &gt;= 0), Table1[[#This Row],[quantity]] * Table1[[#This Row],[amount]], 0)</f>
        <v>2321985.42</v>
      </c>
      <c r="O82" s="10">
        <f t="shared" si="4"/>
        <v>2321985.42</v>
      </c>
      <c r="P82" s="10">
        <f t="shared" si="5"/>
        <v>99832339.790000096</v>
      </c>
      <c r="Q82" s="10">
        <f t="shared" si="6"/>
        <v>14682</v>
      </c>
      <c r="R82" s="10">
        <f t="shared" si="7"/>
        <v>385</v>
      </c>
      <c r="S82" s="10">
        <f>IF(Table1[[#This Row],[quantity]]&gt;0,Table1[[#This Row],[quantity]],0)</f>
        <v>71</v>
      </c>
      <c r="T82" s="10">
        <f>IF(AND(Table1[[#This Row],[quantity]]&lt;0,Table1[[#This Row],[amount]]&lt;0),Table1[[#This Row],[quantity]]*Table1[[#This Row],[amount]],0)</f>
        <v>0</v>
      </c>
      <c r="U82" s="10">
        <f>IF(Table1[[#This Row],[quantity]]&lt;0,Table1[[#This Row],[quantity]],0)</f>
        <v>0</v>
      </c>
    </row>
    <row r="83" spans="1:21" ht="14.25" customHeight="1" x14ac:dyDescent="0.25">
      <c r="A83" s="5">
        <v>45644</v>
      </c>
      <c r="B83" s="6" t="s">
        <v>57</v>
      </c>
      <c r="C83" s="6" t="s">
        <v>65</v>
      </c>
      <c r="D83" s="6" t="s">
        <v>66</v>
      </c>
      <c r="E83" s="6" t="s">
        <v>60</v>
      </c>
      <c r="F83" s="6" t="s">
        <v>61</v>
      </c>
      <c r="G83" s="6" t="s">
        <v>62</v>
      </c>
      <c r="H83" s="6" t="s">
        <v>71</v>
      </c>
      <c r="I83" s="6">
        <v>5</v>
      </c>
      <c r="J83" s="6">
        <v>150</v>
      </c>
      <c r="K83" s="6">
        <v>15306</v>
      </c>
      <c r="L83" s="6"/>
      <c r="M83" s="6" t="s">
        <v>136</v>
      </c>
      <c r="N83" s="10">
        <f>IF(AND(Table1[[#This Row],[quantity]] &gt;= 0, Table1[[#This Row],[amount]] &gt;= 0), Table1[[#This Row],[quantity]] * Table1[[#This Row],[amount]], 0)</f>
        <v>2295900</v>
      </c>
      <c r="O83" s="10">
        <f t="shared" si="4"/>
        <v>23926523.960000008</v>
      </c>
      <c r="P83" s="10">
        <f t="shared" si="5"/>
        <v>97510354.370000094</v>
      </c>
      <c r="Q83" s="10">
        <f t="shared" si="6"/>
        <v>14611</v>
      </c>
      <c r="R83" s="10">
        <f t="shared" si="7"/>
        <v>384</v>
      </c>
      <c r="S83" s="10">
        <f>IF(Table1[[#This Row],[quantity]]&gt;0,Table1[[#This Row],[quantity]],0)</f>
        <v>150</v>
      </c>
      <c r="T83" s="10">
        <f>IF(AND(Table1[[#This Row],[quantity]]&lt;0,Table1[[#This Row],[amount]]&lt;0),Table1[[#This Row],[quantity]]*Table1[[#This Row],[amount]],0)</f>
        <v>0</v>
      </c>
      <c r="U83" s="10">
        <f>IF(Table1[[#This Row],[quantity]]&lt;0,Table1[[#This Row],[quantity]],0)</f>
        <v>0</v>
      </c>
    </row>
    <row r="84" spans="1:21" ht="14.25" customHeight="1" x14ac:dyDescent="0.25">
      <c r="A84" s="5">
        <v>45639</v>
      </c>
      <c r="B84" s="6" t="s">
        <v>57</v>
      </c>
      <c r="C84" s="6" t="s">
        <v>58</v>
      </c>
      <c r="D84" s="6" t="s">
        <v>59</v>
      </c>
      <c r="E84" s="6" t="s">
        <v>60</v>
      </c>
      <c r="F84" s="6" t="s">
        <v>61</v>
      </c>
      <c r="G84" s="6" t="s">
        <v>62</v>
      </c>
      <c r="H84" s="6" t="s">
        <v>71</v>
      </c>
      <c r="I84" s="6">
        <v>5</v>
      </c>
      <c r="J84" s="6">
        <v>150</v>
      </c>
      <c r="K84" s="6">
        <v>15306</v>
      </c>
      <c r="L84" s="6"/>
      <c r="M84" s="6" t="s">
        <v>64</v>
      </c>
      <c r="N84" s="10">
        <f>IF(AND(Table1[[#This Row],[quantity]] &gt;= 0, Table1[[#This Row],[amount]] &gt;= 0), Table1[[#This Row],[quantity]] * Table1[[#This Row],[amount]], 0)</f>
        <v>2295900</v>
      </c>
      <c r="O84" s="10">
        <f t="shared" si="4"/>
        <v>11283032.200000005</v>
      </c>
      <c r="P84" s="10">
        <f t="shared" si="5"/>
        <v>19455968.170000006</v>
      </c>
      <c r="Q84" s="10">
        <f t="shared" si="6"/>
        <v>2557</v>
      </c>
      <c r="R84" s="10">
        <f t="shared" si="7"/>
        <v>75</v>
      </c>
      <c r="S84" s="10">
        <f>IF(Table1[[#This Row],[quantity]]&gt;0,Table1[[#This Row],[quantity]],0)</f>
        <v>150</v>
      </c>
      <c r="T84" s="10">
        <f>IF(AND(Table1[[#This Row],[quantity]]&lt;0,Table1[[#This Row],[amount]]&lt;0),Table1[[#This Row],[quantity]]*Table1[[#This Row],[amount]],0)</f>
        <v>0</v>
      </c>
      <c r="U84" s="10">
        <f>IF(Table1[[#This Row],[quantity]]&lt;0,Table1[[#This Row],[quantity]],0)</f>
        <v>0</v>
      </c>
    </row>
    <row r="85" spans="1:21" ht="14.25" customHeight="1" x14ac:dyDescent="0.25">
      <c r="A85" s="5">
        <v>45646</v>
      </c>
      <c r="B85" s="6" t="s">
        <v>57</v>
      </c>
      <c r="C85" s="6" t="s">
        <v>99</v>
      </c>
      <c r="D85" s="6" t="s">
        <v>100</v>
      </c>
      <c r="E85" s="6" t="s">
        <v>81</v>
      </c>
      <c r="F85" s="6" t="s">
        <v>82</v>
      </c>
      <c r="G85" s="6" t="s">
        <v>62</v>
      </c>
      <c r="H85" s="6" t="s">
        <v>63</v>
      </c>
      <c r="I85" s="6">
        <v>5</v>
      </c>
      <c r="J85" s="6">
        <v>150</v>
      </c>
      <c r="K85" s="6">
        <v>15306</v>
      </c>
      <c r="L85" s="6"/>
      <c r="M85" s="6" t="s">
        <v>136</v>
      </c>
      <c r="N85" s="10">
        <f>IF(AND(Table1[[#This Row],[quantity]] &gt;= 0, Table1[[#This Row],[amount]] &gt;= 0), Table1[[#This Row],[quantity]] * Table1[[#This Row],[amount]], 0)</f>
        <v>2295900</v>
      </c>
      <c r="O85" s="10">
        <f t="shared" si="4"/>
        <v>9349985.4499999974</v>
      </c>
      <c r="P85" s="10">
        <f t="shared" si="5"/>
        <v>95214454.370000109</v>
      </c>
      <c r="Q85" s="10">
        <f t="shared" si="6"/>
        <v>14461</v>
      </c>
      <c r="R85" s="10">
        <f t="shared" si="7"/>
        <v>383</v>
      </c>
      <c r="S85" s="10">
        <f>IF(Table1[[#This Row],[quantity]]&gt;0,Table1[[#This Row],[quantity]],0)</f>
        <v>150</v>
      </c>
      <c r="T85" s="10">
        <f>IF(AND(Table1[[#This Row],[quantity]]&lt;0,Table1[[#This Row],[amount]]&lt;0),Table1[[#This Row],[quantity]]*Table1[[#This Row],[amount]],0)</f>
        <v>0</v>
      </c>
      <c r="U85" s="10">
        <f>IF(Table1[[#This Row],[quantity]]&lt;0,Table1[[#This Row],[quantity]],0)</f>
        <v>0</v>
      </c>
    </row>
    <row r="86" spans="1:21" ht="14.25" customHeight="1" x14ac:dyDescent="0.25">
      <c r="A86" s="5">
        <v>45640</v>
      </c>
      <c r="B86" s="6" t="s">
        <v>57</v>
      </c>
      <c r="C86" s="6" t="s">
        <v>65</v>
      </c>
      <c r="D86" s="6" t="s">
        <v>66</v>
      </c>
      <c r="E86" s="6" t="s">
        <v>60</v>
      </c>
      <c r="F86" s="6" t="s">
        <v>61</v>
      </c>
      <c r="G86" s="6" t="s">
        <v>74</v>
      </c>
      <c r="H86" s="6" t="s">
        <v>75</v>
      </c>
      <c r="I86" s="6">
        <v>60</v>
      </c>
      <c r="J86" s="6">
        <v>300</v>
      </c>
      <c r="K86" s="6">
        <v>7350</v>
      </c>
      <c r="L86" s="6"/>
      <c r="M86" s="6" t="s">
        <v>105</v>
      </c>
      <c r="N86" s="10">
        <f>IF(AND(Table1[[#This Row],[quantity]] &gt;= 0, Table1[[#This Row],[amount]] &gt;= 0), Table1[[#This Row],[quantity]] * Table1[[#This Row],[amount]], 0)</f>
        <v>2205000</v>
      </c>
      <c r="O86" s="10">
        <f t="shared" si="4"/>
        <v>21630623.960000005</v>
      </c>
      <c r="P86" s="10">
        <f t="shared" si="5"/>
        <v>101204569.84999998</v>
      </c>
      <c r="Q86" s="10">
        <f t="shared" si="6"/>
        <v>16242</v>
      </c>
      <c r="R86" s="10">
        <f t="shared" si="7"/>
        <v>466</v>
      </c>
      <c r="S86" s="10">
        <f>IF(Table1[[#This Row],[quantity]]&gt;0,Table1[[#This Row],[quantity]],0)</f>
        <v>300</v>
      </c>
      <c r="T86" s="10">
        <f>IF(AND(Table1[[#This Row],[quantity]]&lt;0,Table1[[#This Row],[amount]]&lt;0),Table1[[#This Row],[quantity]]*Table1[[#This Row],[amount]],0)</f>
        <v>0</v>
      </c>
      <c r="U86" s="10">
        <f>IF(Table1[[#This Row],[quantity]]&lt;0,Table1[[#This Row],[quantity]],0)</f>
        <v>0</v>
      </c>
    </row>
    <row r="87" spans="1:21" ht="14.25" customHeight="1" x14ac:dyDescent="0.25">
      <c r="A87" s="5">
        <v>45640</v>
      </c>
      <c r="B87" s="6" t="s">
        <v>57</v>
      </c>
      <c r="C87" s="6" t="s">
        <v>106</v>
      </c>
      <c r="D87" s="6" t="s">
        <v>107</v>
      </c>
      <c r="E87" s="6" t="s">
        <v>81</v>
      </c>
      <c r="F87" s="6" t="s">
        <v>82</v>
      </c>
      <c r="G87" s="6" t="s">
        <v>74</v>
      </c>
      <c r="H87" s="6" t="s">
        <v>75</v>
      </c>
      <c r="I87" s="6">
        <v>60</v>
      </c>
      <c r="J87" s="6">
        <v>300</v>
      </c>
      <c r="K87" s="6">
        <v>7350</v>
      </c>
      <c r="L87" s="6"/>
      <c r="M87" s="6" t="s">
        <v>105</v>
      </c>
      <c r="N87" s="10">
        <f>IF(AND(Table1[[#This Row],[quantity]] &gt;= 0, Table1[[#This Row],[amount]] &gt;= 0), Table1[[#This Row],[quantity]] * Table1[[#This Row],[amount]], 0)</f>
        <v>2205000</v>
      </c>
      <c r="O87" s="10">
        <f t="shared" si="4"/>
        <v>15033953.229999995</v>
      </c>
      <c r="P87" s="10">
        <f t="shared" si="5"/>
        <v>98999569.849999979</v>
      </c>
      <c r="Q87" s="10">
        <f t="shared" si="6"/>
        <v>15942</v>
      </c>
      <c r="R87" s="10">
        <f t="shared" si="7"/>
        <v>465</v>
      </c>
      <c r="S87" s="10">
        <f>IF(Table1[[#This Row],[quantity]]&gt;0,Table1[[#This Row],[quantity]],0)</f>
        <v>300</v>
      </c>
      <c r="T87" s="10">
        <f>IF(AND(Table1[[#This Row],[quantity]]&lt;0,Table1[[#This Row],[amount]]&lt;0),Table1[[#This Row],[quantity]]*Table1[[#This Row],[amount]],0)</f>
        <v>0</v>
      </c>
      <c r="U87" s="10">
        <f>IF(Table1[[#This Row],[quantity]]&lt;0,Table1[[#This Row],[quantity]],0)</f>
        <v>0</v>
      </c>
    </row>
    <row r="88" spans="1:21" ht="14.25" customHeight="1" x14ac:dyDescent="0.25">
      <c r="A88" s="5">
        <v>45640</v>
      </c>
      <c r="B88" s="6" t="s">
        <v>57</v>
      </c>
      <c r="C88" s="6" t="s">
        <v>96</v>
      </c>
      <c r="D88" s="6" t="s">
        <v>97</v>
      </c>
      <c r="E88" s="6" t="s">
        <v>60</v>
      </c>
      <c r="F88" s="6" t="s">
        <v>61</v>
      </c>
      <c r="G88" s="6" t="s">
        <v>74</v>
      </c>
      <c r="H88" s="6" t="s">
        <v>75</v>
      </c>
      <c r="I88" s="6">
        <v>60</v>
      </c>
      <c r="J88" s="6">
        <v>300</v>
      </c>
      <c r="K88" s="6">
        <v>7350</v>
      </c>
      <c r="L88" s="6"/>
      <c r="M88" s="6" t="s">
        <v>105</v>
      </c>
      <c r="N88" s="10">
        <f>IF(AND(Table1[[#This Row],[quantity]] &gt;= 0, Table1[[#This Row],[amount]] &gt;= 0), Table1[[#This Row],[quantity]] * Table1[[#This Row],[amount]], 0)</f>
        <v>2205000</v>
      </c>
      <c r="O88" s="10">
        <f t="shared" si="4"/>
        <v>25589788.279999997</v>
      </c>
      <c r="P88" s="10">
        <f t="shared" si="5"/>
        <v>96794569.849999994</v>
      </c>
      <c r="Q88" s="10">
        <f t="shared" si="6"/>
        <v>15642</v>
      </c>
      <c r="R88" s="10">
        <f t="shared" si="7"/>
        <v>464</v>
      </c>
      <c r="S88" s="10">
        <f>IF(Table1[[#This Row],[quantity]]&gt;0,Table1[[#This Row],[quantity]],0)</f>
        <v>300</v>
      </c>
      <c r="T88" s="10">
        <f>IF(AND(Table1[[#This Row],[quantity]]&lt;0,Table1[[#This Row],[amount]]&lt;0),Table1[[#This Row],[quantity]]*Table1[[#This Row],[amount]],0)</f>
        <v>0</v>
      </c>
      <c r="U88" s="10">
        <f>IF(Table1[[#This Row],[quantity]]&lt;0,Table1[[#This Row],[quantity]],0)</f>
        <v>0</v>
      </c>
    </row>
    <row r="89" spans="1:21" ht="14.25" customHeight="1" x14ac:dyDescent="0.25">
      <c r="A89" s="5">
        <v>45642</v>
      </c>
      <c r="B89" s="6" t="s">
        <v>57</v>
      </c>
      <c r="C89" s="6" t="s">
        <v>106</v>
      </c>
      <c r="D89" s="6" t="s">
        <v>107</v>
      </c>
      <c r="E89" s="6" t="s">
        <v>81</v>
      </c>
      <c r="F89" s="6" t="s">
        <v>82</v>
      </c>
      <c r="G89" s="6" t="s">
        <v>74</v>
      </c>
      <c r="H89" s="6" t="s">
        <v>75</v>
      </c>
      <c r="I89" s="6">
        <v>60</v>
      </c>
      <c r="J89" s="6">
        <v>300</v>
      </c>
      <c r="K89" s="6">
        <v>7350</v>
      </c>
      <c r="L89" s="6"/>
      <c r="M89" s="6" t="s">
        <v>136</v>
      </c>
      <c r="N89" s="10">
        <f>IF(AND(Table1[[#This Row],[quantity]] &gt;= 0, Table1[[#This Row],[amount]] &gt;= 0), Table1[[#This Row],[quantity]] * Table1[[#This Row],[amount]], 0)</f>
        <v>2205000</v>
      </c>
      <c r="O89" s="10">
        <f t="shared" si="4"/>
        <v>12828953.229999993</v>
      </c>
      <c r="P89" s="10">
        <f t="shared" si="5"/>
        <v>92918554.370000094</v>
      </c>
      <c r="Q89" s="10">
        <f t="shared" si="6"/>
        <v>14311</v>
      </c>
      <c r="R89" s="10">
        <f t="shared" si="7"/>
        <v>382</v>
      </c>
      <c r="S89" s="10">
        <f>IF(Table1[[#This Row],[quantity]]&gt;0,Table1[[#This Row],[quantity]],0)</f>
        <v>300</v>
      </c>
      <c r="T89" s="10">
        <f>IF(AND(Table1[[#This Row],[quantity]]&lt;0,Table1[[#This Row],[amount]]&lt;0),Table1[[#This Row],[quantity]]*Table1[[#This Row],[amount]],0)</f>
        <v>0</v>
      </c>
      <c r="U89" s="10">
        <f>IF(Table1[[#This Row],[quantity]]&lt;0,Table1[[#This Row],[quantity]],0)</f>
        <v>0</v>
      </c>
    </row>
    <row r="90" spans="1:21" ht="14.25" customHeight="1" x14ac:dyDescent="0.25">
      <c r="A90" s="5">
        <v>45640</v>
      </c>
      <c r="B90" s="6" t="s">
        <v>57</v>
      </c>
      <c r="C90" s="6" t="s">
        <v>90</v>
      </c>
      <c r="D90" s="6" t="s">
        <v>91</v>
      </c>
      <c r="E90" s="6" t="s">
        <v>81</v>
      </c>
      <c r="F90" s="6" t="s">
        <v>82</v>
      </c>
      <c r="G90" s="6" t="s">
        <v>74</v>
      </c>
      <c r="H90" s="6" t="s">
        <v>75</v>
      </c>
      <c r="I90" s="6">
        <v>60</v>
      </c>
      <c r="J90" s="6">
        <v>300</v>
      </c>
      <c r="K90" s="6">
        <v>7350</v>
      </c>
      <c r="L90" s="6"/>
      <c r="M90" s="6" t="s">
        <v>105</v>
      </c>
      <c r="N90" s="10">
        <f>IF(AND(Table1[[#This Row],[quantity]] &gt;= 0, Table1[[#This Row],[amount]] &gt;= 0), Table1[[#This Row],[quantity]] * Table1[[#This Row],[amount]], 0)</f>
        <v>2205000</v>
      </c>
      <c r="O90" s="10">
        <f t="shared" si="4"/>
        <v>11686800.719999997</v>
      </c>
      <c r="P90" s="10">
        <f t="shared" si="5"/>
        <v>94589569.849999979</v>
      </c>
      <c r="Q90" s="10">
        <f t="shared" si="6"/>
        <v>15342</v>
      </c>
      <c r="R90" s="10">
        <f t="shared" si="7"/>
        <v>463</v>
      </c>
      <c r="S90" s="10">
        <f>IF(Table1[[#This Row],[quantity]]&gt;0,Table1[[#This Row],[quantity]],0)</f>
        <v>300</v>
      </c>
      <c r="T90" s="10">
        <f>IF(AND(Table1[[#This Row],[quantity]]&lt;0,Table1[[#This Row],[amount]]&lt;0),Table1[[#This Row],[quantity]]*Table1[[#This Row],[amount]],0)</f>
        <v>0</v>
      </c>
      <c r="U90" s="10">
        <f>IF(Table1[[#This Row],[quantity]]&lt;0,Table1[[#This Row],[quantity]],0)</f>
        <v>0</v>
      </c>
    </row>
    <row r="91" spans="1:21" ht="14.25" customHeight="1" x14ac:dyDescent="0.25">
      <c r="A91" s="5">
        <v>45645</v>
      </c>
      <c r="B91" s="6" t="s">
        <v>57</v>
      </c>
      <c r="C91" s="6" t="s">
        <v>87</v>
      </c>
      <c r="D91" s="6" t="s">
        <v>88</v>
      </c>
      <c r="E91" s="6" t="s">
        <v>60</v>
      </c>
      <c r="F91" s="6" t="s">
        <v>61</v>
      </c>
      <c r="G91" s="6" t="s">
        <v>74</v>
      </c>
      <c r="H91" s="6" t="s">
        <v>75</v>
      </c>
      <c r="I91" s="6">
        <v>60</v>
      </c>
      <c r="J91" s="6">
        <v>300</v>
      </c>
      <c r="K91" s="6">
        <v>7350</v>
      </c>
      <c r="L91" s="6"/>
      <c r="M91" s="6" t="s">
        <v>136</v>
      </c>
      <c r="N91" s="10">
        <f>IF(AND(Table1[[#This Row],[quantity]] &gt;= 0, Table1[[#This Row],[amount]] &gt;= 0), Table1[[#This Row],[quantity]] * Table1[[#This Row],[amount]], 0)</f>
        <v>2205000</v>
      </c>
      <c r="O91" s="10">
        <f t="shared" si="4"/>
        <v>19310064.899999991</v>
      </c>
      <c r="P91" s="10">
        <f t="shared" si="5"/>
        <v>90713554.370000079</v>
      </c>
      <c r="Q91" s="10">
        <f t="shared" si="6"/>
        <v>14011</v>
      </c>
      <c r="R91" s="10">
        <f t="shared" si="7"/>
        <v>381</v>
      </c>
      <c r="S91" s="10">
        <f>IF(Table1[[#This Row],[quantity]]&gt;0,Table1[[#This Row],[quantity]],0)</f>
        <v>300</v>
      </c>
      <c r="T91" s="10">
        <f>IF(AND(Table1[[#This Row],[quantity]]&lt;0,Table1[[#This Row],[amount]]&lt;0),Table1[[#This Row],[quantity]]*Table1[[#This Row],[amount]],0)</f>
        <v>0</v>
      </c>
      <c r="U91" s="10">
        <f>IF(Table1[[#This Row],[quantity]]&lt;0,Table1[[#This Row],[quantity]],0)</f>
        <v>0</v>
      </c>
    </row>
    <row r="92" spans="1:21" ht="14.25" customHeight="1" x14ac:dyDescent="0.25">
      <c r="A92" s="5">
        <v>45644</v>
      </c>
      <c r="B92" s="6" t="s">
        <v>57</v>
      </c>
      <c r="C92" s="6" t="s">
        <v>65</v>
      </c>
      <c r="D92" s="6" t="s">
        <v>66</v>
      </c>
      <c r="E92" s="6" t="s">
        <v>60</v>
      </c>
      <c r="F92" s="6" t="s">
        <v>61</v>
      </c>
      <c r="G92" s="6" t="s">
        <v>31</v>
      </c>
      <c r="H92" s="6" t="s">
        <v>117</v>
      </c>
      <c r="I92" s="6">
        <v>120</v>
      </c>
      <c r="J92" s="6">
        <v>240</v>
      </c>
      <c r="K92" s="6">
        <v>9079.2000000000007</v>
      </c>
      <c r="L92" s="6"/>
      <c r="M92" s="6" t="s">
        <v>136</v>
      </c>
      <c r="N92" s="10">
        <f>IF(AND(Table1[[#This Row],[quantity]] &gt;= 0, Table1[[#This Row],[amount]] &gt;= 0), Table1[[#This Row],[quantity]] * Table1[[#This Row],[amount]], 0)</f>
        <v>2179008</v>
      </c>
      <c r="O92" s="10">
        <f t="shared" si="4"/>
        <v>19425623.960000005</v>
      </c>
      <c r="P92" s="10">
        <f t="shared" si="5"/>
        <v>88508554.370000079</v>
      </c>
      <c r="Q92" s="10">
        <f t="shared" si="6"/>
        <v>13711</v>
      </c>
      <c r="R92" s="10">
        <f t="shared" si="7"/>
        <v>380</v>
      </c>
      <c r="S92" s="10">
        <f>IF(Table1[[#This Row],[quantity]]&gt;0,Table1[[#This Row],[quantity]],0)</f>
        <v>240</v>
      </c>
      <c r="T92" s="10">
        <f>IF(AND(Table1[[#This Row],[quantity]]&lt;0,Table1[[#This Row],[amount]]&lt;0),Table1[[#This Row],[quantity]]*Table1[[#This Row],[amount]],0)</f>
        <v>0</v>
      </c>
      <c r="U92" s="10">
        <f>IF(Table1[[#This Row],[quantity]]&lt;0,Table1[[#This Row],[quantity]],0)</f>
        <v>0</v>
      </c>
    </row>
    <row r="93" spans="1:21" ht="14.25" customHeight="1" x14ac:dyDescent="0.25">
      <c r="A93" s="5">
        <v>45646</v>
      </c>
      <c r="B93" s="6" t="s">
        <v>57</v>
      </c>
      <c r="C93" s="6" t="s">
        <v>96</v>
      </c>
      <c r="D93" s="6" t="s">
        <v>97</v>
      </c>
      <c r="E93" s="6" t="s">
        <v>60</v>
      </c>
      <c r="F93" s="6" t="s">
        <v>61</v>
      </c>
      <c r="G93" s="6" t="s">
        <v>62</v>
      </c>
      <c r="H93" s="6" t="s">
        <v>63</v>
      </c>
      <c r="I93" s="6">
        <v>5</v>
      </c>
      <c r="J93" s="6">
        <v>146</v>
      </c>
      <c r="K93" s="6">
        <v>14897.84</v>
      </c>
      <c r="L93" s="6"/>
      <c r="M93" s="6" t="s">
        <v>136</v>
      </c>
      <c r="N93" s="10">
        <f>IF(AND(Table1[[#This Row],[quantity]] &gt;= 0, Table1[[#This Row],[amount]] &gt;= 0), Table1[[#This Row],[quantity]] * Table1[[#This Row],[amount]], 0)</f>
        <v>2175084.64</v>
      </c>
      <c r="O93" s="10">
        <f t="shared" si="4"/>
        <v>23384788.279999994</v>
      </c>
      <c r="P93" s="10">
        <f t="shared" si="5"/>
        <v>86329546.370000064</v>
      </c>
      <c r="Q93" s="10">
        <f t="shared" si="6"/>
        <v>13471</v>
      </c>
      <c r="R93" s="10">
        <f t="shared" si="7"/>
        <v>379</v>
      </c>
      <c r="S93" s="10">
        <f>IF(Table1[[#This Row],[quantity]]&gt;0,Table1[[#This Row],[quantity]],0)</f>
        <v>146</v>
      </c>
      <c r="T93" s="10">
        <f>IF(AND(Table1[[#This Row],[quantity]]&lt;0,Table1[[#This Row],[amount]]&lt;0),Table1[[#This Row],[quantity]]*Table1[[#This Row],[amount]],0)</f>
        <v>0</v>
      </c>
      <c r="U93" s="10">
        <f>IF(Table1[[#This Row],[quantity]]&lt;0,Table1[[#This Row],[quantity]],0)</f>
        <v>0</v>
      </c>
    </row>
    <row r="94" spans="1:21" ht="14.25" customHeight="1" x14ac:dyDescent="0.25">
      <c r="A94" s="5">
        <v>45640</v>
      </c>
      <c r="B94" s="6" t="s">
        <v>57</v>
      </c>
      <c r="C94" s="6" t="s">
        <v>99</v>
      </c>
      <c r="D94" s="6" t="s">
        <v>100</v>
      </c>
      <c r="E94" s="6" t="s">
        <v>81</v>
      </c>
      <c r="F94" s="6" t="s">
        <v>82</v>
      </c>
      <c r="G94" s="6" t="s">
        <v>62</v>
      </c>
      <c r="H94" s="6" t="s">
        <v>63</v>
      </c>
      <c r="I94" s="6">
        <v>5</v>
      </c>
      <c r="J94" s="6">
        <v>146</v>
      </c>
      <c r="K94" s="6">
        <v>14897.84</v>
      </c>
      <c r="L94" s="6"/>
      <c r="M94" s="6" t="s">
        <v>105</v>
      </c>
      <c r="N94" s="10">
        <f>IF(AND(Table1[[#This Row],[quantity]] &gt;= 0, Table1[[#This Row],[amount]] &gt;= 0), Table1[[#This Row],[quantity]] * Table1[[#This Row],[amount]], 0)</f>
        <v>2175084.64</v>
      </c>
      <c r="O94" s="10">
        <f t="shared" si="4"/>
        <v>7054085.450000002</v>
      </c>
      <c r="P94" s="10">
        <f t="shared" si="5"/>
        <v>92384569.849999979</v>
      </c>
      <c r="Q94" s="10">
        <f t="shared" si="6"/>
        <v>15042</v>
      </c>
      <c r="R94" s="10">
        <f t="shared" si="7"/>
        <v>462</v>
      </c>
      <c r="S94" s="10">
        <f>IF(Table1[[#This Row],[quantity]]&gt;0,Table1[[#This Row],[quantity]],0)</f>
        <v>146</v>
      </c>
      <c r="T94" s="10">
        <f>IF(AND(Table1[[#This Row],[quantity]]&lt;0,Table1[[#This Row],[amount]]&lt;0),Table1[[#This Row],[quantity]]*Table1[[#This Row],[amount]],0)</f>
        <v>0</v>
      </c>
      <c r="U94" s="10">
        <f>IF(Table1[[#This Row],[quantity]]&lt;0,Table1[[#This Row],[quantity]],0)</f>
        <v>0</v>
      </c>
    </row>
    <row r="95" spans="1:21" ht="14.25" customHeight="1" x14ac:dyDescent="0.25">
      <c r="A95" s="5">
        <v>45640</v>
      </c>
      <c r="B95" s="6" t="s">
        <v>57</v>
      </c>
      <c r="C95" s="6" t="s">
        <v>90</v>
      </c>
      <c r="D95" s="6" t="s">
        <v>91</v>
      </c>
      <c r="E95" s="6" t="s">
        <v>81</v>
      </c>
      <c r="F95" s="6" t="s">
        <v>82</v>
      </c>
      <c r="G95" s="6" t="s">
        <v>62</v>
      </c>
      <c r="H95" s="6" t="s">
        <v>71</v>
      </c>
      <c r="I95" s="6">
        <v>5</v>
      </c>
      <c r="J95" s="6">
        <v>60</v>
      </c>
      <c r="K95" s="6">
        <v>36055.800000000003</v>
      </c>
      <c r="L95" s="6"/>
      <c r="M95" s="6" t="s">
        <v>105</v>
      </c>
      <c r="N95" s="10">
        <f>IF(AND(Table1[[#This Row],[quantity]] &gt;= 0, Table1[[#This Row],[amount]] &gt;= 0), Table1[[#This Row],[quantity]] * Table1[[#This Row],[amount]], 0)</f>
        <v>2163348</v>
      </c>
      <c r="O95" s="10">
        <f t="shared" si="4"/>
        <v>9481800.7199999988</v>
      </c>
      <c r="P95" s="10">
        <f t="shared" si="5"/>
        <v>90209485.209999979</v>
      </c>
      <c r="Q95" s="10">
        <f t="shared" si="6"/>
        <v>14896</v>
      </c>
      <c r="R95" s="10">
        <f t="shared" si="7"/>
        <v>461</v>
      </c>
      <c r="S95" s="10">
        <f>IF(Table1[[#This Row],[quantity]]&gt;0,Table1[[#This Row],[quantity]],0)</f>
        <v>60</v>
      </c>
      <c r="T95" s="10">
        <f>IF(AND(Table1[[#This Row],[quantity]]&lt;0,Table1[[#This Row],[amount]]&lt;0),Table1[[#This Row],[quantity]]*Table1[[#This Row],[amount]],0)</f>
        <v>0</v>
      </c>
      <c r="U95" s="10">
        <f>IF(Table1[[#This Row],[quantity]]&lt;0,Table1[[#This Row],[quantity]],0)</f>
        <v>0</v>
      </c>
    </row>
    <row r="96" spans="1:21" ht="14.25" customHeight="1" x14ac:dyDescent="0.25">
      <c r="A96" s="5">
        <v>45640</v>
      </c>
      <c r="B96" s="6" t="s">
        <v>57</v>
      </c>
      <c r="C96" s="6" t="s">
        <v>84</v>
      </c>
      <c r="D96" s="6" t="s">
        <v>85</v>
      </c>
      <c r="E96" s="6" t="s">
        <v>60</v>
      </c>
      <c r="F96" s="6" t="s">
        <v>61</v>
      </c>
      <c r="G96" s="6" t="s">
        <v>40</v>
      </c>
      <c r="H96" s="6" t="s">
        <v>41</v>
      </c>
      <c r="I96" s="6">
        <v>1080</v>
      </c>
      <c r="J96" s="6">
        <v>216</v>
      </c>
      <c r="K96" s="6">
        <v>9914.4</v>
      </c>
      <c r="L96" s="6"/>
      <c r="M96" s="6" t="s">
        <v>105</v>
      </c>
      <c r="N96" s="10">
        <f>IF(AND(Table1[[#This Row],[quantity]] &gt;= 0, Table1[[#This Row],[amount]] &gt;= 0), Table1[[#This Row],[quantity]] * Table1[[#This Row],[amount]], 0)</f>
        <v>2141510.4</v>
      </c>
      <c r="O96" s="10">
        <f t="shared" si="4"/>
        <v>17751579.539999992</v>
      </c>
      <c r="P96" s="10">
        <f t="shared" si="5"/>
        <v>88046137.209999964</v>
      </c>
      <c r="Q96" s="10">
        <f t="shared" si="6"/>
        <v>14836</v>
      </c>
      <c r="R96" s="10">
        <f t="shared" si="7"/>
        <v>460</v>
      </c>
      <c r="S96" s="10">
        <f>IF(Table1[[#This Row],[quantity]]&gt;0,Table1[[#This Row],[quantity]],0)</f>
        <v>216</v>
      </c>
      <c r="T96" s="10">
        <f>IF(AND(Table1[[#This Row],[quantity]]&lt;0,Table1[[#This Row],[amount]]&lt;0),Table1[[#This Row],[quantity]]*Table1[[#This Row],[amount]],0)</f>
        <v>0</v>
      </c>
      <c r="U96" s="10">
        <f>IF(Table1[[#This Row],[quantity]]&lt;0,Table1[[#This Row],[quantity]],0)</f>
        <v>0</v>
      </c>
    </row>
    <row r="97" spans="1:21" ht="14.25" customHeight="1" x14ac:dyDescent="0.25">
      <c r="A97" s="5">
        <v>45642</v>
      </c>
      <c r="B97" s="6" t="s">
        <v>57</v>
      </c>
      <c r="C97" s="6" t="s">
        <v>129</v>
      </c>
      <c r="D97" s="6" t="s">
        <v>130</v>
      </c>
      <c r="E97" s="6" t="s">
        <v>81</v>
      </c>
      <c r="F97" s="6" t="s">
        <v>82</v>
      </c>
      <c r="G97" s="6" t="s">
        <v>62</v>
      </c>
      <c r="H97" s="6" t="s">
        <v>63</v>
      </c>
      <c r="I97" s="6">
        <v>16</v>
      </c>
      <c r="J97" s="6">
        <v>80</v>
      </c>
      <c r="K97" s="6">
        <v>26296.799999999999</v>
      </c>
      <c r="L97" s="6"/>
      <c r="M97" s="6" t="s">
        <v>136</v>
      </c>
      <c r="N97" s="10">
        <f>IF(AND(Table1[[#This Row],[quantity]] &gt;= 0, Table1[[#This Row],[amount]] &gt;= 0), Table1[[#This Row],[quantity]] * Table1[[#This Row],[amount]], 0)</f>
        <v>2103744</v>
      </c>
      <c r="O97" s="10">
        <f t="shared" si="4"/>
        <v>14522371.599999994</v>
      </c>
      <c r="P97" s="10">
        <f t="shared" si="5"/>
        <v>84154461.730000049</v>
      </c>
      <c r="Q97" s="10">
        <f t="shared" si="6"/>
        <v>13325</v>
      </c>
      <c r="R97" s="10">
        <f t="shared" si="7"/>
        <v>378</v>
      </c>
      <c r="S97" s="10">
        <f>IF(Table1[[#This Row],[quantity]]&gt;0,Table1[[#This Row],[quantity]],0)</f>
        <v>80</v>
      </c>
      <c r="T97" s="10">
        <f>IF(AND(Table1[[#This Row],[quantity]]&lt;0,Table1[[#This Row],[amount]]&lt;0),Table1[[#This Row],[quantity]]*Table1[[#This Row],[amount]],0)</f>
        <v>0</v>
      </c>
      <c r="U97" s="10">
        <f>IF(Table1[[#This Row],[quantity]]&lt;0,Table1[[#This Row],[quantity]],0)</f>
        <v>0</v>
      </c>
    </row>
    <row r="98" spans="1:21" ht="14.25" customHeight="1" x14ac:dyDescent="0.25">
      <c r="A98" s="5">
        <v>45642</v>
      </c>
      <c r="B98" s="6" t="s">
        <v>57</v>
      </c>
      <c r="C98" s="6" t="s">
        <v>129</v>
      </c>
      <c r="D98" s="6" t="s">
        <v>130</v>
      </c>
      <c r="E98" s="6" t="s">
        <v>81</v>
      </c>
      <c r="F98" s="6" t="s">
        <v>82</v>
      </c>
      <c r="G98" s="6" t="s">
        <v>62</v>
      </c>
      <c r="H98" s="6" t="s">
        <v>63</v>
      </c>
      <c r="I98" s="6">
        <v>5</v>
      </c>
      <c r="J98" s="6">
        <v>141</v>
      </c>
      <c r="K98" s="6">
        <v>14387.64</v>
      </c>
      <c r="L98" s="6"/>
      <c r="M98" s="6" t="s">
        <v>136</v>
      </c>
      <c r="N98" s="10">
        <f>IF(AND(Table1[[#This Row],[quantity]] &gt;= 0, Table1[[#This Row],[amount]] &gt;= 0), Table1[[#This Row],[quantity]] * Table1[[#This Row],[amount]], 0)</f>
        <v>2028657.24</v>
      </c>
      <c r="O98" s="10">
        <f t="shared" si="4"/>
        <v>12418627.599999996</v>
      </c>
      <c r="P98" s="10">
        <f t="shared" si="5"/>
        <v>82050717.730000049</v>
      </c>
      <c r="Q98" s="10">
        <f t="shared" si="6"/>
        <v>13245</v>
      </c>
      <c r="R98" s="10">
        <f t="shared" si="7"/>
        <v>377</v>
      </c>
      <c r="S98" s="10">
        <f>IF(Table1[[#This Row],[quantity]]&gt;0,Table1[[#This Row],[quantity]],0)</f>
        <v>141</v>
      </c>
      <c r="T98" s="10">
        <f>IF(AND(Table1[[#This Row],[quantity]]&lt;0,Table1[[#This Row],[amount]]&lt;0),Table1[[#This Row],[quantity]]*Table1[[#This Row],[amount]],0)</f>
        <v>0</v>
      </c>
      <c r="U98" s="10">
        <f>IF(Table1[[#This Row],[quantity]]&lt;0,Table1[[#This Row],[quantity]],0)</f>
        <v>0</v>
      </c>
    </row>
    <row r="99" spans="1:21" ht="14.25" customHeight="1" x14ac:dyDescent="0.25">
      <c r="A99" s="5">
        <v>45639</v>
      </c>
      <c r="B99" s="6" t="s">
        <v>57</v>
      </c>
      <c r="C99" s="6" t="s">
        <v>69</v>
      </c>
      <c r="D99" s="6" t="s">
        <v>70</v>
      </c>
      <c r="E99" s="6" t="s">
        <v>60</v>
      </c>
      <c r="F99" s="6" t="s">
        <v>61</v>
      </c>
      <c r="G99" s="6" t="s">
        <v>62</v>
      </c>
      <c r="H99" s="6" t="s">
        <v>71</v>
      </c>
      <c r="I99" s="6">
        <v>3</v>
      </c>
      <c r="J99" s="6">
        <v>45</v>
      </c>
      <c r="K99" s="6">
        <v>43124.85</v>
      </c>
      <c r="L99" s="6"/>
      <c r="M99" s="6" t="s">
        <v>64</v>
      </c>
      <c r="N99" s="10">
        <f>IF(AND(Table1[[#This Row],[quantity]] &gt;= 0, Table1[[#This Row],[amount]] &gt;= 0), Table1[[#This Row],[quantity]] * Table1[[#This Row],[amount]], 0)</f>
        <v>1940618.25</v>
      </c>
      <c r="O99" s="10">
        <f t="shared" si="4"/>
        <v>11541339.4</v>
      </c>
      <c r="P99" s="10">
        <f t="shared" si="5"/>
        <v>17160068.170000006</v>
      </c>
      <c r="Q99" s="10">
        <f t="shared" si="6"/>
        <v>2407</v>
      </c>
      <c r="R99" s="10">
        <f t="shared" si="7"/>
        <v>74</v>
      </c>
      <c r="S99" s="10">
        <f>IF(Table1[[#This Row],[quantity]]&gt;0,Table1[[#This Row],[quantity]],0)</f>
        <v>45</v>
      </c>
      <c r="T99" s="10">
        <f>IF(AND(Table1[[#This Row],[quantity]]&lt;0,Table1[[#This Row],[amount]]&lt;0),Table1[[#This Row],[quantity]]*Table1[[#This Row],[amount]],0)</f>
        <v>0</v>
      </c>
      <c r="U99" s="10">
        <f>IF(Table1[[#This Row],[quantity]]&lt;0,Table1[[#This Row],[quantity]],0)</f>
        <v>0</v>
      </c>
    </row>
    <row r="100" spans="1:21" ht="14.25" customHeight="1" x14ac:dyDescent="0.25">
      <c r="A100" s="5">
        <v>45640</v>
      </c>
      <c r="B100" s="6" t="s">
        <v>57</v>
      </c>
      <c r="C100" s="6" t="s">
        <v>87</v>
      </c>
      <c r="D100" s="6" t="s">
        <v>88</v>
      </c>
      <c r="E100" s="6" t="s">
        <v>60</v>
      </c>
      <c r="F100" s="6" t="s">
        <v>61</v>
      </c>
      <c r="G100" s="6" t="s">
        <v>62</v>
      </c>
      <c r="H100" s="6" t="s">
        <v>71</v>
      </c>
      <c r="I100" s="6">
        <v>5</v>
      </c>
      <c r="J100" s="6">
        <v>55</v>
      </c>
      <c r="K100" s="6">
        <v>33051.15</v>
      </c>
      <c r="L100" s="6"/>
      <c r="M100" s="6" t="s">
        <v>105</v>
      </c>
      <c r="N100" s="10">
        <f>IF(AND(Table1[[#This Row],[quantity]] &gt;= 0, Table1[[#This Row],[amount]] &gt;= 0), Table1[[#This Row],[quantity]] * Table1[[#This Row],[amount]], 0)</f>
        <v>1817813.25</v>
      </c>
      <c r="O100" s="10">
        <f t="shared" si="4"/>
        <v>17105064.900000006</v>
      </c>
      <c r="P100" s="10">
        <f t="shared" si="5"/>
        <v>85904626.810000002</v>
      </c>
      <c r="Q100" s="10">
        <f t="shared" si="6"/>
        <v>14620</v>
      </c>
      <c r="R100" s="10">
        <f t="shared" si="7"/>
        <v>459</v>
      </c>
      <c r="S100" s="10">
        <f>IF(Table1[[#This Row],[quantity]]&gt;0,Table1[[#This Row],[quantity]],0)</f>
        <v>55</v>
      </c>
      <c r="T100" s="10">
        <f>IF(AND(Table1[[#This Row],[quantity]]&lt;0,Table1[[#This Row],[amount]]&lt;0),Table1[[#This Row],[quantity]]*Table1[[#This Row],[amount]],0)</f>
        <v>0</v>
      </c>
      <c r="U100" s="10">
        <f>IF(Table1[[#This Row],[quantity]]&lt;0,Table1[[#This Row],[quantity]],0)</f>
        <v>0</v>
      </c>
    </row>
    <row r="101" spans="1:21" ht="14.25" customHeight="1" x14ac:dyDescent="0.25">
      <c r="A101" s="5">
        <v>45643</v>
      </c>
      <c r="B101" s="6" t="s">
        <v>57</v>
      </c>
      <c r="C101" s="6" t="s">
        <v>137</v>
      </c>
      <c r="D101" s="6" t="s">
        <v>138</v>
      </c>
      <c r="E101" s="6" t="s">
        <v>60</v>
      </c>
      <c r="F101" s="6" t="s">
        <v>61</v>
      </c>
      <c r="G101" s="6" t="s">
        <v>31</v>
      </c>
      <c r="H101" s="6" t="s">
        <v>117</v>
      </c>
      <c r="I101" s="6">
        <v>120</v>
      </c>
      <c r="J101" s="6">
        <v>240</v>
      </c>
      <c r="K101" s="6">
        <v>7567.2</v>
      </c>
      <c r="L101" s="6"/>
      <c r="M101" s="6" t="s">
        <v>136</v>
      </c>
      <c r="N101" s="10">
        <f>IF(AND(Table1[[#This Row],[quantity]] &gt;= 0, Table1[[#This Row],[amount]] &gt;= 0), Table1[[#This Row],[quantity]] * Table1[[#This Row],[amount]], 0)</f>
        <v>1816128</v>
      </c>
      <c r="O101" s="10">
        <f t="shared" si="4"/>
        <v>17948662.649999999</v>
      </c>
      <c r="P101" s="10">
        <f t="shared" si="5"/>
        <v>80022060.490000039</v>
      </c>
      <c r="Q101" s="10">
        <f t="shared" si="6"/>
        <v>13104</v>
      </c>
      <c r="R101" s="10">
        <f t="shared" si="7"/>
        <v>376</v>
      </c>
      <c r="S101" s="10">
        <f>IF(Table1[[#This Row],[quantity]]&gt;0,Table1[[#This Row],[quantity]],0)</f>
        <v>240</v>
      </c>
      <c r="T101" s="10">
        <f>IF(AND(Table1[[#This Row],[quantity]]&lt;0,Table1[[#This Row],[amount]]&lt;0),Table1[[#This Row],[quantity]]*Table1[[#This Row],[amount]],0)</f>
        <v>0</v>
      </c>
      <c r="U101" s="10">
        <f>IF(Table1[[#This Row],[quantity]]&lt;0,Table1[[#This Row],[quantity]],0)</f>
        <v>0</v>
      </c>
    </row>
    <row r="102" spans="1:21" ht="14.25" customHeight="1" x14ac:dyDescent="0.25">
      <c r="A102" s="5">
        <v>45640</v>
      </c>
      <c r="B102" s="6" t="s">
        <v>57</v>
      </c>
      <c r="C102" s="6" t="s">
        <v>90</v>
      </c>
      <c r="D102" s="6" t="s">
        <v>91</v>
      </c>
      <c r="E102" s="6" t="s">
        <v>81</v>
      </c>
      <c r="F102" s="6" t="s">
        <v>82</v>
      </c>
      <c r="G102" s="6" t="s">
        <v>55</v>
      </c>
      <c r="H102" s="6" t="s">
        <v>56</v>
      </c>
      <c r="I102" s="6">
        <v>18</v>
      </c>
      <c r="J102" s="6">
        <v>72</v>
      </c>
      <c r="K102" s="6">
        <v>24981.119999999999</v>
      </c>
      <c r="L102" s="6"/>
      <c r="M102" s="6" t="s">
        <v>105</v>
      </c>
      <c r="N102" s="10">
        <f>IF(AND(Table1[[#This Row],[quantity]] &gt;= 0, Table1[[#This Row],[amount]] &gt;= 0), Table1[[#This Row],[quantity]] * Table1[[#This Row],[amount]], 0)</f>
        <v>1798640.6399999999</v>
      </c>
      <c r="O102" s="10">
        <f t="shared" si="4"/>
        <v>7318452.7200000007</v>
      </c>
      <c r="P102" s="10">
        <f t="shared" si="5"/>
        <v>84086813.559999987</v>
      </c>
      <c r="Q102" s="10">
        <f t="shared" si="6"/>
        <v>14565</v>
      </c>
      <c r="R102" s="10">
        <f t="shared" si="7"/>
        <v>458</v>
      </c>
      <c r="S102" s="10">
        <f>IF(Table1[[#This Row],[quantity]]&gt;0,Table1[[#This Row],[quantity]],0)</f>
        <v>72</v>
      </c>
      <c r="T102" s="10">
        <f>IF(AND(Table1[[#This Row],[quantity]]&lt;0,Table1[[#This Row],[amount]]&lt;0),Table1[[#This Row],[quantity]]*Table1[[#This Row],[amount]],0)</f>
        <v>0</v>
      </c>
      <c r="U102" s="10">
        <f>IF(Table1[[#This Row],[quantity]]&lt;0,Table1[[#This Row],[quantity]],0)</f>
        <v>0</v>
      </c>
    </row>
    <row r="103" spans="1:21" ht="14.25" customHeight="1" x14ac:dyDescent="0.25">
      <c r="A103" s="5">
        <v>45640</v>
      </c>
      <c r="B103" s="6" t="s">
        <v>57</v>
      </c>
      <c r="C103" s="6" t="s">
        <v>96</v>
      </c>
      <c r="D103" s="6" t="s">
        <v>97</v>
      </c>
      <c r="E103" s="6" t="s">
        <v>60</v>
      </c>
      <c r="F103" s="6" t="s">
        <v>61</v>
      </c>
      <c r="G103" s="6" t="s">
        <v>40</v>
      </c>
      <c r="H103" s="6" t="s">
        <v>47</v>
      </c>
      <c r="I103" s="6">
        <v>16</v>
      </c>
      <c r="J103" s="6">
        <v>32</v>
      </c>
      <c r="K103" s="6">
        <v>55299.199999999997</v>
      </c>
      <c r="L103" s="6"/>
      <c r="M103" s="6" t="s">
        <v>105</v>
      </c>
      <c r="N103" s="10">
        <f>IF(AND(Table1[[#This Row],[quantity]] &gt;= 0, Table1[[#This Row],[amount]] &gt;= 0), Table1[[#This Row],[quantity]] * Table1[[#This Row],[amount]], 0)</f>
        <v>1769574.3999999999</v>
      </c>
      <c r="O103" s="10">
        <f t="shared" si="4"/>
        <v>21209703.639999997</v>
      </c>
      <c r="P103" s="10">
        <f t="shared" si="5"/>
        <v>82288172.919999957</v>
      </c>
      <c r="Q103" s="10">
        <f t="shared" si="6"/>
        <v>14493</v>
      </c>
      <c r="R103" s="10">
        <f t="shared" si="7"/>
        <v>457</v>
      </c>
      <c r="S103" s="10">
        <f>IF(Table1[[#This Row],[quantity]]&gt;0,Table1[[#This Row],[quantity]],0)</f>
        <v>32</v>
      </c>
      <c r="T103" s="10">
        <f>IF(AND(Table1[[#This Row],[quantity]]&lt;0,Table1[[#This Row],[amount]]&lt;0),Table1[[#This Row],[quantity]]*Table1[[#This Row],[amount]],0)</f>
        <v>0</v>
      </c>
      <c r="U103" s="10">
        <f>IF(Table1[[#This Row],[quantity]]&lt;0,Table1[[#This Row],[quantity]],0)</f>
        <v>0</v>
      </c>
    </row>
    <row r="104" spans="1:21" ht="14.25" customHeight="1" x14ac:dyDescent="0.25">
      <c r="A104" s="5">
        <v>45646</v>
      </c>
      <c r="B104" s="6" t="s">
        <v>57</v>
      </c>
      <c r="C104" s="6" t="s">
        <v>96</v>
      </c>
      <c r="D104" s="6" t="s">
        <v>97</v>
      </c>
      <c r="E104" s="6" t="s">
        <v>60</v>
      </c>
      <c r="F104" s="6" t="s">
        <v>61</v>
      </c>
      <c r="G104" s="6" t="s">
        <v>40</v>
      </c>
      <c r="H104" s="6" t="s">
        <v>47</v>
      </c>
      <c r="I104" s="6">
        <v>16</v>
      </c>
      <c r="J104" s="6">
        <v>32</v>
      </c>
      <c r="K104" s="6">
        <v>55299.199999999997</v>
      </c>
      <c r="L104" s="6"/>
      <c r="M104" s="6" t="s">
        <v>136</v>
      </c>
      <c r="N104" s="10">
        <f>IF(AND(Table1[[#This Row],[quantity]] &gt;= 0, Table1[[#This Row],[amount]] &gt;= 0), Table1[[#This Row],[quantity]] * Table1[[#This Row],[amount]], 0)</f>
        <v>1769574.3999999999</v>
      </c>
      <c r="O104" s="10">
        <f t="shared" si="4"/>
        <v>19440129.239999998</v>
      </c>
      <c r="P104" s="10">
        <f t="shared" si="5"/>
        <v>78205932.490000024</v>
      </c>
      <c r="Q104" s="10">
        <f t="shared" si="6"/>
        <v>12864</v>
      </c>
      <c r="R104" s="10">
        <f t="shared" si="7"/>
        <v>375</v>
      </c>
      <c r="S104" s="10">
        <f>IF(Table1[[#This Row],[quantity]]&gt;0,Table1[[#This Row],[quantity]],0)</f>
        <v>32</v>
      </c>
      <c r="T104" s="10">
        <f>IF(AND(Table1[[#This Row],[quantity]]&lt;0,Table1[[#This Row],[amount]]&lt;0),Table1[[#This Row],[quantity]]*Table1[[#This Row],[amount]],0)</f>
        <v>0</v>
      </c>
      <c r="U104" s="10">
        <f>IF(Table1[[#This Row],[quantity]]&lt;0,Table1[[#This Row],[quantity]],0)</f>
        <v>0</v>
      </c>
    </row>
    <row r="105" spans="1:21" ht="14.25" customHeight="1" x14ac:dyDescent="0.25">
      <c r="A105" s="5">
        <v>45645</v>
      </c>
      <c r="B105" s="6" t="s">
        <v>57</v>
      </c>
      <c r="C105" s="6" t="s">
        <v>87</v>
      </c>
      <c r="D105" s="6" t="s">
        <v>88</v>
      </c>
      <c r="E105" s="6" t="s">
        <v>60</v>
      </c>
      <c r="F105" s="6" t="s">
        <v>61</v>
      </c>
      <c r="G105" s="6" t="s">
        <v>62</v>
      </c>
      <c r="H105" s="6" t="s">
        <v>71</v>
      </c>
      <c r="I105" s="6">
        <v>72</v>
      </c>
      <c r="J105" s="6">
        <v>432</v>
      </c>
      <c r="K105" s="6">
        <v>4000.32</v>
      </c>
      <c r="L105" s="6"/>
      <c r="M105" s="6" t="s">
        <v>136</v>
      </c>
      <c r="N105" s="10">
        <f>IF(AND(Table1[[#This Row],[quantity]] &gt;= 0, Table1[[#This Row],[amount]] &gt;= 0), Table1[[#This Row],[quantity]] * Table1[[#This Row],[amount]], 0)</f>
        <v>1728138.24</v>
      </c>
      <c r="O105" s="10">
        <f t="shared" si="4"/>
        <v>15287251.650000008</v>
      </c>
      <c r="P105" s="10">
        <f t="shared" si="5"/>
        <v>76436358.090000033</v>
      </c>
      <c r="Q105" s="10">
        <f t="shared" si="6"/>
        <v>12832</v>
      </c>
      <c r="R105" s="10">
        <f t="shared" si="7"/>
        <v>374</v>
      </c>
      <c r="S105" s="10">
        <f>IF(Table1[[#This Row],[quantity]]&gt;0,Table1[[#This Row],[quantity]],0)</f>
        <v>432</v>
      </c>
      <c r="T105" s="10">
        <f>IF(AND(Table1[[#This Row],[quantity]]&lt;0,Table1[[#This Row],[amount]]&lt;0),Table1[[#This Row],[quantity]]*Table1[[#This Row],[amount]],0)</f>
        <v>0</v>
      </c>
      <c r="U105" s="10">
        <f>IF(Table1[[#This Row],[quantity]]&lt;0,Table1[[#This Row],[quantity]],0)</f>
        <v>0</v>
      </c>
    </row>
    <row r="106" spans="1:21" ht="14.25" customHeight="1" x14ac:dyDescent="0.25">
      <c r="A106" s="5">
        <v>45642</v>
      </c>
      <c r="B106" s="6" t="s">
        <v>57</v>
      </c>
      <c r="C106" s="6" t="s">
        <v>106</v>
      </c>
      <c r="D106" s="6" t="s">
        <v>107</v>
      </c>
      <c r="E106" s="6" t="s">
        <v>81</v>
      </c>
      <c r="F106" s="6" t="s">
        <v>82</v>
      </c>
      <c r="G106" s="6" t="s">
        <v>62</v>
      </c>
      <c r="H106" s="6" t="s">
        <v>63</v>
      </c>
      <c r="I106" s="6">
        <v>48</v>
      </c>
      <c r="J106" s="6">
        <v>144</v>
      </c>
      <c r="K106" s="6">
        <v>12000.96</v>
      </c>
      <c r="L106" s="6"/>
      <c r="M106" s="6" t="s">
        <v>136</v>
      </c>
      <c r="N106" s="10">
        <f>IF(AND(Table1[[#This Row],[quantity]] &gt;= 0, Table1[[#This Row],[amount]] &gt;= 0), Table1[[#This Row],[quantity]] * Table1[[#This Row],[amount]], 0)</f>
        <v>1728138.2399999998</v>
      </c>
      <c r="O106" s="10">
        <f t="shared" si="4"/>
        <v>10623953.229999995</v>
      </c>
      <c r="P106" s="10">
        <f t="shared" si="5"/>
        <v>74708219.850000024</v>
      </c>
      <c r="Q106" s="10">
        <f t="shared" si="6"/>
        <v>12400</v>
      </c>
      <c r="R106" s="10">
        <f t="shared" si="7"/>
        <v>373</v>
      </c>
      <c r="S106" s="10">
        <f>IF(Table1[[#This Row],[quantity]]&gt;0,Table1[[#This Row],[quantity]],0)</f>
        <v>144</v>
      </c>
      <c r="T106" s="10">
        <f>IF(AND(Table1[[#This Row],[quantity]]&lt;0,Table1[[#This Row],[amount]]&lt;0),Table1[[#This Row],[quantity]]*Table1[[#This Row],[amount]],0)</f>
        <v>0</v>
      </c>
      <c r="U106" s="10">
        <f>IF(Table1[[#This Row],[quantity]]&lt;0,Table1[[#This Row],[quantity]],0)</f>
        <v>0</v>
      </c>
    </row>
    <row r="107" spans="1:21" ht="14.25" customHeight="1" x14ac:dyDescent="0.25">
      <c r="A107" s="5">
        <v>45646</v>
      </c>
      <c r="B107" s="6" t="s">
        <v>57</v>
      </c>
      <c r="C107" s="6" t="s">
        <v>67</v>
      </c>
      <c r="D107" s="6" t="s">
        <v>68</v>
      </c>
      <c r="E107" s="6" t="s">
        <v>60</v>
      </c>
      <c r="F107" s="6" t="s">
        <v>61</v>
      </c>
      <c r="G107" s="6" t="s">
        <v>62</v>
      </c>
      <c r="H107" s="6" t="s">
        <v>71</v>
      </c>
      <c r="I107" s="6">
        <v>24</v>
      </c>
      <c r="J107" s="6">
        <v>112</v>
      </c>
      <c r="K107" s="6">
        <v>15140.16</v>
      </c>
      <c r="L107" s="6"/>
      <c r="M107" s="6" t="s">
        <v>136</v>
      </c>
      <c r="N107" s="10">
        <f>IF(AND(Table1[[#This Row],[quantity]] &gt;= 0, Table1[[#This Row],[amount]] &gt;= 0), Table1[[#This Row],[quantity]] * Table1[[#This Row],[amount]], 0)</f>
        <v>1695697.9199999999</v>
      </c>
      <c r="O107" s="10">
        <f t="shared" si="4"/>
        <v>11339529.809999997</v>
      </c>
      <c r="P107" s="10">
        <f t="shared" si="5"/>
        <v>72980081.610000014</v>
      </c>
      <c r="Q107" s="10">
        <f t="shared" si="6"/>
        <v>12256</v>
      </c>
      <c r="R107" s="10">
        <f t="shared" si="7"/>
        <v>372</v>
      </c>
      <c r="S107" s="10">
        <f>IF(Table1[[#This Row],[quantity]]&gt;0,Table1[[#This Row],[quantity]],0)</f>
        <v>112</v>
      </c>
      <c r="T107" s="10">
        <f>IF(AND(Table1[[#This Row],[quantity]]&lt;0,Table1[[#This Row],[amount]]&lt;0),Table1[[#This Row],[quantity]]*Table1[[#This Row],[amount]],0)</f>
        <v>0</v>
      </c>
      <c r="U107" s="10">
        <f>IF(Table1[[#This Row],[quantity]]&lt;0,Table1[[#This Row],[quantity]],0)</f>
        <v>0</v>
      </c>
    </row>
    <row r="108" spans="1:21" ht="14.25" customHeight="1" x14ac:dyDescent="0.25">
      <c r="A108" s="5">
        <v>45639</v>
      </c>
      <c r="B108" s="6" t="s">
        <v>57</v>
      </c>
      <c r="C108" s="6" t="s">
        <v>69</v>
      </c>
      <c r="D108" s="6" t="s">
        <v>70</v>
      </c>
      <c r="E108" s="6" t="s">
        <v>60</v>
      </c>
      <c r="F108" s="6" t="s">
        <v>61</v>
      </c>
      <c r="G108" s="6" t="s">
        <v>62</v>
      </c>
      <c r="H108" s="6" t="s">
        <v>63</v>
      </c>
      <c r="I108" s="6">
        <v>48</v>
      </c>
      <c r="J108" s="6">
        <v>140</v>
      </c>
      <c r="K108" s="6">
        <v>11667.6</v>
      </c>
      <c r="L108" s="6"/>
      <c r="M108" s="6" t="s">
        <v>64</v>
      </c>
      <c r="N108" s="10">
        <f>IF(AND(Table1[[#This Row],[quantity]] &gt;= 0, Table1[[#This Row],[amount]] &gt;= 0), Table1[[#This Row],[quantity]] * Table1[[#This Row],[amount]], 0)</f>
        <v>1633464</v>
      </c>
      <c r="O108" s="10">
        <f t="shared" si="4"/>
        <v>9600721.1499999985</v>
      </c>
      <c r="P108" s="10">
        <f t="shared" si="5"/>
        <v>15219449.919999996</v>
      </c>
      <c r="Q108" s="10">
        <f t="shared" si="6"/>
        <v>2362</v>
      </c>
      <c r="R108" s="10">
        <f t="shared" si="7"/>
        <v>73</v>
      </c>
      <c r="S108" s="10">
        <f>IF(Table1[[#This Row],[quantity]]&gt;0,Table1[[#This Row],[quantity]],0)</f>
        <v>140</v>
      </c>
      <c r="T108" s="10">
        <f>IF(AND(Table1[[#This Row],[quantity]]&lt;0,Table1[[#This Row],[amount]]&lt;0),Table1[[#This Row],[quantity]]*Table1[[#This Row],[amount]],0)</f>
        <v>0</v>
      </c>
      <c r="U108" s="10">
        <f>IF(Table1[[#This Row],[quantity]]&lt;0,Table1[[#This Row],[quantity]],0)</f>
        <v>0</v>
      </c>
    </row>
    <row r="109" spans="1:21" ht="14.25" customHeight="1" x14ac:dyDescent="0.25">
      <c r="A109" s="5">
        <v>45640</v>
      </c>
      <c r="B109" s="6" t="s">
        <v>57</v>
      </c>
      <c r="C109" s="6" t="s">
        <v>87</v>
      </c>
      <c r="D109" s="6" t="s">
        <v>88</v>
      </c>
      <c r="E109" s="6" t="s">
        <v>60</v>
      </c>
      <c r="F109" s="6" t="s">
        <v>61</v>
      </c>
      <c r="G109" s="6" t="s">
        <v>62</v>
      </c>
      <c r="H109" s="6" t="s">
        <v>124</v>
      </c>
      <c r="I109" s="6">
        <v>6</v>
      </c>
      <c r="J109" s="6">
        <v>60</v>
      </c>
      <c r="K109" s="6">
        <v>27166.2</v>
      </c>
      <c r="L109" s="6"/>
      <c r="M109" s="6" t="s">
        <v>105</v>
      </c>
      <c r="N109" s="10">
        <f>IF(AND(Table1[[#This Row],[quantity]] &gt;= 0, Table1[[#This Row],[amount]] &gt;= 0), Table1[[#This Row],[quantity]] * Table1[[#This Row],[amount]], 0)</f>
        <v>1629972</v>
      </c>
      <c r="O109" s="10">
        <f t="shared" si="4"/>
        <v>13559113.410000006</v>
      </c>
      <c r="P109" s="10">
        <f t="shared" si="5"/>
        <v>80518598.519999966</v>
      </c>
      <c r="Q109" s="10">
        <f t="shared" si="6"/>
        <v>14461</v>
      </c>
      <c r="R109" s="10">
        <f t="shared" si="7"/>
        <v>456</v>
      </c>
      <c r="S109" s="10">
        <f>IF(Table1[[#This Row],[quantity]]&gt;0,Table1[[#This Row],[quantity]],0)</f>
        <v>60</v>
      </c>
      <c r="T109" s="10">
        <f>IF(AND(Table1[[#This Row],[quantity]]&lt;0,Table1[[#This Row],[amount]]&lt;0),Table1[[#This Row],[quantity]]*Table1[[#This Row],[amount]],0)</f>
        <v>0</v>
      </c>
      <c r="U109" s="10">
        <f>IF(Table1[[#This Row],[quantity]]&lt;0,Table1[[#This Row],[quantity]],0)</f>
        <v>0</v>
      </c>
    </row>
    <row r="110" spans="1:21" ht="14.25" customHeight="1" x14ac:dyDescent="0.25">
      <c r="A110" s="5">
        <v>45643</v>
      </c>
      <c r="B110" s="6" t="s">
        <v>57</v>
      </c>
      <c r="C110" s="6" t="s">
        <v>137</v>
      </c>
      <c r="D110" s="6" t="s">
        <v>138</v>
      </c>
      <c r="E110" s="6" t="s">
        <v>60</v>
      </c>
      <c r="F110" s="6" t="s">
        <v>61</v>
      </c>
      <c r="G110" s="6" t="s">
        <v>18</v>
      </c>
      <c r="H110" s="6" t="s">
        <v>109</v>
      </c>
      <c r="I110" s="6">
        <v>1200</v>
      </c>
      <c r="J110" s="6">
        <v>400</v>
      </c>
      <c r="K110" s="6">
        <v>4044</v>
      </c>
      <c r="L110" s="6"/>
      <c r="M110" s="6" t="s">
        <v>136</v>
      </c>
      <c r="N110" s="10">
        <f>IF(AND(Table1[[#This Row],[quantity]] &gt;= 0, Table1[[#This Row],[amount]] &gt;= 0), Table1[[#This Row],[quantity]] * Table1[[#This Row],[amount]], 0)</f>
        <v>1617600</v>
      </c>
      <c r="O110" s="10">
        <f t="shared" si="4"/>
        <v>16132534.650000004</v>
      </c>
      <c r="P110" s="10">
        <f t="shared" si="5"/>
        <v>71284383.690000013</v>
      </c>
      <c r="Q110" s="10">
        <f t="shared" si="6"/>
        <v>12144</v>
      </c>
      <c r="R110" s="10">
        <f t="shared" si="7"/>
        <v>371</v>
      </c>
      <c r="S110" s="10">
        <f>IF(Table1[[#This Row],[quantity]]&gt;0,Table1[[#This Row],[quantity]],0)</f>
        <v>400</v>
      </c>
      <c r="T110" s="10">
        <f>IF(AND(Table1[[#This Row],[quantity]]&lt;0,Table1[[#This Row],[amount]]&lt;0),Table1[[#This Row],[quantity]]*Table1[[#This Row],[amount]],0)</f>
        <v>0</v>
      </c>
      <c r="U110" s="10">
        <f>IF(Table1[[#This Row],[quantity]]&lt;0,Table1[[#This Row],[quantity]],0)</f>
        <v>0</v>
      </c>
    </row>
    <row r="111" spans="1:21" ht="14.25" customHeight="1" x14ac:dyDescent="0.25">
      <c r="A111" s="5">
        <v>45644</v>
      </c>
      <c r="B111" s="6" t="s">
        <v>57</v>
      </c>
      <c r="C111" s="6" t="s">
        <v>65</v>
      </c>
      <c r="D111" s="6" t="s">
        <v>66</v>
      </c>
      <c r="E111" s="6" t="s">
        <v>60</v>
      </c>
      <c r="F111" s="6" t="s">
        <v>61</v>
      </c>
      <c r="G111" s="6" t="s">
        <v>40</v>
      </c>
      <c r="H111" s="6" t="s">
        <v>93</v>
      </c>
      <c r="I111" s="6">
        <v>32</v>
      </c>
      <c r="J111" s="6">
        <v>96</v>
      </c>
      <c r="K111" s="6">
        <v>16821.12</v>
      </c>
      <c r="L111" s="6"/>
      <c r="M111" s="6" t="s">
        <v>136</v>
      </c>
      <c r="N111" s="10">
        <f>IF(AND(Table1[[#This Row],[quantity]] &gt;= 0, Table1[[#This Row],[amount]] &gt;= 0), Table1[[#This Row],[quantity]] * Table1[[#This Row],[amount]], 0)</f>
        <v>1614827.52</v>
      </c>
      <c r="O111" s="10">
        <f t="shared" si="4"/>
        <v>17246615.960000012</v>
      </c>
      <c r="P111" s="10">
        <f t="shared" si="5"/>
        <v>69666783.689999998</v>
      </c>
      <c r="Q111" s="10">
        <f t="shared" si="6"/>
        <v>11744</v>
      </c>
      <c r="R111" s="10">
        <f t="shared" si="7"/>
        <v>370</v>
      </c>
      <c r="S111" s="10">
        <f>IF(Table1[[#This Row],[quantity]]&gt;0,Table1[[#This Row],[quantity]],0)</f>
        <v>96</v>
      </c>
      <c r="T111" s="10">
        <f>IF(AND(Table1[[#This Row],[quantity]]&lt;0,Table1[[#This Row],[amount]]&lt;0),Table1[[#This Row],[quantity]]*Table1[[#This Row],[amount]],0)</f>
        <v>0</v>
      </c>
      <c r="U111" s="10">
        <f>IF(Table1[[#This Row],[quantity]]&lt;0,Table1[[#This Row],[quantity]],0)</f>
        <v>0</v>
      </c>
    </row>
    <row r="112" spans="1:21" ht="14.25" customHeight="1" x14ac:dyDescent="0.25">
      <c r="A112" s="5">
        <v>45646</v>
      </c>
      <c r="B112" s="6" t="s">
        <v>57</v>
      </c>
      <c r="C112" s="6" t="s">
        <v>96</v>
      </c>
      <c r="D112" s="6" t="s">
        <v>97</v>
      </c>
      <c r="E112" s="6" t="s">
        <v>60</v>
      </c>
      <c r="F112" s="6" t="s">
        <v>61</v>
      </c>
      <c r="G112" s="6" t="s">
        <v>40</v>
      </c>
      <c r="H112" s="6" t="s">
        <v>93</v>
      </c>
      <c r="I112" s="6">
        <v>32</v>
      </c>
      <c r="J112" s="6">
        <v>96</v>
      </c>
      <c r="K112" s="6">
        <v>16821.12</v>
      </c>
      <c r="L112" s="6"/>
      <c r="M112" s="6" t="s">
        <v>136</v>
      </c>
      <c r="N112" s="10">
        <f>IF(AND(Table1[[#This Row],[quantity]] &gt;= 0, Table1[[#This Row],[amount]] &gt;= 0), Table1[[#This Row],[quantity]] * Table1[[#This Row],[amount]], 0)</f>
        <v>1614827.52</v>
      </c>
      <c r="O112" s="10">
        <f t="shared" si="4"/>
        <v>17670554.839999996</v>
      </c>
      <c r="P112" s="10">
        <f t="shared" si="5"/>
        <v>68051956.169999912</v>
      </c>
      <c r="Q112" s="10">
        <f t="shared" si="6"/>
        <v>11648</v>
      </c>
      <c r="R112" s="10">
        <f t="shared" si="7"/>
        <v>369</v>
      </c>
      <c r="S112" s="10">
        <f>IF(Table1[[#This Row],[quantity]]&gt;0,Table1[[#This Row],[quantity]],0)</f>
        <v>96</v>
      </c>
      <c r="T112" s="10">
        <f>IF(AND(Table1[[#This Row],[quantity]]&lt;0,Table1[[#This Row],[amount]]&lt;0),Table1[[#This Row],[quantity]]*Table1[[#This Row],[amount]],0)</f>
        <v>0</v>
      </c>
      <c r="U112" s="10">
        <f>IF(Table1[[#This Row],[quantity]]&lt;0,Table1[[#This Row],[quantity]],0)</f>
        <v>0</v>
      </c>
    </row>
    <row r="113" spans="1:21" ht="14.25" customHeight="1" x14ac:dyDescent="0.25">
      <c r="A113" s="5">
        <v>45644</v>
      </c>
      <c r="B113" s="6" t="s">
        <v>57</v>
      </c>
      <c r="C113" s="6" t="s">
        <v>65</v>
      </c>
      <c r="D113" s="6" t="s">
        <v>66</v>
      </c>
      <c r="E113" s="6" t="s">
        <v>60</v>
      </c>
      <c r="F113" s="6" t="s">
        <v>61</v>
      </c>
      <c r="G113" s="6" t="s">
        <v>18</v>
      </c>
      <c r="H113" s="6" t="s">
        <v>104</v>
      </c>
      <c r="I113" s="6">
        <v>240</v>
      </c>
      <c r="J113" s="6">
        <v>120</v>
      </c>
      <c r="K113" s="6">
        <v>13440</v>
      </c>
      <c r="L113" s="6"/>
      <c r="M113" s="6" t="s">
        <v>136</v>
      </c>
      <c r="N113" s="10">
        <f>IF(AND(Table1[[#This Row],[quantity]] &gt;= 0, Table1[[#This Row],[amount]] &gt;= 0), Table1[[#This Row],[quantity]] * Table1[[#This Row],[amount]], 0)</f>
        <v>1612800</v>
      </c>
      <c r="O113" s="10">
        <f t="shared" si="4"/>
        <v>15631788.439999999</v>
      </c>
      <c r="P113" s="10">
        <f t="shared" si="5"/>
        <v>66437128.649999917</v>
      </c>
      <c r="Q113" s="10">
        <f t="shared" si="6"/>
        <v>11552</v>
      </c>
      <c r="R113" s="10">
        <f t="shared" si="7"/>
        <v>368</v>
      </c>
      <c r="S113" s="10">
        <f>IF(Table1[[#This Row],[quantity]]&gt;0,Table1[[#This Row],[quantity]],0)</f>
        <v>120</v>
      </c>
      <c r="T113" s="10">
        <f>IF(AND(Table1[[#This Row],[quantity]]&lt;0,Table1[[#This Row],[amount]]&lt;0),Table1[[#This Row],[quantity]]*Table1[[#This Row],[amount]],0)</f>
        <v>0</v>
      </c>
      <c r="U113" s="10">
        <f>IF(Table1[[#This Row],[quantity]]&lt;0,Table1[[#This Row],[quantity]],0)</f>
        <v>0</v>
      </c>
    </row>
    <row r="114" spans="1:21" ht="14.25" customHeight="1" x14ac:dyDescent="0.25">
      <c r="A114" s="5">
        <v>45639</v>
      </c>
      <c r="B114" s="6" t="s">
        <v>57</v>
      </c>
      <c r="C114" s="6" t="s">
        <v>69</v>
      </c>
      <c r="D114" s="6" t="s">
        <v>70</v>
      </c>
      <c r="E114" s="6" t="s">
        <v>60</v>
      </c>
      <c r="F114" s="6" t="s">
        <v>61</v>
      </c>
      <c r="G114" s="6" t="s">
        <v>74</v>
      </c>
      <c r="H114" s="6" t="s">
        <v>75</v>
      </c>
      <c r="I114" s="6">
        <v>48</v>
      </c>
      <c r="J114" s="6">
        <v>144</v>
      </c>
      <c r="K114" s="6">
        <v>10997.28</v>
      </c>
      <c r="L114" s="6"/>
      <c r="M114" s="6" t="s">
        <v>64</v>
      </c>
      <c r="N114" s="10">
        <f>IF(AND(Table1[[#This Row],[quantity]] &gt;= 0, Table1[[#This Row],[amount]] &gt;= 0), Table1[[#This Row],[quantity]] * Table1[[#This Row],[amount]], 0)</f>
        <v>1583608.32</v>
      </c>
      <c r="O114" s="10">
        <f t="shared" si="4"/>
        <v>7967257.1500000013</v>
      </c>
      <c r="P114" s="10">
        <f t="shared" si="5"/>
        <v>13585985.919999996</v>
      </c>
      <c r="Q114" s="10">
        <f t="shared" si="6"/>
        <v>2222</v>
      </c>
      <c r="R114" s="10">
        <f t="shared" si="7"/>
        <v>72</v>
      </c>
      <c r="S114" s="10">
        <f>IF(Table1[[#This Row],[quantity]]&gt;0,Table1[[#This Row],[quantity]],0)</f>
        <v>144</v>
      </c>
      <c r="T114" s="10">
        <f>IF(AND(Table1[[#This Row],[quantity]]&lt;0,Table1[[#This Row],[amount]]&lt;0),Table1[[#This Row],[quantity]]*Table1[[#This Row],[amount]],0)</f>
        <v>0</v>
      </c>
      <c r="U114" s="10">
        <f>IF(Table1[[#This Row],[quantity]]&lt;0,Table1[[#This Row],[quantity]],0)</f>
        <v>0</v>
      </c>
    </row>
    <row r="115" spans="1:21" ht="14.25" customHeight="1" x14ac:dyDescent="0.25">
      <c r="A115" s="5">
        <v>45640</v>
      </c>
      <c r="B115" s="6" t="s">
        <v>57</v>
      </c>
      <c r="C115" s="6" t="s">
        <v>106</v>
      </c>
      <c r="D115" s="6" t="s">
        <v>107</v>
      </c>
      <c r="E115" s="6" t="s">
        <v>81</v>
      </c>
      <c r="F115" s="6" t="s">
        <v>82</v>
      </c>
      <c r="G115" s="6" t="s">
        <v>31</v>
      </c>
      <c r="H115" s="6" t="s">
        <v>32</v>
      </c>
      <c r="I115" s="6">
        <v>48</v>
      </c>
      <c r="J115" s="6">
        <v>96</v>
      </c>
      <c r="K115" s="6">
        <v>16432.32</v>
      </c>
      <c r="L115" s="6"/>
      <c r="M115" s="6" t="s">
        <v>105</v>
      </c>
      <c r="N115" s="10">
        <f>IF(AND(Table1[[#This Row],[quantity]] &gt;= 0, Table1[[#This Row],[amount]] &gt;= 0), Table1[[#This Row],[quantity]] * Table1[[#This Row],[amount]], 0)</f>
        <v>1577502.72</v>
      </c>
      <c r="O115" s="10">
        <f t="shared" si="4"/>
        <v>8895814.9899999984</v>
      </c>
      <c r="P115" s="10">
        <f t="shared" si="5"/>
        <v>78888626.519999951</v>
      </c>
      <c r="Q115" s="10">
        <f t="shared" si="6"/>
        <v>14401</v>
      </c>
      <c r="R115" s="10">
        <f t="shared" si="7"/>
        <v>455</v>
      </c>
      <c r="S115" s="10">
        <f>IF(Table1[[#This Row],[quantity]]&gt;0,Table1[[#This Row],[quantity]],0)</f>
        <v>96</v>
      </c>
      <c r="T115" s="10">
        <f>IF(AND(Table1[[#This Row],[quantity]]&lt;0,Table1[[#This Row],[amount]]&lt;0),Table1[[#This Row],[quantity]]*Table1[[#This Row],[amount]],0)</f>
        <v>0</v>
      </c>
      <c r="U115" s="10">
        <f>IF(Table1[[#This Row],[quantity]]&lt;0,Table1[[#This Row],[quantity]],0)</f>
        <v>0</v>
      </c>
    </row>
    <row r="116" spans="1:21" ht="14.25" customHeight="1" x14ac:dyDescent="0.25">
      <c r="A116" s="5">
        <v>45644</v>
      </c>
      <c r="B116" s="6" t="s">
        <v>57</v>
      </c>
      <c r="C116" s="6" t="s">
        <v>72</v>
      </c>
      <c r="D116" s="6" t="s">
        <v>73</v>
      </c>
      <c r="E116" s="6" t="s">
        <v>60</v>
      </c>
      <c r="F116" s="6" t="s">
        <v>61</v>
      </c>
      <c r="G116" s="6" t="s">
        <v>18</v>
      </c>
      <c r="H116" s="6" t="s">
        <v>104</v>
      </c>
      <c r="I116" s="6">
        <v>480</v>
      </c>
      <c r="J116" s="6">
        <v>150</v>
      </c>
      <c r="K116" s="6">
        <v>10500</v>
      </c>
      <c r="L116" s="6"/>
      <c r="M116" s="6" t="s">
        <v>136</v>
      </c>
      <c r="N116" s="10">
        <f>IF(AND(Table1[[#This Row],[quantity]] &gt;= 0, Table1[[#This Row],[amount]] &gt;= 0), Table1[[#This Row],[quantity]] * Table1[[#This Row],[amount]], 0)</f>
        <v>1575000</v>
      </c>
      <c r="O116" s="10">
        <f t="shared" si="4"/>
        <v>9227028.3200000003</v>
      </c>
      <c r="P116" s="10">
        <f t="shared" si="5"/>
        <v>64824328.649999917</v>
      </c>
      <c r="Q116" s="10">
        <f t="shared" si="6"/>
        <v>11432</v>
      </c>
      <c r="R116" s="10">
        <f t="shared" si="7"/>
        <v>367</v>
      </c>
      <c r="S116" s="10">
        <f>IF(Table1[[#This Row],[quantity]]&gt;0,Table1[[#This Row],[quantity]],0)</f>
        <v>150</v>
      </c>
      <c r="T116" s="10">
        <f>IF(AND(Table1[[#This Row],[quantity]]&lt;0,Table1[[#This Row],[amount]]&lt;0),Table1[[#This Row],[quantity]]*Table1[[#This Row],[amount]],0)</f>
        <v>0</v>
      </c>
      <c r="U116" s="10">
        <f>IF(Table1[[#This Row],[quantity]]&lt;0,Table1[[#This Row],[quantity]],0)</f>
        <v>0</v>
      </c>
    </row>
    <row r="117" spans="1:21" ht="14.25" customHeight="1" x14ac:dyDescent="0.25">
      <c r="A117" s="5">
        <v>45640</v>
      </c>
      <c r="B117" s="6" t="s">
        <v>57</v>
      </c>
      <c r="C117" s="6" t="s">
        <v>84</v>
      </c>
      <c r="D117" s="6" t="s">
        <v>85</v>
      </c>
      <c r="E117" s="6" t="s">
        <v>60</v>
      </c>
      <c r="F117" s="6" t="s">
        <v>61</v>
      </c>
      <c r="G117" s="6" t="s">
        <v>31</v>
      </c>
      <c r="H117" s="6" t="s">
        <v>117</v>
      </c>
      <c r="I117" s="6">
        <v>40</v>
      </c>
      <c r="J117" s="6">
        <v>120</v>
      </c>
      <c r="K117" s="6">
        <v>12973.2</v>
      </c>
      <c r="L117" s="6"/>
      <c r="M117" s="6" t="s">
        <v>105</v>
      </c>
      <c r="N117" s="10">
        <f>IF(AND(Table1[[#This Row],[quantity]] &gt;= 0, Table1[[#This Row],[amount]] &gt;= 0), Table1[[#This Row],[quantity]] * Table1[[#This Row],[amount]], 0)</f>
        <v>1556784</v>
      </c>
      <c r="O117" s="10">
        <f t="shared" si="4"/>
        <v>15610069.140000001</v>
      </c>
      <c r="P117" s="10">
        <f t="shared" si="5"/>
        <v>77311123.799999967</v>
      </c>
      <c r="Q117" s="10">
        <f t="shared" si="6"/>
        <v>14305</v>
      </c>
      <c r="R117" s="10">
        <f t="shared" si="7"/>
        <v>454</v>
      </c>
      <c r="S117" s="10">
        <f>IF(Table1[[#This Row],[quantity]]&gt;0,Table1[[#This Row],[quantity]],0)</f>
        <v>120</v>
      </c>
      <c r="T117" s="10">
        <f>IF(AND(Table1[[#This Row],[quantity]]&lt;0,Table1[[#This Row],[amount]]&lt;0),Table1[[#This Row],[quantity]]*Table1[[#This Row],[amount]],0)</f>
        <v>0</v>
      </c>
      <c r="U117" s="10">
        <f>IF(Table1[[#This Row],[quantity]]&lt;0,Table1[[#This Row],[quantity]],0)</f>
        <v>0</v>
      </c>
    </row>
    <row r="118" spans="1:21" ht="14.25" customHeight="1" x14ac:dyDescent="0.25">
      <c r="A118" s="5">
        <v>45640</v>
      </c>
      <c r="B118" s="6" t="s">
        <v>57</v>
      </c>
      <c r="C118" s="6" t="s">
        <v>96</v>
      </c>
      <c r="D118" s="6" t="s">
        <v>97</v>
      </c>
      <c r="E118" s="6" t="s">
        <v>60</v>
      </c>
      <c r="F118" s="6" t="s">
        <v>61</v>
      </c>
      <c r="G118" s="6" t="s">
        <v>18</v>
      </c>
      <c r="H118" s="6" t="s">
        <v>104</v>
      </c>
      <c r="I118" s="6">
        <v>108</v>
      </c>
      <c r="J118" s="6">
        <v>124</v>
      </c>
      <c r="K118" s="6">
        <v>12269.8</v>
      </c>
      <c r="L118" s="6"/>
      <c r="M118" s="6" t="s">
        <v>64</v>
      </c>
      <c r="N118" s="10">
        <f>IF(AND(Table1[[#This Row],[quantity]] &gt;= 0, Table1[[#This Row],[amount]] &gt;= 0), Table1[[#This Row],[quantity]] * Table1[[#This Row],[amount]], 0)</f>
        <v>1521455.2</v>
      </c>
      <c r="O118" s="10">
        <f t="shared" si="4"/>
        <v>16055727.319999998</v>
      </c>
      <c r="P118" s="10">
        <f t="shared" si="5"/>
        <v>12002377.599999996</v>
      </c>
      <c r="Q118" s="10">
        <f t="shared" si="6"/>
        <v>2078</v>
      </c>
      <c r="R118" s="10">
        <f t="shared" si="7"/>
        <v>71</v>
      </c>
      <c r="S118" s="10">
        <f>IF(Table1[[#This Row],[quantity]]&gt;0,Table1[[#This Row],[quantity]],0)</f>
        <v>124</v>
      </c>
      <c r="T118" s="10">
        <f>IF(AND(Table1[[#This Row],[quantity]]&lt;0,Table1[[#This Row],[amount]]&lt;0),Table1[[#This Row],[quantity]]*Table1[[#This Row],[amount]],0)</f>
        <v>0</v>
      </c>
      <c r="U118" s="10">
        <f>IF(Table1[[#This Row],[quantity]]&lt;0,Table1[[#This Row],[quantity]],0)</f>
        <v>0</v>
      </c>
    </row>
    <row r="119" spans="1:21" ht="14.25" customHeight="1" x14ac:dyDescent="0.25">
      <c r="A119" s="5">
        <v>45640</v>
      </c>
      <c r="B119" s="6" t="s">
        <v>57</v>
      </c>
      <c r="C119" s="6" t="s">
        <v>69</v>
      </c>
      <c r="D119" s="6" t="s">
        <v>70</v>
      </c>
      <c r="E119" s="6" t="s">
        <v>60</v>
      </c>
      <c r="F119" s="6" t="s">
        <v>61</v>
      </c>
      <c r="G119" s="6" t="s">
        <v>62</v>
      </c>
      <c r="H119" s="6" t="s">
        <v>71</v>
      </c>
      <c r="I119" s="6">
        <v>8</v>
      </c>
      <c r="J119" s="6">
        <v>64</v>
      </c>
      <c r="K119" s="6">
        <v>23644.799999999999</v>
      </c>
      <c r="L119" s="6"/>
      <c r="M119" s="6" t="s">
        <v>105</v>
      </c>
      <c r="N119" s="10">
        <f>IF(AND(Table1[[#This Row],[quantity]] &gt;= 0, Table1[[#This Row],[amount]] &gt;= 0), Table1[[#This Row],[quantity]] * Table1[[#This Row],[amount]], 0)</f>
        <v>1513267.2</v>
      </c>
      <c r="O119" s="10">
        <f t="shared" si="4"/>
        <v>6383648.8300000029</v>
      </c>
      <c r="P119" s="10">
        <f t="shared" si="5"/>
        <v>75754339.799999967</v>
      </c>
      <c r="Q119" s="10">
        <f t="shared" si="6"/>
        <v>14185</v>
      </c>
      <c r="R119" s="10">
        <f t="shared" si="7"/>
        <v>453</v>
      </c>
      <c r="S119" s="10">
        <f>IF(Table1[[#This Row],[quantity]]&gt;0,Table1[[#This Row],[quantity]],0)</f>
        <v>64</v>
      </c>
      <c r="T119" s="10">
        <f>IF(AND(Table1[[#This Row],[quantity]]&lt;0,Table1[[#This Row],[amount]]&lt;0),Table1[[#This Row],[quantity]]*Table1[[#This Row],[amount]],0)</f>
        <v>0</v>
      </c>
      <c r="U119" s="10">
        <f>IF(Table1[[#This Row],[quantity]]&lt;0,Table1[[#This Row],[quantity]],0)</f>
        <v>0</v>
      </c>
    </row>
    <row r="120" spans="1:21" ht="14.25" customHeight="1" x14ac:dyDescent="0.25">
      <c r="A120" s="5">
        <v>45643</v>
      </c>
      <c r="B120" s="6" t="s">
        <v>57</v>
      </c>
      <c r="C120" s="6" t="s">
        <v>137</v>
      </c>
      <c r="D120" s="6" t="s">
        <v>138</v>
      </c>
      <c r="E120" s="6" t="s">
        <v>60</v>
      </c>
      <c r="F120" s="6" t="s">
        <v>61</v>
      </c>
      <c r="G120" s="6" t="s">
        <v>62</v>
      </c>
      <c r="H120" s="6" t="s">
        <v>71</v>
      </c>
      <c r="I120" s="6">
        <v>5</v>
      </c>
      <c r="J120" s="6">
        <v>50</v>
      </c>
      <c r="K120" s="6">
        <v>30046.5</v>
      </c>
      <c r="L120" s="6"/>
      <c r="M120" s="6" t="s">
        <v>136</v>
      </c>
      <c r="N120" s="10">
        <f>IF(AND(Table1[[#This Row],[quantity]] &gt;= 0, Table1[[#This Row],[amount]] &gt;= 0), Table1[[#This Row],[quantity]] * Table1[[#This Row],[amount]], 0)</f>
        <v>1502325</v>
      </c>
      <c r="O120" s="10">
        <f t="shared" si="4"/>
        <v>14514934.650000004</v>
      </c>
      <c r="P120" s="10">
        <f t="shared" si="5"/>
        <v>63249328.649999924</v>
      </c>
      <c r="Q120" s="10">
        <f t="shared" si="6"/>
        <v>11282</v>
      </c>
      <c r="R120" s="10">
        <f t="shared" si="7"/>
        <v>366</v>
      </c>
      <c r="S120" s="10">
        <f>IF(Table1[[#This Row],[quantity]]&gt;0,Table1[[#This Row],[quantity]],0)</f>
        <v>50</v>
      </c>
      <c r="T120" s="10">
        <f>IF(AND(Table1[[#This Row],[quantity]]&lt;0,Table1[[#This Row],[amount]]&lt;0),Table1[[#This Row],[quantity]]*Table1[[#This Row],[amount]],0)</f>
        <v>0</v>
      </c>
      <c r="U120" s="10">
        <f>IF(Table1[[#This Row],[quantity]]&lt;0,Table1[[#This Row],[quantity]],0)</f>
        <v>0</v>
      </c>
    </row>
    <row r="121" spans="1:21" ht="14.25" customHeight="1" x14ac:dyDescent="0.25">
      <c r="A121" s="5">
        <v>45644</v>
      </c>
      <c r="B121" s="6" t="s">
        <v>57</v>
      </c>
      <c r="C121" s="6" t="s">
        <v>72</v>
      </c>
      <c r="D121" s="6" t="s">
        <v>73</v>
      </c>
      <c r="E121" s="6" t="s">
        <v>60</v>
      </c>
      <c r="F121" s="6" t="s">
        <v>61</v>
      </c>
      <c r="G121" s="6" t="s">
        <v>62</v>
      </c>
      <c r="H121" s="6" t="s">
        <v>71</v>
      </c>
      <c r="I121" s="6">
        <v>5</v>
      </c>
      <c r="J121" s="6">
        <v>50</v>
      </c>
      <c r="K121" s="6">
        <v>30046.5</v>
      </c>
      <c r="L121" s="6"/>
      <c r="M121" s="6" t="s">
        <v>136</v>
      </c>
      <c r="N121" s="10">
        <f>IF(AND(Table1[[#This Row],[quantity]] &gt;= 0, Table1[[#This Row],[amount]] &gt;= 0), Table1[[#This Row],[quantity]] * Table1[[#This Row],[amount]], 0)</f>
        <v>1502325</v>
      </c>
      <c r="O121" s="10">
        <f t="shared" si="4"/>
        <v>7652028.3200000012</v>
      </c>
      <c r="P121" s="10">
        <f t="shared" si="5"/>
        <v>61747003.649999924</v>
      </c>
      <c r="Q121" s="10">
        <f t="shared" si="6"/>
        <v>11232</v>
      </c>
      <c r="R121" s="10">
        <f t="shared" si="7"/>
        <v>365</v>
      </c>
      <c r="S121" s="10">
        <f>IF(Table1[[#This Row],[quantity]]&gt;0,Table1[[#This Row],[quantity]],0)</f>
        <v>50</v>
      </c>
      <c r="T121" s="10">
        <f>IF(AND(Table1[[#This Row],[quantity]]&lt;0,Table1[[#This Row],[amount]]&lt;0),Table1[[#This Row],[quantity]]*Table1[[#This Row],[amount]],0)</f>
        <v>0</v>
      </c>
      <c r="U121" s="10">
        <f>IF(Table1[[#This Row],[quantity]]&lt;0,Table1[[#This Row],[quantity]],0)</f>
        <v>0</v>
      </c>
    </row>
    <row r="122" spans="1:21" ht="14.25" customHeight="1" x14ac:dyDescent="0.25">
      <c r="A122" s="5">
        <v>45640</v>
      </c>
      <c r="B122" s="6" t="s">
        <v>57</v>
      </c>
      <c r="C122" s="6" t="s">
        <v>87</v>
      </c>
      <c r="D122" s="6" t="s">
        <v>88</v>
      </c>
      <c r="E122" s="6" t="s">
        <v>60</v>
      </c>
      <c r="F122" s="6" t="s">
        <v>61</v>
      </c>
      <c r="G122" s="6" t="s">
        <v>62</v>
      </c>
      <c r="H122" s="6" t="s">
        <v>124</v>
      </c>
      <c r="I122" s="6">
        <v>6</v>
      </c>
      <c r="J122" s="6">
        <v>60</v>
      </c>
      <c r="K122" s="6">
        <v>23833.200000000001</v>
      </c>
      <c r="L122" s="6"/>
      <c r="M122" s="6" t="s">
        <v>105</v>
      </c>
      <c r="N122" s="10">
        <f>IF(AND(Table1[[#This Row],[quantity]] &gt;= 0, Table1[[#This Row],[amount]] &gt;= 0), Table1[[#This Row],[quantity]] * Table1[[#This Row],[amount]], 0)</f>
        <v>1429992</v>
      </c>
      <c r="O122" s="10">
        <f t="shared" si="4"/>
        <v>11929141.410000006</v>
      </c>
      <c r="P122" s="10">
        <f t="shared" si="5"/>
        <v>74241072.599999949</v>
      </c>
      <c r="Q122" s="10">
        <f t="shared" si="6"/>
        <v>14121</v>
      </c>
      <c r="R122" s="10">
        <f t="shared" si="7"/>
        <v>452</v>
      </c>
      <c r="S122" s="10">
        <f>IF(Table1[[#This Row],[quantity]]&gt;0,Table1[[#This Row],[quantity]],0)</f>
        <v>60</v>
      </c>
      <c r="T122" s="10">
        <f>IF(AND(Table1[[#This Row],[quantity]]&lt;0,Table1[[#This Row],[amount]]&lt;0),Table1[[#This Row],[quantity]]*Table1[[#This Row],[amount]],0)</f>
        <v>0</v>
      </c>
      <c r="U122" s="10">
        <f>IF(Table1[[#This Row],[quantity]]&lt;0,Table1[[#This Row],[quantity]],0)</f>
        <v>0</v>
      </c>
    </row>
    <row r="123" spans="1:21" ht="14.25" customHeight="1" x14ac:dyDescent="0.25">
      <c r="A123" s="5">
        <v>45643</v>
      </c>
      <c r="B123" s="6" t="s">
        <v>57</v>
      </c>
      <c r="C123" s="6" t="s">
        <v>137</v>
      </c>
      <c r="D123" s="6" t="s">
        <v>138</v>
      </c>
      <c r="E123" s="6" t="s">
        <v>60</v>
      </c>
      <c r="F123" s="6" t="s">
        <v>61</v>
      </c>
      <c r="G123" s="6" t="s">
        <v>74</v>
      </c>
      <c r="H123" s="6" t="s">
        <v>75</v>
      </c>
      <c r="I123" s="6">
        <v>60</v>
      </c>
      <c r="J123" s="6">
        <v>240</v>
      </c>
      <c r="K123" s="6">
        <v>5880</v>
      </c>
      <c r="L123" s="6"/>
      <c r="M123" s="6" t="s">
        <v>136</v>
      </c>
      <c r="N123" s="10">
        <f>IF(AND(Table1[[#This Row],[quantity]] &gt;= 0, Table1[[#This Row],[amount]] &gt;= 0), Table1[[#This Row],[quantity]] * Table1[[#This Row],[amount]], 0)</f>
        <v>1411200</v>
      </c>
      <c r="O123" s="10">
        <f t="shared" si="4"/>
        <v>13012609.650000002</v>
      </c>
      <c r="P123" s="10">
        <f t="shared" si="5"/>
        <v>60244678.649999931</v>
      </c>
      <c r="Q123" s="10">
        <f t="shared" si="6"/>
        <v>11182</v>
      </c>
      <c r="R123" s="10">
        <f t="shared" si="7"/>
        <v>364</v>
      </c>
      <c r="S123" s="10">
        <f>IF(Table1[[#This Row],[quantity]]&gt;0,Table1[[#This Row],[quantity]],0)</f>
        <v>240</v>
      </c>
      <c r="T123" s="10">
        <f>IF(AND(Table1[[#This Row],[quantity]]&lt;0,Table1[[#This Row],[amount]]&lt;0),Table1[[#This Row],[quantity]]*Table1[[#This Row],[amount]],0)</f>
        <v>0</v>
      </c>
      <c r="U123" s="10">
        <f>IF(Table1[[#This Row],[quantity]]&lt;0,Table1[[#This Row],[quantity]],0)</f>
        <v>0</v>
      </c>
    </row>
    <row r="124" spans="1:21" ht="14.25" customHeight="1" x14ac:dyDescent="0.25">
      <c r="A124" s="5">
        <v>45643</v>
      </c>
      <c r="B124" s="6" t="s">
        <v>57</v>
      </c>
      <c r="C124" s="6" t="s">
        <v>137</v>
      </c>
      <c r="D124" s="6" t="s">
        <v>138</v>
      </c>
      <c r="E124" s="6" t="s">
        <v>60</v>
      </c>
      <c r="F124" s="6" t="s">
        <v>61</v>
      </c>
      <c r="G124" s="6" t="s">
        <v>74</v>
      </c>
      <c r="H124" s="6" t="s">
        <v>75</v>
      </c>
      <c r="I124" s="6">
        <v>60</v>
      </c>
      <c r="J124" s="6">
        <v>240</v>
      </c>
      <c r="K124" s="6">
        <v>5880</v>
      </c>
      <c r="L124" s="6"/>
      <c r="M124" s="6" t="s">
        <v>136</v>
      </c>
      <c r="N124" s="10">
        <f>IF(AND(Table1[[#This Row],[quantity]] &gt;= 0, Table1[[#This Row],[amount]] &gt;= 0), Table1[[#This Row],[quantity]] * Table1[[#This Row],[amount]], 0)</f>
        <v>1411200</v>
      </c>
      <c r="O124" s="10">
        <f t="shared" si="4"/>
        <v>11601409.650000004</v>
      </c>
      <c r="P124" s="10">
        <f t="shared" si="5"/>
        <v>58833478.649999931</v>
      </c>
      <c r="Q124" s="10">
        <f t="shared" si="6"/>
        <v>10942</v>
      </c>
      <c r="R124" s="10">
        <f t="shared" si="7"/>
        <v>363</v>
      </c>
      <c r="S124" s="10">
        <f>IF(Table1[[#This Row],[quantity]]&gt;0,Table1[[#This Row],[quantity]],0)</f>
        <v>240</v>
      </c>
      <c r="T124" s="10">
        <f>IF(AND(Table1[[#This Row],[quantity]]&lt;0,Table1[[#This Row],[amount]]&lt;0),Table1[[#This Row],[quantity]]*Table1[[#This Row],[amount]],0)</f>
        <v>0</v>
      </c>
      <c r="U124" s="10">
        <f>IF(Table1[[#This Row],[quantity]]&lt;0,Table1[[#This Row],[quantity]],0)</f>
        <v>0</v>
      </c>
    </row>
    <row r="125" spans="1:21" ht="14.25" customHeight="1" x14ac:dyDescent="0.25">
      <c r="A125" s="5">
        <v>45644</v>
      </c>
      <c r="B125" s="6" t="s">
        <v>57</v>
      </c>
      <c r="C125" s="6" t="s">
        <v>65</v>
      </c>
      <c r="D125" s="6" t="s">
        <v>66</v>
      </c>
      <c r="E125" s="6" t="s">
        <v>60</v>
      </c>
      <c r="F125" s="6" t="s">
        <v>61</v>
      </c>
      <c r="G125" s="6" t="s">
        <v>62</v>
      </c>
      <c r="H125" s="6" t="s">
        <v>71</v>
      </c>
      <c r="I125" s="6">
        <v>48</v>
      </c>
      <c r="J125" s="6">
        <v>144</v>
      </c>
      <c r="K125" s="6">
        <v>9734.4</v>
      </c>
      <c r="L125" s="6"/>
      <c r="M125" s="6" t="s">
        <v>136</v>
      </c>
      <c r="N125" s="10">
        <f>IF(AND(Table1[[#This Row],[quantity]] &gt;= 0, Table1[[#This Row],[amount]] &gt;= 0), Table1[[#This Row],[quantity]] * Table1[[#This Row],[amount]], 0)</f>
        <v>1401753.5999999999</v>
      </c>
      <c r="O125" s="10">
        <f t="shared" si="4"/>
        <v>14018988.439999999</v>
      </c>
      <c r="P125" s="10">
        <f t="shared" si="5"/>
        <v>57422278.649999924</v>
      </c>
      <c r="Q125" s="10">
        <f t="shared" si="6"/>
        <v>10702</v>
      </c>
      <c r="R125" s="10">
        <f t="shared" si="7"/>
        <v>362</v>
      </c>
      <c r="S125" s="10">
        <f>IF(Table1[[#This Row],[quantity]]&gt;0,Table1[[#This Row],[quantity]],0)</f>
        <v>144</v>
      </c>
      <c r="T125" s="10">
        <f>IF(AND(Table1[[#This Row],[quantity]]&lt;0,Table1[[#This Row],[amount]]&lt;0),Table1[[#This Row],[quantity]]*Table1[[#This Row],[amount]],0)</f>
        <v>0</v>
      </c>
      <c r="U125" s="10">
        <f>IF(Table1[[#This Row],[quantity]]&lt;0,Table1[[#This Row],[quantity]],0)</f>
        <v>0</v>
      </c>
    </row>
    <row r="126" spans="1:21" ht="14.25" customHeight="1" x14ac:dyDescent="0.25">
      <c r="A126" s="5">
        <v>45640</v>
      </c>
      <c r="B126" s="6" t="s">
        <v>57</v>
      </c>
      <c r="C126" s="6" t="s">
        <v>84</v>
      </c>
      <c r="D126" s="6" t="s">
        <v>85</v>
      </c>
      <c r="E126" s="6" t="s">
        <v>60</v>
      </c>
      <c r="F126" s="6" t="s">
        <v>61</v>
      </c>
      <c r="G126" s="6" t="s">
        <v>74</v>
      </c>
      <c r="H126" s="6" t="s">
        <v>75</v>
      </c>
      <c r="I126" s="6">
        <v>60</v>
      </c>
      <c r="J126" s="6">
        <v>239</v>
      </c>
      <c r="K126" s="6">
        <v>5855.5</v>
      </c>
      <c r="L126" s="6"/>
      <c r="M126" s="6" t="s">
        <v>105</v>
      </c>
      <c r="N126" s="10">
        <f>IF(AND(Table1[[#This Row],[quantity]] &gt;= 0, Table1[[#This Row],[amount]] &gt;= 0), Table1[[#This Row],[quantity]] * Table1[[#This Row],[amount]], 0)</f>
        <v>1399464.5</v>
      </c>
      <c r="O126" s="10">
        <f t="shared" si="4"/>
        <v>14053285.139999999</v>
      </c>
      <c r="P126" s="10">
        <f t="shared" si="5"/>
        <v>72811080.599999949</v>
      </c>
      <c r="Q126" s="10">
        <f t="shared" si="6"/>
        <v>14061</v>
      </c>
      <c r="R126" s="10">
        <f t="shared" si="7"/>
        <v>451</v>
      </c>
      <c r="S126" s="10">
        <f>IF(Table1[[#This Row],[quantity]]&gt;0,Table1[[#This Row],[quantity]],0)</f>
        <v>239</v>
      </c>
      <c r="T126" s="10">
        <f>IF(AND(Table1[[#This Row],[quantity]]&lt;0,Table1[[#This Row],[amount]]&lt;0),Table1[[#This Row],[quantity]]*Table1[[#This Row],[amount]],0)</f>
        <v>0</v>
      </c>
      <c r="U126" s="10">
        <f>IF(Table1[[#This Row],[quantity]]&lt;0,Table1[[#This Row],[quantity]],0)</f>
        <v>0</v>
      </c>
    </row>
    <row r="127" spans="1:21" ht="14.25" customHeight="1" x14ac:dyDescent="0.25">
      <c r="A127" s="5">
        <v>45640</v>
      </c>
      <c r="B127" s="6" t="s">
        <v>57</v>
      </c>
      <c r="C127" s="6" t="s">
        <v>106</v>
      </c>
      <c r="D127" s="6" t="s">
        <v>107</v>
      </c>
      <c r="E127" s="6" t="s">
        <v>81</v>
      </c>
      <c r="F127" s="6" t="s">
        <v>82</v>
      </c>
      <c r="G127" s="6" t="s">
        <v>55</v>
      </c>
      <c r="H127" s="6" t="s">
        <v>56</v>
      </c>
      <c r="I127" s="6">
        <v>324</v>
      </c>
      <c r="J127" s="6">
        <v>324</v>
      </c>
      <c r="K127" s="6">
        <v>4050</v>
      </c>
      <c r="L127" s="6"/>
      <c r="M127" s="6" t="s">
        <v>105</v>
      </c>
      <c r="N127" s="10">
        <f>IF(AND(Table1[[#This Row],[quantity]] &gt;= 0, Table1[[#This Row],[amount]] &gt;= 0), Table1[[#This Row],[quantity]] * Table1[[#This Row],[amount]], 0)</f>
        <v>1312200</v>
      </c>
      <c r="O127" s="10">
        <f t="shared" si="4"/>
        <v>7318312.2700000023</v>
      </c>
      <c r="P127" s="10">
        <f t="shared" si="5"/>
        <v>71411616.100000009</v>
      </c>
      <c r="Q127" s="10">
        <f t="shared" si="6"/>
        <v>13822</v>
      </c>
      <c r="R127" s="10">
        <f t="shared" si="7"/>
        <v>450</v>
      </c>
      <c r="S127" s="10">
        <f>IF(Table1[[#This Row],[quantity]]&gt;0,Table1[[#This Row],[quantity]],0)</f>
        <v>324</v>
      </c>
      <c r="T127" s="10">
        <f>IF(AND(Table1[[#This Row],[quantity]]&lt;0,Table1[[#This Row],[amount]]&lt;0),Table1[[#This Row],[quantity]]*Table1[[#This Row],[amount]],0)</f>
        <v>0</v>
      </c>
      <c r="U127" s="10">
        <f>IF(Table1[[#This Row],[quantity]]&lt;0,Table1[[#This Row],[quantity]],0)</f>
        <v>0</v>
      </c>
    </row>
    <row r="128" spans="1:21" ht="14.25" customHeight="1" x14ac:dyDescent="0.25">
      <c r="A128" s="5">
        <v>45640</v>
      </c>
      <c r="B128" s="6" t="s">
        <v>57</v>
      </c>
      <c r="C128" s="6" t="s">
        <v>79</v>
      </c>
      <c r="D128" s="6" t="s">
        <v>80</v>
      </c>
      <c r="E128" s="6" t="s">
        <v>81</v>
      </c>
      <c r="F128" s="6" t="s">
        <v>82</v>
      </c>
      <c r="G128" s="6" t="s">
        <v>55</v>
      </c>
      <c r="H128" s="6" t="s">
        <v>56</v>
      </c>
      <c r="I128" s="6">
        <v>324</v>
      </c>
      <c r="J128" s="6">
        <v>324</v>
      </c>
      <c r="K128" s="6">
        <v>4050</v>
      </c>
      <c r="L128" s="6"/>
      <c r="M128" s="6" t="s">
        <v>105</v>
      </c>
      <c r="N128" s="10">
        <f>IF(AND(Table1[[#This Row],[quantity]] &gt;= 0, Table1[[#This Row],[amount]] &gt;= 0), Table1[[#This Row],[quantity]] * Table1[[#This Row],[amount]], 0)</f>
        <v>1312200</v>
      </c>
      <c r="O128" s="10">
        <f t="shared" si="4"/>
        <v>8854460.8999999985</v>
      </c>
      <c r="P128" s="10">
        <f t="shared" si="5"/>
        <v>70099416.100000009</v>
      </c>
      <c r="Q128" s="10">
        <f t="shared" si="6"/>
        <v>13498</v>
      </c>
      <c r="R128" s="10">
        <f t="shared" si="7"/>
        <v>449</v>
      </c>
      <c r="S128" s="10">
        <f>IF(Table1[[#This Row],[quantity]]&gt;0,Table1[[#This Row],[quantity]],0)</f>
        <v>324</v>
      </c>
      <c r="T128" s="10">
        <f>IF(AND(Table1[[#This Row],[quantity]]&lt;0,Table1[[#This Row],[amount]]&lt;0),Table1[[#This Row],[quantity]]*Table1[[#This Row],[amount]],0)</f>
        <v>0</v>
      </c>
      <c r="U128" s="10">
        <f>IF(Table1[[#This Row],[quantity]]&lt;0,Table1[[#This Row],[quantity]],0)</f>
        <v>0</v>
      </c>
    </row>
    <row r="129" spans="1:21" ht="14.25" customHeight="1" x14ac:dyDescent="0.25">
      <c r="A129" s="5">
        <v>45640</v>
      </c>
      <c r="B129" s="6" t="s">
        <v>57</v>
      </c>
      <c r="C129" s="6" t="s">
        <v>99</v>
      </c>
      <c r="D129" s="6" t="s">
        <v>100</v>
      </c>
      <c r="E129" s="6" t="s">
        <v>81</v>
      </c>
      <c r="F129" s="6" t="s">
        <v>82</v>
      </c>
      <c r="G129" s="6" t="s">
        <v>40</v>
      </c>
      <c r="H129" s="6" t="s">
        <v>93</v>
      </c>
      <c r="I129" s="6">
        <v>16</v>
      </c>
      <c r="J129" s="6">
        <v>64</v>
      </c>
      <c r="K129" s="6">
        <v>19759.36</v>
      </c>
      <c r="L129" s="6"/>
      <c r="M129" s="6" t="s">
        <v>105</v>
      </c>
      <c r="N129" s="10">
        <f>IF(AND(Table1[[#This Row],[quantity]] &gt;= 0, Table1[[#This Row],[amount]] &gt;= 0), Table1[[#This Row],[quantity]] * Table1[[#This Row],[amount]], 0)</f>
        <v>1264599.04</v>
      </c>
      <c r="O129" s="10">
        <f t="shared" si="4"/>
        <v>4879000.8100000005</v>
      </c>
      <c r="P129" s="10">
        <f t="shared" si="5"/>
        <v>68787216.099999964</v>
      </c>
      <c r="Q129" s="10">
        <f t="shared" si="6"/>
        <v>13174</v>
      </c>
      <c r="R129" s="10">
        <f t="shared" si="7"/>
        <v>448</v>
      </c>
      <c r="S129" s="10">
        <f>IF(Table1[[#This Row],[quantity]]&gt;0,Table1[[#This Row],[quantity]],0)</f>
        <v>64</v>
      </c>
      <c r="T129" s="10">
        <f>IF(AND(Table1[[#This Row],[quantity]]&lt;0,Table1[[#This Row],[amount]]&lt;0),Table1[[#This Row],[quantity]]*Table1[[#This Row],[amount]],0)</f>
        <v>0</v>
      </c>
      <c r="U129" s="10">
        <f>IF(Table1[[#This Row],[quantity]]&lt;0,Table1[[#This Row],[quantity]],0)</f>
        <v>0</v>
      </c>
    </row>
    <row r="130" spans="1:21" ht="14.25" customHeight="1" x14ac:dyDescent="0.25">
      <c r="A130" s="5">
        <v>45640</v>
      </c>
      <c r="B130" s="6" t="s">
        <v>57</v>
      </c>
      <c r="C130" s="6" t="s">
        <v>79</v>
      </c>
      <c r="D130" s="6" t="s">
        <v>80</v>
      </c>
      <c r="E130" s="6" t="s">
        <v>81</v>
      </c>
      <c r="F130" s="6" t="s">
        <v>82</v>
      </c>
      <c r="G130" s="6" t="s">
        <v>40</v>
      </c>
      <c r="H130" s="6" t="s">
        <v>47</v>
      </c>
      <c r="I130" s="6">
        <v>72</v>
      </c>
      <c r="J130" s="6">
        <v>72</v>
      </c>
      <c r="K130" s="6">
        <v>17303.759999999998</v>
      </c>
      <c r="L130" s="6"/>
      <c r="M130" s="6" t="s">
        <v>105</v>
      </c>
      <c r="N130" s="10">
        <f>IF(AND(Table1[[#This Row],[quantity]] &gt;= 0, Table1[[#This Row],[amount]] &gt;= 0), Table1[[#This Row],[quantity]] * Table1[[#This Row],[amount]], 0)</f>
        <v>1245870.72</v>
      </c>
      <c r="O130" s="10">
        <f t="shared" ref="O130:O193" si="8">SUMIF(C130:C1630,C130,N130:N1630)</f>
        <v>7542260.9000000004</v>
      </c>
      <c r="P130" s="10">
        <f t="shared" ref="P130:P193" si="9">SUMIF(M130:M1630,M130,N130:N1630)</f>
        <v>67522617.060000002</v>
      </c>
      <c r="Q130" s="10">
        <f t="shared" ref="Q130:Q193" si="10">SUMIF(M130:M1630,M130,J130:J1630)</f>
        <v>13110</v>
      </c>
      <c r="R130" s="10">
        <f t="shared" ref="R130:R193" si="11">COUNTIF(M130:M1630,M130)</f>
        <v>447</v>
      </c>
      <c r="S130" s="10">
        <f>IF(Table1[[#This Row],[quantity]]&gt;0,Table1[[#This Row],[quantity]],0)</f>
        <v>72</v>
      </c>
      <c r="T130" s="10">
        <f>IF(AND(Table1[[#This Row],[quantity]]&lt;0,Table1[[#This Row],[amount]]&lt;0),Table1[[#This Row],[quantity]]*Table1[[#This Row],[amount]],0)</f>
        <v>0</v>
      </c>
      <c r="U130" s="10">
        <f>IF(Table1[[#This Row],[quantity]]&lt;0,Table1[[#This Row],[quantity]],0)</f>
        <v>0</v>
      </c>
    </row>
    <row r="131" spans="1:21" ht="14.25" customHeight="1" x14ac:dyDescent="0.25">
      <c r="A131" s="5">
        <v>45644</v>
      </c>
      <c r="B131" s="6" t="s">
        <v>57</v>
      </c>
      <c r="C131" s="6" t="s">
        <v>72</v>
      </c>
      <c r="D131" s="6" t="s">
        <v>73</v>
      </c>
      <c r="E131" s="6" t="s">
        <v>60</v>
      </c>
      <c r="F131" s="6" t="s">
        <v>61</v>
      </c>
      <c r="G131" s="6" t="s">
        <v>62</v>
      </c>
      <c r="H131" s="6" t="s">
        <v>71</v>
      </c>
      <c r="I131" s="6">
        <v>24</v>
      </c>
      <c r="J131" s="6">
        <v>96</v>
      </c>
      <c r="K131" s="6">
        <v>12977.28</v>
      </c>
      <c r="L131" s="6"/>
      <c r="M131" s="6" t="s">
        <v>136</v>
      </c>
      <c r="N131" s="10">
        <f>IF(AND(Table1[[#This Row],[quantity]] &gt;= 0, Table1[[#This Row],[amount]] &gt;= 0), Table1[[#This Row],[quantity]] * Table1[[#This Row],[amount]], 0)</f>
        <v>1245818.8800000001</v>
      </c>
      <c r="O131" s="10">
        <f t="shared" si="8"/>
        <v>6149703.3200000012</v>
      </c>
      <c r="P131" s="10">
        <f t="shared" si="9"/>
        <v>56020525.04999993</v>
      </c>
      <c r="Q131" s="10">
        <f t="shared" si="10"/>
        <v>10558</v>
      </c>
      <c r="R131" s="10">
        <f t="shared" si="11"/>
        <v>361</v>
      </c>
      <c r="S131" s="10">
        <f>IF(Table1[[#This Row],[quantity]]&gt;0,Table1[[#This Row],[quantity]],0)</f>
        <v>96</v>
      </c>
      <c r="T131" s="10">
        <f>IF(AND(Table1[[#This Row],[quantity]]&lt;0,Table1[[#This Row],[amount]]&lt;0),Table1[[#This Row],[quantity]]*Table1[[#This Row],[amount]],0)</f>
        <v>0</v>
      </c>
      <c r="U131" s="10">
        <f>IF(Table1[[#This Row],[quantity]]&lt;0,Table1[[#This Row],[quantity]],0)</f>
        <v>0</v>
      </c>
    </row>
    <row r="132" spans="1:21" ht="14.25" customHeight="1" x14ac:dyDescent="0.25">
      <c r="A132" s="5">
        <v>45643</v>
      </c>
      <c r="B132" s="6" t="s">
        <v>57</v>
      </c>
      <c r="C132" s="6" t="s">
        <v>137</v>
      </c>
      <c r="D132" s="6" t="s">
        <v>138</v>
      </c>
      <c r="E132" s="6" t="s">
        <v>60</v>
      </c>
      <c r="F132" s="6" t="s">
        <v>61</v>
      </c>
      <c r="G132" s="6" t="s">
        <v>62</v>
      </c>
      <c r="H132" s="6" t="s">
        <v>63</v>
      </c>
      <c r="I132" s="6">
        <v>6</v>
      </c>
      <c r="J132" s="6">
        <v>42</v>
      </c>
      <c r="K132" s="6">
        <v>29217.3</v>
      </c>
      <c r="L132" s="6"/>
      <c r="M132" s="6" t="s">
        <v>136</v>
      </c>
      <c r="N132" s="10">
        <f>IF(AND(Table1[[#This Row],[quantity]] &gt;= 0, Table1[[#This Row],[amount]] &gt;= 0), Table1[[#This Row],[quantity]] * Table1[[#This Row],[amount]], 0)</f>
        <v>1227126.5999999999</v>
      </c>
      <c r="O132" s="10">
        <f t="shared" si="8"/>
        <v>10190209.650000004</v>
      </c>
      <c r="P132" s="10">
        <f t="shared" si="9"/>
        <v>54774706.169999927</v>
      </c>
      <c r="Q132" s="10">
        <f t="shared" si="10"/>
        <v>10462</v>
      </c>
      <c r="R132" s="10">
        <f t="shared" si="11"/>
        <v>360</v>
      </c>
      <c r="S132" s="10">
        <f>IF(Table1[[#This Row],[quantity]]&gt;0,Table1[[#This Row],[quantity]],0)</f>
        <v>42</v>
      </c>
      <c r="T132" s="10">
        <f>IF(AND(Table1[[#This Row],[quantity]]&lt;0,Table1[[#This Row],[amount]]&lt;0),Table1[[#This Row],[quantity]]*Table1[[#This Row],[amount]],0)</f>
        <v>0</v>
      </c>
      <c r="U132" s="10">
        <f>IF(Table1[[#This Row],[quantity]]&lt;0,Table1[[#This Row],[quantity]],0)</f>
        <v>0</v>
      </c>
    </row>
    <row r="133" spans="1:21" ht="14.25" customHeight="1" x14ac:dyDescent="0.25">
      <c r="A133" s="5">
        <v>45643</v>
      </c>
      <c r="B133" s="6" t="s">
        <v>57</v>
      </c>
      <c r="C133" s="6" t="s">
        <v>137</v>
      </c>
      <c r="D133" s="6" t="s">
        <v>138</v>
      </c>
      <c r="E133" s="6" t="s">
        <v>60</v>
      </c>
      <c r="F133" s="6" t="s">
        <v>61</v>
      </c>
      <c r="G133" s="6" t="s">
        <v>62</v>
      </c>
      <c r="H133" s="6" t="s">
        <v>71</v>
      </c>
      <c r="I133" s="6">
        <v>72</v>
      </c>
      <c r="J133" s="6">
        <v>360</v>
      </c>
      <c r="K133" s="6">
        <v>3333.6</v>
      </c>
      <c r="L133" s="6"/>
      <c r="M133" s="6" t="s">
        <v>136</v>
      </c>
      <c r="N133" s="10">
        <f>IF(AND(Table1[[#This Row],[quantity]] &gt;= 0, Table1[[#This Row],[amount]] &gt;= 0), Table1[[#This Row],[quantity]] * Table1[[#This Row],[amount]], 0)</f>
        <v>1200096</v>
      </c>
      <c r="O133" s="10">
        <f t="shared" si="8"/>
        <v>8963083.0500000026</v>
      </c>
      <c r="P133" s="10">
        <f t="shared" si="9"/>
        <v>53547579.569999926</v>
      </c>
      <c r="Q133" s="10">
        <f t="shared" si="10"/>
        <v>10420</v>
      </c>
      <c r="R133" s="10">
        <f t="shared" si="11"/>
        <v>359</v>
      </c>
      <c r="S133" s="10">
        <f>IF(Table1[[#This Row],[quantity]]&gt;0,Table1[[#This Row],[quantity]],0)</f>
        <v>360</v>
      </c>
      <c r="T133" s="10">
        <f>IF(AND(Table1[[#This Row],[quantity]]&lt;0,Table1[[#This Row],[amount]]&lt;0),Table1[[#This Row],[quantity]]*Table1[[#This Row],[amount]],0)</f>
        <v>0</v>
      </c>
      <c r="U133" s="10">
        <f>IF(Table1[[#This Row],[quantity]]&lt;0,Table1[[#This Row],[quantity]],0)</f>
        <v>0</v>
      </c>
    </row>
    <row r="134" spans="1:21" ht="14.25" customHeight="1" x14ac:dyDescent="0.25">
      <c r="A134" s="5">
        <v>45640</v>
      </c>
      <c r="B134" s="6" t="s">
        <v>57</v>
      </c>
      <c r="C134" s="6" t="s">
        <v>84</v>
      </c>
      <c r="D134" s="6" t="s">
        <v>85</v>
      </c>
      <c r="E134" s="6" t="s">
        <v>60</v>
      </c>
      <c r="F134" s="6" t="s">
        <v>61</v>
      </c>
      <c r="G134" s="6" t="s">
        <v>40</v>
      </c>
      <c r="H134" s="6" t="s">
        <v>42</v>
      </c>
      <c r="I134" s="6">
        <v>720</v>
      </c>
      <c r="J134" s="6">
        <v>144</v>
      </c>
      <c r="K134" s="6">
        <v>8290.08</v>
      </c>
      <c r="L134" s="6"/>
      <c r="M134" s="6" t="s">
        <v>105</v>
      </c>
      <c r="N134" s="10">
        <f>IF(AND(Table1[[#This Row],[quantity]] &gt;= 0, Table1[[#This Row],[amount]] &gt;= 0), Table1[[#This Row],[quantity]] * Table1[[#This Row],[amount]], 0)</f>
        <v>1193771.52</v>
      </c>
      <c r="O134" s="10">
        <f t="shared" si="8"/>
        <v>12653820.639999999</v>
      </c>
      <c r="P134" s="10">
        <f t="shared" si="9"/>
        <v>66276746.339999996</v>
      </c>
      <c r="Q134" s="10">
        <f t="shared" si="10"/>
        <v>13038</v>
      </c>
      <c r="R134" s="10">
        <f t="shared" si="11"/>
        <v>446</v>
      </c>
      <c r="S134" s="10">
        <f>IF(Table1[[#This Row],[quantity]]&gt;0,Table1[[#This Row],[quantity]],0)</f>
        <v>144</v>
      </c>
      <c r="T134" s="10">
        <f>IF(AND(Table1[[#This Row],[quantity]]&lt;0,Table1[[#This Row],[amount]]&lt;0),Table1[[#This Row],[quantity]]*Table1[[#This Row],[amount]],0)</f>
        <v>0</v>
      </c>
      <c r="U134" s="10">
        <f>IF(Table1[[#This Row],[quantity]]&lt;0,Table1[[#This Row],[quantity]],0)</f>
        <v>0</v>
      </c>
    </row>
    <row r="135" spans="1:21" ht="14.25" customHeight="1" x14ac:dyDescent="0.25">
      <c r="A135" s="5">
        <v>45640</v>
      </c>
      <c r="B135" s="6" t="s">
        <v>57</v>
      </c>
      <c r="C135" s="6" t="s">
        <v>84</v>
      </c>
      <c r="D135" s="6" t="s">
        <v>85</v>
      </c>
      <c r="E135" s="6" t="s">
        <v>60</v>
      </c>
      <c r="F135" s="6" t="s">
        <v>61</v>
      </c>
      <c r="G135" s="6" t="s">
        <v>31</v>
      </c>
      <c r="H135" s="6" t="s">
        <v>32</v>
      </c>
      <c r="I135" s="6">
        <v>60</v>
      </c>
      <c r="J135" s="6">
        <v>120</v>
      </c>
      <c r="K135" s="6">
        <v>9730.7999999999993</v>
      </c>
      <c r="L135" s="6"/>
      <c r="M135" s="6" t="s">
        <v>105</v>
      </c>
      <c r="N135" s="10">
        <f>IF(AND(Table1[[#This Row],[quantity]] &gt;= 0, Table1[[#This Row],[amount]] &gt;= 0), Table1[[#This Row],[quantity]] * Table1[[#This Row],[amount]], 0)</f>
        <v>1167696</v>
      </c>
      <c r="O135" s="10">
        <f t="shared" si="8"/>
        <v>11460049.119999997</v>
      </c>
      <c r="P135" s="10">
        <f t="shared" si="9"/>
        <v>65082974.819999993</v>
      </c>
      <c r="Q135" s="10">
        <f t="shared" si="10"/>
        <v>12894</v>
      </c>
      <c r="R135" s="10">
        <f t="shared" si="11"/>
        <v>445</v>
      </c>
      <c r="S135" s="10">
        <f>IF(Table1[[#This Row],[quantity]]&gt;0,Table1[[#This Row],[quantity]],0)</f>
        <v>120</v>
      </c>
      <c r="T135" s="10">
        <f>IF(AND(Table1[[#This Row],[quantity]]&lt;0,Table1[[#This Row],[amount]]&lt;0),Table1[[#This Row],[quantity]]*Table1[[#This Row],[amount]],0)</f>
        <v>0</v>
      </c>
      <c r="U135" s="10">
        <f>IF(Table1[[#This Row],[quantity]]&lt;0,Table1[[#This Row],[quantity]],0)</f>
        <v>0</v>
      </c>
    </row>
    <row r="136" spans="1:21" ht="14.25" customHeight="1" x14ac:dyDescent="0.25">
      <c r="A136" s="5">
        <v>45644</v>
      </c>
      <c r="B136" s="6" t="s">
        <v>57</v>
      </c>
      <c r="C136" s="6" t="s">
        <v>65</v>
      </c>
      <c r="D136" s="6" t="s">
        <v>66</v>
      </c>
      <c r="E136" s="6" t="s">
        <v>60</v>
      </c>
      <c r="F136" s="6" t="s">
        <v>61</v>
      </c>
      <c r="G136" s="6" t="s">
        <v>62</v>
      </c>
      <c r="H136" s="6" t="s">
        <v>63</v>
      </c>
      <c r="I136" s="6">
        <v>2</v>
      </c>
      <c r="J136" s="6">
        <v>30</v>
      </c>
      <c r="K136" s="6">
        <v>38861.1</v>
      </c>
      <c r="L136" s="6"/>
      <c r="M136" s="6" t="s">
        <v>136</v>
      </c>
      <c r="N136" s="10">
        <f>IF(AND(Table1[[#This Row],[quantity]] &gt;= 0, Table1[[#This Row],[amount]] &gt;= 0), Table1[[#This Row],[quantity]] * Table1[[#This Row],[amount]], 0)</f>
        <v>1165833</v>
      </c>
      <c r="O136" s="10">
        <f t="shared" si="8"/>
        <v>12617234.839999998</v>
      </c>
      <c r="P136" s="10">
        <f t="shared" si="9"/>
        <v>52347483.569999926</v>
      </c>
      <c r="Q136" s="10">
        <f t="shared" si="10"/>
        <v>10060</v>
      </c>
      <c r="R136" s="10">
        <f t="shared" si="11"/>
        <v>358</v>
      </c>
      <c r="S136" s="10">
        <f>IF(Table1[[#This Row],[quantity]]&gt;0,Table1[[#This Row],[quantity]],0)</f>
        <v>30</v>
      </c>
      <c r="T136" s="10">
        <f>IF(AND(Table1[[#This Row],[quantity]]&lt;0,Table1[[#This Row],[amount]]&lt;0),Table1[[#This Row],[quantity]]*Table1[[#This Row],[amount]],0)</f>
        <v>0</v>
      </c>
      <c r="U136" s="10">
        <f>IF(Table1[[#This Row],[quantity]]&lt;0,Table1[[#This Row],[quantity]],0)</f>
        <v>0</v>
      </c>
    </row>
    <row r="137" spans="1:21" ht="14.25" customHeight="1" x14ac:dyDescent="0.25">
      <c r="A137" s="5">
        <v>45640</v>
      </c>
      <c r="B137" s="6" t="s">
        <v>57</v>
      </c>
      <c r="C137" s="6" t="s">
        <v>106</v>
      </c>
      <c r="D137" s="6" t="s">
        <v>107</v>
      </c>
      <c r="E137" s="6" t="s">
        <v>81</v>
      </c>
      <c r="F137" s="6" t="s">
        <v>82</v>
      </c>
      <c r="G137" s="6" t="s">
        <v>55</v>
      </c>
      <c r="H137" s="6" t="s">
        <v>56</v>
      </c>
      <c r="I137" s="6">
        <v>324</v>
      </c>
      <c r="J137" s="6">
        <v>324</v>
      </c>
      <c r="K137" s="6">
        <v>3508.92</v>
      </c>
      <c r="L137" s="6"/>
      <c r="M137" s="6" t="s">
        <v>105</v>
      </c>
      <c r="N137" s="10">
        <f>IF(AND(Table1[[#This Row],[quantity]] &gt;= 0, Table1[[#This Row],[amount]] &gt;= 0), Table1[[#This Row],[quantity]] * Table1[[#This Row],[amount]], 0)</f>
        <v>1136890.08</v>
      </c>
      <c r="O137" s="10">
        <f t="shared" si="8"/>
        <v>6006112.2700000014</v>
      </c>
      <c r="P137" s="10">
        <f t="shared" si="9"/>
        <v>63915278.819999993</v>
      </c>
      <c r="Q137" s="10">
        <f t="shared" si="10"/>
        <v>12774</v>
      </c>
      <c r="R137" s="10">
        <f t="shared" si="11"/>
        <v>444</v>
      </c>
      <c r="S137" s="10">
        <f>IF(Table1[[#This Row],[quantity]]&gt;0,Table1[[#This Row],[quantity]],0)</f>
        <v>324</v>
      </c>
      <c r="T137" s="10">
        <f>IF(AND(Table1[[#This Row],[quantity]]&lt;0,Table1[[#This Row],[amount]]&lt;0),Table1[[#This Row],[quantity]]*Table1[[#This Row],[amount]],0)</f>
        <v>0</v>
      </c>
      <c r="U137" s="10">
        <f>IF(Table1[[#This Row],[quantity]]&lt;0,Table1[[#This Row],[quantity]],0)</f>
        <v>0</v>
      </c>
    </row>
    <row r="138" spans="1:21" ht="14.25" customHeight="1" x14ac:dyDescent="0.25">
      <c r="A138" s="5">
        <v>45640</v>
      </c>
      <c r="B138" s="6" t="s">
        <v>57</v>
      </c>
      <c r="C138" s="6" t="s">
        <v>79</v>
      </c>
      <c r="D138" s="6" t="s">
        <v>80</v>
      </c>
      <c r="E138" s="6" t="s">
        <v>81</v>
      </c>
      <c r="F138" s="6" t="s">
        <v>82</v>
      </c>
      <c r="G138" s="6" t="s">
        <v>55</v>
      </c>
      <c r="H138" s="6" t="s">
        <v>56</v>
      </c>
      <c r="I138" s="6">
        <v>324</v>
      </c>
      <c r="J138" s="6">
        <v>324</v>
      </c>
      <c r="K138" s="6">
        <v>3508.92</v>
      </c>
      <c r="L138" s="6"/>
      <c r="M138" s="6" t="s">
        <v>105</v>
      </c>
      <c r="N138" s="10">
        <f>IF(AND(Table1[[#This Row],[quantity]] &gt;= 0, Table1[[#This Row],[amount]] &gt;= 0), Table1[[#This Row],[quantity]] * Table1[[#This Row],[amount]], 0)</f>
        <v>1136890.08</v>
      </c>
      <c r="O138" s="10">
        <f t="shared" si="8"/>
        <v>6296390.1800000006</v>
      </c>
      <c r="P138" s="10">
        <f t="shared" si="9"/>
        <v>62778388.739999987</v>
      </c>
      <c r="Q138" s="10">
        <f t="shared" si="10"/>
        <v>12450</v>
      </c>
      <c r="R138" s="10">
        <f t="shared" si="11"/>
        <v>443</v>
      </c>
      <c r="S138" s="10">
        <f>IF(Table1[[#This Row],[quantity]]&gt;0,Table1[[#This Row],[quantity]],0)</f>
        <v>324</v>
      </c>
      <c r="T138" s="10">
        <f>IF(AND(Table1[[#This Row],[quantity]]&lt;0,Table1[[#This Row],[amount]]&lt;0),Table1[[#This Row],[quantity]]*Table1[[#This Row],[amount]],0)</f>
        <v>0</v>
      </c>
      <c r="U138" s="10">
        <f>IF(Table1[[#This Row],[quantity]]&lt;0,Table1[[#This Row],[quantity]],0)</f>
        <v>0</v>
      </c>
    </row>
    <row r="139" spans="1:21" ht="14.25" customHeight="1" x14ac:dyDescent="0.25">
      <c r="A139" s="5">
        <v>45646</v>
      </c>
      <c r="B139" s="6" t="s">
        <v>57</v>
      </c>
      <c r="C139" s="6" t="s">
        <v>67</v>
      </c>
      <c r="D139" s="6" t="s">
        <v>68</v>
      </c>
      <c r="E139" s="6" t="s">
        <v>60</v>
      </c>
      <c r="F139" s="6" t="s">
        <v>61</v>
      </c>
      <c r="G139" s="6" t="s">
        <v>55</v>
      </c>
      <c r="H139" s="6" t="s">
        <v>56</v>
      </c>
      <c r="I139" s="6">
        <v>288</v>
      </c>
      <c r="J139" s="6">
        <v>324</v>
      </c>
      <c r="K139" s="6">
        <v>3508.92</v>
      </c>
      <c r="L139" s="6"/>
      <c r="M139" s="6" t="s">
        <v>136</v>
      </c>
      <c r="N139" s="10">
        <f>IF(AND(Table1[[#This Row],[quantity]] &gt;= 0, Table1[[#This Row],[amount]] &gt;= 0), Table1[[#This Row],[quantity]] * Table1[[#This Row],[amount]], 0)</f>
        <v>1136890.08</v>
      </c>
      <c r="O139" s="10">
        <f t="shared" si="8"/>
        <v>9643831.889999995</v>
      </c>
      <c r="P139" s="10">
        <f t="shared" si="9"/>
        <v>51181650.569999926</v>
      </c>
      <c r="Q139" s="10">
        <f t="shared" si="10"/>
        <v>10030</v>
      </c>
      <c r="R139" s="10">
        <f t="shared" si="11"/>
        <v>357</v>
      </c>
      <c r="S139" s="10">
        <f>IF(Table1[[#This Row],[quantity]]&gt;0,Table1[[#This Row],[quantity]],0)</f>
        <v>324</v>
      </c>
      <c r="T139" s="10">
        <f>IF(AND(Table1[[#This Row],[quantity]]&lt;0,Table1[[#This Row],[amount]]&lt;0),Table1[[#This Row],[quantity]]*Table1[[#This Row],[amount]],0)</f>
        <v>0</v>
      </c>
      <c r="U139" s="10">
        <f>IF(Table1[[#This Row],[quantity]]&lt;0,Table1[[#This Row],[quantity]],0)</f>
        <v>0</v>
      </c>
    </row>
    <row r="140" spans="1:21" ht="14.25" customHeight="1" x14ac:dyDescent="0.25">
      <c r="A140" s="5">
        <v>45640</v>
      </c>
      <c r="B140" s="6" t="s">
        <v>83</v>
      </c>
      <c r="C140" s="6" t="s">
        <v>58</v>
      </c>
      <c r="D140" s="6" t="s">
        <v>59</v>
      </c>
      <c r="E140" s="6" t="s">
        <v>60</v>
      </c>
      <c r="F140" s="6" t="s">
        <v>61</v>
      </c>
      <c r="G140" s="6" t="s">
        <v>40</v>
      </c>
      <c r="H140" s="6" t="s">
        <v>93</v>
      </c>
      <c r="I140" s="6">
        <v>4</v>
      </c>
      <c r="J140" s="6">
        <v>-28</v>
      </c>
      <c r="K140" s="6">
        <v>-39719.4</v>
      </c>
      <c r="L140" s="6" t="s">
        <v>86</v>
      </c>
      <c r="M140" s="6" t="s">
        <v>64</v>
      </c>
      <c r="N140" s="10">
        <f>IF(AND(Table1[[#This Row],[quantity]] &gt;= 0, Table1[[#This Row],[amount]] &gt;= 0), Table1[[#This Row],[quantity]] * Table1[[#This Row],[amount]], 0)</f>
        <v>0</v>
      </c>
      <c r="O140" s="10">
        <f t="shared" si="8"/>
        <v>8987132.2000000067</v>
      </c>
      <c r="P140" s="10">
        <f t="shared" si="9"/>
        <v>10480922.399999999</v>
      </c>
      <c r="Q140" s="10">
        <f t="shared" si="10"/>
        <v>1954</v>
      </c>
      <c r="R140" s="10">
        <f t="shared" si="11"/>
        <v>70</v>
      </c>
      <c r="S140" s="10">
        <f>IF(Table1[[#This Row],[quantity]]&gt;0,Table1[[#This Row],[quantity]],0)</f>
        <v>0</v>
      </c>
      <c r="T140" s="10">
        <f>IF(AND(Table1[[#This Row],[quantity]]&lt;0,Table1[[#This Row],[amount]]&lt;0),Table1[[#This Row],[quantity]]*Table1[[#This Row],[amount]],0)</f>
        <v>1112143.2</v>
      </c>
      <c r="U140" s="10">
        <f>IF(Table1[[#This Row],[quantity]]&lt;0,Table1[[#This Row],[quantity]],0)</f>
        <v>-28</v>
      </c>
    </row>
    <row r="141" spans="1:21" ht="14.25" customHeight="1" x14ac:dyDescent="0.25">
      <c r="A141" s="5">
        <v>45640</v>
      </c>
      <c r="B141" s="6" t="s">
        <v>57</v>
      </c>
      <c r="C141" s="6" t="s">
        <v>96</v>
      </c>
      <c r="D141" s="6" t="s">
        <v>97</v>
      </c>
      <c r="E141" s="6" t="s">
        <v>60</v>
      </c>
      <c r="F141" s="6" t="s">
        <v>61</v>
      </c>
      <c r="G141" s="6" t="s">
        <v>62</v>
      </c>
      <c r="H141" s="6" t="s">
        <v>124</v>
      </c>
      <c r="I141" s="6">
        <v>24</v>
      </c>
      <c r="J141" s="6">
        <v>144</v>
      </c>
      <c r="K141" s="6">
        <v>7632</v>
      </c>
      <c r="L141" s="6"/>
      <c r="M141" s="6" t="s">
        <v>105</v>
      </c>
      <c r="N141" s="10">
        <f>IF(AND(Table1[[#This Row],[quantity]] &gt;= 0, Table1[[#This Row],[amount]] &gt;= 0), Table1[[#This Row],[quantity]] * Table1[[#This Row],[amount]], 0)</f>
        <v>1099008</v>
      </c>
      <c r="O141" s="10">
        <f t="shared" si="8"/>
        <v>14534272.119999997</v>
      </c>
      <c r="P141" s="10">
        <f t="shared" si="9"/>
        <v>61641498.659999989</v>
      </c>
      <c r="Q141" s="10">
        <f t="shared" si="10"/>
        <v>12126</v>
      </c>
      <c r="R141" s="10">
        <f t="shared" si="11"/>
        <v>442</v>
      </c>
      <c r="S141" s="10">
        <f>IF(Table1[[#This Row],[quantity]]&gt;0,Table1[[#This Row],[quantity]],0)</f>
        <v>144</v>
      </c>
      <c r="T141" s="10">
        <f>IF(AND(Table1[[#This Row],[quantity]]&lt;0,Table1[[#This Row],[amount]]&lt;0),Table1[[#This Row],[quantity]]*Table1[[#This Row],[amount]],0)</f>
        <v>0</v>
      </c>
      <c r="U141" s="10">
        <f>IF(Table1[[#This Row],[quantity]]&lt;0,Table1[[#This Row],[quantity]],0)</f>
        <v>0</v>
      </c>
    </row>
    <row r="142" spans="1:21" ht="14.25" customHeight="1" x14ac:dyDescent="0.25">
      <c r="A142" s="5">
        <v>45642</v>
      </c>
      <c r="B142" s="6" t="s">
        <v>57</v>
      </c>
      <c r="C142" s="6" t="s">
        <v>126</v>
      </c>
      <c r="D142" s="6" t="s">
        <v>127</v>
      </c>
      <c r="E142" s="6" t="s">
        <v>45</v>
      </c>
      <c r="F142" s="6" t="s">
        <v>128</v>
      </c>
      <c r="G142" s="6" t="s">
        <v>31</v>
      </c>
      <c r="H142" s="6" t="s">
        <v>32</v>
      </c>
      <c r="I142" s="6">
        <v>24</v>
      </c>
      <c r="J142" s="6">
        <v>72</v>
      </c>
      <c r="K142" s="6">
        <v>14210.64</v>
      </c>
      <c r="L142" s="6"/>
      <c r="M142" s="6" t="s">
        <v>105</v>
      </c>
      <c r="N142" s="10">
        <f>IF(AND(Table1[[#This Row],[quantity]] &gt;= 0, Table1[[#This Row],[amount]] &gt;= 0), Table1[[#This Row],[quantity]] * Table1[[#This Row],[amount]], 0)</f>
        <v>1023166.08</v>
      </c>
      <c r="O142" s="10">
        <f t="shared" si="8"/>
        <v>9208127.4299999997</v>
      </c>
      <c r="P142" s="10">
        <f t="shared" si="9"/>
        <v>60542490.659999982</v>
      </c>
      <c r="Q142" s="10">
        <f t="shared" si="10"/>
        <v>11982</v>
      </c>
      <c r="R142" s="10">
        <f t="shared" si="11"/>
        <v>441</v>
      </c>
      <c r="S142" s="10">
        <f>IF(Table1[[#This Row],[quantity]]&gt;0,Table1[[#This Row],[quantity]],0)</f>
        <v>72</v>
      </c>
      <c r="T142" s="10">
        <f>IF(AND(Table1[[#This Row],[quantity]]&lt;0,Table1[[#This Row],[amount]]&lt;0),Table1[[#This Row],[quantity]]*Table1[[#This Row],[amount]],0)</f>
        <v>0</v>
      </c>
      <c r="U142" s="10">
        <f>IF(Table1[[#This Row],[quantity]]&lt;0,Table1[[#This Row],[quantity]],0)</f>
        <v>0</v>
      </c>
    </row>
    <row r="143" spans="1:21" ht="14.25" customHeight="1" x14ac:dyDescent="0.25">
      <c r="A143" s="5">
        <v>45642</v>
      </c>
      <c r="B143" s="6" t="s">
        <v>57</v>
      </c>
      <c r="C143" s="6" t="s">
        <v>126</v>
      </c>
      <c r="D143" s="6" t="s">
        <v>127</v>
      </c>
      <c r="E143" s="6" t="s">
        <v>45</v>
      </c>
      <c r="F143" s="6" t="s">
        <v>128</v>
      </c>
      <c r="G143" s="6" t="s">
        <v>31</v>
      </c>
      <c r="H143" s="6" t="s">
        <v>32</v>
      </c>
      <c r="I143" s="6">
        <v>12</v>
      </c>
      <c r="J143" s="6">
        <v>56</v>
      </c>
      <c r="K143" s="6">
        <v>17361.12</v>
      </c>
      <c r="L143" s="6"/>
      <c r="M143" s="6" t="s">
        <v>105</v>
      </c>
      <c r="N143" s="10">
        <f>IF(AND(Table1[[#This Row],[quantity]] &gt;= 0, Table1[[#This Row],[amount]] &gt;= 0), Table1[[#This Row],[quantity]] * Table1[[#This Row],[amount]], 0)</f>
        <v>972222.72</v>
      </c>
      <c r="O143" s="10">
        <f t="shared" si="8"/>
        <v>8184961.3500000006</v>
      </c>
      <c r="P143" s="10">
        <f t="shared" si="9"/>
        <v>59519324.579999983</v>
      </c>
      <c r="Q143" s="10">
        <f t="shared" si="10"/>
        <v>11910</v>
      </c>
      <c r="R143" s="10">
        <f t="shared" si="11"/>
        <v>440</v>
      </c>
      <c r="S143" s="10">
        <f>IF(Table1[[#This Row],[quantity]]&gt;0,Table1[[#This Row],[quantity]],0)</f>
        <v>56</v>
      </c>
      <c r="T143" s="10">
        <f>IF(AND(Table1[[#This Row],[quantity]]&lt;0,Table1[[#This Row],[amount]]&lt;0),Table1[[#This Row],[quantity]]*Table1[[#This Row],[amount]],0)</f>
        <v>0</v>
      </c>
      <c r="U143" s="10">
        <f>IF(Table1[[#This Row],[quantity]]&lt;0,Table1[[#This Row],[quantity]],0)</f>
        <v>0</v>
      </c>
    </row>
    <row r="144" spans="1:21" ht="14.25" customHeight="1" x14ac:dyDescent="0.25">
      <c r="A144" s="5">
        <v>45640</v>
      </c>
      <c r="B144" s="6" t="s">
        <v>57</v>
      </c>
      <c r="C144" s="6" t="s">
        <v>96</v>
      </c>
      <c r="D144" s="6" t="s">
        <v>97</v>
      </c>
      <c r="E144" s="6" t="s">
        <v>60</v>
      </c>
      <c r="F144" s="6" t="s">
        <v>61</v>
      </c>
      <c r="G144" s="6" t="s">
        <v>40</v>
      </c>
      <c r="H144" s="6" t="s">
        <v>41</v>
      </c>
      <c r="I144" s="6">
        <v>1080</v>
      </c>
      <c r="J144" s="6">
        <v>144</v>
      </c>
      <c r="K144" s="6">
        <v>6609.6</v>
      </c>
      <c r="L144" s="6"/>
      <c r="M144" s="6" t="s">
        <v>105</v>
      </c>
      <c r="N144" s="10">
        <f>IF(AND(Table1[[#This Row],[quantity]] &gt;= 0, Table1[[#This Row],[amount]] &gt;= 0), Table1[[#This Row],[quantity]] * Table1[[#This Row],[amount]], 0)</f>
        <v>951782.40000000002</v>
      </c>
      <c r="O144" s="10">
        <f t="shared" si="8"/>
        <v>13435264.119999997</v>
      </c>
      <c r="P144" s="10">
        <f t="shared" si="9"/>
        <v>58547101.859999977</v>
      </c>
      <c r="Q144" s="10">
        <f t="shared" si="10"/>
        <v>11854</v>
      </c>
      <c r="R144" s="10">
        <f t="shared" si="11"/>
        <v>439</v>
      </c>
      <c r="S144" s="10">
        <f>IF(Table1[[#This Row],[quantity]]&gt;0,Table1[[#This Row],[quantity]],0)</f>
        <v>144</v>
      </c>
      <c r="T144" s="10">
        <f>IF(AND(Table1[[#This Row],[quantity]]&lt;0,Table1[[#This Row],[amount]]&lt;0),Table1[[#This Row],[quantity]]*Table1[[#This Row],[amount]],0)</f>
        <v>0</v>
      </c>
      <c r="U144" s="10">
        <f>IF(Table1[[#This Row],[quantity]]&lt;0,Table1[[#This Row],[quantity]],0)</f>
        <v>0</v>
      </c>
    </row>
    <row r="145" spans="1:21" ht="14.25" customHeight="1" x14ac:dyDescent="0.25">
      <c r="A145" s="5">
        <v>45646</v>
      </c>
      <c r="B145" s="6" t="s">
        <v>57</v>
      </c>
      <c r="C145" s="6" t="s">
        <v>96</v>
      </c>
      <c r="D145" s="6" t="s">
        <v>97</v>
      </c>
      <c r="E145" s="6" t="s">
        <v>60</v>
      </c>
      <c r="F145" s="6" t="s">
        <v>61</v>
      </c>
      <c r="G145" s="6" t="s">
        <v>40</v>
      </c>
      <c r="H145" s="6" t="s">
        <v>41</v>
      </c>
      <c r="I145" s="6">
        <v>1080</v>
      </c>
      <c r="J145" s="6">
        <v>144</v>
      </c>
      <c r="K145" s="6">
        <v>6609.6</v>
      </c>
      <c r="L145" s="6"/>
      <c r="M145" s="6" t="s">
        <v>136</v>
      </c>
      <c r="N145" s="10">
        <f>IF(AND(Table1[[#This Row],[quantity]] &gt;= 0, Table1[[#This Row],[amount]] &gt;= 0), Table1[[#This Row],[quantity]] * Table1[[#This Row],[amount]], 0)</f>
        <v>951782.40000000002</v>
      </c>
      <c r="O145" s="10">
        <f t="shared" si="8"/>
        <v>12483481.719999997</v>
      </c>
      <c r="P145" s="10">
        <f t="shared" si="9"/>
        <v>50044760.489999928</v>
      </c>
      <c r="Q145" s="10">
        <f t="shared" si="10"/>
        <v>9706</v>
      </c>
      <c r="R145" s="10">
        <f t="shared" si="11"/>
        <v>356</v>
      </c>
      <c r="S145" s="10">
        <f>IF(Table1[[#This Row],[quantity]]&gt;0,Table1[[#This Row],[quantity]],0)</f>
        <v>144</v>
      </c>
      <c r="T145" s="10">
        <f>IF(AND(Table1[[#This Row],[quantity]]&lt;0,Table1[[#This Row],[amount]]&lt;0),Table1[[#This Row],[quantity]]*Table1[[#This Row],[amount]],0)</f>
        <v>0</v>
      </c>
      <c r="U145" s="10">
        <f>IF(Table1[[#This Row],[quantity]]&lt;0,Table1[[#This Row],[quantity]],0)</f>
        <v>0</v>
      </c>
    </row>
    <row r="146" spans="1:21" ht="14.25" customHeight="1" x14ac:dyDescent="0.25">
      <c r="A146" s="5">
        <v>45640</v>
      </c>
      <c r="B146" s="6" t="s">
        <v>57</v>
      </c>
      <c r="C146" s="6" t="s">
        <v>99</v>
      </c>
      <c r="D146" s="6" t="s">
        <v>100</v>
      </c>
      <c r="E146" s="6" t="s">
        <v>81</v>
      </c>
      <c r="F146" s="6" t="s">
        <v>82</v>
      </c>
      <c r="G146" s="6" t="s">
        <v>40</v>
      </c>
      <c r="H146" s="6" t="s">
        <v>41</v>
      </c>
      <c r="I146" s="6">
        <v>1080</v>
      </c>
      <c r="J146" s="6">
        <v>144</v>
      </c>
      <c r="K146" s="6">
        <v>6609.6</v>
      </c>
      <c r="L146" s="6"/>
      <c r="M146" s="6" t="s">
        <v>105</v>
      </c>
      <c r="N146" s="10">
        <f>IF(AND(Table1[[#This Row],[quantity]] &gt;= 0, Table1[[#This Row],[amount]] &gt;= 0), Table1[[#This Row],[quantity]] * Table1[[#This Row],[amount]], 0)</f>
        <v>951782.40000000002</v>
      </c>
      <c r="O146" s="10">
        <f t="shared" si="8"/>
        <v>3614401.77</v>
      </c>
      <c r="P146" s="10">
        <f t="shared" si="9"/>
        <v>57595319.459999979</v>
      </c>
      <c r="Q146" s="10">
        <f t="shared" si="10"/>
        <v>11710</v>
      </c>
      <c r="R146" s="10">
        <f t="shared" si="11"/>
        <v>438</v>
      </c>
      <c r="S146" s="10">
        <f>IF(Table1[[#This Row],[quantity]]&gt;0,Table1[[#This Row],[quantity]],0)</f>
        <v>144</v>
      </c>
      <c r="T146" s="10">
        <f>IF(AND(Table1[[#This Row],[quantity]]&lt;0,Table1[[#This Row],[amount]]&lt;0),Table1[[#This Row],[quantity]]*Table1[[#This Row],[amount]],0)</f>
        <v>0</v>
      </c>
      <c r="U146" s="10">
        <f>IF(Table1[[#This Row],[quantity]]&lt;0,Table1[[#This Row],[quantity]],0)</f>
        <v>0</v>
      </c>
    </row>
    <row r="147" spans="1:21" ht="14.25" customHeight="1" x14ac:dyDescent="0.25">
      <c r="A147" s="5">
        <v>45640</v>
      </c>
      <c r="B147" s="6" t="s">
        <v>57</v>
      </c>
      <c r="C147" s="6" t="s">
        <v>90</v>
      </c>
      <c r="D147" s="6" t="s">
        <v>91</v>
      </c>
      <c r="E147" s="6" t="s">
        <v>81</v>
      </c>
      <c r="F147" s="6" t="s">
        <v>82</v>
      </c>
      <c r="G147" s="6" t="s">
        <v>55</v>
      </c>
      <c r="H147" s="6" t="s">
        <v>56</v>
      </c>
      <c r="I147" s="6">
        <v>12</v>
      </c>
      <c r="J147" s="6">
        <v>60</v>
      </c>
      <c r="K147" s="6">
        <v>15600</v>
      </c>
      <c r="L147" s="6"/>
      <c r="M147" s="6" t="s">
        <v>105</v>
      </c>
      <c r="N147" s="10">
        <f>IF(AND(Table1[[#This Row],[quantity]] &gt;= 0, Table1[[#This Row],[amount]] &gt;= 0), Table1[[#This Row],[quantity]] * Table1[[#This Row],[amount]], 0)</f>
        <v>936000</v>
      </c>
      <c r="O147" s="10">
        <f t="shared" si="8"/>
        <v>5519812.080000001</v>
      </c>
      <c r="P147" s="10">
        <f t="shared" si="9"/>
        <v>56643537.05999998</v>
      </c>
      <c r="Q147" s="10">
        <f t="shared" si="10"/>
        <v>11566</v>
      </c>
      <c r="R147" s="10">
        <f t="shared" si="11"/>
        <v>437</v>
      </c>
      <c r="S147" s="10">
        <f>IF(Table1[[#This Row],[quantity]]&gt;0,Table1[[#This Row],[quantity]],0)</f>
        <v>60</v>
      </c>
      <c r="T147" s="10">
        <f>IF(AND(Table1[[#This Row],[quantity]]&lt;0,Table1[[#This Row],[amount]]&lt;0),Table1[[#This Row],[quantity]]*Table1[[#This Row],[amount]],0)</f>
        <v>0</v>
      </c>
      <c r="U147" s="10">
        <f>IF(Table1[[#This Row],[quantity]]&lt;0,Table1[[#This Row],[quantity]],0)</f>
        <v>0</v>
      </c>
    </row>
    <row r="148" spans="1:21" ht="14.25" customHeight="1" x14ac:dyDescent="0.25">
      <c r="A148" s="5">
        <v>45640</v>
      </c>
      <c r="B148" s="6" t="s">
        <v>57</v>
      </c>
      <c r="C148" s="6" t="s">
        <v>79</v>
      </c>
      <c r="D148" s="6" t="s">
        <v>80</v>
      </c>
      <c r="E148" s="6" t="s">
        <v>81</v>
      </c>
      <c r="F148" s="6" t="s">
        <v>82</v>
      </c>
      <c r="G148" s="6" t="s">
        <v>40</v>
      </c>
      <c r="H148" s="6" t="s">
        <v>93</v>
      </c>
      <c r="I148" s="6">
        <v>32</v>
      </c>
      <c r="J148" s="6">
        <v>96</v>
      </c>
      <c r="K148" s="6">
        <v>9612.48</v>
      </c>
      <c r="L148" s="6"/>
      <c r="M148" s="6" t="s">
        <v>105</v>
      </c>
      <c r="N148" s="10">
        <f>IF(AND(Table1[[#This Row],[quantity]] &gt;= 0, Table1[[#This Row],[amount]] &gt;= 0), Table1[[#This Row],[quantity]] * Table1[[#This Row],[amount]], 0)</f>
        <v>922798.07999999996</v>
      </c>
      <c r="O148" s="10">
        <f t="shared" si="8"/>
        <v>5159500.1000000006</v>
      </c>
      <c r="P148" s="10">
        <f t="shared" si="9"/>
        <v>55707537.05999998</v>
      </c>
      <c r="Q148" s="10">
        <f t="shared" si="10"/>
        <v>11506</v>
      </c>
      <c r="R148" s="10">
        <f t="shared" si="11"/>
        <v>436</v>
      </c>
      <c r="S148" s="10">
        <f>IF(Table1[[#This Row],[quantity]]&gt;0,Table1[[#This Row],[quantity]],0)</f>
        <v>96</v>
      </c>
      <c r="T148" s="10">
        <f>IF(AND(Table1[[#This Row],[quantity]]&lt;0,Table1[[#This Row],[amount]]&lt;0),Table1[[#This Row],[quantity]]*Table1[[#This Row],[amount]],0)</f>
        <v>0</v>
      </c>
      <c r="U148" s="10">
        <f>IF(Table1[[#This Row],[quantity]]&lt;0,Table1[[#This Row],[quantity]],0)</f>
        <v>0</v>
      </c>
    </row>
    <row r="149" spans="1:21" ht="14.25" customHeight="1" x14ac:dyDescent="0.25">
      <c r="A149" s="5">
        <v>45639</v>
      </c>
      <c r="B149" s="6" t="s">
        <v>57</v>
      </c>
      <c r="C149" s="6" t="s">
        <v>72</v>
      </c>
      <c r="D149" s="6" t="s">
        <v>73</v>
      </c>
      <c r="E149" s="6" t="s">
        <v>60</v>
      </c>
      <c r="F149" s="6" t="s">
        <v>61</v>
      </c>
      <c r="G149" s="6" t="s">
        <v>62</v>
      </c>
      <c r="H149" s="6" t="s">
        <v>71</v>
      </c>
      <c r="I149" s="6">
        <v>3</v>
      </c>
      <c r="J149" s="6">
        <v>30</v>
      </c>
      <c r="K149" s="6">
        <v>28749.9</v>
      </c>
      <c r="L149" s="6"/>
      <c r="M149" s="6" t="s">
        <v>64</v>
      </c>
      <c r="N149" s="10">
        <f>IF(AND(Table1[[#This Row],[quantity]] &gt;= 0, Table1[[#This Row],[amount]] &gt;= 0), Table1[[#This Row],[quantity]] * Table1[[#This Row],[amount]], 0)</f>
        <v>862497</v>
      </c>
      <c r="O149" s="10">
        <f t="shared" si="8"/>
        <v>4903884.4400000013</v>
      </c>
      <c r="P149" s="10">
        <f t="shared" si="9"/>
        <v>10480922.399999999</v>
      </c>
      <c r="Q149" s="10">
        <f t="shared" si="10"/>
        <v>1982</v>
      </c>
      <c r="R149" s="10">
        <f t="shared" si="11"/>
        <v>69</v>
      </c>
      <c r="S149" s="10">
        <f>IF(Table1[[#This Row],[quantity]]&gt;0,Table1[[#This Row],[quantity]],0)</f>
        <v>30</v>
      </c>
      <c r="T149" s="10">
        <f>IF(AND(Table1[[#This Row],[quantity]]&lt;0,Table1[[#This Row],[amount]]&lt;0),Table1[[#This Row],[quantity]]*Table1[[#This Row],[amount]],0)</f>
        <v>0</v>
      </c>
      <c r="U149" s="10">
        <f>IF(Table1[[#This Row],[quantity]]&lt;0,Table1[[#This Row],[quantity]],0)</f>
        <v>0</v>
      </c>
    </row>
    <row r="150" spans="1:21" ht="14.25" customHeight="1" x14ac:dyDescent="0.25">
      <c r="A150" s="5">
        <v>45643</v>
      </c>
      <c r="B150" s="6" t="s">
        <v>57</v>
      </c>
      <c r="C150" s="6" t="s">
        <v>137</v>
      </c>
      <c r="D150" s="6" t="s">
        <v>138</v>
      </c>
      <c r="E150" s="6" t="s">
        <v>60</v>
      </c>
      <c r="F150" s="6" t="s">
        <v>61</v>
      </c>
      <c r="G150" s="6" t="s">
        <v>62</v>
      </c>
      <c r="H150" s="6" t="s">
        <v>71</v>
      </c>
      <c r="I150" s="6">
        <v>8</v>
      </c>
      <c r="J150" s="6">
        <v>48</v>
      </c>
      <c r="K150" s="6">
        <v>17733.599999999999</v>
      </c>
      <c r="L150" s="6"/>
      <c r="M150" s="6" t="s">
        <v>136</v>
      </c>
      <c r="N150" s="10">
        <f>IF(AND(Table1[[#This Row],[quantity]] &gt;= 0, Table1[[#This Row],[amount]] &gt;= 0), Table1[[#This Row],[quantity]] * Table1[[#This Row],[amount]], 0)</f>
        <v>851212.79999999993</v>
      </c>
      <c r="O150" s="10">
        <f t="shared" si="8"/>
        <v>7762987.0500000017</v>
      </c>
      <c r="P150" s="10">
        <f t="shared" si="9"/>
        <v>49092978.089999929</v>
      </c>
      <c r="Q150" s="10">
        <f t="shared" si="10"/>
        <v>9562</v>
      </c>
      <c r="R150" s="10">
        <f t="shared" si="11"/>
        <v>355</v>
      </c>
      <c r="S150" s="10">
        <f>IF(Table1[[#This Row],[quantity]]&gt;0,Table1[[#This Row],[quantity]],0)</f>
        <v>48</v>
      </c>
      <c r="T150" s="10">
        <f>IF(AND(Table1[[#This Row],[quantity]]&lt;0,Table1[[#This Row],[amount]]&lt;0),Table1[[#This Row],[quantity]]*Table1[[#This Row],[amount]],0)</f>
        <v>0</v>
      </c>
      <c r="U150" s="10">
        <f>IF(Table1[[#This Row],[quantity]]&lt;0,Table1[[#This Row],[quantity]],0)</f>
        <v>0</v>
      </c>
    </row>
    <row r="151" spans="1:21" ht="14.25" customHeight="1" x14ac:dyDescent="0.25">
      <c r="A151" s="5">
        <v>45640</v>
      </c>
      <c r="B151" s="6" t="s">
        <v>57</v>
      </c>
      <c r="C151" s="6" t="s">
        <v>96</v>
      </c>
      <c r="D151" s="6" t="s">
        <v>97</v>
      </c>
      <c r="E151" s="6" t="s">
        <v>60</v>
      </c>
      <c r="F151" s="6" t="s">
        <v>61</v>
      </c>
      <c r="G151" s="6" t="s">
        <v>18</v>
      </c>
      <c r="H151" s="6" t="s">
        <v>104</v>
      </c>
      <c r="I151" s="6">
        <v>108</v>
      </c>
      <c r="J151" s="6">
        <v>92</v>
      </c>
      <c r="K151" s="6">
        <v>9103.4</v>
      </c>
      <c r="L151" s="6"/>
      <c r="M151" s="6" t="s">
        <v>64</v>
      </c>
      <c r="N151" s="10">
        <f>IF(AND(Table1[[#This Row],[quantity]] &gt;= 0, Table1[[#This Row],[amount]] &gt;= 0), Table1[[#This Row],[quantity]] * Table1[[#This Row],[amount]], 0)</f>
        <v>837512.79999999993</v>
      </c>
      <c r="O151" s="10">
        <f t="shared" si="8"/>
        <v>11531699.319999997</v>
      </c>
      <c r="P151" s="10">
        <f t="shared" si="9"/>
        <v>9618425.4000000004</v>
      </c>
      <c r="Q151" s="10">
        <f t="shared" si="10"/>
        <v>1952</v>
      </c>
      <c r="R151" s="10">
        <f t="shared" si="11"/>
        <v>68</v>
      </c>
      <c r="S151" s="10">
        <f>IF(Table1[[#This Row],[quantity]]&gt;0,Table1[[#This Row],[quantity]],0)</f>
        <v>92</v>
      </c>
      <c r="T151" s="10">
        <f>IF(AND(Table1[[#This Row],[quantity]]&lt;0,Table1[[#This Row],[amount]]&lt;0),Table1[[#This Row],[quantity]]*Table1[[#This Row],[amount]],0)</f>
        <v>0</v>
      </c>
      <c r="U151" s="10">
        <f>IF(Table1[[#This Row],[quantity]]&lt;0,Table1[[#This Row],[quantity]],0)</f>
        <v>0</v>
      </c>
    </row>
    <row r="152" spans="1:21" ht="14.25" customHeight="1" x14ac:dyDescent="0.25">
      <c r="A152" s="5">
        <v>45640</v>
      </c>
      <c r="B152" s="6" t="s">
        <v>57</v>
      </c>
      <c r="C152" s="6" t="s">
        <v>96</v>
      </c>
      <c r="D152" s="6" t="s">
        <v>97</v>
      </c>
      <c r="E152" s="6" t="s">
        <v>60</v>
      </c>
      <c r="F152" s="6" t="s">
        <v>61</v>
      </c>
      <c r="G152" s="6" t="s">
        <v>62</v>
      </c>
      <c r="H152" s="6" t="s">
        <v>63</v>
      </c>
      <c r="I152" s="6">
        <v>48</v>
      </c>
      <c r="J152" s="6">
        <v>100</v>
      </c>
      <c r="K152" s="6">
        <v>8334</v>
      </c>
      <c r="L152" s="6"/>
      <c r="M152" s="6" t="s">
        <v>105</v>
      </c>
      <c r="N152" s="10">
        <f>IF(AND(Table1[[#This Row],[quantity]] &gt;= 0, Table1[[#This Row],[amount]] &gt;= 0), Table1[[#This Row],[quantity]] * Table1[[#This Row],[amount]], 0)</f>
        <v>833400</v>
      </c>
      <c r="O152" s="10">
        <f t="shared" si="8"/>
        <v>10694186.519999996</v>
      </c>
      <c r="P152" s="10">
        <f t="shared" si="9"/>
        <v>54784738.979999982</v>
      </c>
      <c r="Q152" s="10">
        <f t="shared" si="10"/>
        <v>11410</v>
      </c>
      <c r="R152" s="10">
        <f t="shared" si="11"/>
        <v>435</v>
      </c>
      <c r="S152" s="10">
        <f>IF(Table1[[#This Row],[quantity]]&gt;0,Table1[[#This Row],[quantity]],0)</f>
        <v>100</v>
      </c>
      <c r="T152" s="10">
        <f>IF(AND(Table1[[#This Row],[quantity]]&lt;0,Table1[[#This Row],[amount]]&lt;0),Table1[[#This Row],[quantity]]*Table1[[#This Row],[amount]],0)</f>
        <v>0</v>
      </c>
      <c r="U152" s="10">
        <f>IF(Table1[[#This Row],[quantity]]&lt;0,Table1[[#This Row],[quantity]],0)</f>
        <v>0</v>
      </c>
    </row>
    <row r="153" spans="1:21" ht="14.25" customHeight="1" x14ac:dyDescent="0.25">
      <c r="A153" s="5">
        <v>45640</v>
      </c>
      <c r="B153" s="6" t="s">
        <v>57</v>
      </c>
      <c r="C153" s="6" t="s">
        <v>96</v>
      </c>
      <c r="D153" s="6" t="s">
        <v>97</v>
      </c>
      <c r="E153" s="6" t="s">
        <v>60</v>
      </c>
      <c r="F153" s="6" t="s">
        <v>61</v>
      </c>
      <c r="G153" s="6" t="s">
        <v>18</v>
      </c>
      <c r="H153" s="6" t="s">
        <v>109</v>
      </c>
      <c r="I153" s="6">
        <v>800</v>
      </c>
      <c r="J153" s="6">
        <v>200</v>
      </c>
      <c r="K153" s="6">
        <v>4162</v>
      </c>
      <c r="L153" s="6"/>
      <c r="M153" s="6" t="s">
        <v>105</v>
      </c>
      <c r="N153" s="10">
        <f>IF(AND(Table1[[#This Row],[quantity]] &gt;= 0, Table1[[#This Row],[amount]] &gt;= 0), Table1[[#This Row],[quantity]] * Table1[[#This Row],[amount]], 0)</f>
        <v>832400</v>
      </c>
      <c r="O153" s="10">
        <f t="shared" si="8"/>
        <v>9860786.5199999958</v>
      </c>
      <c r="P153" s="10">
        <f t="shared" si="9"/>
        <v>53951338.979999982</v>
      </c>
      <c r="Q153" s="10">
        <f t="shared" si="10"/>
        <v>11310</v>
      </c>
      <c r="R153" s="10">
        <f t="shared" si="11"/>
        <v>434</v>
      </c>
      <c r="S153" s="10">
        <f>IF(Table1[[#This Row],[quantity]]&gt;0,Table1[[#This Row],[quantity]],0)</f>
        <v>200</v>
      </c>
      <c r="T153" s="10">
        <f>IF(AND(Table1[[#This Row],[quantity]]&lt;0,Table1[[#This Row],[amount]]&lt;0),Table1[[#This Row],[quantity]]*Table1[[#This Row],[amount]],0)</f>
        <v>0</v>
      </c>
      <c r="U153" s="10">
        <f>IF(Table1[[#This Row],[quantity]]&lt;0,Table1[[#This Row],[quantity]],0)</f>
        <v>0</v>
      </c>
    </row>
    <row r="154" spans="1:21" ht="14.25" customHeight="1" x14ac:dyDescent="0.25">
      <c r="A154" s="5">
        <v>45639</v>
      </c>
      <c r="B154" s="6" t="s">
        <v>57</v>
      </c>
      <c r="C154" s="6" t="s">
        <v>69</v>
      </c>
      <c r="D154" s="6" t="s">
        <v>70</v>
      </c>
      <c r="E154" s="6" t="s">
        <v>60</v>
      </c>
      <c r="F154" s="6" t="s">
        <v>61</v>
      </c>
      <c r="G154" s="6" t="s">
        <v>62</v>
      </c>
      <c r="H154" s="6" t="s">
        <v>71</v>
      </c>
      <c r="I154" s="6">
        <v>5</v>
      </c>
      <c r="J154" s="6">
        <v>90</v>
      </c>
      <c r="K154" s="6">
        <v>9183.6</v>
      </c>
      <c r="L154" s="6"/>
      <c r="M154" s="6" t="s">
        <v>64</v>
      </c>
      <c r="N154" s="10">
        <f>IF(AND(Table1[[#This Row],[quantity]] &gt;= 0, Table1[[#This Row],[amount]] &gt;= 0), Table1[[#This Row],[quantity]] * Table1[[#This Row],[amount]], 0)</f>
        <v>826524</v>
      </c>
      <c r="O154" s="10">
        <f t="shared" si="8"/>
        <v>4870381.6300000008</v>
      </c>
      <c r="P154" s="10">
        <f t="shared" si="9"/>
        <v>8780912.5999999996</v>
      </c>
      <c r="Q154" s="10">
        <f t="shared" si="10"/>
        <v>1860</v>
      </c>
      <c r="R154" s="10">
        <f t="shared" si="11"/>
        <v>67</v>
      </c>
      <c r="S154" s="10">
        <f>IF(Table1[[#This Row],[quantity]]&gt;0,Table1[[#This Row],[quantity]],0)</f>
        <v>90</v>
      </c>
      <c r="T154" s="10">
        <f>IF(AND(Table1[[#This Row],[quantity]]&lt;0,Table1[[#This Row],[amount]]&lt;0),Table1[[#This Row],[quantity]]*Table1[[#This Row],[amount]],0)</f>
        <v>0</v>
      </c>
      <c r="U154" s="10">
        <f>IF(Table1[[#This Row],[quantity]]&lt;0,Table1[[#This Row],[quantity]],0)</f>
        <v>0</v>
      </c>
    </row>
    <row r="155" spans="1:21" ht="14.25" customHeight="1" x14ac:dyDescent="0.25">
      <c r="A155" s="5">
        <v>45640</v>
      </c>
      <c r="B155" s="6" t="s">
        <v>57</v>
      </c>
      <c r="C155" s="6" t="s">
        <v>96</v>
      </c>
      <c r="D155" s="6" t="s">
        <v>97</v>
      </c>
      <c r="E155" s="6" t="s">
        <v>60</v>
      </c>
      <c r="F155" s="6" t="s">
        <v>61</v>
      </c>
      <c r="G155" s="6" t="s">
        <v>74</v>
      </c>
      <c r="H155" s="6" t="s">
        <v>75</v>
      </c>
      <c r="I155" s="6">
        <v>60</v>
      </c>
      <c r="J155" s="6">
        <v>180</v>
      </c>
      <c r="K155" s="6">
        <v>4410</v>
      </c>
      <c r="L155" s="6"/>
      <c r="M155" s="6" t="s">
        <v>105</v>
      </c>
      <c r="N155" s="10">
        <f>IF(AND(Table1[[#This Row],[quantity]] &gt;= 0, Table1[[#This Row],[amount]] &gt;= 0), Table1[[#This Row],[quantity]] * Table1[[#This Row],[amount]], 0)</f>
        <v>793800</v>
      </c>
      <c r="O155" s="10">
        <f t="shared" si="8"/>
        <v>9028386.5199999996</v>
      </c>
      <c r="P155" s="10">
        <f t="shared" si="9"/>
        <v>53118938.979999974</v>
      </c>
      <c r="Q155" s="10">
        <f t="shared" si="10"/>
        <v>11110</v>
      </c>
      <c r="R155" s="10">
        <f t="shared" si="11"/>
        <v>433</v>
      </c>
      <c r="S155" s="10">
        <f>IF(Table1[[#This Row],[quantity]]&gt;0,Table1[[#This Row],[quantity]],0)</f>
        <v>180</v>
      </c>
      <c r="T155" s="10">
        <f>IF(AND(Table1[[#This Row],[quantity]]&lt;0,Table1[[#This Row],[amount]]&lt;0),Table1[[#This Row],[quantity]]*Table1[[#This Row],[amount]],0)</f>
        <v>0</v>
      </c>
      <c r="U155" s="10">
        <f>IF(Table1[[#This Row],[quantity]]&lt;0,Table1[[#This Row],[quantity]],0)</f>
        <v>0</v>
      </c>
    </row>
    <row r="156" spans="1:21" ht="14.25" customHeight="1" x14ac:dyDescent="0.25">
      <c r="A156" s="5">
        <v>45640</v>
      </c>
      <c r="B156" s="6" t="s">
        <v>57</v>
      </c>
      <c r="C156" s="6" t="s">
        <v>84</v>
      </c>
      <c r="D156" s="6" t="s">
        <v>85</v>
      </c>
      <c r="E156" s="6" t="s">
        <v>60</v>
      </c>
      <c r="F156" s="6" t="s">
        <v>61</v>
      </c>
      <c r="G156" s="6" t="s">
        <v>74</v>
      </c>
      <c r="H156" s="6" t="s">
        <v>75</v>
      </c>
      <c r="I156" s="6">
        <v>60</v>
      </c>
      <c r="J156" s="6">
        <v>180</v>
      </c>
      <c r="K156" s="6">
        <v>4410</v>
      </c>
      <c r="L156" s="6"/>
      <c r="M156" s="6" t="s">
        <v>105</v>
      </c>
      <c r="N156" s="10">
        <f>IF(AND(Table1[[#This Row],[quantity]] &gt;= 0, Table1[[#This Row],[amount]] &gt;= 0), Table1[[#This Row],[quantity]] * Table1[[#This Row],[amount]], 0)</f>
        <v>793800</v>
      </c>
      <c r="O156" s="10">
        <f t="shared" si="8"/>
        <v>10292353.119999999</v>
      </c>
      <c r="P156" s="10">
        <f t="shared" si="9"/>
        <v>52325138.979999974</v>
      </c>
      <c r="Q156" s="10">
        <f t="shared" si="10"/>
        <v>10930</v>
      </c>
      <c r="R156" s="10">
        <f t="shared" si="11"/>
        <v>432</v>
      </c>
      <c r="S156" s="10">
        <f>IF(Table1[[#This Row],[quantity]]&gt;0,Table1[[#This Row],[quantity]],0)</f>
        <v>180</v>
      </c>
      <c r="T156" s="10">
        <f>IF(AND(Table1[[#This Row],[quantity]]&lt;0,Table1[[#This Row],[amount]]&lt;0),Table1[[#This Row],[quantity]]*Table1[[#This Row],[amount]],0)</f>
        <v>0</v>
      </c>
      <c r="U156" s="10">
        <f>IF(Table1[[#This Row],[quantity]]&lt;0,Table1[[#This Row],[quantity]],0)</f>
        <v>0</v>
      </c>
    </row>
    <row r="157" spans="1:21" ht="14.25" customHeight="1" x14ac:dyDescent="0.25">
      <c r="A157" s="5">
        <v>45642</v>
      </c>
      <c r="B157" s="6" t="s">
        <v>57</v>
      </c>
      <c r="C157" s="6" t="s">
        <v>129</v>
      </c>
      <c r="D157" s="6" t="s">
        <v>130</v>
      </c>
      <c r="E157" s="6" t="s">
        <v>81</v>
      </c>
      <c r="F157" s="6" t="s">
        <v>82</v>
      </c>
      <c r="G157" s="6" t="s">
        <v>74</v>
      </c>
      <c r="H157" s="6" t="s">
        <v>75</v>
      </c>
      <c r="I157" s="6">
        <v>60</v>
      </c>
      <c r="J157" s="6">
        <v>180</v>
      </c>
      <c r="K157" s="6">
        <v>4410</v>
      </c>
      <c r="L157" s="6"/>
      <c r="M157" s="6" t="s">
        <v>136</v>
      </c>
      <c r="N157" s="10">
        <f>IF(AND(Table1[[#This Row],[quantity]] &gt;= 0, Table1[[#This Row],[amount]] &gt;= 0), Table1[[#This Row],[quantity]] * Table1[[#This Row],[amount]], 0)</f>
        <v>793800</v>
      </c>
      <c r="O157" s="10">
        <f t="shared" si="8"/>
        <v>10389970.359999999</v>
      </c>
      <c r="P157" s="10">
        <f t="shared" si="9"/>
        <v>48241765.289999925</v>
      </c>
      <c r="Q157" s="10">
        <f t="shared" si="10"/>
        <v>9514</v>
      </c>
      <c r="R157" s="10">
        <f t="shared" si="11"/>
        <v>354</v>
      </c>
      <c r="S157" s="10">
        <f>IF(Table1[[#This Row],[quantity]]&gt;0,Table1[[#This Row],[quantity]],0)</f>
        <v>180</v>
      </c>
      <c r="T157" s="10">
        <f>IF(AND(Table1[[#This Row],[quantity]]&lt;0,Table1[[#This Row],[amount]]&lt;0),Table1[[#This Row],[quantity]]*Table1[[#This Row],[amount]],0)</f>
        <v>0</v>
      </c>
      <c r="U157" s="10">
        <f>IF(Table1[[#This Row],[quantity]]&lt;0,Table1[[#This Row],[quantity]],0)</f>
        <v>0</v>
      </c>
    </row>
    <row r="158" spans="1:21" ht="14.25" customHeight="1" x14ac:dyDescent="0.25">
      <c r="A158" s="5">
        <v>45640</v>
      </c>
      <c r="B158" s="6" t="s">
        <v>57</v>
      </c>
      <c r="C158" s="6" t="s">
        <v>87</v>
      </c>
      <c r="D158" s="6" t="s">
        <v>88</v>
      </c>
      <c r="E158" s="6" t="s">
        <v>60</v>
      </c>
      <c r="F158" s="6" t="s">
        <v>61</v>
      </c>
      <c r="G158" s="6" t="s">
        <v>40</v>
      </c>
      <c r="H158" s="6" t="s">
        <v>42</v>
      </c>
      <c r="I158" s="6">
        <v>25</v>
      </c>
      <c r="J158" s="6">
        <v>25</v>
      </c>
      <c r="K158" s="6">
        <v>31665.75</v>
      </c>
      <c r="L158" s="6"/>
      <c r="M158" s="6" t="s">
        <v>105</v>
      </c>
      <c r="N158" s="10">
        <f>IF(AND(Table1[[#This Row],[quantity]] &gt;= 0, Table1[[#This Row],[amount]] &gt;= 0), Table1[[#This Row],[quantity]] * Table1[[#This Row],[amount]], 0)</f>
        <v>791643.75</v>
      </c>
      <c r="O158" s="10">
        <f t="shared" si="8"/>
        <v>10499149.410000008</v>
      </c>
      <c r="P158" s="10">
        <f t="shared" si="9"/>
        <v>51531338.979999982</v>
      </c>
      <c r="Q158" s="10">
        <f t="shared" si="10"/>
        <v>10750</v>
      </c>
      <c r="R158" s="10">
        <f t="shared" si="11"/>
        <v>431</v>
      </c>
      <c r="S158" s="10">
        <f>IF(Table1[[#This Row],[quantity]]&gt;0,Table1[[#This Row],[quantity]],0)</f>
        <v>25</v>
      </c>
      <c r="T158" s="10">
        <f>IF(AND(Table1[[#This Row],[quantity]]&lt;0,Table1[[#This Row],[amount]]&lt;0),Table1[[#This Row],[quantity]]*Table1[[#This Row],[amount]],0)</f>
        <v>0</v>
      </c>
      <c r="U158" s="10">
        <f>IF(Table1[[#This Row],[quantity]]&lt;0,Table1[[#This Row],[quantity]],0)</f>
        <v>0</v>
      </c>
    </row>
    <row r="159" spans="1:21" ht="14.25" customHeight="1" x14ac:dyDescent="0.25">
      <c r="A159" s="5">
        <v>45640</v>
      </c>
      <c r="B159" s="6" t="s">
        <v>57</v>
      </c>
      <c r="C159" s="6" t="s">
        <v>79</v>
      </c>
      <c r="D159" s="6" t="s">
        <v>80</v>
      </c>
      <c r="E159" s="6" t="s">
        <v>81</v>
      </c>
      <c r="F159" s="6" t="s">
        <v>82</v>
      </c>
      <c r="G159" s="6" t="s">
        <v>40</v>
      </c>
      <c r="H159" s="6" t="s">
        <v>42</v>
      </c>
      <c r="I159" s="6">
        <v>25</v>
      </c>
      <c r="J159" s="6">
        <v>25</v>
      </c>
      <c r="K159" s="6">
        <v>31665.75</v>
      </c>
      <c r="L159" s="6"/>
      <c r="M159" s="6" t="s">
        <v>105</v>
      </c>
      <c r="N159" s="10">
        <f>IF(AND(Table1[[#This Row],[quantity]] &gt;= 0, Table1[[#This Row],[amount]] &gt;= 0), Table1[[#This Row],[quantity]] * Table1[[#This Row],[amount]], 0)</f>
        <v>791643.75</v>
      </c>
      <c r="O159" s="10">
        <f t="shared" si="8"/>
        <v>4236702.0200000005</v>
      </c>
      <c r="P159" s="10">
        <f t="shared" si="9"/>
        <v>50739695.229999982</v>
      </c>
      <c r="Q159" s="10">
        <f t="shared" si="10"/>
        <v>10725</v>
      </c>
      <c r="R159" s="10">
        <f t="shared" si="11"/>
        <v>430</v>
      </c>
      <c r="S159" s="10">
        <f>IF(Table1[[#This Row],[quantity]]&gt;0,Table1[[#This Row],[quantity]],0)</f>
        <v>25</v>
      </c>
      <c r="T159" s="10">
        <f>IF(AND(Table1[[#This Row],[quantity]]&lt;0,Table1[[#This Row],[amount]]&lt;0),Table1[[#This Row],[quantity]]*Table1[[#This Row],[amount]],0)</f>
        <v>0</v>
      </c>
      <c r="U159" s="10">
        <f>IF(Table1[[#This Row],[quantity]]&lt;0,Table1[[#This Row],[quantity]],0)</f>
        <v>0</v>
      </c>
    </row>
    <row r="160" spans="1:21" ht="14.25" customHeight="1" x14ac:dyDescent="0.25">
      <c r="A160" s="5">
        <v>45644</v>
      </c>
      <c r="B160" s="6" t="s">
        <v>57</v>
      </c>
      <c r="C160" s="6" t="s">
        <v>65</v>
      </c>
      <c r="D160" s="6" t="s">
        <v>66</v>
      </c>
      <c r="E160" s="6" t="s">
        <v>60</v>
      </c>
      <c r="F160" s="6" t="s">
        <v>61</v>
      </c>
      <c r="G160" s="6" t="s">
        <v>62</v>
      </c>
      <c r="H160" s="6" t="s">
        <v>124</v>
      </c>
      <c r="I160" s="6">
        <v>24</v>
      </c>
      <c r="J160" s="6">
        <v>120</v>
      </c>
      <c r="K160" s="6">
        <v>6360</v>
      </c>
      <c r="L160" s="6"/>
      <c r="M160" s="6" t="s">
        <v>136</v>
      </c>
      <c r="N160" s="10">
        <f>IF(AND(Table1[[#This Row],[quantity]] &gt;= 0, Table1[[#This Row],[amount]] &gt;= 0), Table1[[#This Row],[quantity]] * Table1[[#This Row],[amount]], 0)</f>
        <v>763200</v>
      </c>
      <c r="O160" s="10">
        <f t="shared" si="8"/>
        <v>11451401.839999998</v>
      </c>
      <c r="P160" s="10">
        <f t="shared" si="9"/>
        <v>47447965.289999925</v>
      </c>
      <c r="Q160" s="10">
        <f t="shared" si="10"/>
        <v>9334</v>
      </c>
      <c r="R160" s="10">
        <f t="shared" si="11"/>
        <v>353</v>
      </c>
      <c r="S160" s="10">
        <f>IF(Table1[[#This Row],[quantity]]&gt;0,Table1[[#This Row],[quantity]],0)</f>
        <v>120</v>
      </c>
      <c r="T160" s="10">
        <f>IF(AND(Table1[[#This Row],[quantity]]&lt;0,Table1[[#This Row],[amount]]&lt;0),Table1[[#This Row],[quantity]]*Table1[[#This Row],[amount]],0)</f>
        <v>0</v>
      </c>
      <c r="U160" s="10">
        <f>IF(Table1[[#This Row],[quantity]]&lt;0,Table1[[#This Row],[quantity]],0)</f>
        <v>0</v>
      </c>
    </row>
    <row r="161" spans="1:21" ht="14.25" customHeight="1" x14ac:dyDescent="0.25">
      <c r="A161" s="5">
        <v>45640</v>
      </c>
      <c r="B161" s="6" t="s">
        <v>57</v>
      </c>
      <c r="C161" s="6" t="s">
        <v>84</v>
      </c>
      <c r="D161" s="6" t="s">
        <v>85</v>
      </c>
      <c r="E161" s="6" t="s">
        <v>60</v>
      </c>
      <c r="F161" s="6" t="s">
        <v>61</v>
      </c>
      <c r="G161" s="6" t="s">
        <v>62</v>
      </c>
      <c r="H161" s="6" t="s">
        <v>124</v>
      </c>
      <c r="I161" s="6">
        <v>24</v>
      </c>
      <c r="J161" s="6">
        <v>120</v>
      </c>
      <c r="K161" s="6">
        <v>6360</v>
      </c>
      <c r="L161" s="6"/>
      <c r="M161" s="6" t="s">
        <v>105</v>
      </c>
      <c r="N161" s="10">
        <f>IF(AND(Table1[[#This Row],[quantity]] &gt;= 0, Table1[[#This Row],[amount]] &gt;= 0), Table1[[#This Row],[quantity]] * Table1[[#This Row],[amount]], 0)</f>
        <v>763200</v>
      </c>
      <c r="O161" s="10">
        <f t="shared" si="8"/>
        <v>9498553.120000001</v>
      </c>
      <c r="P161" s="10">
        <f t="shared" si="9"/>
        <v>49948051.479999989</v>
      </c>
      <c r="Q161" s="10">
        <f t="shared" si="10"/>
        <v>10700</v>
      </c>
      <c r="R161" s="10">
        <f t="shared" si="11"/>
        <v>429</v>
      </c>
      <c r="S161" s="10">
        <f>IF(Table1[[#This Row],[quantity]]&gt;0,Table1[[#This Row],[quantity]],0)</f>
        <v>120</v>
      </c>
      <c r="T161" s="10">
        <f>IF(AND(Table1[[#This Row],[quantity]]&lt;0,Table1[[#This Row],[amount]]&lt;0),Table1[[#This Row],[quantity]]*Table1[[#This Row],[amount]],0)</f>
        <v>0</v>
      </c>
      <c r="U161" s="10">
        <f>IF(Table1[[#This Row],[quantity]]&lt;0,Table1[[#This Row],[quantity]],0)</f>
        <v>0</v>
      </c>
    </row>
    <row r="162" spans="1:21" ht="14.25" customHeight="1" x14ac:dyDescent="0.25">
      <c r="A162" s="5">
        <v>45640</v>
      </c>
      <c r="B162" s="6" t="s">
        <v>57</v>
      </c>
      <c r="C162" s="6" t="s">
        <v>84</v>
      </c>
      <c r="D162" s="6" t="s">
        <v>85</v>
      </c>
      <c r="E162" s="6" t="s">
        <v>60</v>
      </c>
      <c r="F162" s="6" t="s">
        <v>61</v>
      </c>
      <c r="G162" s="6" t="s">
        <v>62</v>
      </c>
      <c r="H162" s="6" t="s">
        <v>124</v>
      </c>
      <c r="I162" s="6">
        <v>24</v>
      </c>
      <c r="J162" s="6">
        <v>120</v>
      </c>
      <c r="K162" s="6">
        <v>6360</v>
      </c>
      <c r="L162" s="6"/>
      <c r="M162" s="6" t="s">
        <v>105</v>
      </c>
      <c r="N162" s="10">
        <f>IF(AND(Table1[[#This Row],[quantity]] &gt;= 0, Table1[[#This Row],[amount]] &gt;= 0), Table1[[#This Row],[quantity]] * Table1[[#This Row],[amount]], 0)</f>
        <v>763200</v>
      </c>
      <c r="O162" s="10">
        <f t="shared" si="8"/>
        <v>8735353.1199999992</v>
      </c>
      <c r="P162" s="10">
        <f t="shared" si="9"/>
        <v>49184851.479999982</v>
      </c>
      <c r="Q162" s="10">
        <f t="shared" si="10"/>
        <v>10580</v>
      </c>
      <c r="R162" s="10">
        <f t="shared" si="11"/>
        <v>428</v>
      </c>
      <c r="S162" s="10">
        <f>IF(Table1[[#This Row],[quantity]]&gt;0,Table1[[#This Row],[quantity]],0)</f>
        <v>120</v>
      </c>
      <c r="T162" s="10">
        <f>IF(AND(Table1[[#This Row],[quantity]]&lt;0,Table1[[#This Row],[amount]]&lt;0),Table1[[#This Row],[quantity]]*Table1[[#This Row],[amount]],0)</f>
        <v>0</v>
      </c>
      <c r="U162" s="10">
        <f>IF(Table1[[#This Row],[quantity]]&lt;0,Table1[[#This Row],[quantity]],0)</f>
        <v>0</v>
      </c>
    </row>
    <row r="163" spans="1:21" ht="14.25" customHeight="1" x14ac:dyDescent="0.25">
      <c r="A163" s="5">
        <v>45643</v>
      </c>
      <c r="B163" s="6" t="s">
        <v>57</v>
      </c>
      <c r="C163" s="6" t="s">
        <v>137</v>
      </c>
      <c r="D163" s="6" t="s">
        <v>138</v>
      </c>
      <c r="E163" s="6" t="s">
        <v>60</v>
      </c>
      <c r="F163" s="6" t="s">
        <v>61</v>
      </c>
      <c r="G163" s="6" t="s">
        <v>55</v>
      </c>
      <c r="H163" s="6" t="s">
        <v>56</v>
      </c>
      <c r="I163" s="6">
        <v>288</v>
      </c>
      <c r="J163" s="6">
        <v>299</v>
      </c>
      <c r="K163" s="6">
        <v>2490.67</v>
      </c>
      <c r="L163" s="6"/>
      <c r="M163" s="6" t="s">
        <v>136</v>
      </c>
      <c r="N163" s="10">
        <f>IF(AND(Table1[[#This Row],[quantity]] &gt;= 0, Table1[[#This Row],[amount]] &gt;= 0), Table1[[#This Row],[quantity]] * Table1[[#This Row],[amount]], 0)</f>
        <v>744710.33000000007</v>
      </c>
      <c r="O163" s="10">
        <f t="shared" si="8"/>
        <v>6911774.2500000019</v>
      </c>
      <c r="P163" s="10">
        <f t="shared" si="9"/>
        <v>46684765.289999932</v>
      </c>
      <c r="Q163" s="10">
        <f t="shared" si="10"/>
        <v>9214</v>
      </c>
      <c r="R163" s="10">
        <f t="shared" si="11"/>
        <v>352</v>
      </c>
      <c r="S163" s="10">
        <f>IF(Table1[[#This Row],[quantity]]&gt;0,Table1[[#This Row],[quantity]],0)</f>
        <v>299</v>
      </c>
      <c r="T163" s="10">
        <f>IF(AND(Table1[[#This Row],[quantity]]&lt;0,Table1[[#This Row],[amount]]&lt;0),Table1[[#This Row],[quantity]]*Table1[[#This Row],[amount]],0)</f>
        <v>0</v>
      </c>
      <c r="U163" s="10">
        <f>IF(Table1[[#This Row],[quantity]]&lt;0,Table1[[#This Row],[quantity]],0)</f>
        <v>0</v>
      </c>
    </row>
    <row r="164" spans="1:21" ht="14.25" customHeight="1" x14ac:dyDescent="0.25">
      <c r="A164" s="5">
        <v>45642</v>
      </c>
      <c r="B164" s="6" t="s">
        <v>57</v>
      </c>
      <c r="C164" s="6" t="s">
        <v>126</v>
      </c>
      <c r="D164" s="6" t="s">
        <v>127</v>
      </c>
      <c r="E164" s="6" t="s">
        <v>45</v>
      </c>
      <c r="F164" s="6" t="s">
        <v>128</v>
      </c>
      <c r="G164" s="6" t="s">
        <v>55</v>
      </c>
      <c r="H164" s="6" t="s">
        <v>56</v>
      </c>
      <c r="I164" s="6">
        <v>4</v>
      </c>
      <c r="J164" s="6">
        <v>24</v>
      </c>
      <c r="K164" s="6">
        <v>29979.84</v>
      </c>
      <c r="L164" s="6"/>
      <c r="M164" s="6" t="s">
        <v>105</v>
      </c>
      <c r="N164" s="10">
        <f>IF(AND(Table1[[#This Row],[quantity]] &gt;= 0, Table1[[#This Row],[amount]] &gt;= 0), Table1[[#This Row],[quantity]] * Table1[[#This Row],[amount]], 0)</f>
        <v>719516.16000000003</v>
      </c>
      <c r="O164" s="10">
        <f t="shared" si="8"/>
        <v>7212738.6300000018</v>
      </c>
      <c r="P164" s="10">
        <f t="shared" si="9"/>
        <v>48421651.479999997</v>
      </c>
      <c r="Q164" s="10">
        <f t="shared" si="10"/>
        <v>10460</v>
      </c>
      <c r="R164" s="10">
        <f t="shared" si="11"/>
        <v>427</v>
      </c>
      <c r="S164" s="10">
        <f>IF(Table1[[#This Row],[quantity]]&gt;0,Table1[[#This Row],[quantity]],0)</f>
        <v>24</v>
      </c>
      <c r="T164" s="10">
        <f>IF(AND(Table1[[#This Row],[quantity]]&lt;0,Table1[[#This Row],[amount]]&lt;0),Table1[[#This Row],[quantity]]*Table1[[#This Row],[amount]],0)</f>
        <v>0</v>
      </c>
      <c r="U164" s="10">
        <f>IF(Table1[[#This Row],[quantity]]&lt;0,Table1[[#This Row],[quantity]],0)</f>
        <v>0</v>
      </c>
    </row>
    <row r="165" spans="1:21" ht="14.25" customHeight="1" x14ac:dyDescent="0.25">
      <c r="A165" s="5">
        <v>45640</v>
      </c>
      <c r="B165" s="6" t="s">
        <v>57</v>
      </c>
      <c r="C165" s="6" t="s">
        <v>79</v>
      </c>
      <c r="D165" s="6" t="s">
        <v>80</v>
      </c>
      <c r="E165" s="6" t="s">
        <v>81</v>
      </c>
      <c r="F165" s="6" t="s">
        <v>82</v>
      </c>
      <c r="G165" s="6" t="s">
        <v>94</v>
      </c>
      <c r="H165" s="6" t="s">
        <v>95</v>
      </c>
      <c r="I165" s="6">
        <v>192</v>
      </c>
      <c r="J165" s="6">
        <v>96</v>
      </c>
      <c r="K165" s="6">
        <v>7493.76</v>
      </c>
      <c r="L165" s="6"/>
      <c r="M165" s="6" t="s">
        <v>64</v>
      </c>
      <c r="N165" s="10">
        <f>IF(AND(Table1[[#This Row],[quantity]] &gt;= 0, Table1[[#This Row],[amount]] &gt;= 0), Table1[[#This Row],[quantity]] * Table1[[#This Row],[amount]], 0)</f>
        <v>719400.95999999996</v>
      </c>
      <c r="O165" s="10">
        <f t="shared" si="8"/>
        <v>3445058.2699999991</v>
      </c>
      <c r="P165" s="10">
        <f t="shared" si="9"/>
        <v>7954388.6000000024</v>
      </c>
      <c r="Q165" s="10">
        <f t="shared" si="10"/>
        <v>1770</v>
      </c>
      <c r="R165" s="10">
        <f t="shared" si="11"/>
        <v>66</v>
      </c>
      <c r="S165" s="10">
        <f>IF(Table1[[#This Row],[quantity]]&gt;0,Table1[[#This Row],[quantity]],0)</f>
        <v>96</v>
      </c>
      <c r="T165" s="10">
        <f>IF(AND(Table1[[#This Row],[quantity]]&lt;0,Table1[[#This Row],[amount]]&lt;0),Table1[[#This Row],[quantity]]*Table1[[#This Row],[amount]],0)</f>
        <v>0</v>
      </c>
      <c r="U165" s="10">
        <f>IF(Table1[[#This Row],[quantity]]&lt;0,Table1[[#This Row],[quantity]],0)</f>
        <v>0</v>
      </c>
    </row>
    <row r="166" spans="1:21" ht="14.25" customHeight="1" x14ac:dyDescent="0.25">
      <c r="A166" s="5">
        <v>45640</v>
      </c>
      <c r="B166" s="6" t="s">
        <v>57</v>
      </c>
      <c r="C166" s="6" t="s">
        <v>79</v>
      </c>
      <c r="D166" s="6" t="s">
        <v>80</v>
      </c>
      <c r="E166" s="6" t="s">
        <v>81</v>
      </c>
      <c r="F166" s="6" t="s">
        <v>82</v>
      </c>
      <c r="G166" s="6" t="s">
        <v>40</v>
      </c>
      <c r="H166" s="6" t="s">
        <v>93</v>
      </c>
      <c r="I166" s="6">
        <v>32</v>
      </c>
      <c r="J166" s="6">
        <v>64</v>
      </c>
      <c r="K166" s="6">
        <v>11214.08</v>
      </c>
      <c r="L166" s="6"/>
      <c r="M166" s="6" t="s">
        <v>105</v>
      </c>
      <c r="N166" s="10">
        <f>IF(AND(Table1[[#This Row],[quantity]] &gt;= 0, Table1[[#This Row],[amount]] &gt;= 0), Table1[[#This Row],[quantity]] * Table1[[#This Row],[amount]], 0)</f>
        <v>717701.12</v>
      </c>
      <c r="O166" s="10">
        <f t="shared" si="8"/>
        <v>2725657.3099999991</v>
      </c>
      <c r="P166" s="10">
        <f t="shared" si="9"/>
        <v>47702135.319999985</v>
      </c>
      <c r="Q166" s="10">
        <f t="shared" si="10"/>
        <v>10436</v>
      </c>
      <c r="R166" s="10">
        <f t="shared" si="11"/>
        <v>426</v>
      </c>
      <c r="S166" s="10">
        <f>IF(Table1[[#This Row],[quantity]]&gt;0,Table1[[#This Row],[quantity]],0)</f>
        <v>64</v>
      </c>
      <c r="T166" s="10">
        <f>IF(AND(Table1[[#This Row],[quantity]]&lt;0,Table1[[#This Row],[amount]]&lt;0),Table1[[#This Row],[quantity]]*Table1[[#This Row],[amount]],0)</f>
        <v>0</v>
      </c>
      <c r="U166" s="10">
        <f>IF(Table1[[#This Row],[quantity]]&lt;0,Table1[[#This Row],[quantity]],0)</f>
        <v>0</v>
      </c>
    </row>
    <row r="167" spans="1:21" ht="14.25" customHeight="1" x14ac:dyDescent="0.25">
      <c r="A167" s="5">
        <v>45640</v>
      </c>
      <c r="B167" s="6" t="s">
        <v>57</v>
      </c>
      <c r="C167" s="6" t="s">
        <v>84</v>
      </c>
      <c r="D167" s="6" t="s">
        <v>85</v>
      </c>
      <c r="E167" s="6" t="s">
        <v>60</v>
      </c>
      <c r="F167" s="6" t="s">
        <v>61</v>
      </c>
      <c r="G167" s="6" t="s">
        <v>40</v>
      </c>
      <c r="H167" s="6" t="s">
        <v>93</v>
      </c>
      <c r="I167" s="6">
        <v>16</v>
      </c>
      <c r="J167" s="6">
        <v>48</v>
      </c>
      <c r="K167" s="6">
        <v>14819.52</v>
      </c>
      <c r="L167" s="6"/>
      <c r="M167" s="6" t="s">
        <v>105</v>
      </c>
      <c r="N167" s="10">
        <f>IF(AND(Table1[[#This Row],[quantity]] &gt;= 0, Table1[[#This Row],[amount]] &gt;= 0), Table1[[#This Row],[quantity]] * Table1[[#This Row],[amount]], 0)</f>
        <v>711336.95999999996</v>
      </c>
      <c r="O167" s="10">
        <f t="shared" si="8"/>
        <v>7972153.1200000001</v>
      </c>
      <c r="P167" s="10">
        <f t="shared" si="9"/>
        <v>46984434.199999988</v>
      </c>
      <c r="Q167" s="10">
        <f t="shared" si="10"/>
        <v>10372</v>
      </c>
      <c r="R167" s="10">
        <f t="shared" si="11"/>
        <v>425</v>
      </c>
      <c r="S167" s="10">
        <f>IF(Table1[[#This Row],[quantity]]&gt;0,Table1[[#This Row],[quantity]],0)</f>
        <v>48</v>
      </c>
      <c r="T167" s="10">
        <f>IF(AND(Table1[[#This Row],[quantity]]&lt;0,Table1[[#This Row],[amount]]&lt;0),Table1[[#This Row],[quantity]]*Table1[[#This Row],[amount]],0)</f>
        <v>0</v>
      </c>
      <c r="U167" s="10">
        <f>IF(Table1[[#This Row],[quantity]]&lt;0,Table1[[#This Row],[quantity]],0)</f>
        <v>0</v>
      </c>
    </row>
    <row r="168" spans="1:21" ht="14.25" customHeight="1" x14ac:dyDescent="0.25">
      <c r="A168" s="5">
        <v>45642</v>
      </c>
      <c r="B168" s="6" t="s">
        <v>57</v>
      </c>
      <c r="C168" s="6" t="s">
        <v>129</v>
      </c>
      <c r="D168" s="6" t="s">
        <v>130</v>
      </c>
      <c r="E168" s="6" t="s">
        <v>81</v>
      </c>
      <c r="F168" s="6" t="s">
        <v>82</v>
      </c>
      <c r="G168" s="6" t="s">
        <v>62</v>
      </c>
      <c r="H168" s="6" t="s">
        <v>63</v>
      </c>
      <c r="I168" s="6">
        <v>34</v>
      </c>
      <c r="J168" s="6">
        <v>68</v>
      </c>
      <c r="K168" s="6">
        <v>10451.6</v>
      </c>
      <c r="L168" s="6"/>
      <c r="M168" s="6" t="s">
        <v>136</v>
      </c>
      <c r="N168" s="10">
        <f>IF(AND(Table1[[#This Row],[quantity]] &gt;= 0, Table1[[#This Row],[amount]] &gt;= 0), Table1[[#This Row],[quantity]] * Table1[[#This Row],[amount]], 0)</f>
        <v>710708.8</v>
      </c>
      <c r="O168" s="10">
        <f t="shared" si="8"/>
        <v>9596170.3599999994</v>
      </c>
      <c r="P168" s="10">
        <f t="shared" si="9"/>
        <v>45940054.959999934</v>
      </c>
      <c r="Q168" s="10">
        <f t="shared" si="10"/>
        <v>8915</v>
      </c>
      <c r="R168" s="10">
        <f t="shared" si="11"/>
        <v>351</v>
      </c>
      <c r="S168" s="10">
        <f>IF(Table1[[#This Row],[quantity]]&gt;0,Table1[[#This Row],[quantity]],0)</f>
        <v>68</v>
      </c>
      <c r="T168" s="10">
        <f>IF(AND(Table1[[#This Row],[quantity]]&lt;0,Table1[[#This Row],[amount]]&lt;0),Table1[[#This Row],[quantity]]*Table1[[#This Row],[amount]],0)</f>
        <v>0</v>
      </c>
      <c r="U168" s="10">
        <f>IF(Table1[[#This Row],[quantity]]&lt;0,Table1[[#This Row],[quantity]],0)</f>
        <v>0</v>
      </c>
    </row>
    <row r="169" spans="1:21" ht="14.25" customHeight="1" x14ac:dyDescent="0.25">
      <c r="A169" s="5">
        <v>45640</v>
      </c>
      <c r="B169" s="6" t="s">
        <v>57</v>
      </c>
      <c r="C169" s="6" t="s">
        <v>65</v>
      </c>
      <c r="D169" s="6" t="s">
        <v>66</v>
      </c>
      <c r="E169" s="6" t="s">
        <v>60</v>
      </c>
      <c r="F169" s="6" t="s">
        <v>61</v>
      </c>
      <c r="G169" s="6" t="s">
        <v>55</v>
      </c>
      <c r="H169" s="6" t="s">
        <v>56</v>
      </c>
      <c r="I169" s="6">
        <v>168</v>
      </c>
      <c r="J169" s="6">
        <v>168</v>
      </c>
      <c r="K169" s="6">
        <v>4200</v>
      </c>
      <c r="L169" s="6"/>
      <c r="M169" s="6" t="s">
        <v>105</v>
      </c>
      <c r="N169" s="10">
        <f>IF(AND(Table1[[#This Row],[quantity]] &gt;= 0, Table1[[#This Row],[amount]] &gt;= 0), Table1[[#This Row],[quantity]] * Table1[[#This Row],[amount]], 0)</f>
        <v>705600</v>
      </c>
      <c r="O169" s="10">
        <f t="shared" si="8"/>
        <v>10688201.839999996</v>
      </c>
      <c r="P169" s="10">
        <f t="shared" si="9"/>
        <v>46273097.239999995</v>
      </c>
      <c r="Q169" s="10">
        <f t="shared" si="10"/>
        <v>10324</v>
      </c>
      <c r="R169" s="10">
        <f t="shared" si="11"/>
        <v>424</v>
      </c>
      <c r="S169" s="10">
        <f>IF(Table1[[#This Row],[quantity]]&gt;0,Table1[[#This Row],[quantity]],0)</f>
        <v>168</v>
      </c>
      <c r="T169" s="10">
        <f>IF(AND(Table1[[#This Row],[quantity]]&lt;0,Table1[[#This Row],[amount]]&lt;0),Table1[[#This Row],[quantity]]*Table1[[#This Row],[amount]],0)</f>
        <v>0</v>
      </c>
      <c r="U169" s="10">
        <f>IF(Table1[[#This Row],[quantity]]&lt;0,Table1[[#This Row],[quantity]],0)</f>
        <v>0</v>
      </c>
    </row>
    <row r="170" spans="1:21" ht="14.25" customHeight="1" x14ac:dyDescent="0.25">
      <c r="A170" s="5">
        <v>45640</v>
      </c>
      <c r="B170" s="6" t="s">
        <v>57</v>
      </c>
      <c r="C170" s="6" t="s">
        <v>84</v>
      </c>
      <c r="D170" s="6" t="s">
        <v>85</v>
      </c>
      <c r="E170" s="6" t="s">
        <v>60</v>
      </c>
      <c r="F170" s="6" t="s">
        <v>61</v>
      </c>
      <c r="G170" s="6" t="s">
        <v>55</v>
      </c>
      <c r="H170" s="6" t="s">
        <v>56</v>
      </c>
      <c r="I170" s="6">
        <v>168</v>
      </c>
      <c r="J170" s="6">
        <v>168</v>
      </c>
      <c r="K170" s="6">
        <v>4200</v>
      </c>
      <c r="L170" s="6"/>
      <c r="M170" s="6" t="s">
        <v>105</v>
      </c>
      <c r="N170" s="10">
        <f>IF(AND(Table1[[#This Row],[quantity]] &gt;= 0, Table1[[#This Row],[amount]] &gt;= 0), Table1[[#This Row],[quantity]] * Table1[[#This Row],[amount]], 0)</f>
        <v>705600</v>
      </c>
      <c r="O170" s="10">
        <f t="shared" si="8"/>
        <v>7260816.1600000001</v>
      </c>
      <c r="P170" s="10">
        <f t="shared" si="9"/>
        <v>45567497.239999995</v>
      </c>
      <c r="Q170" s="10">
        <f t="shared" si="10"/>
        <v>10156</v>
      </c>
      <c r="R170" s="10">
        <f t="shared" si="11"/>
        <v>423</v>
      </c>
      <c r="S170" s="10">
        <f>IF(Table1[[#This Row],[quantity]]&gt;0,Table1[[#This Row],[quantity]],0)</f>
        <v>168</v>
      </c>
      <c r="T170" s="10">
        <f>IF(AND(Table1[[#This Row],[quantity]]&lt;0,Table1[[#This Row],[amount]]&lt;0),Table1[[#This Row],[quantity]]*Table1[[#This Row],[amount]],0)</f>
        <v>0</v>
      </c>
      <c r="U170" s="10">
        <f>IF(Table1[[#This Row],[quantity]]&lt;0,Table1[[#This Row],[quantity]],0)</f>
        <v>0</v>
      </c>
    </row>
    <row r="171" spans="1:21" ht="14.25" customHeight="1" x14ac:dyDescent="0.25">
      <c r="A171" s="5">
        <v>45640</v>
      </c>
      <c r="B171" s="6" t="s">
        <v>57</v>
      </c>
      <c r="C171" s="6" t="s">
        <v>84</v>
      </c>
      <c r="D171" s="6" t="s">
        <v>85</v>
      </c>
      <c r="E171" s="6" t="s">
        <v>60</v>
      </c>
      <c r="F171" s="6" t="s">
        <v>61</v>
      </c>
      <c r="G171" s="6" t="s">
        <v>74</v>
      </c>
      <c r="H171" s="6" t="s">
        <v>75</v>
      </c>
      <c r="I171" s="6">
        <v>48</v>
      </c>
      <c r="J171" s="6">
        <v>96</v>
      </c>
      <c r="K171" s="6">
        <v>7331.52</v>
      </c>
      <c r="L171" s="6"/>
      <c r="M171" s="6" t="s">
        <v>105</v>
      </c>
      <c r="N171" s="10">
        <f>IF(AND(Table1[[#This Row],[quantity]] &gt;= 0, Table1[[#This Row],[amount]] &gt;= 0), Table1[[#This Row],[quantity]] * Table1[[#This Row],[amount]], 0)</f>
        <v>703825.92000000004</v>
      </c>
      <c r="O171" s="10">
        <f t="shared" si="8"/>
        <v>6555216.1600000011</v>
      </c>
      <c r="P171" s="10">
        <f t="shared" si="9"/>
        <v>44861897.239999995</v>
      </c>
      <c r="Q171" s="10">
        <f t="shared" si="10"/>
        <v>9988</v>
      </c>
      <c r="R171" s="10">
        <f t="shared" si="11"/>
        <v>422</v>
      </c>
      <c r="S171" s="10">
        <f>IF(Table1[[#This Row],[quantity]]&gt;0,Table1[[#This Row],[quantity]],0)</f>
        <v>96</v>
      </c>
      <c r="T171" s="10">
        <f>IF(AND(Table1[[#This Row],[quantity]]&lt;0,Table1[[#This Row],[amount]]&lt;0),Table1[[#This Row],[quantity]]*Table1[[#This Row],[amount]],0)</f>
        <v>0</v>
      </c>
      <c r="U171" s="10">
        <f>IF(Table1[[#This Row],[quantity]]&lt;0,Table1[[#This Row],[quantity]],0)</f>
        <v>0</v>
      </c>
    </row>
    <row r="172" spans="1:21" ht="14.25" customHeight="1" x14ac:dyDescent="0.25">
      <c r="A172" s="5">
        <v>45640</v>
      </c>
      <c r="B172" s="6" t="s">
        <v>57</v>
      </c>
      <c r="C172" s="6" t="s">
        <v>69</v>
      </c>
      <c r="D172" s="6" t="s">
        <v>70</v>
      </c>
      <c r="E172" s="6" t="s">
        <v>60</v>
      </c>
      <c r="F172" s="6" t="s">
        <v>61</v>
      </c>
      <c r="G172" s="6" t="s">
        <v>62</v>
      </c>
      <c r="H172" s="6" t="s">
        <v>71</v>
      </c>
      <c r="I172" s="6">
        <v>24</v>
      </c>
      <c r="J172" s="6">
        <v>72</v>
      </c>
      <c r="K172" s="6">
        <v>9732.9599999999991</v>
      </c>
      <c r="L172" s="6"/>
      <c r="M172" s="6" t="s">
        <v>105</v>
      </c>
      <c r="N172" s="10">
        <f>IF(AND(Table1[[#This Row],[quantity]] &gt;= 0, Table1[[#This Row],[amount]] &gt;= 0), Table1[[#This Row],[quantity]] * Table1[[#This Row],[amount]], 0)</f>
        <v>700773.11999999988</v>
      </c>
      <c r="O172" s="10">
        <f t="shared" si="8"/>
        <v>4043857.629999999</v>
      </c>
      <c r="P172" s="10">
        <f t="shared" si="9"/>
        <v>44158071.319999993</v>
      </c>
      <c r="Q172" s="10">
        <f t="shared" si="10"/>
        <v>9892</v>
      </c>
      <c r="R172" s="10">
        <f t="shared" si="11"/>
        <v>421</v>
      </c>
      <c r="S172" s="10">
        <f>IF(Table1[[#This Row],[quantity]]&gt;0,Table1[[#This Row],[quantity]],0)</f>
        <v>72</v>
      </c>
      <c r="T172" s="10">
        <f>IF(AND(Table1[[#This Row],[quantity]]&lt;0,Table1[[#This Row],[amount]]&lt;0),Table1[[#This Row],[quantity]]*Table1[[#This Row],[amount]],0)</f>
        <v>0</v>
      </c>
      <c r="U172" s="10">
        <f>IF(Table1[[#This Row],[quantity]]&lt;0,Table1[[#This Row],[quantity]],0)</f>
        <v>0</v>
      </c>
    </row>
    <row r="173" spans="1:21" ht="14.25" customHeight="1" x14ac:dyDescent="0.25">
      <c r="A173" s="5">
        <v>45639</v>
      </c>
      <c r="B173" s="6" t="s">
        <v>57</v>
      </c>
      <c r="C173" s="6" t="s">
        <v>65</v>
      </c>
      <c r="D173" s="6" t="s">
        <v>66</v>
      </c>
      <c r="E173" s="6" t="s">
        <v>60</v>
      </c>
      <c r="F173" s="6" t="s">
        <v>61</v>
      </c>
      <c r="G173" s="6" t="s">
        <v>62</v>
      </c>
      <c r="H173" s="6" t="s">
        <v>71</v>
      </c>
      <c r="I173" s="6">
        <v>24</v>
      </c>
      <c r="J173" s="6">
        <v>72</v>
      </c>
      <c r="K173" s="6">
        <v>9732.9599999999991</v>
      </c>
      <c r="L173" s="6"/>
      <c r="M173" s="6" t="s">
        <v>64</v>
      </c>
      <c r="N173" s="10">
        <f>IF(AND(Table1[[#This Row],[quantity]] &gt;= 0, Table1[[#This Row],[amount]] &gt;= 0), Table1[[#This Row],[quantity]] * Table1[[#This Row],[amount]], 0)</f>
        <v>700773.11999999988</v>
      </c>
      <c r="O173" s="10">
        <f t="shared" si="8"/>
        <v>9982601.8399999961</v>
      </c>
      <c r="P173" s="10">
        <f t="shared" si="9"/>
        <v>7234987.6400000025</v>
      </c>
      <c r="Q173" s="10">
        <f t="shared" si="10"/>
        <v>1674</v>
      </c>
      <c r="R173" s="10">
        <f t="shared" si="11"/>
        <v>65</v>
      </c>
      <c r="S173" s="10">
        <f>IF(Table1[[#This Row],[quantity]]&gt;0,Table1[[#This Row],[quantity]],0)</f>
        <v>72</v>
      </c>
      <c r="T173" s="10">
        <f>IF(AND(Table1[[#This Row],[quantity]]&lt;0,Table1[[#This Row],[amount]]&lt;0),Table1[[#This Row],[quantity]]*Table1[[#This Row],[amount]],0)</f>
        <v>0</v>
      </c>
      <c r="U173" s="10">
        <f>IF(Table1[[#This Row],[quantity]]&lt;0,Table1[[#This Row],[quantity]],0)</f>
        <v>0</v>
      </c>
    </row>
    <row r="174" spans="1:21" ht="14.25" customHeight="1" x14ac:dyDescent="0.25">
      <c r="A174" s="5">
        <v>45645</v>
      </c>
      <c r="B174" s="6" t="s">
        <v>57</v>
      </c>
      <c r="C174" s="6" t="s">
        <v>87</v>
      </c>
      <c r="D174" s="6" t="s">
        <v>88</v>
      </c>
      <c r="E174" s="6" t="s">
        <v>60</v>
      </c>
      <c r="F174" s="6" t="s">
        <v>61</v>
      </c>
      <c r="G174" s="6" t="s">
        <v>18</v>
      </c>
      <c r="H174" s="6" t="s">
        <v>104</v>
      </c>
      <c r="I174" s="6">
        <v>480</v>
      </c>
      <c r="J174" s="6">
        <v>100</v>
      </c>
      <c r="K174" s="6">
        <v>7000</v>
      </c>
      <c r="L174" s="6"/>
      <c r="M174" s="6" t="s">
        <v>136</v>
      </c>
      <c r="N174" s="10">
        <f>IF(AND(Table1[[#This Row],[quantity]] &gt;= 0, Table1[[#This Row],[amount]] &gt;= 0), Table1[[#This Row],[quantity]] * Table1[[#This Row],[amount]], 0)</f>
        <v>700000</v>
      </c>
      <c r="O174" s="10">
        <f t="shared" si="8"/>
        <v>9707505.6600000076</v>
      </c>
      <c r="P174" s="10">
        <f t="shared" si="9"/>
        <v>45229346.159999937</v>
      </c>
      <c r="Q174" s="10">
        <f t="shared" si="10"/>
        <v>8847</v>
      </c>
      <c r="R174" s="10">
        <f t="shared" si="11"/>
        <v>350</v>
      </c>
      <c r="S174" s="10">
        <f>IF(Table1[[#This Row],[quantity]]&gt;0,Table1[[#This Row],[quantity]],0)</f>
        <v>100</v>
      </c>
      <c r="T174" s="10">
        <f>IF(AND(Table1[[#This Row],[quantity]]&lt;0,Table1[[#This Row],[amount]]&lt;0),Table1[[#This Row],[quantity]]*Table1[[#This Row],[amount]],0)</f>
        <v>0</v>
      </c>
      <c r="U174" s="10">
        <f>IF(Table1[[#This Row],[quantity]]&lt;0,Table1[[#This Row],[quantity]],0)</f>
        <v>0</v>
      </c>
    </row>
    <row r="175" spans="1:21" ht="14.25" customHeight="1" x14ac:dyDescent="0.25">
      <c r="A175" s="5">
        <v>45642</v>
      </c>
      <c r="B175" s="6" t="s">
        <v>57</v>
      </c>
      <c r="C175" s="6" t="s">
        <v>126</v>
      </c>
      <c r="D175" s="6" t="s">
        <v>127</v>
      </c>
      <c r="E175" s="6" t="s">
        <v>45</v>
      </c>
      <c r="F175" s="6" t="s">
        <v>128</v>
      </c>
      <c r="G175" s="6" t="s">
        <v>40</v>
      </c>
      <c r="H175" s="6" t="s">
        <v>121</v>
      </c>
      <c r="I175" s="6">
        <v>960</v>
      </c>
      <c r="J175" s="6">
        <v>120</v>
      </c>
      <c r="K175" s="6">
        <v>5602.8</v>
      </c>
      <c r="L175" s="6"/>
      <c r="M175" s="6" t="s">
        <v>105</v>
      </c>
      <c r="N175" s="10">
        <f>IF(AND(Table1[[#This Row],[quantity]] &gt;= 0, Table1[[#This Row],[amount]] &gt;= 0), Table1[[#This Row],[quantity]] * Table1[[#This Row],[amount]], 0)</f>
        <v>672336</v>
      </c>
      <c r="O175" s="10">
        <f t="shared" si="8"/>
        <v>6493222.4700000016</v>
      </c>
      <c r="P175" s="10">
        <f t="shared" si="9"/>
        <v>43457298.200000003</v>
      </c>
      <c r="Q175" s="10">
        <f t="shared" si="10"/>
        <v>9820</v>
      </c>
      <c r="R175" s="10">
        <f t="shared" si="11"/>
        <v>420</v>
      </c>
      <c r="S175" s="10">
        <f>IF(Table1[[#This Row],[quantity]]&gt;0,Table1[[#This Row],[quantity]],0)</f>
        <v>120</v>
      </c>
      <c r="T175" s="10">
        <f>IF(AND(Table1[[#This Row],[quantity]]&lt;0,Table1[[#This Row],[amount]]&lt;0),Table1[[#This Row],[quantity]]*Table1[[#This Row],[amount]],0)</f>
        <v>0</v>
      </c>
      <c r="U175" s="10">
        <f>IF(Table1[[#This Row],[quantity]]&lt;0,Table1[[#This Row],[quantity]],0)</f>
        <v>0</v>
      </c>
    </row>
    <row r="176" spans="1:21" ht="14.25" customHeight="1" x14ac:dyDescent="0.25">
      <c r="A176" s="5">
        <v>45640</v>
      </c>
      <c r="B176" s="6" t="s">
        <v>57</v>
      </c>
      <c r="C176" s="6" t="s">
        <v>96</v>
      </c>
      <c r="D176" s="6" t="s">
        <v>97</v>
      </c>
      <c r="E176" s="6" t="s">
        <v>60</v>
      </c>
      <c r="F176" s="6" t="s">
        <v>61</v>
      </c>
      <c r="G176" s="6" t="s">
        <v>62</v>
      </c>
      <c r="H176" s="6" t="s">
        <v>124</v>
      </c>
      <c r="I176" s="6">
        <v>12</v>
      </c>
      <c r="J176" s="6">
        <v>60</v>
      </c>
      <c r="K176" s="6">
        <v>11055.6</v>
      </c>
      <c r="L176" s="6"/>
      <c r="M176" s="6" t="s">
        <v>105</v>
      </c>
      <c r="N176" s="10">
        <f>IF(AND(Table1[[#This Row],[quantity]] &gt;= 0, Table1[[#This Row],[amount]] &gt;= 0), Table1[[#This Row],[quantity]] * Table1[[#This Row],[amount]], 0)</f>
        <v>663336</v>
      </c>
      <c r="O176" s="10">
        <f t="shared" si="8"/>
        <v>8234586.5200000014</v>
      </c>
      <c r="P176" s="10">
        <f t="shared" si="9"/>
        <v>42784962.20000001</v>
      </c>
      <c r="Q176" s="10">
        <f t="shared" si="10"/>
        <v>9700</v>
      </c>
      <c r="R176" s="10">
        <f t="shared" si="11"/>
        <v>419</v>
      </c>
      <c r="S176" s="10">
        <f>IF(Table1[[#This Row],[quantity]]&gt;0,Table1[[#This Row],[quantity]],0)</f>
        <v>60</v>
      </c>
      <c r="T176" s="10">
        <f>IF(AND(Table1[[#This Row],[quantity]]&lt;0,Table1[[#This Row],[amount]]&lt;0),Table1[[#This Row],[quantity]]*Table1[[#This Row],[amount]],0)</f>
        <v>0</v>
      </c>
      <c r="U176" s="10">
        <f>IF(Table1[[#This Row],[quantity]]&lt;0,Table1[[#This Row],[quantity]],0)</f>
        <v>0</v>
      </c>
    </row>
    <row r="177" spans="1:21" ht="14.25" customHeight="1" x14ac:dyDescent="0.25">
      <c r="A177" s="5">
        <v>45645</v>
      </c>
      <c r="B177" s="6" t="s">
        <v>57</v>
      </c>
      <c r="C177" s="6" t="s">
        <v>87</v>
      </c>
      <c r="D177" s="6" t="s">
        <v>88</v>
      </c>
      <c r="E177" s="6" t="s">
        <v>60</v>
      </c>
      <c r="F177" s="6" t="s">
        <v>61</v>
      </c>
      <c r="G177" s="6" t="s">
        <v>18</v>
      </c>
      <c r="H177" s="6" t="s">
        <v>109</v>
      </c>
      <c r="I177" s="6">
        <v>160</v>
      </c>
      <c r="J177" s="6">
        <v>80</v>
      </c>
      <c r="K177" s="6">
        <v>8240</v>
      </c>
      <c r="L177" s="6"/>
      <c r="M177" s="6" t="s">
        <v>136</v>
      </c>
      <c r="N177" s="10">
        <f>IF(AND(Table1[[#This Row],[quantity]] &gt;= 0, Table1[[#This Row],[amount]] &gt;= 0), Table1[[#This Row],[quantity]] * Table1[[#This Row],[amount]], 0)</f>
        <v>659200</v>
      </c>
      <c r="O177" s="10">
        <f t="shared" si="8"/>
        <v>9007505.6600000057</v>
      </c>
      <c r="P177" s="10">
        <f t="shared" si="9"/>
        <v>44529346.159999937</v>
      </c>
      <c r="Q177" s="10">
        <f t="shared" si="10"/>
        <v>8747</v>
      </c>
      <c r="R177" s="10">
        <f t="shared" si="11"/>
        <v>349</v>
      </c>
      <c r="S177" s="10">
        <f>IF(Table1[[#This Row],[quantity]]&gt;0,Table1[[#This Row],[quantity]],0)</f>
        <v>80</v>
      </c>
      <c r="T177" s="10">
        <f>IF(AND(Table1[[#This Row],[quantity]]&lt;0,Table1[[#This Row],[amount]]&lt;0),Table1[[#This Row],[quantity]]*Table1[[#This Row],[amount]],0)</f>
        <v>0</v>
      </c>
      <c r="U177" s="10">
        <f>IF(Table1[[#This Row],[quantity]]&lt;0,Table1[[#This Row],[quantity]],0)</f>
        <v>0</v>
      </c>
    </row>
    <row r="178" spans="1:21" ht="14.25" customHeight="1" x14ac:dyDescent="0.25">
      <c r="A178" s="5">
        <v>45640</v>
      </c>
      <c r="B178" s="6" t="s">
        <v>57</v>
      </c>
      <c r="C178" s="6" t="s">
        <v>90</v>
      </c>
      <c r="D178" s="6" t="s">
        <v>91</v>
      </c>
      <c r="E178" s="6" t="s">
        <v>81</v>
      </c>
      <c r="F178" s="6" t="s">
        <v>82</v>
      </c>
      <c r="G178" s="6" t="s">
        <v>62</v>
      </c>
      <c r="H178" s="6" t="s">
        <v>124</v>
      </c>
      <c r="I178" s="6">
        <v>4</v>
      </c>
      <c r="J178" s="6">
        <v>32</v>
      </c>
      <c r="K178" s="6">
        <v>20444.48</v>
      </c>
      <c r="L178" s="6"/>
      <c r="M178" s="6" t="s">
        <v>105</v>
      </c>
      <c r="N178" s="10">
        <f>IF(AND(Table1[[#This Row],[quantity]] &gt;= 0, Table1[[#This Row],[amount]] &gt;= 0), Table1[[#This Row],[quantity]] * Table1[[#This Row],[amount]], 0)</f>
        <v>654223.35999999999</v>
      </c>
      <c r="O178" s="10">
        <f t="shared" si="8"/>
        <v>4583812.080000001</v>
      </c>
      <c r="P178" s="10">
        <f t="shared" si="9"/>
        <v>42121626.20000001</v>
      </c>
      <c r="Q178" s="10">
        <f t="shared" si="10"/>
        <v>9640</v>
      </c>
      <c r="R178" s="10">
        <f t="shared" si="11"/>
        <v>418</v>
      </c>
      <c r="S178" s="10">
        <f>IF(Table1[[#This Row],[quantity]]&gt;0,Table1[[#This Row],[quantity]],0)</f>
        <v>32</v>
      </c>
      <c r="T178" s="10">
        <f>IF(AND(Table1[[#This Row],[quantity]]&lt;0,Table1[[#This Row],[amount]]&lt;0),Table1[[#This Row],[quantity]]*Table1[[#This Row],[amount]],0)</f>
        <v>0</v>
      </c>
      <c r="U178" s="10">
        <f>IF(Table1[[#This Row],[quantity]]&lt;0,Table1[[#This Row],[quantity]],0)</f>
        <v>0</v>
      </c>
    </row>
    <row r="179" spans="1:21" ht="14.25" customHeight="1" x14ac:dyDescent="0.25">
      <c r="A179" s="5">
        <v>45646</v>
      </c>
      <c r="B179" s="6" t="s">
        <v>57</v>
      </c>
      <c r="C179" s="6" t="s">
        <v>67</v>
      </c>
      <c r="D179" s="6" t="s">
        <v>68</v>
      </c>
      <c r="E179" s="6" t="s">
        <v>60</v>
      </c>
      <c r="F179" s="6" t="s">
        <v>61</v>
      </c>
      <c r="G179" s="6" t="s">
        <v>62</v>
      </c>
      <c r="H179" s="6" t="s">
        <v>124</v>
      </c>
      <c r="I179" s="6">
        <v>4</v>
      </c>
      <c r="J179" s="6">
        <v>32</v>
      </c>
      <c r="K179" s="6">
        <v>20444.48</v>
      </c>
      <c r="L179" s="6"/>
      <c r="M179" s="6" t="s">
        <v>136</v>
      </c>
      <c r="N179" s="10">
        <f>IF(AND(Table1[[#This Row],[quantity]] &gt;= 0, Table1[[#This Row],[amount]] &gt;= 0), Table1[[#This Row],[quantity]] * Table1[[#This Row],[amount]], 0)</f>
        <v>654223.35999999999</v>
      </c>
      <c r="O179" s="10">
        <f t="shared" si="8"/>
        <v>8506941.8100000005</v>
      </c>
      <c r="P179" s="10">
        <f t="shared" si="9"/>
        <v>43870146.159999937</v>
      </c>
      <c r="Q179" s="10">
        <f t="shared" si="10"/>
        <v>8667</v>
      </c>
      <c r="R179" s="10">
        <f t="shared" si="11"/>
        <v>348</v>
      </c>
      <c r="S179" s="10">
        <f>IF(Table1[[#This Row],[quantity]]&gt;0,Table1[[#This Row],[quantity]],0)</f>
        <v>32</v>
      </c>
      <c r="T179" s="10">
        <f>IF(AND(Table1[[#This Row],[quantity]]&lt;0,Table1[[#This Row],[amount]]&lt;0),Table1[[#This Row],[quantity]]*Table1[[#This Row],[amount]],0)</f>
        <v>0</v>
      </c>
      <c r="U179" s="10">
        <f>IF(Table1[[#This Row],[quantity]]&lt;0,Table1[[#This Row],[quantity]],0)</f>
        <v>0</v>
      </c>
    </row>
    <row r="180" spans="1:21" ht="14.25" customHeight="1" x14ac:dyDescent="0.25">
      <c r="A180" s="5">
        <v>45640</v>
      </c>
      <c r="B180" s="6" t="s">
        <v>57</v>
      </c>
      <c r="C180" s="6" t="s">
        <v>65</v>
      </c>
      <c r="D180" s="6" t="s">
        <v>66</v>
      </c>
      <c r="E180" s="6" t="s">
        <v>60</v>
      </c>
      <c r="F180" s="6" t="s">
        <v>61</v>
      </c>
      <c r="G180" s="6" t="s">
        <v>31</v>
      </c>
      <c r="H180" s="6" t="s">
        <v>117</v>
      </c>
      <c r="I180" s="6">
        <v>60</v>
      </c>
      <c r="J180" s="6">
        <v>120</v>
      </c>
      <c r="K180" s="6">
        <v>5404.8</v>
      </c>
      <c r="L180" s="6"/>
      <c r="M180" s="6" t="s">
        <v>105</v>
      </c>
      <c r="N180" s="10">
        <f>IF(AND(Table1[[#This Row],[quantity]] &gt;= 0, Table1[[#This Row],[amount]] &gt;= 0), Table1[[#This Row],[quantity]] * Table1[[#This Row],[amount]], 0)</f>
        <v>648576</v>
      </c>
      <c r="O180" s="10">
        <f t="shared" si="8"/>
        <v>9281828.7199999969</v>
      </c>
      <c r="P180" s="10">
        <f t="shared" si="9"/>
        <v>41467402.840000011</v>
      </c>
      <c r="Q180" s="10">
        <f t="shared" si="10"/>
        <v>9608</v>
      </c>
      <c r="R180" s="10">
        <f t="shared" si="11"/>
        <v>417</v>
      </c>
      <c r="S180" s="10">
        <f>IF(Table1[[#This Row],[quantity]]&gt;0,Table1[[#This Row],[quantity]],0)</f>
        <v>120</v>
      </c>
      <c r="T180" s="10">
        <f>IF(AND(Table1[[#This Row],[quantity]]&lt;0,Table1[[#This Row],[amount]]&lt;0),Table1[[#This Row],[quantity]]*Table1[[#This Row],[amount]],0)</f>
        <v>0</v>
      </c>
      <c r="U180" s="10">
        <f>IF(Table1[[#This Row],[quantity]]&lt;0,Table1[[#This Row],[quantity]],0)</f>
        <v>0</v>
      </c>
    </row>
    <row r="181" spans="1:21" ht="14.25" customHeight="1" x14ac:dyDescent="0.25">
      <c r="A181" s="5">
        <v>45642</v>
      </c>
      <c r="B181" s="6" t="s">
        <v>57</v>
      </c>
      <c r="C181" s="6" t="s">
        <v>129</v>
      </c>
      <c r="D181" s="6" t="s">
        <v>130</v>
      </c>
      <c r="E181" s="6" t="s">
        <v>81</v>
      </c>
      <c r="F181" s="6" t="s">
        <v>82</v>
      </c>
      <c r="G181" s="6" t="s">
        <v>31</v>
      </c>
      <c r="H181" s="6" t="s">
        <v>117</v>
      </c>
      <c r="I181" s="6">
        <v>60</v>
      </c>
      <c r="J181" s="6">
        <v>120</v>
      </c>
      <c r="K181" s="6">
        <v>5404.8</v>
      </c>
      <c r="L181" s="6"/>
      <c r="M181" s="6" t="s">
        <v>105</v>
      </c>
      <c r="N181" s="10">
        <f>IF(AND(Table1[[#This Row],[quantity]] &gt;= 0, Table1[[#This Row],[amount]] &gt;= 0), Table1[[#This Row],[quantity]] * Table1[[#This Row],[amount]], 0)</f>
        <v>648576</v>
      </c>
      <c r="O181" s="10">
        <f t="shared" si="8"/>
        <v>8885461.5600000005</v>
      </c>
      <c r="P181" s="10">
        <f t="shared" si="9"/>
        <v>40818826.840000018</v>
      </c>
      <c r="Q181" s="10">
        <f t="shared" si="10"/>
        <v>9488</v>
      </c>
      <c r="R181" s="10">
        <f t="shared" si="11"/>
        <v>416</v>
      </c>
      <c r="S181" s="10">
        <f>IF(Table1[[#This Row],[quantity]]&gt;0,Table1[[#This Row],[quantity]],0)</f>
        <v>120</v>
      </c>
      <c r="T181" s="10">
        <f>IF(AND(Table1[[#This Row],[quantity]]&lt;0,Table1[[#This Row],[amount]]&lt;0),Table1[[#This Row],[quantity]]*Table1[[#This Row],[amount]],0)</f>
        <v>0</v>
      </c>
      <c r="U181" s="10">
        <f>IF(Table1[[#This Row],[quantity]]&lt;0,Table1[[#This Row],[quantity]],0)</f>
        <v>0</v>
      </c>
    </row>
    <row r="182" spans="1:21" ht="14.25" customHeight="1" x14ac:dyDescent="0.25">
      <c r="A182" s="5">
        <v>45642</v>
      </c>
      <c r="B182" s="6" t="s">
        <v>57</v>
      </c>
      <c r="C182" s="6" t="s">
        <v>129</v>
      </c>
      <c r="D182" s="6" t="s">
        <v>130</v>
      </c>
      <c r="E182" s="6" t="s">
        <v>81</v>
      </c>
      <c r="F182" s="6" t="s">
        <v>82</v>
      </c>
      <c r="G182" s="6" t="s">
        <v>31</v>
      </c>
      <c r="H182" s="6" t="s">
        <v>117</v>
      </c>
      <c r="I182" s="6">
        <v>60</v>
      </c>
      <c r="J182" s="6">
        <v>120</v>
      </c>
      <c r="K182" s="6">
        <v>5404.8</v>
      </c>
      <c r="L182" s="6"/>
      <c r="M182" s="6" t="s">
        <v>105</v>
      </c>
      <c r="N182" s="10">
        <f>IF(AND(Table1[[#This Row],[quantity]] &gt;= 0, Table1[[#This Row],[amount]] &gt;= 0), Table1[[#This Row],[quantity]] * Table1[[#This Row],[amount]], 0)</f>
        <v>648576</v>
      </c>
      <c r="O182" s="10">
        <f t="shared" si="8"/>
        <v>8236885.5599999996</v>
      </c>
      <c r="P182" s="10">
        <f t="shared" si="9"/>
        <v>40170250.840000004</v>
      </c>
      <c r="Q182" s="10">
        <f t="shared" si="10"/>
        <v>9368</v>
      </c>
      <c r="R182" s="10">
        <f t="shared" si="11"/>
        <v>415</v>
      </c>
      <c r="S182" s="10">
        <f>IF(Table1[[#This Row],[quantity]]&gt;0,Table1[[#This Row],[quantity]],0)</f>
        <v>120</v>
      </c>
      <c r="T182" s="10">
        <f>IF(AND(Table1[[#This Row],[quantity]]&lt;0,Table1[[#This Row],[amount]]&lt;0),Table1[[#This Row],[quantity]]*Table1[[#This Row],[amount]],0)</f>
        <v>0</v>
      </c>
      <c r="U182" s="10">
        <f>IF(Table1[[#This Row],[quantity]]&lt;0,Table1[[#This Row],[quantity]],0)</f>
        <v>0</v>
      </c>
    </row>
    <row r="183" spans="1:21" ht="14.25" customHeight="1" x14ac:dyDescent="0.25">
      <c r="A183" s="5">
        <v>45646</v>
      </c>
      <c r="B183" s="6" t="s">
        <v>57</v>
      </c>
      <c r="C183" s="6" t="s">
        <v>67</v>
      </c>
      <c r="D183" s="6" t="s">
        <v>68</v>
      </c>
      <c r="E183" s="6" t="s">
        <v>60</v>
      </c>
      <c r="F183" s="6" t="s">
        <v>61</v>
      </c>
      <c r="G183" s="6" t="s">
        <v>31</v>
      </c>
      <c r="H183" s="6" t="s">
        <v>117</v>
      </c>
      <c r="I183" s="6">
        <v>60</v>
      </c>
      <c r="J183" s="6">
        <v>120</v>
      </c>
      <c r="K183" s="6">
        <v>5404.8</v>
      </c>
      <c r="L183" s="6"/>
      <c r="M183" s="6" t="s">
        <v>136</v>
      </c>
      <c r="N183" s="10">
        <f>IF(AND(Table1[[#This Row],[quantity]] &gt;= 0, Table1[[#This Row],[amount]] &gt;= 0), Table1[[#This Row],[quantity]] * Table1[[#This Row],[amount]], 0)</f>
        <v>648576</v>
      </c>
      <c r="O183" s="10">
        <f t="shared" si="8"/>
        <v>7852718.4500000011</v>
      </c>
      <c r="P183" s="10">
        <f t="shared" si="9"/>
        <v>43215922.799999937</v>
      </c>
      <c r="Q183" s="10">
        <f t="shared" si="10"/>
        <v>8635</v>
      </c>
      <c r="R183" s="10">
        <f t="shared" si="11"/>
        <v>347</v>
      </c>
      <c r="S183" s="10">
        <f>IF(Table1[[#This Row],[quantity]]&gt;0,Table1[[#This Row],[quantity]],0)</f>
        <v>120</v>
      </c>
      <c r="T183" s="10">
        <f>IF(AND(Table1[[#This Row],[quantity]]&lt;0,Table1[[#This Row],[amount]]&lt;0),Table1[[#This Row],[quantity]]*Table1[[#This Row],[amount]],0)</f>
        <v>0</v>
      </c>
      <c r="U183" s="10">
        <f>IF(Table1[[#This Row],[quantity]]&lt;0,Table1[[#This Row],[quantity]],0)</f>
        <v>0</v>
      </c>
    </row>
    <row r="184" spans="1:21" ht="14.25" customHeight="1" x14ac:dyDescent="0.25">
      <c r="A184" s="5">
        <v>45640</v>
      </c>
      <c r="B184" s="6" t="s">
        <v>57</v>
      </c>
      <c r="C184" s="6" t="s">
        <v>65</v>
      </c>
      <c r="D184" s="6" t="s">
        <v>66</v>
      </c>
      <c r="E184" s="6" t="s">
        <v>60</v>
      </c>
      <c r="F184" s="6" t="s">
        <v>61</v>
      </c>
      <c r="G184" s="6" t="s">
        <v>62</v>
      </c>
      <c r="H184" s="6" t="s">
        <v>71</v>
      </c>
      <c r="I184" s="6">
        <v>24</v>
      </c>
      <c r="J184" s="6">
        <v>68</v>
      </c>
      <c r="K184" s="6">
        <v>9192.24</v>
      </c>
      <c r="L184" s="6"/>
      <c r="M184" s="6" t="s">
        <v>105</v>
      </c>
      <c r="N184" s="10">
        <f>IF(AND(Table1[[#This Row],[quantity]] &gt;= 0, Table1[[#This Row],[amount]] &gt;= 0), Table1[[#This Row],[quantity]] * Table1[[#This Row],[amount]], 0)</f>
        <v>625072.31999999995</v>
      </c>
      <c r="O184" s="10">
        <f t="shared" si="8"/>
        <v>8633252.7199999969</v>
      </c>
      <c r="P184" s="10">
        <f t="shared" si="9"/>
        <v>39521674.840000018</v>
      </c>
      <c r="Q184" s="10">
        <f t="shared" si="10"/>
        <v>9248</v>
      </c>
      <c r="R184" s="10">
        <f t="shared" si="11"/>
        <v>414</v>
      </c>
      <c r="S184" s="10">
        <f>IF(Table1[[#This Row],[quantity]]&gt;0,Table1[[#This Row],[quantity]],0)</f>
        <v>68</v>
      </c>
      <c r="T184" s="10">
        <f>IF(AND(Table1[[#This Row],[quantity]]&lt;0,Table1[[#This Row],[amount]]&lt;0),Table1[[#This Row],[quantity]]*Table1[[#This Row],[amount]],0)</f>
        <v>0</v>
      </c>
      <c r="U184" s="10">
        <f>IF(Table1[[#This Row],[quantity]]&lt;0,Table1[[#This Row],[quantity]],0)</f>
        <v>0</v>
      </c>
    </row>
    <row r="185" spans="1:21" ht="14.25" customHeight="1" x14ac:dyDescent="0.25">
      <c r="A185" s="5">
        <v>45645</v>
      </c>
      <c r="B185" s="6" t="s">
        <v>57</v>
      </c>
      <c r="C185" s="6" t="s">
        <v>87</v>
      </c>
      <c r="D185" s="6" t="s">
        <v>88</v>
      </c>
      <c r="E185" s="6" t="s">
        <v>60</v>
      </c>
      <c r="F185" s="6" t="s">
        <v>61</v>
      </c>
      <c r="G185" s="6" t="s">
        <v>62</v>
      </c>
      <c r="H185" s="6" t="s">
        <v>71</v>
      </c>
      <c r="I185" s="6">
        <v>48</v>
      </c>
      <c r="J185" s="6">
        <v>96</v>
      </c>
      <c r="K185" s="6">
        <v>6489.6</v>
      </c>
      <c r="L185" s="6"/>
      <c r="M185" s="6" t="s">
        <v>136</v>
      </c>
      <c r="N185" s="10">
        <f>IF(AND(Table1[[#This Row],[quantity]] &gt;= 0, Table1[[#This Row],[amount]] &gt;= 0), Table1[[#This Row],[quantity]] * Table1[[#This Row],[amount]], 0)</f>
        <v>623001.60000000009</v>
      </c>
      <c r="O185" s="10">
        <f t="shared" si="8"/>
        <v>8348305.6599999992</v>
      </c>
      <c r="P185" s="10">
        <f t="shared" si="9"/>
        <v>42567346.799999937</v>
      </c>
      <c r="Q185" s="10">
        <f t="shared" si="10"/>
        <v>8515</v>
      </c>
      <c r="R185" s="10">
        <f t="shared" si="11"/>
        <v>346</v>
      </c>
      <c r="S185" s="10">
        <f>IF(Table1[[#This Row],[quantity]]&gt;0,Table1[[#This Row],[quantity]],0)</f>
        <v>96</v>
      </c>
      <c r="T185" s="10">
        <f>IF(AND(Table1[[#This Row],[quantity]]&lt;0,Table1[[#This Row],[amount]]&lt;0),Table1[[#This Row],[quantity]]*Table1[[#This Row],[amount]],0)</f>
        <v>0</v>
      </c>
      <c r="U185" s="10">
        <f>IF(Table1[[#This Row],[quantity]]&lt;0,Table1[[#This Row],[quantity]],0)</f>
        <v>0</v>
      </c>
    </row>
    <row r="186" spans="1:21" ht="14.25" customHeight="1" x14ac:dyDescent="0.25">
      <c r="A186" s="5">
        <v>45644</v>
      </c>
      <c r="B186" s="6" t="s">
        <v>57</v>
      </c>
      <c r="C186" s="6" t="s">
        <v>65</v>
      </c>
      <c r="D186" s="6" t="s">
        <v>66</v>
      </c>
      <c r="E186" s="6" t="s">
        <v>60</v>
      </c>
      <c r="F186" s="6" t="s">
        <v>61</v>
      </c>
      <c r="G186" s="6" t="s">
        <v>18</v>
      </c>
      <c r="H186" s="6" t="s">
        <v>103</v>
      </c>
      <c r="I186" s="6">
        <v>192</v>
      </c>
      <c r="J186" s="6">
        <v>96</v>
      </c>
      <c r="K186" s="6">
        <v>6314.88</v>
      </c>
      <c r="L186" s="6"/>
      <c r="M186" s="6" t="s">
        <v>136</v>
      </c>
      <c r="N186" s="10">
        <f>IF(AND(Table1[[#This Row],[quantity]] &gt;= 0, Table1[[#This Row],[amount]] &gt;= 0), Table1[[#This Row],[quantity]] * Table1[[#This Row],[amount]], 0)</f>
        <v>606228.47999999998</v>
      </c>
      <c r="O186" s="10">
        <f t="shared" si="8"/>
        <v>8008180.3999999976</v>
      </c>
      <c r="P186" s="10">
        <f t="shared" si="9"/>
        <v>41944345.199999943</v>
      </c>
      <c r="Q186" s="10">
        <f t="shared" si="10"/>
        <v>8419</v>
      </c>
      <c r="R186" s="10">
        <f t="shared" si="11"/>
        <v>345</v>
      </c>
      <c r="S186" s="10">
        <f>IF(Table1[[#This Row],[quantity]]&gt;0,Table1[[#This Row],[quantity]],0)</f>
        <v>96</v>
      </c>
      <c r="T186" s="10">
        <f>IF(AND(Table1[[#This Row],[quantity]]&lt;0,Table1[[#This Row],[amount]]&lt;0),Table1[[#This Row],[quantity]]*Table1[[#This Row],[amount]],0)</f>
        <v>0</v>
      </c>
      <c r="U186" s="10">
        <f>IF(Table1[[#This Row],[quantity]]&lt;0,Table1[[#This Row],[quantity]],0)</f>
        <v>0</v>
      </c>
    </row>
    <row r="187" spans="1:21" ht="14.25" customHeight="1" x14ac:dyDescent="0.25">
      <c r="A187" s="5">
        <v>45640</v>
      </c>
      <c r="B187" s="6" t="s">
        <v>57</v>
      </c>
      <c r="C187" s="6" t="s">
        <v>84</v>
      </c>
      <c r="D187" s="6" t="s">
        <v>85</v>
      </c>
      <c r="E187" s="6" t="s">
        <v>60</v>
      </c>
      <c r="F187" s="6" t="s">
        <v>61</v>
      </c>
      <c r="G187" s="6" t="s">
        <v>18</v>
      </c>
      <c r="H187" s="6" t="s">
        <v>103</v>
      </c>
      <c r="I187" s="6">
        <v>192</v>
      </c>
      <c r="J187" s="6">
        <v>96</v>
      </c>
      <c r="K187" s="6">
        <v>6314.88</v>
      </c>
      <c r="L187" s="6"/>
      <c r="M187" s="6" t="s">
        <v>64</v>
      </c>
      <c r="N187" s="10">
        <f>IF(AND(Table1[[#This Row],[quantity]] &gt;= 0, Table1[[#This Row],[amount]] &gt;= 0), Table1[[#This Row],[quantity]] * Table1[[#This Row],[amount]], 0)</f>
        <v>606228.47999999998</v>
      </c>
      <c r="O187" s="10">
        <f t="shared" si="8"/>
        <v>5851390.2400000002</v>
      </c>
      <c r="P187" s="10">
        <f t="shared" si="9"/>
        <v>6534214.5200000014</v>
      </c>
      <c r="Q187" s="10">
        <f t="shared" si="10"/>
        <v>1602</v>
      </c>
      <c r="R187" s="10">
        <f t="shared" si="11"/>
        <v>64</v>
      </c>
      <c r="S187" s="10">
        <f>IF(Table1[[#This Row],[quantity]]&gt;0,Table1[[#This Row],[quantity]],0)</f>
        <v>96</v>
      </c>
      <c r="T187" s="10">
        <f>IF(AND(Table1[[#This Row],[quantity]]&lt;0,Table1[[#This Row],[amount]]&lt;0),Table1[[#This Row],[quantity]]*Table1[[#This Row],[amount]],0)</f>
        <v>0</v>
      </c>
      <c r="U187" s="10">
        <f>IF(Table1[[#This Row],[quantity]]&lt;0,Table1[[#This Row],[quantity]],0)</f>
        <v>0</v>
      </c>
    </row>
    <row r="188" spans="1:21" ht="14.25" customHeight="1" x14ac:dyDescent="0.25">
      <c r="A188" s="5">
        <v>45640</v>
      </c>
      <c r="B188" s="6" t="s">
        <v>57</v>
      </c>
      <c r="C188" s="6" t="s">
        <v>99</v>
      </c>
      <c r="D188" s="6" t="s">
        <v>100</v>
      </c>
      <c r="E188" s="6" t="s">
        <v>81</v>
      </c>
      <c r="F188" s="6" t="s">
        <v>82</v>
      </c>
      <c r="G188" s="6" t="s">
        <v>110</v>
      </c>
      <c r="H188" s="6" t="s">
        <v>111</v>
      </c>
      <c r="I188" s="6">
        <v>24</v>
      </c>
      <c r="J188" s="6">
        <v>69</v>
      </c>
      <c r="K188" s="6">
        <v>8625</v>
      </c>
      <c r="L188" s="6"/>
      <c r="M188" s="6" t="s">
        <v>105</v>
      </c>
      <c r="N188" s="10">
        <f>IF(AND(Table1[[#This Row],[quantity]] &gt;= 0, Table1[[#This Row],[amount]] &gt;= 0), Table1[[#This Row],[quantity]] * Table1[[#This Row],[amount]], 0)</f>
        <v>595125</v>
      </c>
      <c r="O188" s="10">
        <f t="shared" si="8"/>
        <v>2662619.3700000006</v>
      </c>
      <c r="P188" s="10">
        <f t="shared" si="9"/>
        <v>38896602.520000018</v>
      </c>
      <c r="Q188" s="10">
        <f t="shared" si="10"/>
        <v>9180</v>
      </c>
      <c r="R188" s="10">
        <f t="shared" si="11"/>
        <v>413</v>
      </c>
      <c r="S188" s="10">
        <f>IF(Table1[[#This Row],[quantity]]&gt;0,Table1[[#This Row],[quantity]],0)</f>
        <v>69</v>
      </c>
      <c r="T188" s="10">
        <f>IF(AND(Table1[[#This Row],[quantity]]&lt;0,Table1[[#This Row],[amount]]&lt;0),Table1[[#This Row],[quantity]]*Table1[[#This Row],[amount]],0)</f>
        <v>0</v>
      </c>
      <c r="U188" s="10">
        <f>IF(Table1[[#This Row],[quantity]]&lt;0,Table1[[#This Row],[quantity]],0)</f>
        <v>0</v>
      </c>
    </row>
    <row r="189" spans="1:21" ht="14.25" customHeight="1" x14ac:dyDescent="0.25">
      <c r="A189" s="5">
        <v>45640</v>
      </c>
      <c r="B189" s="6" t="s">
        <v>57</v>
      </c>
      <c r="C189" s="6" t="s">
        <v>65</v>
      </c>
      <c r="D189" s="6" t="s">
        <v>66</v>
      </c>
      <c r="E189" s="6" t="s">
        <v>60</v>
      </c>
      <c r="F189" s="6" t="s">
        <v>61</v>
      </c>
      <c r="G189" s="6" t="s">
        <v>62</v>
      </c>
      <c r="H189" s="6" t="s">
        <v>71</v>
      </c>
      <c r="I189" s="6">
        <v>8</v>
      </c>
      <c r="J189" s="6">
        <v>40</v>
      </c>
      <c r="K189" s="6">
        <v>14778</v>
      </c>
      <c r="L189" s="6"/>
      <c r="M189" s="6" t="s">
        <v>105</v>
      </c>
      <c r="N189" s="10">
        <f>IF(AND(Table1[[#This Row],[quantity]] &gt;= 0, Table1[[#This Row],[amount]] &gt;= 0), Table1[[#This Row],[quantity]] * Table1[[#This Row],[amount]], 0)</f>
        <v>591120</v>
      </c>
      <c r="O189" s="10">
        <f t="shared" si="8"/>
        <v>7401951.9199999981</v>
      </c>
      <c r="P189" s="10">
        <f t="shared" si="9"/>
        <v>38301477.520000018</v>
      </c>
      <c r="Q189" s="10">
        <f t="shared" si="10"/>
        <v>9111</v>
      </c>
      <c r="R189" s="10">
        <f t="shared" si="11"/>
        <v>412</v>
      </c>
      <c r="S189" s="10">
        <f>IF(Table1[[#This Row],[quantity]]&gt;0,Table1[[#This Row],[quantity]],0)</f>
        <v>40</v>
      </c>
      <c r="T189" s="10">
        <f>IF(AND(Table1[[#This Row],[quantity]]&lt;0,Table1[[#This Row],[amount]]&lt;0),Table1[[#This Row],[quantity]]*Table1[[#This Row],[amount]],0)</f>
        <v>0</v>
      </c>
      <c r="U189" s="10">
        <f>IF(Table1[[#This Row],[quantity]]&lt;0,Table1[[#This Row],[quantity]],0)</f>
        <v>0</v>
      </c>
    </row>
    <row r="190" spans="1:21" ht="14.25" customHeight="1" x14ac:dyDescent="0.25">
      <c r="A190" s="5">
        <v>45643</v>
      </c>
      <c r="B190" s="6" t="s">
        <v>57</v>
      </c>
      <c r="C190" s="6" t="s">
        <v>84</v>
      </c>
      <c r="D190" s="6" t="s">
        <v>85</v>
      </c>
      <c r="E190" s="6" t="s">
        <v>60</v>
      </c>
      <c r="F190" s="6" t="s">
        <v>61</v>
      </c>
      <c r="G190" s="6" t="s">
        <v>62</v>
      </c>
      <c r="H190" s="6" t="s">
        <v>71</v>
      </c>
      <c r="I190" s="6">
        <v>8</v>
      </c>
      <c r="J190" s="6">
        <v>40</v>
      </c>
      <c r="K190" s="6">
        <v>14778</v>
      </c>
      <c r="L190" s="6"/>
      <c r="M190" s="6" t="s">
        <v>136</v>
      </c>
      <c r="N190" s="10">
        <f>IF(AND(Table1[[#This Row],[quantity]] &gt;= 0, Table1[[#This Row],[amount]] &gt;= 0), Table1[[#This Row],[quantity]] * Table1[[#This Row],[amount]], 0)</f>
        <v>591120</v>
      </c>
      <c r="O190" s="10">
        <f t="shared" si="8"/>
        <v>5245161.76</v>
      </c>
      <c r="P190" s="10">
        <f t="shared" si="9"/>
        <v>41338116.719999947</v>
      </c>
      <c r="Q190" s="10">
        <f t="shared" si="10"/>
        <v>8323</v>
      </c>
      <c r="R190" s="10">
        <f t="shared" si="11"/>
        <v>344</v>
      </c>
      <c r="S190" s="10">
        <f>IF(Table1[[#This Row],[quantity]]&gt;0,Table1[[#This Row],[quantity]],0)</f>
        <v>40</v>
      </c>
      <c r="T190" s="10">
        <f>IF(AND(Table1[[#This Row],[quantity]]&lt;0,Table1[[#This Row],[amount]]&lt;0),Table1[[#This Row],[quantity]]*Table1[[#This Row],[amount]],0)</f>
        <v>0</v>
      </c>
      <c r="U190" s="10">
        <f>IF(Table1[[#This Row],[quantity]]&lt;0,Table1[[#This Row],[quantity]],0)</f>
        <v>0</v>
      </c>
    </row>
    <row r="191" spans="1:21" ht="14.25" customHeight="1" x14ac:dyDescent="0.25">
      <c r="A191" s="5">
        <v>45644</v>
      </c>
      <c r="B191" s="6" t="s">
        <v>57</v>
      </c>
      <c r="C191" s="6" t="s">
        <v>72</v>
      </c>
      <c r="D191" s="6" t="s">
        <v>73</v>
      </c>
      <c r="E191" s="6" t="s">
        <v>60</v>
      </c>
      <c r="F191" s="6" t="s">
        <v>61</v>
      </c>
      <c r="G191" s="6" t="s">
        <v>62</v>
      </c>
      <c r="H191" s="6" t="s">
        <v>71</v>
      </c>
      <c r="I191" s="6">
        <v>8</v>
      </c>
      <c r="J191" s="6">
        <v>40</v>
      </c>
      <c r="K191" s="6">
        <v>14778</v>
      </c>
      <c r="L191" s="6"/>
      <c r="M191" s="6" t="s">
        <v>136</v>
      </c>
      <c r="N191" s="10">
        <f>IF(AND(Table1[[#This Row],[quantity]] &gt;= 0, Table1[[#This Row],[amount]] &gt;= 0), Table1[[#This Row],[quantity]] * Table1[[#This Row],[amount]], 0)</f>
        <v>591120</v>
      </c>
      <c r="O191" s="10">
        <f t="shared" si="8"/>
        <v>4041387.44</v>
      </c>
      <c r="P191" s="10">
        <f t="shared" si="9"/>
        <v>40746996.719999954</v>
      </c>
      <c r="Q191" s="10">
        <f t="shared" si="10"/>
        <v>8283</v>
      </c>
      <c r="R191" s="10">
        <f t="shared" si="11"/>
        <v>343</v>
      </c>
      <c r="S191" s="10">
        <f>IF(Table1[[#This Row],[quantity]]&gt;0,Table1[[#This Row],[quantity]],0)</f>
        <v>40</v>
      </c>
      <c r="T191" s="10">
        <f>IF(AND(Table1[[#This Row],[quantity]]&lt;0,Table1[[#This Row],[amount]]&lt;0),Table1[[#This Row],[quantity]]*Table1[[#This Row],[amount]],0)</f>
        <v>0</v>
      </c>
      <c r="U191" s="10">
        <f>IF(Table1[[#This Row],[quantity]]&lt;0,Table1[[#This Row],[quantity]],0)</f>
        <v>0</v>
      </c>
    </row>
    <row r="192" spans="1:21" ht="14.25" customHeight="1" x14ac:dyDescent="0.25">
      <c r="A192" s="5">
        <v>45640</v>
      </c>
      <c r="B192" s="6" t="s">
        <v>57</v>
      </c>
      <c r="C192" s="6" t="s">
        <v>65</v>
      </c>
      <c r="D192" s="6" t="s">
        <v>66</v>
      </c>
      <c r="E192" s="6" t="s">
        <v>60</v>
      </c>
      <c r="F192" s="6" t="s">
        <v>61</v>
      </c>
      <c r="G192" s="6" t="s">
        <v>55</v>
      </c>
      <c r="H192" s="6" t="s">
        <v>56</v>
      </c>
      <c r="I192" s="6">
        <v>168</v>
      </c>
      <c r="J192" s="6">
        <v>168</v>
      </c>
      <c r="K192" s="6">
        <v>3499.44</v>
      </c>
      <c r="L192" s="6"/>
      <c r="M192" s="6" t="s">
        <v>105</v>
      </c>
      <c r="N192" s="10">
        <f>IF(AND(Table1[[#This Row],[quantity]] &gt;= 0, Table1[[#This Row],[amount]] &gt;= 0), Table1[[#This Row],[quantity]] * Table1[[#This Row],[amount]], 0)</f>
        <v>587905.92000000004</v>
      </c>
      <c r="O192" s="10">
        <f t="shared" si="8"/>
        <v>6810831.9199999981</v>
      </c>
      <c r="P192" s="10">
        <f t="shared" si="9"/>
        <v>37710357.520000003</v>
      </c>
      <c r="Q192" s="10">
        <f t="shared" si="10"/>
        <v>9071</v>
      </c>
      <c r="R192" s="10">
        <f t="shared" si="11"/>
        <v>411</v>
      </c>
      <c r="S192" s="10">
        <f>IF(Table1[[#This Row],[quantity]]&gt;0,Table1[[#This Row],[quantity]],0)</f>
        <v>168</v>
      </c>
      <c r="T192" s="10">
        <f>IF(AND(Table1[[#This Row],[quantity]]&lt;0,Table1[[#This Row],[amount]]&lt;0),Table1[[#This Row],[quantity]]*Table1[[#This Row],[amount]],0)</f>
        <v>0</v>
      </c>
      <c r="U192" s="10">
        <f>IF(Table1[[#This Row],[quantity]]&lt;0,Table1[[#This Row],[quantity]],0)</f>
        <v>0</v>
      </c>
    </row>
    <row r="193" spans="1:21" ht="14.25" customHeight="1" x14ac:dyDescent="0.25">
      <c r="A193" s="5">
        <v>45642</v>
      </c>
      <c r="B193" s="6" t="s">
        <v>57</v>
      </c>
      <c r="C193" s="6" t="s">
        <v>106</v>
      </c>
      <c r="D193" s="6" t="s">
        <v>107</v>
      </c>
      <c r="E193" s="6" t="s">
        <v>81</v>
      </c>
      <c r="F193" s="6" t="s">
        <v>82</v>
      </c>
      <c r="G193" s="6" t="s">
        <v>110</v>
      </c>
      <c r="H193" s="6" t="s">
        <v>111</v>
      </c>
      <c r="I193" s="6">
        <v>36</v>
      </c>
      <c r="J193" s="6">
        <v>72</v>
      </c>
      <c r="K193" s="6">
        <v>8100</v>
      </c>
      <c r="L193" s="6"/>
      <c r="M193" s="6" t="s">
        <v>105</v>
      </c>
      <c r="N193" s="10">
        <f>IF(AND(Table1[[#This Row],[quantity]] &gt;= 0, Table1[[#This Row],[amount]] &gt;= 0), Table1[[#This Row],[quantity]] * Table1[[#This Row],[amount]], 0)</f>
        <v>583200</v>
      </c>
      <c r="O193" s="10">
        <f t="shared" si="8"/>
        <v>4869222.1900000004</v>
      </c>
      <c r="P193" s="10">
        <f t="shared" si="9"/>
        <v>37122451.600000016</v>
      </c>
      <c r="Q193" s="10">
        <f t="shared" si="10"/>
        <v>8903</v>
      </c>
      <c r="R193" s="10">
        <f t="shared" si="11"/>
        <v>410</v>
      </c>
      <c r="S193" s="10">
        <f>IF(Table1[[#This Row],[quantity]]&gt;0,Table1[[#This Row],[quantity]],0)</f>
        <v>72</v>
      </c>
      <c r="T193" s="10">
        <f>IF(AND(Table1[[#This Row],[quantity]]&lt;0,Table1[[#This Row],[amount]]&lt;0),Table1[[#This Row],[quantity]]*Table1[[#This Row],[amount]],0)</f>
        <v>0</v>
      </c>
      <c r="U193" s="10">
        <f>IF(Table1[[#This Row],[quantity]]&lt;0,Table1[[#This Row],[quantity]],0)</f>
        <v>0</v>
      </c>
    </row>
    <row r="194" spans="1:21" ht="14.25" customHeight="1" x14ac:dyDescent="0.25">
      <c r="A194" s="5">
        <v>45640</v>
      </c>
      <c r="B194" s="6" t="s">
        <v>57</v>
      </c>
      <c r="C194" s="6" t="s">
        <v>90</v>
      </c>
      <c r="D194" s="6" t="s">
        <v>91</v>
      </c>
      <c r="E194" s="6" t="s">
        <v>81</v>
      </c>
      <c r="F194" s="6" t="s">
        <v>82</v>
      </c>
      <c r="G194" s="6" t="s">
        <v>62</v>
      </c>
      <c r="H194" s="6" t="s">
        <v>124</v>
      </c>
      <c r="I194" s="6">
        <v>4</v>
      </c>
      <c r="J194" s="6">
        <v>32</v>
      </c>
      <c r="K194" s="6">
        <v>18074.240000000002</v>
      </c>
      <c r="L194" s="6"/>
      <c r="M194" s="6" t="s">
        <v>105</v>
      </c>
      <c r="N194" s="10">
        <f>IF(AND(Table1[[#This Row],[quantity]] &gt;= 0, Table1[[#This Row],[amount]] &gt;= 0), Table1[[#This Row],[quantity]] * Table1[[#This Row],[amount]], 0)</f>
        <v>578375.68000000005</v>
      </c>
      <c r="O194" s="10">
        <f t="shared" ref="O194:O257" si="12">SUMIF(C194:C1694,C194,N194:N1694)</f>
        <v>3929588.7199999997</v>
      </c>
      <c r="P194" s="10">
        <f t="shared" ref="P194:P257" si="13">SUMIF(M194:M1694,M194,N194:N1694)</f>
        <v>36539251.600000009</v>
      </c>
      <c r="Q194" s="10">
        <f t="shared" ref="Q194:Q257" si="14">SUMIF(M194:M1694,M194,J194:J1694)</f>
        <v>8831</v>
      </c>
      <c r="R194" s="10">
        <f t="shared" ref="R194:R257" si="15">COUNTIF(M194:M1694,M194)</f>
        <v>409</v>
      </c>
      <c r="S194" s="10">
        <f>IF(Table1[[#This Row],[quantity]]&gt;0,Table1[[#This Row],[quantity]],0)</f>
        <v>32</v>
      </c>
      <c r="T194" s="10">
        <f>IF(AND(Table1[[#This Row],[quantity]]&lt;0,Table1[[#This Row],[amount]]&lt;0),Table1[[#This Row],[quantity]]*Table1[[#This Row],[amount]],0)</f>
        <v>0</v>
      </c>
      <c r="U194" s="10">
        <f>IF(Table1[[#This Row],[quantity]]&lt;0,Table1[[#This Row],[quantity]],0)</f>
        <v>0</v>
      </c>
    </row>
    <row r="195" spans="1:21" ht="14.25" customHeight="1" x14ac:dyDescent="0.25">
      <c r="A195" s="5">
        <v>45646</v>
      </c>
      <c r="B195" s="6" t="s">
        <v>57</v>
      </c>
      <c r="C195" s="6" t="s">
        <v>67</v>
      </c>
      <c r="D195" s="6" t="s">
        <v>68</v>
      </c>
      <c r="E195" s="6" t="s">
        <v>60</v>
      </c>
      <c r="F195" s="6" t="s">
        <v>61</v>
      </c>
      <c r="G195" s="6" t="s">
        <v>62</v>
      </c>
      <c r="H195" s="6" t="s">
        <v>124</v>
      </c>
      <c r="I195" s="6">
        <v>4</v>
      </c>
      <c r="J195" s="6">
        <v>32</v>
      </c>
      <c r="K195" s="6">
        <v>18073.919999999998</v>
      </c>
      <c r="L195" s="6"/>
      <c r="M195" s="6" t="s">
        <v>136</v>
      </c>
      <c r="N195" s="10">
        <f>IF(AND(Table1[[#This Row],[quantity]] &gt;= 0, Table1[[#This Row],[amount]] &gt;= 0), Table1[[#This Row],[quantity]] * Table1[[#This Row],[amount]], 0)</f>
        <v>578365.43999999994</v>
      </c>
      <c r="O195" s="10">
        <f t="shared" si="12"/>
        <v>7204142.4500000002</v>
      </c>
      <c r="P195" s="10">
        <f t="shared" si="13"/>
        <v>40155876.719999969</v>
      </c>
      <c r="Q195" s="10">
        <f t="shared" si="14"/>
        <v>8243</v>
      </c>
      <c r="R195" s="10">
        <f t="shared" si="15"/>
        <v>342</v>
      </c>
      <c r="S195" s="10">
        <f>IF(Table1[[#This Row],[quantity]]&gt;0,Table1[[#This Row],[quantity]],0)</f>
        <v>32</v>
      </c>
      <c r="T195" s="10">
        <f>IF(AND(Table1[[#This Row],[quantity]]&lt;0,Table1[[#This Row],[amount]]&lt;0),Table1[[#This Row],[quantity]]*Table1[[#This Row],[amount]],0)</f>
        <v>0</v>
      </c>
      <c r="U195" s="10">
        <f>IF(Table1[[#This Row],[quantity]]&lt;0,Table1[[#This Row],[quantity]],0)</f>
        <v>0</v>
      </c>
    </row>
    <row r="196" spans="1:21" ht="14.25" customHeight="1" x14ac:dyDescent="0.25">
      <c r="A196" s="5">
        <v>45644</v>
      </c>
      <c r="B196" s="6" t="s">
        <v>57</v>
      </c>
      <c r="C196" s="6" t="s">
        <v>72</v>
      </c>
      <c r="D196" s="6" t="s">
        <v>73</v>
      </c>
      <c r="E196" s="6" t="s">
        <v>60</v>
      </c>
      <c r="F196" s="6" t="s">
        <v>61</v>
      </c>
      <c r="G196" s="6" t="s">
        <v>62</v>
      </c>
      <c r="H196" s="6" t="s">
        <v>124</v>
      </c>
      <c r="I196" s="6">
        <v>12</v>
      </c>
      <c r="J196" s="6">
        <v>60</v>
      </c>
      <c r="K196" s="6">
        <v>9610.7999999999993</v>
      </c>
      <c r="L196" s="6"/>
      <c r="M196" s="6" t="s">
        <v>136</v>
      </c>
      <c r="N196" s="10">
        <f>IF(AND(Table1[[#This Row],[quantity]] &gt;= 0, Table1[[#This Row],[amount]] &gt;= 0), Table1[[#This Row],[quantity]] * Table1[[#This Row],[amount]], 0)</f>
        <v>576648</v>
      </c>
      <c r="O196" s="10">
        <f t="shared" si="12"/>
        <v>3450267.44</v>
      </c>
      <c r="P196" s="10">
        <f t="shared" si="13"/>
        <v>39577511.279999971</v>
      </c>
      <c r="Q196" s="10">
        <f t="shared" si="14"/>
        <v>8211</v>
      </c>
      <c r="R196" s="10">
        <f t="shared" si="15"/>
        <v>341</v>
      </c>
      <c r="S196" s="10">
        <f>IF(Table1[[#This Row],[quantity]]&gt;0,Table1[[#This Row],[quantity]],0)</f>
        <v>60</v>
      </c>
      <c r="T196" s="10">
        <f>IF(AND(Table1[[#This Row],[quantity]]&lt;0,Table1[[#This Row],[amount]]&lt;0),Table1[[#This Row],[quantity]]*Table1[[#This Row],[amount]],0)</f>
        <v>0</v>
      </c>
      <c r="U196" s="10">
        <f>IF(Table1[[#This Row],[quantity]]&lt;0,Table1[[#This Row],[quantity]],0)</f>
        <v>0</v>
      </c>
    </row>
    <row r="197" spans="1:21" ht="14.25" customHeight="1" x14ac:dyDescent="0.25">
      <c r="A197" s="5">
        <v>45642</v>
      </c>
      <c r="B197" s="6" t="s">
        <v>57</v>
      </c>
      <c r="C197" s="6" t="s">
        <v>129</v>
      </c>
      <c r="D197" s="6" t="s">
        <v>130</v>
      </c>
      <c r="E197" s="6" t="s">
        <v>81</v>
      </c>
      <c r="F197" s="6" t="s">
        <v>82</v>
      </c>
      <c r="G197" s="6" t="s">
        <v>62</v>
      </c>
      <c r="H197" s="6" t="s">
        <v>124</v>
      </c>
      <c r="I197" s="6">
        <v>12</v>
      </c>
      <c r="J197" s="6">
        <v>60</v>
      </c>
      <c r="K197" s="6">
        <v>9610.7999999999993</v>
      </c>
      <c r="L197" s="6"/>
      <c r="M197" s="6" t="s">
        <v>136</v>
      </c>
      <c r="N197" s="10">
        <f>IF(AND(Table1[[#This Row],[quantity]] &gt;= 0, Table1[[#This Row],[amount]] &gt;= 0), Table1[[#This Row],[quantity]] * Table1[[#This Row],[amount]], 0)</f>
        <v>576648</v>
      </c>
      <c r="O197" s="10">
        <f t="shared" si="12"/>
        <v>7588309.5599999996</v>
      </c>
      <c r="P197" s="10">
        <f t="shared" si="13"/>
        <v>39000863.279999964</v>
      </c>
      <c r="Q197" s="10">
        <f t="shared" si="14"/>
        <v>8151</v>
      </c>
      <c r="R197" s="10">
        <f t="shared" si="15"/>
        <v>340</v>
      </c>
      <c r="S197" s="10">
        <f>IF(Table1[[#This Row],[quantity]]&gt;0,Table1[[#This Row],[quantity]],0)</f>
        <v>60</v>
      </c>
      <c r="T197" s="10">
        <f>IF(AND(Table1[[#This Row],[quantity]]&lt;0,Table1[[#This Row],[amount]]&lt;0),Table1[[#This Row],[quantity]]*Table1[[#This Row],[amount]],0)</f>
        <v>0</v>
      </c>
      <c r="U197" s="10">
        <f>IF(Table1[[#This Row],[quantity]]&lt;0,Table1[[#This Row],[quantity]],0)</f>
        <v>0</v>
      </c>
    </row>
    <row r="198" spans="1:21" ht="14.25" customHeight="1" x14ac:dyDescent="0.25">
      <c r="A198" s="5">
        <v>45646</v>
      </c>
      <c r="B198" s="6" t="s">
        <v>57</v>
      </c>
      <c r="C198" s="6" t="s">
        <v>67</v>
      </c>
      <c r="D198" s="6" t="s">
        <v>68</v>
      </c>
      <c r="E198" s="6" t="s">
        <v>60</v>
      </c>
      <c r="F198" s="6" t="s">
        <v>61</v>
      </c>
      <c r="G198" s="6" t="s">
        <v>62</v>
      </c>
      <c r="H198" s="6" t="s">
        <v>124</v>
      </c>
      <c r="I198" s="6">
        <v>12</v>
      </c>
      <c r="J198" s="6">
        <v>60</v>
      </c>
      <c r="K198" s="6">
        <v>9610.7999999999993</v>
      </c>
      <c r="L198" s="6"/>
      <c r="M198" s="6" t="s">
        <v>136</v>
      </c>
      <c r="N198" s="10">
        <f>IF(AND(Table1[[#This Row],[quantity]] &gt;= 0, Table1[[#This Row],[amount]] &gt;= 0), Table1[[#This Row],[quantity]] * Table1[[#This Row],[amount]], 0)</f>
        <v>576648</v>
      </c>
      <c r="O198" s="10">
        <f t="shared" si="12"/>
        <v>6625777.0100000007</v>
      </c>
      <c r="P198" s="10">
        <f t="shared" si="13"/>
        <v>38424215.279999964</v>
      </c>
      <c r="Q198" s="10">
        <f t="shared" si="14"/>
        <v>8091</v>
      </c>
      <c r="R198" s="10">
        <f t="shared" si="15"/>
        <v>339</v>
      </c>
      <c r="S198" s="10">
        <f>IF(Table1[[#This Row],[quantity]]&gt;0,Table1[[#This Row],[quantity]],0)</f>
        <v>60</v>
      </c>
      <c r="T198" s="10">
        <f>IF(AND(Table1[[#This Row],[quantity]]&lt;0,Table1[[#This Row],[amount]]&lt;0),Table1[[#This Row],[quantity]]*Table1[[#This Row],[amount]],0)</f>
        <v>0</v>
      </c>
      <c r="U198" s="10">
        <f>IF(Table1[[#This Row],[quantity]]&lt;0,Table1[[#This Row],[quantity]],0)</f>
        <v>0</v>
      </c>
    </row>
    <row r="199" spans="1:21" ht="14.25" customHeight="1" x14ac:dyDescent="0.25">
      <c r="A199" s="5">
        <v>45645</v>
      </c>
      <c r="B199" s="6" t="s">
        <v>57</v>
      </c>
      <c r="C199" s="6" t="s">
        <v>87</v>
      </c>
      <c r="D199" s="6" t="s">
        <v>88</v>
      </c>
      <c r="E199" s="6" t="s">
        <v>60</v>
      </c>
      <c r="F199" s="6" t="s">
        <v>61</v>
      </c>
      <c r="G199" s="6" t="s">
        <v>18</v>
      </c>
      <c r="H199" s="6" t="s">
        <v>104</v>
      </c>
      <c r="I199" s="6">
        <v>480</v>
      </c>
      <c r="J199" s="6">
        <v>120</v>
      </c>
      <c r="K199" s="6">
        <v>4800</v>
      </c>
      <c r="L199" s="6"/>
      <c r="M199" s="6" t="s">
        <v>136</v>
      </c>
      <c r="N199" s="10">
        <f>IF(AND(Table1[[#This Row],[quantity]] &gt;= 0, Table1[[#This Row],[amount]] &gt;= 0), Table1[[#This Row],[quantity]] * Table1[[#This Row],[amount]], 0)</f>
        <v>576000</v>
      </c>
      <c r="O199" s="10">
        <f t="shared" si="12"/>
        <v>7725304.0599999996</v>
      </c>
      <c r="P199" s="10">
        <f t="shared" si="13"/>
        <v>37847567.279999964</v>
      </c>
      <c r="Q199" s="10">
        <f t="shared" si="14"/>
        <v>8031</v>
      </c>
      <c r="R199" s="10">
        <f t="shared" si="15"/>
        <v>338</v>
      </c>
      <c r="S199" s="10">
        <f>IF(Table1[[#This Row],[quantity]]&gt;0,Table1[[#This Row],[quantity]],0)</f>
        <v>120</v>
      </c>
      <c r="T199" s="10">
        <f>IF(AND(Table1[[#This Row],[quantity]]&lt;0,Table1[[#This Row],[amount]]&lt;0),Table1[[#This Row],[quantity]]*Table1[[#This Row],[amount]],0)</f>
        <v>0</v>
      </c>
      <c r="U199" s="10">
        <f>IF(Table1[[#This Row],[quantity]]&lt;0,Table1[[#This Row],[quantity]],0)</f>
        <v>0</v>
      </c>
    </row>
    <row r="200" spans="1:21" ht="14.25" customHeight="1" x14ac:dyDescent="0.25">
      <c r="A200" s="5">
        <v>45640</v>
      </c>
      <c r="B200" s="6" t="s">
        <v>57</v>
      </c>
      <c r="C200" s="6" t="s">
        <v>96</v>
      </c>
      <c r="D200" s="6" t="s">
        <v>97</v>
      </c>
      <c r="E200" s="6" t="s">
        <v>60</v>
      </c>
      <c r="F200" s="6" t="s">
        <v>61</v>
      </c>
      <c r="G200" s="6" t="s">
        <v>40</v>
      </c>
      <c r="H200" s="6" t="s">
        <v>93</v>
      </c>
      <c r="I200" s="6">
        <v>4</v>
      </c>
      <c r="J200" s="6">
        <v>20</v>
      </c>
      <c r="K200" s="6">
        <v>28371</v>
      </c>
      <c r="L200" s="6"/>
      <c r="M200" s="6" t="s">
        <v>105</v>
      </c>
      <c r="N200" s="10">
        <f>IF(AND(Table1[[#This Row],[quantity]] &gt;= 0, Table1[[#This Row],[amount]] &gt;= 0), Table1[[#This Row],[quantity]] * Table1[[#This Row],[amount]], 0)</f>
        <v>567420</v>
      </c>
      <c r="O200" s="10">
        <f t="shared" si="12"/>
        <v>7571250.5200000014</v>
      </c>
      <c r="P200" s="10">
        <f t="shared" si="13"/>
        <v>35960875.920000009</v>
      </c>
      <c r="Q200" s="10">
        <f t="shared" si="14"/>
        <v>8799</v>
      </c>
      <c r="R200" s="10">
        <f t="shared" si="15"/>
        <v>408</v>
      </c>
      <c r="S200" s="10">
        <f>IF(Table1[[#This Row],[quantity]]&gt;0,Table1[[#This Row],[quantity]],0)</f>
        <v>20</v>
      </c>
      <c r="T200" s="10">
        <f>IF(AND(Table1[[#This Row],[quantity]]&lt;0,Table1[[#This Row],[amount]]&lt;0),Table1[[#This Row],[quantity]]*Table1[[#This Row],[amount]],0)</f>
        <v>0</v>
      </c>
      <c r="U200" s="10">
        <f>IF(Table1[[#This Row],[quantity]]&lt;0,Table1[[#This Row],[quantity]],0)</f>
        <v>0</v>
      </c>
    </row>
    <row r="201" spans="1:21" ht="14.25" customHeight="1" x14ac:dyDescent="0.25">
      <c r="A201" s="5">
        <v>45644</v>
      </c>
      <c r="B201" s="6" t="s">
        <v>57</v>
      </c>
      <c r="C201" s="6" t="s">
        <v>72</v>
      </c>
      <c r="D201" s="6" t="s">
        <v>73</v>
      </c>
      <c r="E201" s="6" t="s">
        <v>60</v>
      </c>
      <c r="F201" s="6" t="s">
        <v>61</v>
      </c>
      <c r="G201" s="6" t="s">
        <v>18</v>
      </c>
      <c r="H201" s="6" t="s">
        <v>104</v>
      </c>
      <c r="I201" s="6">
        <v>480</v>
      </c>
      <c r="J201" s="6">
        <v>90</v>
      </c>
      <c r="K201" s="6">
        <v>6300</v>
      </c>
      <c r="L201" s="6"/>
      <c r="M201" s="6" t="s">
        <v>136</v>
      </c>
      <c r="N201" s="10">
        <f>IF(AND(Table1[[#This Row],[quantity]] &gt;= 0, Table1[[#This Row],[amount]] &gt;= 0), Table1[[#This Row],[quantity]] * Table1[[#This Row],[amount]], 0)</f>
        <v>567000</v>
      </c>
      <c r="O201" s="10">
        <f t="shared" si="12"/>
        <v>2873619.44</v>
      </c>
      <c r="P201" s="10">
        <f t="shared" si="13"/>
        <v>37271567.279999971</v>
      </c>
      <c r="Q201" s="10">
        <f t="shared" si="14"/>
        <v>7911</v>
      </c>
      <c r="R201" s="10">
        <f t="shared" si="15"/>
        <v>337</v>
      </c>
      <c r="S201" s="10">
        <f>IF(Table1[[#This Row],[quantity]]&gt;0,Table1[[#This Row],[quantity]],0)</f>
        <v>90</v>
      </c>
      <c r="T201" s="10">
        <f>IF(AND(Table1[[#This Row],[quantity]]&lt;0,Table1[[#This Row],[amount]]&lt;0),Table1[[#This Row],[quantity]]*Table1[[#This Row],[amount]],0)</f>
        <v>0</v>
      </c>
      <c r="U201" s="10">
        <f>IF(Table1[[#This Row],[quantity]]&lt;0,Table1[[#This Row],[quantity]],0)</f>
        <v>0</v>
      </c>
    </row>
    <row r="202" spans="1:21" ht="14.25" customHeight="1" x14ac:dyDescent="0.25">
      <c r="A202" s="5">
        <v>45643</v>
      </c>
      <c r="B202" s="6" t="s">
        <v>57</v>
      </c>
      <c r="C202" s="6" t="s">
        <v>137</v>
      </c>
      <c r="D202" s="6" t="s">
        <v>138</v>
      </c>
      <c r="E202" s="6" t="s">
        <v>60</v>
      </c>
      <c r="F202" s="6" t="s">
        <v>61</v>
      </c>
      <c r="G202" s="6" t="s">
        <v>31</v>
      </c>
      <c r="H202" s="6" t="s">
        <v>117</v>
      </c>
      <c r="I202" s="6">
        <v>112</v>
      </c>
      <c r="J202" s="6">
        <v>112</v>
      </c>
      <c r="K202" s="6">
        <v>5044.4799999999996</v>
      </c>
      <c r="L202" s="6"/>
      <c r="M202" s="6" t="s">
        <v>136</v>
      </c>
      <c r="N202" s="10">
        <f>IF(AND(Table1[[#This Row],[quantity]] &gt;= 0, Table1[[#This Row],[amount]] &gt;= 0), Table1[[#This Row],[quantity]] * Table1[[#This Row],[amount]], 0)</f>
        <v>564981.76000000001</v>
      </c>
      <c r="O202" s="10">
        <f t="shared" si="12"/>
        <v>6167063.9200000018</v>
      </c>
      <c r="P202" s="10">
        <f t="shared" si="13"/>
        <v>36704567.279999979</v>
      </c>
      <c r="Q202" s="10">
        <f t="shared" si="14"/>
        <v>7821</v>
      </c>
      <c r="R202" s="10">
        <f t="shared" si="15"/>
        <v>336</v>
      </c>
      <c r="S202" s="10">
        <f>IF(Table1[[#This Row],[quantity]]&gt;0,Table1[[#This Row],[quantity]],0)</f>
        <v>112</v>
      </c>
      <c r="T202" s="10">
        <f>IF(AND(Table1[[#This Row],[quantity]]&lt;0,Table1[[#This Row],[amount]]&lt;0),Table1[[#This Row],[quantity]]*Table1[[#This Row],[amount]],0)</f>
        <v>0</v>
      </c>
      <c r="U202" s="10">
        <f>IF(Table1[[#This Row],[quantity]]&lt;0,Table1[[#This Row],[quantity]],0)</f>
        <v>0</v>
      </c>
    </row>
    <row r="203" spans="1:21" ht="14.25" customHeight="1" x14ac:dyDescent="0.25">
      <c r="A203" s="5">
        <v>45645</v>
      </c>
      <c r="B203" s="6" t="s">
        <v>57</v>
      </c>
      <c r="C203" s="6" t="s">
        <v>87</v>
      </c>
      <c r="D203" s="6" t="s">
        <v>88</v>
      </c>
      <c r="E203" s="6" t="s">
        <v>60</v>
      </c>
      <c r="F203" s="6" t="s">
        <v>61</v>
      </c>
      <c r="G203" s="6" t="s">
        <v>31</v>
      </c>
      <c r="H203" s="6" t="s">
        <v>117</v>
      </c>
      <c r="I203" s="6">
        <v>112</v>
      </c>
      <c r="J203" s="6">
        <v>112</v>
      </c>
      <c r="K203" s="6">
        <v>5044.4799999999996</v>
      </c>
      <c r="L203" s="6"/>
      <c r="M203" s="6" t="s">
        <v>136</v>
      </c>
      <c r="N203" s="10">
        <f>IF(AND(Table1[[#This Row],[quantity]] &gt;= 0, Table1[[#This Row],[amount]] &gt;= 0), Table1[[#This Row],[quantity]] * Table1[[#This Row],[amount]], 0)</f>
        <v>564981.76000000001</v>
      </c>
      <c r="O203" s="10">
        <f t="shared" si="12"/>
        <v>7149304.0599999996</v>
      </c>
      <c r="P203" s="10">
        <f t="shared" si="13"/>
        <v>36139585.519999973</v>
      </c>
      <c r="Q203" s="10">
        <f t="shared" si="14"/>
        <v>7709</v>
      </c>
      <c r="R203" s="10">
        <f t="shared" si="15"/>
        <v>335</v>
      </c>
      <c r="S203" s="10">
        <f>IF(Table1[[#This Row],[quantity]]&gt;0,Table1[[#This Row],[quantity]],0)</f>
        <v>112</v>
      </c>
      <c r="T203" s="10">
        <f>IF(AND(Table1[[#This Row],[quantity]]&lt;0,Table1[[#This Row],[amount]]&lt;0),Table1[[#This Row],[quantity]]*Table1[[#This Row],[amount]],0)</f>
        <v>0</v>
      </c>
      <c r="U203" s="10">
        <f>IF(Table1[[#This Row],[quantity]]&lt;0,Table1[[#This Row],[quantity]],0)</f>
        <v>0</v>
      </c>
    </row>
    <row r="204" spans="1:21" ht="14.25" customHeight="1" x14ac:dyDescent="0.25">
      <c r="A204" s="5">
        <v>45644</v>
      </c>
      <c r="B204" s="6" t="s">
        <v>57</v>
      </c>
      <c r="C204" s="6" t="s">
        <v>72</v>
      </c>
      <c r="D204" s="6" t="s">
        <v>73</v>
      </c>
      <c r="E204" s="6" t="s">
        <v>60</v>
      </c>
      <c r="F204" s="6" t="s">
        <v>61</v>
      </c>
      <c r="G204" s="6" t="s">
        <v>62</v>
      </c>
      <c r="H204" s="6" t="s">
        <v>63</v>
      </c>
      <c r="I204" s="6">
        <v>2</v>
      </c>
      <c r="J204" s="6">
        <v>20</v>
      </c>
      <c r="K204" s="6">
        <v>28240.6</v>
      </c>
      <c r="L204" s="6"/>
      <c r="M204" s="6" t="s">
        <v>136</v>
      </c>
      <c r="N204" s="10">
        <f>IF(AND(Table1[[#This Row],[quantity]] &gt;= 0, Table1[[#This Row],[amount]] &gt;= 0), Table1[[#This Row],[quantity]] * Table1[[#This Row],[amount]], 0)</f>
        <v>564812</v>
      </c>
      <c r="O204" s="10">
        <f t="shared" si="12"/>
        <v>2306619.44</v>
      </c>
      <c r="P204" s="10">
        <f t="shared" si="13"/>
        <v>35574603.759999976</v>
      </c>
      <c r="Q204" s="10">
        <f t="shared" si="14"/>
        <v>7597</v>
      </c>
      <c r="R204" s="10">
        <f t="shared" si="15"/>
        <v>334</v>
      </c>
      <c r="S204" s="10">
        <f>IF(Table1[[#This Row],[quantity]]&gt;0,Table1[[#This Row],[quantity]],0)</f>
        <v>20</v>
      </c>
      <c r="T204" s="10">
        <f>IF(AND(Table1[[#This Row],[quantity]]&lt;0,Table1[[#This Row],[amount]]&lt;0),Table1[[#This Row],[quantity]]*Table1[[#This Row],[amount]],0)</f>
        <v>0</v>
      </c>
      <c r="U204" s="10">
        <f>IF(Table1[[#This Row],[quantity]]&lt;0,Table1[[#This Row],[quantity]],0)</f>
        <v>0</v>
      </c>
    </row>
    <row r="205" spans="1:21" ht="14.25" customHeight="1" x14ac:dyDescent="0.25">
      <c r="A205" s="5">
        <v>45640</v>
      </c>
      <c r="B205" s="6" t="s">
        <v>57</v>
      </c>
      <c r="C205" s="6" t="s">
        <v>65</v>
      </c>
      <c r="D205" s="6" t="s">
        <v>66</v>
      </c>
      <c r="E205" s="6" t="s">
        <v>60</v>
      </c>
      <c r="F205" s="6" t="s">
        <v>61</v>
      </c>
      <c r="G205" s="6" t="s">
        <v>31</v>
      </c>
      <c r="H205" s="6" t="s">
        <v>117</v>
      </c>
      <c r="I205" s="6">
        <v>120</v>
      </c>
      <c r="J205" s="6">
        <v>120</v>
      </c>
      <c r="K205" s="6">
        <v>4539.6000000000004</v>
      </c>
      <c r="L205" s="6"/>
      <c r="M205" s="6" t="s">
        <v>105</v>
      </c>
      <c r="N205" s="10">
        <f>IF(AND(Table1[[#This Row],[quantity]] &gt;= 0, Table1[[#This Row],[amount]] &gt;= 0), Table1[[#This Row],[quantity]] * Table1[[#This Row],[amount]], 0)</f>
        <v>544752</v>
      </c>
      <c r="O205" s="10">
        <f t="shared" si="12"/>
        <v>6222925.9999999981</v>
      </c>
      <c r="P205" s="10">
        <f t="shared" si="13"/>
        <v>35393455.920000017</v>
      </c>
      <c r="Q205" s="10">
        <f t="shared" si="14"/>
        <v>8779</v>
      </c>
      <c r="R205" s="10">
        <f t="shared" si="15"/>
        <v>407</v>
      </c>
      <c r="S205" s="10">
        <f>IF(Table1[[#This Row],[quantity]]&gt;0,Table1[[#This Row],[quantity]],0)</f>
        <v>120</v>
      </c>
      <c r="T205" s="10">
        <f>IF(AND(Table1[[#This Row],[quantity]]&lt;0,Table1[[#This Row],[amount]]&lt;0),Table1[[#This Row],[quantity]]*Table1[[#This Row],[amount]],0)</f>
        <v>0</v>
      </c>
      <c r="U205" s="10">
        <f>IF(Table1[[#This Row],[quantity]]&lt;0,Table1[[#This Row],[quantity]],0)</f>
        <v>0</v>
      </c>
    </row>
    <row r="206" spans="1:21" ht="14.25" customHeight="1" x14ac:dyDescent="0.25">
      <c r="A206" s="5">
        <v>45640</v>
      </c>
      <c r="B206" s="6" t="s">
        <v>57</v>
      </c>
      <c r="C206" s="6" t="s">
        <v>58</v>
      </c>
      <c r="D206" s="6" t="s">
        <v>59</v>
      </c>
      <c r="E206" s="6" t="s">
        <v>60</v>
      </c>
      <c r="F206" s="6" t="s">
        <v>61</v>
      </c>
      <c r="G206" s="6" t="s">
        <v>74</v>
      </c>
      <c r="H206" s="6" t="s">
        <v>75</v>
      </c>
      <c r="I206" s="6">
        <v>24</v>
      </c>
      <c r="J206" s="6">
        <v>54</v>
      </c>
      <c r="K206" s="6">
        <v>10063.44</v>
      </c>
      <c r="L206" s="6"/>
      <c r="M206" s="6" t="s">
        <v>105</v>
      </c>
      <c r="N206" s="10">
        <f>IF(AND(Table1[[#This Row],[quantity]] &gt;= 0, Table1[[#This Row],[amount]] &gt;= 0), Table1[[#This Row],[quantity]] * Table1[[#This Row],[amount]], 0)</f>
        <v>543425.76</v>
      </c>
      <c r="O206" s="10">
        <f t="shared" si="12"/>
        <v>8987132.2000000067</v>
      </c>
      <c r="P206" s="10">
        <f t="shared" si="13"/>
        <v>34848703.920000002</v>
      </c>
      <c r="Q206" s="10">
        <f t="shared" si="14"/>
        <v>8659</v>
      </c>
      <c r="R206" s="10">
        <f t="shared" si="15"/>
        <v>406</v>
      </c>
      <c r="S206" s="10">
        <f>IF(Table1[[#This Row],[quantity]]&gt;0,Table1[[#This Row],[quantity]],0)</f>
        <v>54</v>
      </c>
      <c r="T206" s="10">
        <f>IF(AND(Table1[[#This Row],[quantity]]&lt;0,Table1[[#This Row],[amount]]&lt;0),Table1[[#This Row],[quantity]]*Table1[[#This Row],[amount]],0)</f>
        <v>0</v>
      </c>
      <c r="U206" s="10">
        <f>IF(Table1[[#This Row],[quantity]]&lt;0,Table1[[#This Row],[quantity]],0)</f>
        <v>0</v>
      </c>
    </row>
    <row r="207" spans="1:21" ht="14.25" customHeight="1" x14ac:dyDescent="0.25">
      <c r="A207" s="5">
        <v>45643</v>
      </c>
      <c r="B207" s="6" t="s">
        <v>57</v>
      </c>
      <c r="C207" s="6" t="s">
        <v>137</v>
      </c>
      <c r="D207" s="6" t="s">
        <v>138</v>
      </c>
      <c r="E207" s="6" t="s">
        <v>60</v>
      </c>
      <c r="F207" s="6" t="s">
        <v>61</v>
      </c>
      <c r="G207" s="6" t="s">
        <v>55</v>
      </c>
      <c r="H207" s="6" t="s">
        <v>56</v>
      </c>
      <c r="I207" s="6">
        <v>40</v>
      </c>
      <c r="J207" s="6">
        <v>80</v>
      </c>
      <c r="K207" s="6">
        <v>6600</v>
      </c>
      <c r="L207" s="6"/>
      <c r="M207" s="6" t="s">
        <v>136</v>
      </c>
      <c r="N207" s="10">
        <f>IF(AND(Table1[[#This Row],[quantity]] &gt;= 0, Table1[[#This Row],[amount]] &gt;= 0), Table1[[#This Row],[quantity]] * Table1[[#This Row],[amount]], 0)</f>
        <v>528000</v>
      </c>
      <c r="O207" s="10">
        <f t="shared" si="12"/>
        <v>5602082.1600000011</v>
      </c>
      <c r="P207" s="10">
        <f t="shared" si="13"/>
        <v>35009791.759999983</v>
      </c>
      <c r="Q207" s="10">
        <f t="shared" si="14"/>
        <v>7577</v>
      </c>
      <c r="R207" s="10">
        <f t="shared" si="15"/>
        <v>333</v>
      </c>
      <c r="S207" s="10">
        <f>IF(Table1[[#This Row],[quantity]]&gt;0,Table1[[#This Row],[quantity]],0)</f>
        <v>80</v>
      </c>
      <c r="T207" s="10">
        <f>IF(AND(Table1[[#This Row],[quantity]]&lt;0,Table1[[#This Row],[amount]]&lt;0),Table1[[#This Row],[quantity]]*Table1[[#This Row],[amount]],0)</f>
        <v>0</v>
      </c>
      <c r="U207" s="10">
        <f>IF(Table1[[#This Row],[quantity]]&lt;0,Table1[[#This Row],[quantity]],0)</f>
        <v>0</v>
      </c>
    </row>
    <row r="208" spans="1:21" ht="14.25" customHeight="1" x14ac:dyDescent="0.25">
      <c r="A208" s="5">
        <v>45640</v>
      </c>
      <c r="B208" s="6" t="s">
        <v>57</v>
      </c>
      <c r="C208" s="6" t="s">
        <v>96</v>
      </c>
      <c r="D208" s="6" t="s">
        <v>97</v>
      </c>
      <c r="E208" s="6" t="s">
        <v>60</v>
      </c>
      <c r="F208" s="6" t="s">
        <v>61</v>
      </c>
      <c r="G208" s="6" t="s">
        <v>31</v>
      </c>
      <c r="H208" s="6" t="s">
        <v>117</v>
      </c>
      <c r="I208" s="6">
        <v>30</v>
      </c>
      <c r="J208" s="6">
        <v>60</v>
      </c>
      <c r="K208" s="6">
        <v>8648.4</v>
      </c>
      <c r="L208" s="6"/>
      <c r="M208" s="6" t="s">
        <v>105</v>
      </c>
      <c r="N208" s="10">
        <f>IF(AND(Table1[[#This Row],[quantity]] &gt;= 0, Table1[[#This Row],[amount]] &gt;= 0), Table1[[#This Row],[quantity]] * Table1[[#This Row],[amount]], 0)</f>
        <v>518904</v>
      </c>
      <c r="O208" s="10">
        <f t="shared" si="12"/>
        <v>7003830.5200000014</v>
      </c>
      <c r="P208" s="10">
        <f t="shared" si="13"/>
        <v>34305278.159999996</v>
      </c>
      <c r="Q208" s="10">
        <f t="shared" si="14"/>
        <v>8605</v>
      </c>
      <c r="R208" s="10">
        <f t="shared" si="15"/>
        <v>405</v>
      </c>
      <c r="S208" s="10">
        <f>IF(Table1[[#This Row],[quantity]]&gt;0,Table1[[#This Row],[quantity]],0)</f>
        <v>60</v>
      </c>
      <c r="T208" s="10">
        <f>IF(AND(Table1[[#This Row],[quantity]]&lt;0,Table1[[#This Row],[amount]]&lt;0),Table1[[#This Row],[quantity]]*Table1[[#This Row],[amount]],0)</f>
        <v>0</v>
      </c>
      <c r="U208" s="10">
        <f>IF(Table1[[#This Row],[quantity]]&lt;0,Table1[[#This Row],[quantity]],0)</f>
        <v>0</v>
      </c>
    </row>
    <row r="209" spans="1:21" ht="14.25" customHeight="1" x14ac:dyDescent="0.25">
      <c r="A209" s="5">
        <v>45642</v>
      </c>
      <c r="B209" s="6" t="s">
        <v>57</v>
      </c>
      <c r="C209" s="6" t="s">
        <v>129</v>
      </c>
      <c r="D209" s="6" t="s">
        <v>130</v>
      </c>
      <c r="E209" s="6" t="s">
        <v>81</v>
      </c>
      <c r="F209" s="6" t="s">
        <v>82</v>
      </c>
      <c r="G209" s="6" t="s">
        <v>62</v>
      </c>
      <c r="H209" s="6" t="s">
        <v>63</v>
      </c>
      <c r="I209" s="6">
        <v>2</v>
      </c>
      <c r="J209" s="6">
        <v>20</v>
      </c>
      <c r="K209" s="6">
        <v>25907.4</v>
      </c>
      <c r="L209" s="6"/>
      <c r="M209" s="6" t="s">
        <v>136</v>
      </c>
      <c r="N209" s="10">
        <f>IF(AND(Table1[[#This Row],[quantity]] &gt;= 0, Table1[[#This Row],[amount]] &gt;= 0), Table1[[#This Row],[quantity]] * Table1[[#This Row],[amount]], 0)</f>
        <v>518148</v>
      </c>
      <c r="O209" s="10">
        <f t="shared" si="12"/>
        <v>7011661.5599999987</v>
      </c>
      <c r="P209" s="10">
        <f t="shared" si="13"/>
        <v>34481791.759999998</v>
      </c>
      <c r="Q209" s="10">
        <f t="shared" si="14"/>
        <v>7497</v>
      </c>
      <c r="R209" s="10">
        <f t="shared" si="15"/>
        <v>332</v>
      </c>
      <c r="S209" s="10">
        <f>IF(Table1[[#This Row],[quantity]]&gt;0,Table1[[#This Row],[quantity]],0)</f>
        <v>20</v>
      </c>
      <c r="T209" s="10">
        <f>IF(AND(Table1[[#This Row],[quantity]]&lt;0,Table1[[#This Row],[amount]]&lt;0),Table1[[#This Row],[quantity]]*Table1[[#This Row],[amount]],0)</f>
        <v>0</v>
      </c>
      <c r="U209" s="10">
        <f>IF(Table1[[#This Row],[quantity]]&lt;0,Table1[[#This Row],[quantity]],0)</f>
        <v>0</v>
      </c>
    </row>
    <row r="210" spans="1:21" ht="14.25" customHeight="1" x14ac:dyDescent="0.25">
      <c r="A210" s="5">
        <v>45644</v>
      </c>
      <c r="B210" s="6" t="s">
        <v>57</v>
      </c>
      <c r="C210" s="6" t="s">
        <v>90</v>
      </c>
      <c r="D210" s="6" t="s">
        <v>91</v>
      </c>
      <c r="E210" s="6" t="s">
        <v>81</v>
      </c>
      <c r="F210" s="6" t="s">
        <v>82</v>
      </c>
      <c r="G210" s="6" t="s">
        <v>62</v>
      </c>
      <c r="H210" s="6" t="s">
        <v>63</v>
      </c>
      <c r="I210" s="6">
        <v>2</v>
      </c>
      <c r="J210" s="6">
        <v>20</v>
      </c>
      <c r="K210" s="6">
        <v>25907.4</v>
      </c>
      <c r="L210" s="6"/>
      <c r="M210" s="6" t="s">
        <v>136</v>
      </c>
      <c r="N210" s="10">
        <f>IF(AND(Table1[[#This Row],[quantity]] &gt;= 0, Table1[[#This Row],[amount]] &gt;= 0), Table1[[#This Row],[quantity]] * Table1[[#This Row],[amount]], 0)</f>
        <v>518148</v>
      </c>
      <c r="O210" s="10">
        <f t="shared" si="12"/>
        <v>3351213.04</v>
      </c>
      <c r="P210" s="10">
        <f t="shared" si="13"/>
        <v>33963643.760000035</v>
      </c>
      <c r="Q210" s="10">
        <f t="shared" si="14"/>
        <v>7477</v>
      </c>
      <c r="R210" s="10">
        <f t="shared" si="15"/>
        <v>331</v>
      </c>
      <c r="S210" s="10">
        <f>IF(Table1[[#This Row],[quantity]]&gt;0,Table1[[#This Row],[quantity]],0)</f>
        <v>20</v>
      </c>
      <c r="T210" s="10">
        <f>IF(AND(Table1[[#This Row],[quantity]]&lt;0,Table1[[#This Row],[amount]]&lt;0),Table1[[#This Row],[quantity]]*Table1[[#This Row],[amount]],0)</f>
        <v>0</v>
      </c>
      <c r="U210" s="10">
        <f>IF(Table1[[#This Row],[quantity]]&lt;0,Table1[[#This Row],[quantity]],0)</f>
        <v>0</v>
      </c>
    </row>
    <row r="211" spans="1:21" ht="14.25" customHeight="1" x14ac:dyDescent="0.25">
      <c r="A211" s="5">
        <v>45644</v>
      </c>
      <c r="B211" s="6" t="s">
        <v>57</v>
      </c>
      <c r="C211" s="6" t="s">
        <v>142</v>
      </c>
      <c r="D211" s="6" t="s">
        <v>143</v>
      </c>
      <c r="E211" s="6" t="s">
        <v>81</v>
      </c>
      <c r="F211" s="6" t="s">
        <v>82</v>
      </c>
      <c r="G211" s="6" t="s">
        <v>62</v>
      </c>
      <c r="H211" s="6" t="s">
        <v>63</v>
      </c>
      <c r="I211" s="6">
        <v>2</v>
      </c>
      <c r="J211" s="6">
        <v>20</v>
      </c>
      <c r="K211" s="6">
        <v>25907.4</v>
      </c>
      <c r="L211" s="6"/>
      <c r="M211" s="6" t="s">
        <v>136</v>
      </c>
      <c r="N211" s="10">
        <f>IF(AND(Table1[[#This Row],[quantity]] &gt;= 0, Table1[[#This Row],[amount]] &gt;= 0), Table1[[#This Row],[quantity]] * Table1[[#This Row],[amount]], 0)</f>
        <v>518148</v>
      </c>
      <c r="O211" s="10">
        <f t="shared" si="12"/>
        <v>518148</v>
      </c>
      <c r="P211" s="10">
        <f t="shared" si="13"/>
        <v>33445495.760000005</v>
      </c>
      <c r="Q211" s="10">
        <f t="shared" si="14"/>
        <v>7457</v>
      </c>
      <c r="R211" s="10">
        <f t="shared" si="15"/>
        <v>330</v>
      </c>
      <c r="S211" s="10">
        <f>IF(Table1[[#This Row],[quantity]]&gt;0,Table1[[#This Row],[quantity]],0)</f>
        <v>20</v>
      </c>
      <c r="T211" s="10">
        <f>IF(AND(Table1[[#This Row],[quantity]]&lt;0,Table1[[#This Row],[amount]]&lt;0),Table1[[#This Row],[quantity]]*Table1[[#This Row],[amount]],0)</f>
        <v>0</v>
      </c>
      <c r="U211" s="10">
        <f>IF(Table1[[#This Row],[quantity]]&lt;0,Table1[[#This Row],[quantity]],0)</f>
        <v>0</v>
      </c>
    </row>
    <row r="212" spans="1:21" ht="14.25" customHeight="1" x14ac:dyDescent="0.25">
      <c r="A212" s="5">
        <v>45644</v>
      </c>
      <c r="B212" s="6" t="s">
        <v>57</v>
      </c>
      <c r="C212" s="6" t="s">
        <v>144</v>
      </c>
      <c r="D212" s="6" t="s">
        <v>145</v>
      </c>
      <c r="E212" s="6" t="s">
        <v>60</v>
      </c>
      <c r="F212" s="6" t="s">
        <v>61</v>
      </c>
      <c r="G212" s="6" t="s">
        <v>62</v>
      </c>
      <c r="H212" s="6" t="s">
        <v>63</v>
      </c>
      <c r="I212" s="6">
        <v>2</v>
      </c>
      <c r="J212" s="6">
        <v>20</v>
      </c>
      <c r="K212" s="6">
        <v>25907.4</v>
      </c>
      <c r="L212" s="6"/>
      <c r="M212" s="6" t="s">
        <v>136</v>
      </c>
      <c r="N212" s="10">
        <f>IF(AND(Table1[[#This Row],[quantity]] &gt;= 0, Table1[[#This Row],[amount]] &gt;= 0), Table1[[#This Row],[quantity]] * Table1[[#This Row],[amount]], 0)</f>
        <v>518148</v>
      </c>
      <c r="O212" s="10">
        <f t="shared" si="12"/>
        <v>518148</v>
      </c>
      <c r="P212" s="10">
        <f t="shared" si="13"/>
        <v>32927347.760000005</v>
      </c>
      <c r="Q212" s="10">
        <f t="shared" si="14"/>
        <v>7437</v>
      </c>
      <c r="R212" s="10">
        <f t="shared" si="15"/>
        <v>329</v>
      </c>
      <c r="S212" s="10">
        <f>IF(Table1[[#This Row],[quantity]]&gt;0,Table1[[#This Row],[quantity]],0)</f>
        <v>20</v>
      </c>
      <c r="T212" s="10">
        <f>IF(AND(Table1[[#This Row],[quantity]]&lt;0,Table1[[#This Row],[amount]]&lt;0),Table1[[#This Row],[quantity]]*Table1[[#This Row],[amount]],0)</f>
        <v>0</v>
      </c>
      <c r="U212" s="10">
        <f>IF(Table1[[#This Row],[quantity]]&lt;0,Table1[[#This Row],[quantity]],0)</f>
        <v>0</v>
      </c>
    </row>
    <row r="213" spans="1:21" ht="14.25" customHeight="1" x14ac:dyDescent="0.25">
      <c r="A213" s="5">
        <v>45644</v>
      </c>
      <c r="B213" s="6" t="s">
        <v>57</v>
      </c>
      <c r="C213" s="6" t="s">
        <v>129</v>
      </c>
      <c r="D213" s="6" t="s">
        <v>130</v>
      </c>
      <c r="E213" s="6" t="s">
        <v>81</v>
      </c>
      <c r="F213" s="6" t="s">
        <v>82</v>
      </c>
      <c r="G213" s="6" t="s">
        <v>62</v>
      </c>
      <c r="H213" s="6" t="s">
        <v>63</v>
      </c>
      <c r="I213" s="6">
        <v>2</v>
      </c>
      <c r="J213" s="6">
        <v>20</v>
      </c>
      <c r="K213" s="6">
        <v>25907.4</v>
      </c>
      <c r="L213" s="6"/>
      <c r="M213" s="6" t="s">
        <v>136</v>
      </c>
      <c r="N213" s="10">
        <f>IF(AND(Table1[[#This Row],[quantity]] &gt;= 0, Table1[[#This Row],[amount]] &gt;= 0), Table1[[#This Row],[quantity]] * Table1[[#This Row],[amount]], 0)</f>
        <v>518148</v>
      </c>
      <c r="O213" s="10">
        <f t="shared" si="12"/>
        <v>6493513.5599999987</v>
      </c>
      <c r="P213" s="10">
        <f t="shared" si="13"/>
        <v>32409199.760000005</v>
      </c>
      <c r="Q213" s="10">
        <f t="shared" si="14"/>
        <v>7417</v>
      </c>
      <c r="R213" s="10">
        <f t="shared" si="15"/>
        <v>328</v>
      </c>
      <c r="S213" s="10">
        <f>IF(Table1[[#This Row],[quantity]]&gt;0,Table1[[#This Row],[quantity]],0)</f>
        <v>20</v>
      </c>
      <c r="T213" s="10">
        <f>IF(AND(Table1[[#This Row],[quantity]]&lt;0,Table1[[#This Row],[amount]]&lt;0),Table1[[#This Row],[quantity]]*Table1[[#This Row],[amount]],0)</f>
        <v>0</v>
      </c>
      <c r="U213" s="10">
        <f>IF(Table1[[#This Row],[quantity]]&lt;0,Table1[[#This Row],[quantity]],0)</f>
        <v>0</v>
      </c>
    </row>
    <row r="214" spans="1:21" ht="14.25" customHeight="1" x14ac:dyDescent="0.25">
      <c r="A214" s="5">
        <v>45644</v>
      </c>
      <c r="B214" s="6" t="s">
        <v>57</v>
      </c>
      <c r="C214" s="6" t="s">
        <v>146</v>
      </c>
      <c r="D214" s="6" t="s">
        <v>147</v>
      </c>
      <c r="E214" s="6" t="s">
        <v>81</v>
      </c>
      <c r="F214" s="6" t="s">
        <v>82</v>
      </c>
      <c r="G214" s="6" t="s">
        <v>62</v>
      </c>
      <c r="H214" s="6" t="s">
        <v>63</v>
      </c>
      <c r="I214" s="6">
        <v>2</v>
      </c>
      <c r="J214" s="6">
        <v>20</v>
      </c>
      <c r="K214" s="6">
        <v>25907.4</v>
      </c>
      <c r="L214" s="6"/>
      <c r="M214" s="6" t="s">
        <v>136</v>
      </c>
      <c r="N214" s="10">
        <f>IF(AND(Table1[[#This Row],[quantity]] &gt;= 0, Table1[[#This Row],[amount]] &gt;= 0), Table1[[#This Row],[quantity]] * Table1[[#This Row],[amount]], 0)</f>
        <v>518148</v>
      </c>
      <c r="O214" s="10">
        <f t="shared" si="12"/>
        <v>518148</v>
      </c>
      <c r="P214" s="10">
        <f t="shared" si="13"/>
        <v>31891051.760000005</v>
      </c>
      <c r="Q214" s="10">
        <f t="shared" si="14"/>
        <v>7397</v>
      </c>
      <c r="R214" s="10">
        <f t="shared" si="15"/>
        <v>327</v>
      </c>
      <c r="S214" s="10">
        <f>IF(Table1[[#This Row],[quantity]]&gt;0,Table1[[#This Row],[quantity]],0)</f>
        <v>20</v>
      </c>
      <c r="T214" s="10">
        <f>IF(AND(Table1[[#This Row],[quantity]]&lt;0,Table1[[#This Row],[amount]]&lt;0),Table1[[#This Row],[quantity]]*Table1[[#This Row],[amount]],0)</f>
        <v>0</v>
      </c>
      <c r="U214" s="10">
        <f>IF(Table1[[#This Row],[quantity]]&lt;0,Table1[[#This Row],[quantity]],0)</f>
        <v>0</v>
      </c>
    </row>
    <row r="215" spans="1:21" ht="14.25" customHeight="1" x14ac:dyDescent="0.25">
      <c r="A215" s="5">
        <v>45646</v>
      </c>
      <c r="B215" s="6" t="s">
        <v>57</v>
      </c>
      <c r="C215" s="6" t="s">
        <v>96</v>
      </c>
      <c r="D215" s="6" t="s">
        <v>97</v>
      </c>
      <c r="E215" s="6" t="s">
        <v>60</v>
      </c>
      <c r="F215" s="6" t="s">
        <v>61</v>
      </c>
      <c r="G215" s="6" t="s">
        <v>18</v>
      </c>
      <c r="H215" s="6" t="s">
        <v>131</v>
      </c>
      <c r="I215" s="6">
        <v>600</v>
      </c>
      <c r="J215" s="6">
        <v>50</v>
      </c>
      <c r="K215" s="6">
        <v>10272.5</v>
      </c>
      <c r="L215" s="6"/>
      <c r="M215" s="6" t="s">
        <v>136</v>
      </c>
      <c r="N215" s="10">
        <f>IF(AND(Table1[[#This Row],[quantity]] &gt;= 0, Table1[[#This Row],[amount]] &gt;= 0), Table1[[#This Row],[quantity]] * Table1[[#This Row],[amount]], 0)</f>
        <v>513625</v>
      </c>
      <c r="O215" s="10">
        <f t="shared" si="12"/>
        <v>6484926.5200000014</v>
      </c>
      <c r="P215" s="10">
        <f t="shared" si="13"/>
        <v>31372903.760000005</v>
      </c>
      <c r="Q215" s="10">
        <f t="shared" si="14"/>
        <v>7377</v>
      </c>
      <c r="R215" s="10">
        <f t="shared" si="15"/>
        <v>326</v>
      </c>
      <c r="S215" s="10">
        <f>IF(Table1[[#This Row],[quantity]]&gt;0,Table1[[#This Row],[quantity]],0)</f>
        <v>50</v>
      </c>
      <c r="T215" s="10">
        <f>IF(AND(Table1[[#This Row],[quantity]]&lt;0,Table1[[#This Row],[amount]]&lt;0),Table1[[#This Row],[quantity]]*Table1[[#This Row],[amount]],0)</f>
        <v>0</v>
      </c>
      <c r="U215" s="10">
        <f>IF(Table1[[#This Row],[quantity]]&lt;0,Table1[[#This Row],[quantity]],0)</f>
        <v>0</v>
      </c>
    </row>
    <row r="216" spans="1:21" ht="14.25" customHeight="1" x14ac:dyDescent="0.25">
      <c r="A216" s="5">
        <v>45640</v>
      </c>
      <c r="B216" s="6" t="s">
        <v>57</v>
      </c>
      <c r="C216" s="6" t="s">
        <v>65</v>
      </c>
      <c r="D216" s="6" t="s">
        <v>66</v>
      </c>
      <c r="E216" s="6" t="s">
        <v>60</v>
      </c>
      <c r="F216" s="6" t="s">
        <v>61</v>
      </c>
      <c r="G216" s="6" t="s">
        <v>62</v>
      </c>
      <c r="H216" s="6" t="s">
        <v>124</v>
      </c>
      <c r="I216" s="6">
        <v>4</v>
      </c>
      <c r="J216" s="6">
        <v>28</v>
      </c>
      <c r="K216" s="6">
        <v>17888.919999999998</v>
      </c>
      <c r="L216" s="6"/>
      <c r="M216" s="6" t="s">
        <v>105</v>
      </c>
      <c r="N216" s="10">
        <f>IF(AND(Table1[[#This Row],[quantity]] &gt;= 0, Table1[[#This Row],[amount]] &gt;= 0), Table1[[#This Row],[quantity]] * Table1[[#This Row],[amount]], 0)</f>
        <v>500889.75999999995</v>
      </c>
      <c r="O216" s="10">
        <f t="shared" si="12"/>
        <v>5678173.9999999981</v>
      </c>
      <c r="P216" s="10">
        <f t="shared" si="13"/>
        <v>33786374.160000019</v>
      </c>
      <c r="Q216" s="10">
        <f t="shared" si="14"/>
        <v>8545</v>
      </c>
      <c r="R216" s="10">
        <f t="shared" si="15"/>
        <v>404</v>
      </c>
      <c r="S216" s="10">
        <f>IF(Table1[[#This Row],[quantity]]&gt;0,Table1[[#This Row],[quantity]],0)</f>
        <v>28</v>
      </c>
      <c r="T216" s="10">
        <f>IF(AND(Table1[[#This Row],[quantity]]&lt;0,Table1[[#This Row],[amount]]&lt;0),Table1[[#This Row],[quantity]]*Table1[[#This Row],[amount]],0)</f>
        <v>0</v>
      </c>
      <c r="U216" s="10">
        <f>IF(Table1[[#This Row],[quantity]]&lt;0,Table1[[#This Row],[quantity]],0)</f>
        <v>0</v>
      </c>
    </row>
    <row r="217" spans="1:21" ht="14.25" customHeight="1" x14ac:dyDescent="0.25">
      <c r="A217" s="5">
        <v>45644</v>
      </c>
      <c r="B217" s="6" t="s">
        <v>57</v>
      </c>
      <c r="C217" s="6" t="s">
        <v>65</v>
      </c>
      <c r="D217" s="6" t="s">
        <v>66</v>
      </c>
      <c r="E217" s="6" t="s">
        <v>60</v>
      </c>
      <c r="F217" s="6" t="s">
        <v>61</v>
      </c>
      <c r="G217" s="6" t="s">
        <v>110</v>
      </c>
      <c r="H217" s="6" t="s">
        <v>111</v>
      </c>
      <c r="I217" s="6">
        <v>24</v>
      </c>
      <c r="J217" s="6">
        <v>48</v>
      </c>
      <c r="K217" s="6">
        <v>9919.68</v>
      </c>
      <c r="L217" s="6"/>
      <c r="M217" s="6" t="s">
        <v>136</v>
      </c>
      <c r="N217" s="10">
        <f>IF(AND(Table1[[#This Row],[quantity]] &gt;= 0, Table1[[#This Row],[amount]] &gt;= 0), Table1[[#This Row],[quantity]] * Table1[[#This Row],[amount]], 0)</f>
        <v>476144.64000000001</v>
      </c>
      <c r="O217" s="10">
        <f t="shared" si="12"/>
        <v>5177284.2399999984</v>
      </c>
      <c r="P217" s="10">
        <f t="shared" si="13"/>
        <v>30859278.760000005</v>
      </c>
      <c r="Q217" s="10">
        <f t="shared" si="14"/>
        <v>7327</v>
      </c>
      <c r="R217" s="10">
        <f t="shared" si="15"/>
        <v>325</v>
      </c>
      <c r="S217" s="10">
        <f>IF(Table1[[#This Row],[quantity]]&gt;0,Table1[[#This Row],[quantity]],0)</f>
        <v>48</v>
      </c>
      <c r="T217" s="10">
        <f>IF(AND(Table1[[#This Row],[quantity]]&lt;0,Table1[[#This Row],[amount]]&lt;0),Table1[[#This Row],[quantity]]*Table1[[#This Row],[amount]],0)</f>
        <v>0</v>
      </c>
      <c r="U217" s="10">
        <f>IF(Table1[[#This Row],[quantity]]&lt;0,Table1[[#This Row],[quantity]],0)</f>
        <v>0</v>
      </c>
    </row>
    <row r="218" spans="1:21" ht="14.25" customHeight="1" x14ac:dyDescent="0.25">
      <c r="A218" s="5">
        <v>45640</v>
      </c>
      <c r="B218" s="6" t="s">
        <v>57</v>
      </c>
      <c r="C218" s="6" t="s">
        <v>87</v>
      </c>
      <c r="D218" s="6" t="s">
        <v>88</v>
      </c>
      <c r="E218" s="6" t="s">
        <v>60</v>
      </c>
      <c r="F218" s="6" t="s">
        <v>61</v>
      </c>
      <c r="G218" s="6" t="s">
        <v>110</v>
      </c>
      <c r="H218" s="6" t="s">
        <v>111</v>
      </c>
      <c r="I218" s="6">
        <v>24</v>
      </c>
      <c r="J218" s="6">
        <v>48</v>
      </c>
      <c r="K218" s="6">
        <v>9919.68</v>
      </c>
      <c r="L218" s="6"/>
      <c r="M218" s="6" t="s">
        <v>105</v>
      </c>
      <c r="N218" s="10">
        <f>IF(AND(Table1[[#This Row],[quantity]] &gt;= 0, Table1[[#This Row],[amount]] &gt;= 0), Table1[[#This Row],[quantity]] * Table1[[#This Row],[amount]], 0)</f>
        <v>476144.64000000001</v>
      </c>
      <c r="O218" s="10">
        <f t="shared" si="12"/>
        <v>6584322.2999999998</v>
      </c>
      <c r="P218" s="10">
        <f t="shared" si="13"/>
        <v>33285484.400000006</v>
      </c>
      <c r="Q218" s="10">
        <f t="shared" si="14"/>
        <v>8517</v>
      </c>
      <c r="R218" s="10">
        <f t="shared" si="15"/>
        <v>403</v>
      </c>
      <c r="S218" s="10">
        <f>IF(Table1[[#This Row],[quantity]]&gt;0,Table1[[#This Row],[quantity]],0)</f>
        <v>48</v>
      </c>
      <c r="T218" s="10">
        <f>IF(AND(Table1[[#This Row],[quantity]]&lt;0,Table1[[#This Row],[amount]]&lt;0),Table1[[#This Row],[quantity]]*Table1[[#This Row],[amount]],0)</f>
        <v>0</v>
      </c>
      <c r="U218" s="10">
        <f>IF(Table1[[#This Row],[quantity]]&lt;0,Table1[[#This Row],[quantity]],0)</f>
        <v>0</v>
      </c>
    </row>
    <row r="219" spans="1:21" ht="14.25" customHeight="1" x14ac:dyDescent="0.25">
      <c r="A219" s="5">
        <v>45640</v>
      </c>
      <c r="B219" s="6" t="s">
        <v>57</v>
      </c>
      <c r="C219" s="6" t="s">
        <v>96</v>
      </c>
      <c r="D219" s="6" t="s">
        <v>97</v>
      </c>
      <c r="E219" s="6" t="s">
        <v>60</v>
      </c>
      <c r="F219" s="6" t="s">
        <v>61</v>
      </c>
      <c r="G219" s="6" t="s">
        <v>74</v>
      </c>
      <c r="H219" s="6" t="s">
        <v>75</v>
      </c>
      <c r="I219" s="6">
        <v>36</v>
      </c>
      <c r="J219" s="6">
        <v>108</v>
      </c>
      <c r="K219" s="6">
        <v>4320</v>
      </c>
      <c r="L219" s="6"/>
      <c r="M219" s="6" t="s">
        <v>105</v>
      </c>
      <c r="N219" s="10">
        <f>IF(AND(Table1[[#This Row],[quantity]] &gt;= 0, Table1[[#This Row],[amount]] &gt;= 0), Table1[[#This Row],[quantity]] * Table1[[#This Row],[amount]], 0)</f>
        <v>466560</v>
      </c>
      <c r="O219" s="10">
        <f t="shared" si="12"/>
        <v>5971301.5200000014</v>
      </c>
      <c r="P219" s="10">
        <f t="shared" si="13"/>
        <v>32809339.760000009</v>
      </c>
      <c r="Q219" s="10">
        <f t="shared" si="14"/>
        <v>8469</v>
      </c>
      <c r="R219" s="10">
        <f t="shared" si="15"/>
        <v>402</v>
      </c>
      <c r="S219" s="10">
        <f>IF(Table1[[#This Row],[quantity]]&gt;0,Table1[[#This Row],[quantity]],0)</f>
        <v>108</v>
      </c>
      <c r="T219" s="10">
        <f>IF(AND(Table1[[#This Row],[quantity]]&lt;0,Table1[[#This Row],[amount]]&lt;0),Table1[[#This Row],[quantity]]*Table1[[#This Row],[amount]],0)</f>
        <v>0</v>
      </c>
      <c r="U219" s="10">
        <f>IF(Table1[[#This Row],[quantity]]&lt;0,Table1[[#This Row],[quantity]],0)</f>
        <v>0</v>
      </c>
    </row>
    <row r="220" spans="1:21" ht="14.25" customHeight="1" x14ac:dyDescent="0.25">
      <c r="A220" s="5">
        <v>45643</v>
      </c>
      <c r="B220" s="6" t="s">
        <v>57</v>
      </c>
      <c r="C220" s="6" t="s">
        <v>137</v>
      </c>
      <c r="D220" s="6" t="s">
        <v>138</v>
      </c>
      <c r="E220" s="6" t="s">
        <v>60</v>
      </c>
      <c r="F220" s="6" t="s">
        <v>61</v>
      </c>
      <c r="G220" s="6" t="s">
        <v>74</v>
      </c>
      <c r="H220" s="6" t="s">
        <v>75</v>
      </c>
      <c r="I220" s="6">
        <v>56</v>
      </c>
      <c r="J220" s="6">
        <v>50</v>
      </c>
      <c r="K220" s="6">
        <v>9318</v>
      </c>
      <c r="L220" s="6"/>
      <c r="M220" s="6" t="s">
        <v>136</v>
      </c>
      <c r="N220" s="10">
        <f>IF(AND(Table1[[#This Row],[quantity]] &gt;= 0, Table1[[#This Row],[amount]] &gt;= 0), Table1[[#This Row],[quantity]] * Table1[[#This Row],[amount]], 0)</f>
        <v>465900</v>
      </c>
      <c r="O220" s="10">
        <f t="shared" si="12"/>
        <v>5074082.1600000011</v>
      </c>
      <c r="P220" s="10">
        <f t="shared" si="13"/>
        <v>30383134.120000005</v>
      </c>
      <c r="Q220" s="10">
        <f t="shared" si="14"/>
        <v>7279</v>
      </c>
      <c r="R220" s="10">
        <f t="shared" si="15"/>
        <v>324</v>
      </c>
      <c r="S220" s="10">
        <f>IF(Table1[[#This Row],[quantity]]&gt;0,Table1[[#This Row],[quantity]],0)</f>
        <v>50</v>
      </c>
      <c r="T220" s="10">
        <f>IF(AND(Table1[[#This Row],[quantity]]&lt;0,Table1[[#This Row],[amount]]&lt;0),Table1[[#This Row],[quantity]]*Table1[[#This Row],[amount]],0)</f>
        <v>0</v>
      </c>
      <c r="U220" s="10">
        <f>IF(Table1[[#This Row],[quantity]]&lt;0,Table1[[#This Row],[quantity]],0)</f>
        <v>0</v>
      </c>
    </row>
    <row r="221" spans="1:21" ht="14.25" customHeight="1" x14ac:dyDescent="0.25">
      <c r="A221" s="5">
        <v>45645</v>
      </c>
      <c r="B221" s="6" t="s">
        <v>57</v>
      </c>
      <c r="C221" s="6" t="s">
        <v>87</v>
      </c>
      <c r="D221" s="6" t="s">
        <v>88</v>
      </c>
      <c r="E221" s="6" t="s">
        <v>60</v>
      </c>
      <c r="F221" s="6" t="s">
        <v>61</v>
      </c>
      <c r="G221" s="6" t="s">
        <v>31</v>
      </c>
      <c r="H221" s="6" t="s">
        <v>32</v>
      </c>
      <c r="I221" s="6">
        <v>24</v>
      </c>
      <c r="J221" s="6">
        <v>48</v>
      </c>
      <c r="K221" s="6">
        <v>9473.76</v>
      </c>
      <c r="L221" s="6"/>
      <c r="M221" s="6" t="s">
        <v>136</v>
      </c>
      <c r="N221" s="10">
        <f>IF(AND(Table1[[#This Row],[quantity]] &gt;= 0, Table1[[#This Row],[amount]] &gt;= 0), Table1[[#This Row],[quantity]] * Table1[[#This Row],[amount]], 0)</f>
        <v>454740.47999999998</v>
      </c>
      <c r="O221" s="10">
        <f t="shared" si="12"/>
        <v>6108177.6599999992</v>
      </c>
      <c r="P221" s="10">
        <f t="shared" si="13"/>
        <v>29917234.120000005</v>
      </c>
      <c r="Q221" s="10">
        <f t="shared" si="14"/>
        <v>7229</v>
      </c>
      <c r="R221" s="10">
        <f t="shared" si="15"/>
        <v>323</v>
      </c>
      <c r="S221" s="10">
        <f>IF(Table1[[#This Row],[quantity]]&gt;0,Table1[[#This Row],[quantity]],0)</f>
        <v>48</v>
      </c>
      <c r="T221" s="10">
        <f>IF(AND(Table1[[#This Row],[quantity]]&lt;0,Table1[[#This Row],[amount]]&lt;0),Table1[[#This Row],[quantity]]*Table1[[#This Row],[amount]],0)</f>
        <v>0</v>
      </c>
      <c r="U221" s="10">
        <f>IF(Table1[[#This Row],[quantity]]&lt;0,Table1[[#This Row],[quantity]],0)</f>
        <v>0</v>
      </c>
    </row>
    <row r="222" spans="1:21" ht="14.25" customHeight="1" x14ac:dyDescent="0.25">
      <c r="A222" s="5">
        <v>45644</v>
      </c>
      <c r="B222" s="6" t="s">
        <v>57</v>
      </c>
      <c r="C222" s="6" t="s">
        <v>65</v>
      </c>
      <c r="D222" s="6" t="s">
        <v>66</v>
      </c>
      <c r="E222" s="6" t="s">
        <v>60</v>
      </c>
      <c r="F222" s="6" t="s">
        <v>61</v>
      </c>
      <c r="G222" s="6" t="s">
        <v>31</v>
      </c>
      <c r="H222" s="6" t="s">
        <v>117</v>
      </c>
      <c r="I222" s="6">
        <v>120</v>
      </c>
      <c r="J222" s="6">
        <v>120</v>
      </c>
      <c r="K222" s="6">
        <v>3783.6</v>
      </c>
      <c r="L222" s="6"/>
      <c r="M222" s="6" t="s">
        <v>136</v>
      </c>
      <c r="N222" s="10">
        <f>IF(AND(Table1[[#This Row],[quantity]] &gt;= 0, Table1[[#This Row],[amount]] &gt;= 0), Table1[[#This Row],[quantity]] * Table1[[#This Row],[amount]], 0)</f>
        <v>454032</v>
      </c>
      <c r="O222" s="10">
        <f t="shared" si="12"/>
        <v>4701139.5999999987</v>
      </c>
      <c r="P222" s="10">
        <f t="shared" si="13"/>
        <v>29462493.640000004</v>
      </c>
      <c r="Q222" s="10">
        <f t="shared" si="14"/>
        <v>7181</v>
      </c>
      <c r="R222" s="10">
        <f t="shared" si="15"/>
        <v>322</v>
      </c>
      <c r="S222" s="10">
        <f>IF(Table1[[#This Row],[quantity]]&gt;0,Table1[[#This Row],[quantity]],0)</f>
        <v>120</v>
      </c>
      <c r="T222" s="10">
        <f>IF(AND(Table1[[#This Row],[quantity]]&lt;0,Table1[[#This Row],[amount]]&lt;0),Table1[[#This Row],[quantity]]*Table1[[#This Row],[amount]],0)</f>
        <v>0</v>
      </c>
      <c r="U222" s="10">
        <f>IF(Table1[[#This Row],[quantity]]&lt;0,Table1[[#This Row],[quantity]],0)</f>
        <v>0</v>
      </c>
    </row>
    <row r="223" spans="1:21" ht="14.25" customHeight="1" x14ac:dyDescent="0.25">
      <c r="A223" s="5">
        <v>45645</v>
      </c>
      <c r="B223" s="6" t="s">
        <v>57</v>
      </c>
      <c r="C223" s="6" t="s">
        <v>87</v>
      </c>
      <c r="D223" s="6" t="s">
        <v>88</v>
      </c>
      <c r="E223" s="6" t="s">
        <v>60</v>
      </c>
      <c r="F223" s="6" t="s">
        <v>61</v>
      </c>
      <c r="G223" s="6" t="s">
        <v>31</v>
      </c>
      <c r="H223" s="6" t="s">
        <v>117</v>
      </c>
      <c r="I223" s="6">
        <v>120</v>
      </c>
      <c r="J223" s="6">
        <v>120</v>
      </c>
      <c r="K223" s="6">
        <v>3783.6</v>
      </c>
      <c r="L223" s="6"/>
      <c r="M223" s="6" t="s">
        <v>136</v>
      </c>
      <c r="N223" s="10">
        <f>IF(AND(Table1[[#This Row],[quantity]] &gt;= 0, Table1[[#This Row],[amount]] &gt;= 0), Table1[[#This Row],[quantity]] * Table1[[#This Row],[amount]], 0)</f>
        <v>454032</v>
      </c>
      <c r="O223" s="10">
        <f t="shared" si="12"/>
        <v>5653437.1799999997</v>
      </c>
      <c r="P223" s="10">
        <f t="shared" si="13"/>
        <v>29008461.640000008</v>
      </c>
      <c r="Q223" s="10">
        <f t="shared" si="14"/>
        <v>7061</v>
      </c>
      <c r="R223" s="10">
        <f t="shared" si="15"/>
        <v>321</v>
      </c>
      <c r="S223" s="10">
        <f>IF(Table1[[#This Row],[quantity]]&gt;0,Table1[[#This Row],[quantity]],0)</f>
        <v>120</v>
      </c>
      <c r="T223" s="10">
        <f>IF(AND(Table1[[#This Row],[quantity]]&lt;0,Table1[[#This Row],[amount]]&lt;0),Table1[[#This Row],[quantity]]*Table1[[#This Row],[amount]],0)</f>
        <v>0</v>
      </c>
      <c r="U223" s="10">
        <f>IF(Table1[[#This Row],[quantity]]&lt;0,Table1[[#This Row],[quantity]],0)</f>
        <v>0</v>
      </c>
    </row>
    <row r="224" spans="1:21" ht="14.25" customHeight="1" x14ac:dyDescent="0.25">
      <c r="A224" s="5">
        <v>45640</v>
      </c>
      <c r="B224" s="6" t="s">
        <v>57</v>
      </c>
      <c r="C224" s="6" t="s">
        <v>90</v>
      </c>
      <c r="D224" s="6" t="s">
        <v>91</v>
      </c>
      <c r="E224" s="6" t="s">
        <v>81</v>
      </c>
      <c r="F224" s="6" t="s">
        <v>82</v>
      </c>
      <c r="G224" s="6" t="s">
        <v>55</v>
      </c>
      <c r="H224" s="6" t="s">
        <v>56</v>
      </c>
      <c r="I224" s="6">
        <v>18</v>
      </c>
      <c r="J224" s="6">
        <v>36</v>
      </c>
      <c r="K224" s="6">
        <v>12490.56</v>
      </c>
      <c r="L224" s="6"/>
      <c r="M224" s="6" t="s">
        <v>105</v>
      </c>
      <c r="N224" s="10">
        <f>IF(AND(Table1[[#This Row],[quantity]] &gt;= 0, Table1[[#This Row],[amount]] &gt;= 0), Table1[[#This Row],[quantity]] * Table1[[#This Row],[amount]], 0)</f>
        <v>449660.15999999997</v>
      </c>
      <c r="O224" s="10">
        <f t="shared" si="12"/>
        <v>2833065.04</v>
      </c>
      <c r="P224" s="10">
        <f t="shared" si="13"/>
        <v>32342779.760000009</v>
      </c>
      <c r="Q224" s="10">
        <f t="shared" si="14"/>
        <v>8361</v>
      </c>
      <c r="R224" s="10">
        <f t="shared" si="15"/>
        <v>401</v>
      </c>
      <c r="S224" s="10">
        <f>IF(Table1[[#This Row],[quantity]]&gt;0,Table1[[#This Row],[quantity]],0)</f>
        <v>36</v>
      </c>
      <c r="T224" s="10">
        <f>IF(AND(Table1[[#This Row],[quantity]]&lt;0,Table1[[#This Row],[amount]]&lt;0),Table1[[#This Row],[quantity]]*Table1[[#This Row],[amount]],0)</f>
        <v>0</v>
      </c>
      <c r="U224" s="10">
        <f>IF(Table1[[#This Row],[quantity]]&lt;0,Table1[[#This Row],[quantity]],0)</f>
        <v>0</v>
      </c>
    </row>
    <row r="225" spans="1:21" ht="14.25" customHeight="1" x14ac:dyDescent="0.25">
      <c r="A225" s="5">
        <v>45640</v>
      </c>
      <c r="B225" s="6" t="s">
        <v>57</v>
      </c>
      <c r="C225" s="6" t="s">
        <v>69</v>
      </c>
      <c r="D225" s="6" t="s">
        <v>70</v>
      </c>
      <c r="E225" s="6" t="s">
        <v>60</v>
      </c>
      <c r="F225" s="6" t="s">
        <v>61</v>
      </c>
      <c r="G225" s="6" t="s">
        <v>40</v>
      </c>
      <c r="H225" s="6" t="s">
        <v>47</v>
      </c>
      <c r="I225" s="6">
        <v>16</v>
      </c>
      <c r="J225" s="6">
        <v>16</v>
      </c>
      <c r="K225" s="6">
        <v>27649.599999999999</v>
      </c>
      <c r="L225" s="6"/>
      <c r="M225" s="6" t="s">
        <v>105</v>
      </c>
      <c r="N225" s="10">
        <f>IF(AND(Table1[[#This Row],[quantity]] &gt;= 0, Table1[[#This Row],[amount]] &gt;= 0), Table1[[#This Row],[quantity]] * Table1[[#This Row],[amount]], 0)</f>
        <v>442393.59999999998</v>
      </c>
      <c r="O225" s="10">
        <f t="shared" si="12"/>
        <v>3343084.5099999993</v>
      </c>
      <c r="P225" s="10">
        <f t="shared" si="13"/>
        <v>31893119.600000009</v>
      </c>
      <c r="Q225" s="10">
        <f t="shared" si="14"/>
        <v>8325</v>
      </c>
      <c r="R225" s="10">
        <f t="shared" si="15"/>
        <v>400</v>
      </c>
      <c r="S225" s="10">
        <f>IF(Table1[[#This Row],[quantity]]&gt;0,Table1[[#This Row],[quantity]],0)</f>
        <v>16</v>
      </c>
      <c r="T225" s="10">
        <f>IF(AND(Table1[[#This Row],[quantity]]&lt;0,Table1[[#This Row],[amount]]&lt;0),Table1[[#This Row],[quantity]]*Table1[[#This Row],[amount]],0)</f>
        <v>0</v>
      </c>
      <c r="U225" s="10">
        <f>IF(Table1[[#This Row],[quantity]]&lt;0,Table1[[#This Row],[quantity]],0)</f>
        <v>0</v>
      </c>
    </row>
    <row r="226" spans="1:21" ht="14.25" customHeight="1" x14ac:dyDescent="0.25">
      <c r="A226" s="5">
        <v>45640</v>
      </c>
      <c r="B226" s="6" t="s">
        <v>57</v>
      </c>
      <c r="C226" s="6" t="s">
        <v>106</v>
      </c>
      <c r="D226" s="6" t="s">
        <v>107</v>
      </c>
      <c r="E226" s="6" t="s">
        <v>81</v>
      </c>
      <c r="F226" s="6" t="s">
        <v>82</v>
      </c>
      <c r="G226" s="6" t="s">
        <v>40</v>
      </c>
      <c r="H226" s="6" t="s">
        <v>47</v>
      </c>
      <c r="I226" s="6">
        <v>16</v>
      </c>
      <c r="J226" s="6">
        <v>16</v>
      </c>
      <c r="K226" s="6">
        <v>27649.599999999999</v>
      </c>
      <c r="L226" s="6"/>
      <c r="M226" s="6" t="s">
        <v>105</v>
      </c>
      <c r="N226" s="10">
        <f>IF(AND(Table1[[#This Row],[quantity]] &gt;= 0, Table1[[#This Row],[amount]] &gt;= 0), Table1[[#This Row],[quantity]] * Table1[[#This Row],[amount]], 0)</f>
        <v>442393.59999999998</v>
      </c>
      <c r="O226" s="10">
        <f t="shared" si="12"/>
        <v>4286022.1900000023</v>
      </c>
      <c r="P226" s="10">
        <f t="shared" si="13"/>
        <v>31450726.000000011</v>
      </c>
      <c r="Q226" s="10">
        <f t="shared" si="14"/>
        <v>8309</v>
      </c>
      <c r="R226" s="10">
        <f t="shared" si="15"/>
        <v>399</v>
      </c>
      <c r="S226" s="10">
        <f>IF(Table1[[#This Row],[quantity]]&gt;0,Table1[[#This Row],[quantity]],0)</f>
        <v>16</v>
      </c>
      <c r="T226" s="10">
        <f>IF(AND(Table1[[#This Row],[quantity]]&lt;0,Table1[[#This Row],[amount]]&lt;0),Table1[[#This Row],[quantity]]*Table1[[#This Row],[amount]],0)</f>
        <v>0</v>
      </c>
      <c r="U226" s="10">
        <f>IF(Table1[[#This Row],[quantity]]&lt;0,Table1[[#This Row],[quantity]],0)</f>
        <v>0</v>
      </c>
    </row>
    <row r="227" spans="1:21" ht="14.25" customHeight="1" x14ac:dyDescent="0.25">
      <c r="A227" s="5">
        <v>45640</v>
      </c>
      <c r="B227" s="6" t="s">
        <v>57</v>
      </c>
      <c r="C227" s="6" t="s">
        <v>90</v>
      </c>
      <c r="D227" s="6" t="s">
        <v>91</v>
      </c>
      <c r="E227" s="6" t="s">
        <v>81</v>
      </c>
      <c r="F227" s="6" t="s">
        <v>82</v>
      </c>
      <c r="G227" s="6" t="s">
        <v>40</v>
      </c>
      <c r="H227" s="6" t="s">
        <v>47</v>
      </c>
      <c r="I227" s="6">
        <v>16</v>
      </c>
      <c r="J227" s="6">
        <v>16</v>
      </c>
      <c r="K227" s="6">
        <v>27649.599999999999</v>
      </c>
      <c r="L227" s="6"/>
      <c r="M227" s="6" t="s">
        <v>105</v>
      </c>
      <c r="N227" s="10">
        <f>IF(AND(Table1[[#This Row],[quantity]] &gt;= 0, Table1[[#This Row],[amount]] &gt;= 0), Table1[[#This Row],[quantity]] * Table1[[#This Row],[amount]], 0)</f>
        <v>442393.59999999998</v>
      </c>
      <c r="O227" s="10">
        <f t="shared" si="12"/>
        <v>2383404.8800000008</v>
      </c>
      <c r="P227" s="10">
        <f t="shared" si="13"/>
        <v>31008332.40000001</v>
      </c>
      <c r="Q227" s="10">
        <f t="shared" si="14"/>
        <v>8293</v>
      </c>
      <c r="R227" s="10">
        <f t="shared" si="15"/>
        <v>398</v>
      </c>
      <c r="S227" s="10">
        <f>IF(Table1[[#This Row],[quantity]]&gt;0,Table1[[#This Row],[quantity]],0)</f>
        <v>16</v>
      </c>
      <c r="T227" s="10">
        <f>IF(AND(Table1[[#This Row],[quantity]]&lt;0,Table1[[#This Row],[amount]]&lt;0),Table1[[#This Row],[quantity]]*Table1[[#This Row],[amount]],0)</f>
        <v>0</v>
      </c>
      <c r="U227" s="10">
        <f>IF(Table1[[#This Row],[quantity]]&lt;0,Table1[[#This Row],[quantity]],0)</f>
        <v>0</v>
      </c>
    </row>
    <row r="228" spans="1:21" ht="14.25" customHeight="1" x14ac:dyDescent="0.25">
      <c r="A228" s="5">
        <v>45640</v>
      </c>
      <c r="B228" s="6" t="s">
        <v>57</v>
      </c>
      <c r="C228" s="6" t="s">
        <v>84</v>
      </c>
      <c r="D228" s="6" t="s">
        <v>85</v>
      </c>
      <c r="E228" s="6" t="s">
        <v>60</v>
      </c>
      <c r="F228" s="6" t="s">
        <v>61</v>
      </c>
      <c r="G228" s="6" t="s">
        <v>74</v>
      </c>
      <c r="H228" s="6" t="s">
        <v>75</v>
      </c>
      <c r="I228" s="6">
        <v>60</v>
      </c>
      <c r="J228" s="6">
        <v>133</v>
      </c>
      <c r="K228" s="6">
        <v>3258.5</v>
      </c>
      <c r="L228" s="6"/>
      <c r="M228" s="6" t="s">
        <v>105</v>
      </c>
      <c r="N228" s="10">
        <f>IF(AND(Table1[[#This Row],[quantity]] &gt;= 0, Table1[[#This Row],[amount]] &gt;= 0), Table1[[#This Row],[quantity]] * Table1[[#This Row],[amount]], 0)</f>
        <v>433380.5</v>
      </c>
      <c r="O228" s="10">
        <f t="shared" si="12"/>
        <v>4654041.76</v>
      </c>
      <c r="P228" s="10">
        <f t="shared" si="13"/>
        <v>30565938.800000012</v>
      </c>
      <c r="Q228" s="10">
        <f t="shared" si="14"/>
        <v>8277</v>
      </c>
      <c r="R228" s="10">
        <f t="shared" si="15"/>
        <v>397</v>
      </c>
      <c r="S228" s="10">
        <f>IF(Table1[[#This Row],[quantity]]&gt;0,Table1[[#This Row],[quantity]],0)</f>
        <v>133</v>
      </c>
      <c r="T228" s="10">
        <f>IF(AND(Table1[[#This Row],[quantity]]&lt;0,Table1[[#This Row],[amount]]&lt;0),Table1[[#This Row],[quantity]]*Table1[[#This Row],[amount]],0)</f>
        <v>0</v>
      </c>
      <c r="U228" s="10">
        <f>IF(Table1[[#This Row],[quantity]]&lt;0,Table1[[#This Row],[quantity]],0)</f>
        <v>0</v>
      </c>
    </row>
    <row r="229" spans="1:21" ht="14.25" customHeight="1" x14ac:dyDescent="0.25">
      <c r="A229" s="5">
        <v>45639</v>
      </c>
      <c r="B229" s="6" t="s">
        <v>57</v>
      </c>
      <c r="C229" s="6" t="s">
        <v>69</v>
      </c>
      <c r="D229" s="6" t="s">
        <v>70</v>
      </c>
      <c r="E229" s="6" t="s">
        <v>60</v>
      </c>
      <c r="F229" s="6" t="s">
        <v>61</v>
      </c>
      <c r="G229" s="6" t="s">
        <v>62</v>
      </c>
      <c r="H229" s="6" t="s">
        <v>71</v>
      </c>
      <c r="I229" s="6">
        <v>72</v>
      </c>
      <c r="J229" s="6">
        <v>216</v>
      </c>
      <c r="K229" s="6">
        <v>2000.16</v>
      </c>
      <c r="L229" s="6"/>
      <c r="M229" s="6" t="s">
        <v>64</v>
      </c>
      <c r="N229" s="10">
        <f>IF(AND(Table1[[#This Row],[quantity]] &gt;= 0, Table1[[#This Row],[amount]] &gt;= 0), Table1[[#This Row],[quantity]] * Table1[[#This Row],[amount]], 0)</f>
        <v>432034.56</v>
      </c>
      <c r="O229" s="10">
        <f t="shared" si="12"/>
        <v>2900690.9099999992</v>
      </c>
      <c r="P229" s="10">
        <f t="shared" si="13"/>
        <v>5927986.0400000028</v>
      </c>
      <c r="Q229" s="10">
        <f t="shared" si="14"/>
        <v>1506</v>
      </c>
      <c r="R229" s="10">
        <f t="shared" si="15"/>
        <v>63</v>
      </c>
      <c r="S229" s="10">
        <f>IF(Table1[[#This Row],[quantity]]&gt;0,Table1[[#This Row],[quantity]],0)</f>
        <v>216</v>
      </c>
      <c r="T229" s="10">
        <f>IF(AND(Table1[[#This Row],[quantity]]&lt;0,Table1[[#This Row],[amount]]&lt;0),Table1[[#This Row],[quantity]]*Table1[[#This Row],[amount]],0)</f>
        <v>0</v>
      </c>
      <c r="U229" s="10">
        <f>IF(Table1[[#This Row],[quantity]]&lt;0,Table1[[#This Row],[quantity]],0)</f>
        <v>0</v>
      </c>
    </row>
    <row r="230" spans="1:21" ht="14.25" customHeight="1" x14ac:dyDescent="0.25">
      <c r="A230" s="5">
        <v>45640</v>
      </c>
      <c r="B230" s="6" t="s">
        <v>57</v>
      </c>
      <c r="C230" s="6" t="s">
        <v>84</v>
      </c>
      <c r="D230" s="6" t="s">
        <v>85</v>
      </c>
      <c r="E230" s="6" t="s">
        <v>60</v>
      </c>
      <c r="F230" s="6" t="s">
        <v>61</v>
      </c>
      <c r="G230" s="6" t="s">
        <v>62</v>
      </c>
      <c r="H230" s="6" t="s">
        <v>71</v>
      </c>
      <c r="I230" s="6">
        <v>72</v>
      </c>
      <c r="J230" s="6">
        <v>216</v>
      </c>
      <c r="K230" s="6">
        <v>2000.16</v>
      </c>
      <c r="L230" s="6"/>
      <c r="M230" s="6" t="s">
        <v>105</v>
      </c>
      <c r="N230" s="10">
        <f>IF(AND(Table1[[#This Row],[quantity]] &gt;= 0, Table1[[#This Row],[amount]] &gt;= 0), Table1[[#This Row],[quantity]] * Table1[[#This Row],[amount]], 0)</f>
        <v>432034.56</v>
      </c>
      <c r="O230" s="10">
        <f t="shared" si="12"/>
        <v>4220661.26</v>
      </c>
      <c r="P230" s="10">
        <f t="shared" si="13"/>
        <v>30132558.300000012</v>
      </c>
      <c r="Q230" s="10">
        <f t="shared" si="14"/>
        <v>8144</v>
      </c>
      <c r="R230" s="10">
        <f t="shared" si="15"/>
        <v>396</v>
      </c>
      <c r="S230" s="10">
        <f>IF(Table1[[#This Row],[quantity]]&gt;0,Table1[[#This Row],[quantity]],0)</f>
        <v>216</v>
      </c>
      <c r="T230" s="10">
        <f>IF(AND(Table1[[#This Row],[quantity]]&lt;0,Table1[[#This Row],[amount]]&lt;0),Table1[[#This Row],[quantity]]*Table1[[#This Row],[amount]],0)</f>
        <v>0</v>
      </c>
      <c r="U230" s="10">
        <f>IF(Table1[[#This Row],[quantity]]&lt;0,Table1[[#This Row],[quantity]],0)</f>
        <v>0</v>
      </c>
    </row>
    <row r="231" spans="1:21" ht="14.25" customHeight="1" x14ac:dyDescent="0.25">
      <c r="A231" s="5">
        <v>45640</v>
      </c>
      <c r="B231" s="6" t="s">
        <v>57</v>
      </c>
      <c r="C231" s="6" t="s">
        <v>84</v>
      </c>
      <c r="D231" s="6" t="s">
        <v>85</v>
      </c>
      <c r="E231" s="6" t="s">
        <v>60</v>
      </c>
      <c r="F231" s="6" t="s">
        <v>61</v>
      </c>
      <c r="G231" s="6" t="s">
        <v>62</v>
      </c>
      <c r="H231" s="6" t="s">
        <v>71</v>
      </c>
      <c r="I231" s="6">
        <v>72</v>
      </c>
      <c r="J231" s="6">
        <v>216</v>
      </c>
      <c r="K231" s="6">
        <v>2000.16</v>
      </c>
      <c r="L231" s="6"/>
      <c r="M231" s="6" t="s">
        <v>105</v>
      </c>
      <c r="N231" s="10">
        <f>IF(AND(Table1[[#This Row],[quantity]] &gt;= 0, Table1[[#This Row],[amount]] &gt;= 0), Table1[[#This Row],[quantity]] * Table1[[#This Row],[amount]], 0)</f>
        <v>432034.56</v>
      </c>
      <c r="O231" s="10">
        <f t="shared" si="12"/>
        <v>3788626.7000000007</v>
      </c>
      <c r="P231" s="10">
        <f t="shared" si="13"/>
        <v>29700523.74000001</v>
      </c>
      <c r="Q231" s="10">
        <f t="shared" si="14"/>
        <v>7928</v>
      </c>
      <c r="R231" s="10">
        <f t="shared" si="15"/>
        <v>395</v>
      </c>
      <c r="S231" s="10">
        <f>IF(Table1[[#This Row],[quantity]]&gt;0,Table1[[#This Row],[quantity]],0)</f>
        <v>216</v>
      </c>
      <c r="T231" s="10">
        <f>IF(AND(Table1[[#This Row],[quantity]]&lt;0,Table1[[#This Row],[amount]]&lt;0),Table1[[#This Row],[quantity]]*Table1[[#This Row],[amount]],0)</f>
        <v>0</v>
      </c>
      <c r="U231" s="10">
        <f>IF(Table1[[#This Row],[quantity]]&lt;0,Table1[[#This Row],[quantity]],0)</f>
        <v>0</v>
      </c>
    </row>
    <row r="232" spans="1:21" ht="14.25" customHeight="1" x14ac:dyDescent="0.25">
      <c r="A232" s="5">
        <v>45639</v>
      </c>
      <c r="B232" s="6" t="s">
        <v>57</v>
      </c>
      <c r="C232" s="6" t="s">
        <v>58</v>
      </c>
      <c r="D232" s="6" t="s">
        <v>59</v>
      </c>
      <c r="E232" s="6" t="s">
        <v>60</v>
      </c>
      <c r="F232" s="6" t="s">
        <v>61</v>
      </c>
      <c r="G232" s="6" t="s">
        <v>74</v>
      </c>
      <c r="H232" s="6" t="s">
        <v>75</v>
      </c>
      <c r="I232" s="6">
        <v>24</v>
      </c>
      <c r="J232" s="6">
        <v>48</v>
      </c>
      <c r="K232" s="6">
        <v>8945.2800000000007</v>
      </c>
      <c r="L232" s="6"/>
      <c r="M232" s="6" t="s">
        <v>64</v>
      </c>
      <c r="N232" s="10">
        <f>IF(AND(Table1[[#This Row],[quantity]] &gt;= 0, Table1[[#This Row],[amount]] &gt;= 0), Table1[[#This Row],[quantity]] * Table1[[#This Row],[amount]], 0)</f>
        <v>429373.44000000006</v>
      </c>
      <c r="O232" s="10">
        <f t="shared" si="12"/>
        <v>8443706.4400000013</v>
      </c>
      <c r="P232" s="10">
        <f t="shared" si="13"/>
        <v>5495951.4800000023</v>
      </c>
      <c r="Q232" s="10">
        <f t="shared" si="14"/>
        <v>1290</v>
      </c>
      <c r="R232" s="10">
        <f t="shared" si="15"/>
        <v>62</v>
      </c>
      <c r="S232" s="10">
        <f>IF(Table1[[#This Row],[quantity]]&gt;0,Table1[[#This Row],[quantity]],0)</f>
        <v>48</v>
      </c>
      <c r="T232" s="10">
        <f>IF(AND(Table1[[#This Row],[quantity]]&lt;0,Table1[[#This Row],[amount]]&lt;0),Table1[[#This Row],[quantity]]*Table1[[#This Row],[amount]],0)</f>
        <v>0</v>
      </c>
      <c r="U232" s="10">
        <f>IF(Table1[[#This Row],[quantity]]&lt;0,Table1[[#This Row],[quantity]],0)</f>
        <v>0</v>
      </c>
    </row>
    <row r="233" spans="1:21" ht="14.25" customHeight="1" x14ac:dyDescent="0.25">
      <c r="A233" s="5">
        <v>45640</v>
      </c>
      <c r="B233" s="6" t="s">
        <v>57</v>
      </c>
      <c r="C233" s="6" t="s">
        <v>90</v>
      </c>
      <c r="D233" s="6" t="s">
        <v>91</v>
      </c>
      <c r="E233" s="6" t="s">
        <v>81</v>
      </c>
      <c r="F233" s="6" t="s">
        <v>82</v>
      </c>
      <c r="G233" s="6" t="s">
        <v>62</v>
      </c>
      <c r="H233" s="6" t="s">
        <v>71</v>
      </c>
      <c r="I233" s="6">
        <v>3</v>
      </c>
      <c r="J233" s="6">
        <v>21</v>
      </c>
      <c r="K233" s="6">
        <v>20124.93</v>
      </c>
      <c r="L233" s="6"/>
      <c r="M233" s="6" t="s">
        <v>105</v>
      </c>
      <c r="N233" s="10">
        <f>IF(AND(Table1[[#This Row],[quantity]] &gt;= 0, Table1[[#This Row],[amount]] &gt;= 0), Table1[[#This Row],[quantity]] * Table1[[#This Row],[amount]], 0)</f>
        <v>422623.53</v>
      </c>
      <c r="O233" s="10">
        <f t="shared" si="12"/>
        <v>1941011.28</v>
      </c>
      <c r="P233" s="10">
        <f t="shared" si="13"/>
        <v>29268489.180000003</v>
      </c>
      <c r="Q233" s="10">
        <f t="shared" si="14"/>
        <v>7712</v>
      </c>
      <c r="R233" s="10">
        <f t="shared" si="15"/>
        <v>394</v>
      </c>
      <c r="S233" s="10">
        <f>IF(Table1[[#This Row],[quantity]]&gt;0,Table1[[#This Row],[quantity]],0)</f>
        <v>21</v>
      </c>
      <c r="T233" s="10">
        <f>IF(AND(Table1[[#This Row],[quantity]]&lt;0,Table1[[#This Row],[amount]]&lt;0),Table1[[#This Row],[quantity]]*Table1[[#This Row],[amount]],0)</f>
        <v>0</v>
      </c>
      <c r="U233" s="10">
        <f>IF(Table1[[#This Row],[quantity]]&lt;0,Table1[[#This Row],[quantity]],0)</f>
        <v>0</v>
      </c>
    </row>
    <row r="234" spans="1:21" ht="14.25" customHeight="1" x14ac:dyDescent="0.25">
      <c r="A234" s="5">
        <v>45640</v>
      </c>
      <c r="B234" s="6" t="s">
        <v>57</v>
      </c>
      <c r="C234" s="6" t="s">
        <v>96</v>
      </c>
      <c r="D234" s="6" t="s">
        <v>97</v>
      </c>
      <c r="E234" s="6" t="s">
        <v>60</v>
      </c>
      <c r="F234" s="6" t="s">
        <v>61</v>
      </c>
      <c r="G234" s="6" t="s">
        <v>26</v>
      </c>
      <c r="H234" s="6" t="s">
        <v>27</v>
      </c>
      <c r="I234" s="6">
        <v>144</v>
      </c>
      <c r="J234" s="6">
        <v>144</v>
      </c>
      <c r="K234" s="6">
        <v>2880</v>
      </c>
      <c r="L234" s="6"/>
      <c r="M234" s="6" t="s">
        <v>105</v>
      </c>
      <c r="N234" s="10">
        <f>IF(AND(Table1[[#This Row],[quantity]] &gt;= 0, Table1[[#This Row],[amount]] &gt;= 0), Table1[[#This Row],[quantity]] * Table1[[#This Row],[amount]], 0)</f>
        <v>414720</v>
      </c>
      <c r="O234" s="10">
        <f t="shared" si="12"/>
        <v>5504741.5200000014</v>
      </c>
      <c r="P234" s="10">
        <f t="shared" si="13"/>
        <v>28845865.650000002</v>
      </c>
      <c r="Q234" s="10">
        <f t="shared" si="14"/>
        <v>7691</v>
      </c>
      <c r="R234" s="10">
        <f t="shared" si="15"/>
        <v>393</v>
      </c>
      <c r="S234" s="10">
        <f>IF(Table1[[#This Row],[quantity]]&gt;0,Table1[[#This Row],[quantity]],0)</f>
        <v>144</v>
      </c>
      <c r="T234" s="10">
        <f>IF(AND(Table1[[#This Row],[quantity]]&lt;0,Table1[[#This Row],[amount]]&lt;0),Table1[[#This Row],[quantity]]*Table1[[#This Row],[amount]],0)</f>
        <v>0</v>
      </c>
      <c r="U234" s="10">
        <f>IF(Table1[[#This Row],[quantity]]&lt;0,Table1[[#This Row],[quantity]],0)</f>
        <v>0</v>
      </c>
    </row>
    <row r="235" spans="1:21" ht="14.25" customHeight="1" x14ac:dyDescent="0.25">
      <c r="A235" s="5">
        <v>45643</v>
      </c>
      <c r="B235" s="6" t="s">
        <v>57</v>
      </c>
      <c r="C235" s="6" t="s">
        <v>137</v>
      </c>
      <c r="D235" s="6" t="s">
        <v>138</v>
      </c>
      <c r="E235" s="6" t="s">
        <v>60</v>
      </c>
      <c r="F235" s="6" t="s">
        <v>61</v>
      </c>
      <c r="G235" s="6" t="s">
        <v>26</v>
      </c>
      <c r="H235" s="6" t="s">
        <v>27</v>
      </c>
      <c r="I235" s="6">
        <v>144</v>
      </c>
      <c r="J235" s="6">
        <v>144</v>
      </c>
      <c r="K235" s="6">
        <v>2880</v>
      </c>
      <c r="L235" s="6"/>
      <c r="M235" s="6" t="s">
        <v>136</v>
      </c>
      <c r="N235" s="10">
        <f>IF(AND(Table1[[#This Row],[quantity]] &gt;= 0, Table1[[#This Row],[amount]] &gt;= 0), Table1[[#This Row],[quantity]] * Table1[[#This Row],[amount]], 0)</f>
        <v>414720</v>
      </c>
      <c r="O235" s="10">
        <f t="shared" si="12"/>
        <v>4608182.1600000011</v>
      </c>
      <c r="P235" s="10">
        <f t="shared" si="13"/>
        <v>28554429.640000004</v>
      </c>
      <c r="Q235" s="10">
        <f t="shared" si="14"/>
        <v>6941</v>
      </c>
      <c r="R235" s="10">
        <f t="shared" si="15"/>
        <v>320</v>
      </c>
      <c r="S235" s="10">
        <f>IF(Table1[[#This Row],[quantity]]&gt;0,Table1[[#This Row],[quantity]],0)</f>
        <v>144</v>
      </c>
      <c r="T235" s="10">
        <f>IF(AND(Table1[[#This Row],[quantity]]&lt;0,Table1[[#This Row],[amount]]&lt;0),Table1[[#This Row],[quantity]]*Table1[[#This Row],[amount]],0)</f>
        <v>0</v>
      </c>
      <c r="U235" s="10">
        <f>IF(Table1[[#This Row],[quantity]]&lt;0,Table1[[#This Row],[quantity]],0)</f>
        <v>0</v>
      </c>
    </row>
    <row r="236" spans="1:21" ht="14.25" customHeight="1" x14ac:dyDescent="0.25">
      <c r="A236" s="5">
        <v>45643</v>
      </c>
      <c r="B236" s="6" t="s">
        <v>57</v>
      </c>
      <c r="C236" s="6" t="s">
        <v>58</v>
      </c>
      <c r="D236" s="6" t="s">
        <v>59</v>
      </c>
      <c r="E236" s="6" t="s">
        <v>60</v>
      </c>
      <c r="F236" s="6" t="s">
        <v>61</v>
      </c>
      <c r="G236" s="6" t="s">
        <v>18</v>
      </c>
      <c r="H236" s="6" t="s">
        <v>102</v>
      </c>
      <c r="I236" s="6">
        <v>40</v>
      </c>
      <c r="J236" s="6">
        <v>20</v>
      </c>
      <c r="K236" s="6">
        <v>20518</v>
      </c>
      <c r="L236" s="6"/>
      <c r="M236" s="6" t="s">
        <v>136</v>
      </c>
      <c r="N236" s="10">
        <f>IF(AND(Table1[[#This Row],[quantity]] &gt;= 0, Table1[[#This Row],[amount]] &gt;= 0), Table1[[#This Row],[quantity]] * Table1[[#This Row],[amount]], 0)</f>
        <v>410360</v>
      </c>
      <c r="O236" s="10">
        <f t="shared" si="12"/>
        <v>8014332.9999999981</v>
      </c>
      <c r="P236" s="10">
        <f t="shared" si="13"/>
        <v>28139709.640000008</v>
      </c>
      <c r="Q236" s="10">
        <f t="shared" si="14"/>
        <v>6797</v>
      </c>
      <c r="R236" s="10">
        <f t="shared" si="15"/>
        <v>319</v>
      </c>
      <c r="S236" s="10">
        <f>IF(Table1[[#This Row],[quantity]]&gt;0,Table1[[#This Row],[quantity]],0)</f>
        <v>20</v>
      </c>
      <c r="T236" s="10">
        <f>IF(AND(Table1[[#This Row],[quantity]]&lt;0,Table1[[#This Row],[amount]]&lt;0),Table1[[#This Row],[quantity]]*Table1[[#This Row],[amount]],0)</f>
        <v>0</v>
      </c>
      <c r="U236" s="10">
        <f>IF(Table1[[#This Row],[quantity]]&lt;0,Table1[[#This Row],[quantity]],0)</f>
        <v>0</v>
      </c>
    </row>
    <row r="237" spans="1:21" ht="14.25" customHeight="1" x14ac:dyDescent="0.25">
      <c r="A237" s="5">
        <v>45640</v>
      </c>
      <c r="B237" s="6" t="s">
        <v>57</v>
      </c>
      <c r="C237" s="6" t="s">
        <v>58</v>
      </c>
      <c r="D237" s="6" t="s">
        <v>59</v>
      </c>
      <c r="E237" s="6" t="s">
        <v>60</v>
      </c>
      <c r="F237" s="6" t="s">
        <v>61</v>
      </c>
      <c r="G237" s="6" t="s">
        <v>18</v>
      </c>
      <c r="H237" s="6" t="s">
        <v>102</v>
      </c>
      <c r="I237" s="6">
        <v>40</v>
      </c>
      <c r="J237" s="6">
        <v>20</v>
      </c>
      <c r="K237" s="6">
        <v>20518</v>
      </c>
      <c r="L237" s="6"/>
      <c r="M237" s="6" t="s">
        <v>64</v>
      </c>
      <c r="N237" s="10">
        <f>IF(AND(Table1[[#This Row],[quantity]] &gt;= 0, Table1[[#This Row],[amount]] &gt;= 0), Table1[[#This Row],[quantity]] * Table1[[#This Row],[amount]], 0)</f>
        <v>410360</v>
      </c>
      <c r="O237" s="10">
        <f t="shared" si="12"/>
        <v>7603972.9999999981</v>
      </c>
      <c r="P237" s="10">
        <f t="shared" si="13"/>
        <v>5066578.0400000019</v>
      </c>
      <c r="Q237" s="10">
        <f t="shared" si="14"/>
        <v>1242</v>
      </c>
      <c r="R237" s="10">
        <f t="shared" si="15"/>
        <v>61</v>
      </c>
      <c r="S237" s="10">
        <f>IF(Table1[[#This Row],[quantity]]&gt;0,Table1[[#This Row],[quantity]],0)</f>
        <v>20</v>
      </c>
      <c r="T237" s="10">
        <f>IF(AND(Table1[[#This Row],[quantity]]&lt;0,Table1[[#This Row],[amount]]&lt;0),Table1[[#This Row],[quantity]]*Table1[[#This Row],[amount]],0)</f>
        <v>0</v>
      </c>
      <c r="U237" s="10">
        <f>IF(Table1[[#This Row],[quantity]]&lt;0,Table1[[#This Row],[quantity]],0)</f>
        <v>0</v>
      </c>
    </row>
    <row r="238" spans="1:21" ht="14.25" customHeight="1" x14ac:dyDescent="0.25">
      <c r="A238" s="5">
        <v>45645</v>
      </c>
      <c r="B238" s="6" t="s">
        <v>57</v>
      </c>
      <c r="C238" s="6" t="s">
        <v>87</v>
      </c>
      <c r="D238" s="6" t="s">
        <v>88</v>
      </c>
      <c r="E238" s="6" t="s">
        <v>60</v>
      </c>
      <c r="F238" s="6" t="s">
        <v>61</v>
      </c>
      <c r="G238" s="6" t="s">
        <v>62</v>
      </c>
      <c r="H238" s="6" t="s">
        <v>71</v>
      </c>
      <c r="I238" s="6">
        <v>24</v>
      </c>
      <c r="J238" s="6">
        <v>72</v>
      </c>
      <c r="K238" s="6">
        <v>5666.4</v>
      </c>
      <c r="L238" s="6"/>
      <c r="M238" s="6" t="s">
        <v>136</v>
      </c>
      <c r="N238" s="10">
        <f>IF(AND(Table1[[#This Row],[quantity]] &gt;= 0, Table1[[#This Row],[amount]] &gt;= 0), Table1[[#This Row],[quantity]] * Table1[[#This Row],[amount]], 0)</f>
        <v>407980.79999999999</v>
      </c>
      <c r="O238" s="10">
        <f t="shared" si="12"/>
        <v>5199405.18</v>
      </c>
      <c r="P238" s="10">
        <f t="shared" si="13"/>
        <v>27729349.640000008</v>
      </c>
      <c r="Q238" s="10">
        <f t="shared" si="14"/>
        <v>6777</v>
      </c>
      <c r="R238" s="10">
        <f t="shared" si="15"/>
        <v>318</v>
      </c>
      <c r="S238" s="10">
        <f>IF(Table1[[#This Row],[quantity]]&gt;0,Table1[[#This Row],[quantity]],0)</f>
        <v>72</v>
      </c>
      <c r="T238" s="10">
        <f>IF(AND(Table1[[#This Row],[quantity]]&lt;0,Table1[[#This Row],[amount]]&lt;0),Table1[[#This Row],[quantity]]*Table1[[#This Row],[amount]],0)</f>
        <v>0</v>
      </c>
      <c r="U238" s="10">
        <f>IF(Table1[[#This Row],[quantity]]&lt;0,Table1[[#This Row],[quantity]],0)</f>
        <v>0</v>
      </c>
    </row>
    <row r="239" spans="1:21" ht="14.25" customHeight="1" x14ac:dyDescent="0.25">
      <c r="A239" s="5">
        <v>45646</v>
      </c>
      <c r="B239" s="6" t="s">
        <v>57</v>
      </c>
      <c r="C239" s="6" t="s">
        <v>67</v>
      </c>
      <c r="D239" s="6" t="s">
        <v>68</v>
      </c>
      <c r="E239" s="6" t="s">
        <v>60</v>
      </c>
      <c r="F239" s="6" t="s">
        <v>61</v>
      </c>
      <c r="G239" s="6" t="s">
        <v>62</v>
      </c>
      <c r="H239" s="6" t="s">
        <v>124</v>
      </c>
      <c r="I239" s="6">
        <v>6</v>
      </c>
      <c r="J239" s="6">
        <v>30</v>
      </c>
      <c r="K239" s="6">
        <v>13583.1</v>
      </c>
      <c r="L239" s="6"/>
      <c r="M239" s="6" t="s">
        <v>136</v>
      </c>
      <c r="N239" s="10">
        <f>IF(AND(Table1[[#This Row],[quantity]] &gt;= 0, Table1[[#This Row],[amount]] &gt;= 0), Table1[[#This Row],[quantity]] * Table1[[#This Row],[amount]], 0)</f>
        <v>407493</v>
      </c>
      <c r="O239" s="10">
        <f t="shared" si="12"/>
        <v>6049129.0100000016</v>
      </c>
      <c r="P239" s="10">
        <f t="shared" si="13"/>
        <v>27321368.840000007</v>
      </c>
      <c r="Q239" s="10">
        <f t="shared" si="14"/>
        <v>6705</v>
      </c>
      <c r="R239" s="10">
        <f t="shared" si="15"/>
        <v>317</v>
      </c>
      <c r="S239" s="10">
        <f>IF(Table1[[#This Row],[quantity]]&gt;0,Table1[[#This Row],[quantity]],0)</f>
        <v>30</v>
      </c>
      <c r="T239" s="10">
        <f>IF(AND(Table1[[#This Row],[quantity]]&lt;0,Table1[[#This Row],[amount]]&lt;0),Table1[[#This Row],[quantity]]*Table1[[#This Row],[amount]],0)</f>
        <v>0</v>
      </c>
      <c r="U239" s="10">
        <f>IF(Table1[[#This Row],[quantity]]&lt;0,Table1[[#This Row],[quantity]],0)</f>
        <v>0</v>
      </c>
    </row>
    <row r="240" spans="1:21" ht="14.25" customHeight="1" x14ac:dyDescent="0.25">
      <c r="A240" s="5">
        <v>45643</v>
      </c>
      <c r="B240" s="6" t="s">
        <v>57</v>
      </c>
      <c r="C240" s="6" t="s">
        <v>137</v>
      </c>
      <c r="D240" s="6" t="s">
        <v>138</v>
      </c>
      <c r="E240" s="6" t="s">
        <v>60</v>
      </c>
      <c r="F240" s="6" t="s">
        <v>61</v>
      </c>
      <c r="G240" s="6" t="s">
        <v>62</v>
      </c>
      <c r="H240" s="6" t="s">
        <v>71</v>
      </c>
      <c r="I240" s="6">
        <v>5</v>
      </c>
      <c r="J240" s="6">
        <v>25</v>
      </c>
      <c r="K240" s="6">
        <v>16088</v>
      </c>
      <c r="L240" s="6"/>
      <c r="M240" s="6" t="s">
        <v>136</v>
      </c>
      <c r="N240" s="10">
        <f>IF(AND(Table1[[#This Row],[quantity]] &gt;= 0, Table1[[#This Row],[amount]] &gt;= 0), Table1[[#This Row],[quantity]] * Table1[[#This Row],[amount]], 0)</f>
        <v>402200</v>
      </c>
      <c r="O240" s="10">
        <f t="shared" si="12"/>
        <v>4193462.1599999997</v>
      </c>
      <c r="P240" s="10">
        <f t="shared" si="13"/>
        <v>26913875.840000007</v>
      </c>
      <c r="Q240" s="10">
        <f t="shared" si="14"/>
        <v>6675</v>
      </c>
      <c r="R240" s="10">
        <f t="shared" si="15"/>
        <v>316</v>
      </c>
      <c r="S240" s="10">
        <f>IF(Table1[[#This Row],[quantity]]&gt;0,Table1[[#This Row],[quantity]],0)</f>
        <v>25</v>
      </c>
      <c r="T240" s="10">
        <f>IF(AND(Table1[[#This Row],[quantity]]&lt;0,Table1[[#This Row],[amount]]&lt;0),Table1[[#This Row],[quantity]]*Table1[[#This Row],[amount]],0)</f>
        <v>0</v>
      </c>
      <c r="U240" s="10">
        <f>IF(Table1[[#This Row],[quantity]]&lt;0,Table1[[#This Row],[quantity]],0)</f>
        <v>0</v>
      </c>
    </row>
    <row r="241" spans="1:21" ht="14.25" customHeight="1" x14ac:dyDescent="0.25">
      <c r="A241" s="5">
        <v>45644</v>
      </c>
      <c r="B241" s="6" t="s">
        <v>57</v>
      </c>
      <c r="C241" s="6" t="s">
        <v>72</v>
      </c>
      <c r="D241" s="6" t="s">
        <v>73</v>
      </c>
      <c r="E241" s="6" t="s">
        <v>60</v>
      </c>
      <c r="F241" s="6" t="s">
        <v>61</v>
      </c>
      <c r="G241" s="6" t="s">
        <v>62</v>
      </c>
      <c r="H241" s="6" t="s">
        <v>63</v>
      </c>
      <c r="I241" s="6">
        <v>6</v>
      </c>
      <c r="J241" s="6">
        <v>24</v>
      </c>
      <c r="K241" s="6">
        <v>16695.599999999999</v>
      </c>
      <c r="L241" s="6"/>
      <c r="M241" s="6" t="s">
        <v>136</v>
      </c>
      <c r="N241" s="10">
        <f>IF(AND(Table1[[#This Row],[quantity]] &gt;= 0, Table1[[#This Row],[amount]] &gt;= 0), Table1[[#This Row],[quantity]] * Table1[[#This Row],[amount]], 0)</f>
        <v>400694.39999999997</v>
      </c>
      <c r="O241" s="10">
        <f t="shared" si="12"/>
        <v>1741807.4399999997</v>
      </c>
      <c r="P241" s="10">
        <f t="shared" si="13"/>
        <v>26511675.840000011</v>
      </c>
      <c r="Q241" s="10">
        <f t="shared" si="14"/>
        <v>6650</v>
      </c>
      <c r="R241" s="10">
        <f t="shared" si="15"/>
        <v>315</v>
      </c>
      <c r="S241" s="10">
        <f>IF(Table1[[#This Row],[quantity]]&gt;0,Table1[[#This Row],[quantity]],0)</f>
        <v>24</v>
      </c>
      <c r="T241" s="10">
        <f>IF(AND(Table1[[#This Row],[quantity]]&lt;0,Table1[[#This Row],[amount]]&lt;0),Table1[[#This Row],[quantity]]*Table1[[#This Row],[amount]],0)</f>
        <v>0</v>
      </c>
      <c r="U241" s="10">
        <f>IF(Table1[[#This Row],[quantity]]&lt;0,Table1[[#This Row],[quantity]],0)</f>
        <v>0</v>
      </c>
    </row>
    <row r="242" spans="1:21" ht="14.25" customHeight="1" x14ac:dyDescent="0.25">
      <c r="A242" s="5">
        <v>45646</v>
      </c>
      <c r="B242" s="6" t="s">
        <v>57</v>
      </c>
      <c r="C242" s="6" t="s">
        <v>67</v>
      </c>
      <c r="D242" s="6" t="s">
        <v>68</v>
      </c>
      <c r="E242" s="6" t="s">
        <v>60</v>
      </c>
      <c r="F242" s="6" t="s">
        <v>61</v>
      </c>
      <c r="G242" s="6" t="s">
        <v>55</v>
      </c>
      <c r="H242" s="6" t="s">
        <v>56</v>
      </c>
      <c r="I242" s="6">
        <v>288</v>
      </c>
      <c r="J242" s="6">
        <v>216</v>
      </c>
      <c r="K242" s="6">
        <v>1844.64</v>
      </c>
      <c r="L242" s="6"/>
      <c r="M242" s="6" t="s">
        <v>136</v>
      </c>
      <c r="N242" s="10">
        <f>IF(AND(Table1[[#This Row],[quantity]] &gt;= 0, Table1[[#This Row],[amount]] &gt;= 0), Table1[[#This Row],[quantity]] * Table1[[#This Row],[amount]], 0)</f>
        <v>398442.24000000005</v>
      </c>
      <c r="O242" s="10">
        <f t="shared" si="12"/>
        <v>5641636.0100000016</v>
      </c>
      <c r="P242" s="10">
        <f t="shared" si="13"/>
        <v>26110981.440000013</v>
      </c>
      <c r="Q242" s="10">
        <f t="shared" si="14"/>
        <v>6626</v>
      </c>
      <c r="R242" s="10">
        <f t="shared" si="15"/>
        <v>314</v>
      </c>
      <c r="S242" s="10">
        <f>IF(Table1[[#This Row],[quantity]]&gt;0,Table1[[#This Row],[quantity]],0)</f>
        <v>216</v>
      </c>
      <c r="T242" s="10">
        <f>IF(AND(Table1[[#This Row],[quantity]]&lt;0,Table1[[#This Row],[amount]]&lt;0),Table1[[#This Row],[quantity]]*Table1[[#This Row],[amount]],0)</f>
        <v>0</v>
      </c>
      <c r="U242" s="10">
        <f>IF(Table1[[#This Row],[quantity]]&lt;0,Table1[[#This Row],[quantity]],0)</f>
        <v>0</v>
      </c>
    </row>
    <row r="243" spans="1:21" ht="14.25" customHeight="1" x14ac:dyDescent="0.25">
      <c r="A243" s="5">
        <v>45639</v>
      </c>
      <c r="B243" s="6" t="s">
        <v>57</v>
      </c>
      <c r="C243" s="6" t="s">
        <v>58</v>
      </c>
      <c r="D243" s="6" t="s">
        <v>59</v>
      </c>
      <c r="E243" s="6" t="s">
        <v>60</v>
      </c>
      <c r="F243" s="6" t="s">
        <v>61</v>
      </c>
      <c r="G243" s="6" t="s">
        <v>74</v>
      </c>
      <c r="H243" s="6" t="s">
        <v>76</v>
      </c>
      <c r="I243" s="6">
        <v>24</v>
      </c>
      <c r="J243" s="6">
        <v>48</v>
      </c>
      <c r="K243" s="6">
        <v>8247.36</v>
      </c>
      <c r="L243" s="6"/>
      <c r="M243" s="6" t="s">
        <v>64</v>
      </c>
      <c r="N243" s="10">
        <f>IF(AND(Table1[[#This Row],[quantity]] &gt;= 0, Table1[[#This Row],[amount]] &gt;= 0), Table1[[#This Row],[quantity]] * Table1[[#This Row],[amount]], 0)</f>
        <v>395873.28000000003</v>
      </c>
      <c r="O243" s="10">
        <f t="shared" si="12"/>
        <v>7193612.9999999981</v>
      </c>
      <c r="P243" s="10">
        <f t="shared" si="13"/>
        <v>4656218.0400000019</v>
      </c>
      <c r="Q243" s="10">
        <f t="shared" si="14"/>
        <v>1222</v>
      </c>
      <c r="R243" s="10">
        <f t="shared" si="15"/>
        <v>60</v>
      </c>
      <c r="S243" s="10">
        <f>IF(Table1[[#This Row],[quantity]]&gt;0,Table1[[#This Row],[quantity]],0)</f>
        <v>48</v>
      </c>
      <c r="T243" s="10">
        <f>IF(AND(Table1[[#This Row],[quantity]]&lt;0,Table1[[#This Row],[amount]]&lt;0),Table1[[#This Row],[quantity]]*Table1[[#This Row],[amount]],0)</f>
        <v>0</v>
      </c>
      <c r="U243" s="10">
        <f>IF(Table1[[#This Row],[quantity]]&lt;0,Table1[[#This Row],[quantity]],0)</f>
        <v>0</v>
      </c>
    </row>
    <row r="244" spans="1:21" ht="14.25" customHeight="1" x14ac:dyDescent="0.25">
      <c r="A244" s="5">
        <v>45640</v>
      </c>
      <c r="B244" s="6" t="s">
        <v>57</v>
      </c>
      <c r="C244" s="6" t="s">
        <v>79</v>
      </c>
      <c r="D244" s="6" t="s">
        <v>80</v>
      </c>
      <c r="E244" s="6" t="s">
        <v>81</v>
      </c>
      <c r="F244" s="6" t="s">
        <v>82</v>
      </c>
      <c r="G244" s="6" t="s">
        <v>31</v>
      </c>
      <c r="H244" s="6" t="s">
        <v>32</v>
      </c>
      <c r="I244" s="6">
        <v>48</v>
      </c>
      <c r="J244" s="6">
        <v>48</v>
      </c>
      <c r="K244" s="6">
        <v>8216.16</v>
      </c>
      <c r="L244" s="6"/>
      <c r="M244" s="6" t="s">
        <v>105</v>
      </c>
      <c r="N244" s="10">
        <f>IF(AND(Table1[[#This Row],[quantity]] &gt;= 0, Table1[[#This Row],[amount]] &gt;= 0), Table1[[#This Row],[quantity]] * Table1[[#This Row],[amount]], 0)</f>
        <v>394375.67999999999</v>
      </c>
      <c r="O244" s="10">
        <f t="shared" si="12"/>
        <v>2007956.19</v>
      </c>
      <c r="P244" s="10">
        <f t="shared" si="13"/>
        <v>28431145.650000002</v>
      </c>
      <c r="Q244" s="10">
        <f t="shared" si="14"/>
        <v>7547</v>
      </c>
      <c r="R244" s="10">
        <f t="shared" si="15"/>
        <v>392</v>
      </c>
      <c r="S244" s="10">
        <f>IF(Table1[[#This Row],[quantity]]&gt;0,Table1[[#This Row],[quantity]],0)</f>
        <v>48</v>
      </c>
      <c r="T244" s="10">
        <f>IF(AND(Table1[[#This Row],[quantity]]&lt;0,Table1[[#This Row],[amount]]&lt;0),Table1[[#This Row],[quantity]]*Table1[[#This Row],[amount]],0)</f>
        <v>0</v>
      </c>
      <c r="U244" s="10">
        <f>IF(Table1[[#This Row],[quantity]]&lt;0,Table1[[#This Row],[quantity]],0)</f>
        <v>0</v>
      </c>
    </row>
    <row r="245" spans="1:21" ht="14.25" customHeight="1" x14ac:dyDescent="0.25">
      <c r="A245" s="5">
        <v>45640</v>
      </c>
      <c r="B245" s="6" t="s">
        <v>57</v>
      </c>
      <c r="C245" s="6" t="s">
        <v>58</v>
      </c>
      <c r="D245" s="6" t="s">
        <v>59</v>
      </c>
      <c r="E245" s="6" t="s">
        <v>60</v>
      </c>
      <c r="F245" s="6" t="s">
        <v>61</v>
      </c>
      <c r="G245" s="6" t="s">
        <v>31</v>
      </c>
      <c r="H245" s="6" t="s">
        <v>32</v>
      </c>
      <c r="I245" s="6">
        <v>48</v>
      </c>
      <c r="J245" s="6">
        <v>48</v>
      </c>
      <c r="K245" s="6">
        <v>8216.16</v>
      </c>
      <c r="L245" s="6"/>
      <c r="M245" s="6" t="s">
        <v>105</v>
      </c>
      <c r="N245" s="10">
        <f>IF(AND(Table1[[#This Row],[quantity]] &gt;= 0, Table1[[#This Row],[amount]] &gt;= 0), Table1[[#This Row],[quantity]] * Table1[[#This Row],[amount]], 0)</f>
        <v>394375.67999999999</v>
      </c>
      <c r="O245" s="10">
        <f t="shared" si="12"/>
        <v>6797739.7199999979</v>
      </c>
      <c r="P245" s="10">
        <f t="shared" si="13"/>
        <v>28036769.970000003</v>
      </c>
      <c r="Q245" s="10">
        <f t="shared" si="14"/>
        <v>7499</v>
      </c>
      <c r="R245" s="10">
        <f t="shared" si="15"/>
        <v>391</v>
      </c>
      <c r="S245" s="10">
        <f>IF(Table1[[#This Row],[quantity]]&gt;0,Table1[[#This Row],[quantity]],0)</f>
        <v>48</v>
      </c>
      <c r="T245" s="10">
        <f>IF(AND(Table1[[#This Row],[quantity]]&lt;0,Table1[[#This Row],[amount]]&lt;0),Table1[[#This Row],[quantity]]*Table1[[#This Row],[amount]],0)</f>
        <v>0</v>
      </c>
      <c r="U245" s="10">
        <f>IF(Table1[[#This Row],[quantity]]&lt;0,Table1[[#This Row],[quantity]],0)</f>
        <v>0</v>
      </c>
    </row>
    <row r="246" spans="1:21" ht="14.25" customHeight="1" x14ac:dyDescent="0.25">
      <c r="A246" s="5">
        <v>45643</v>
      </c>
      <c r="B246" s="6" t="s">
        <v>57</v>
      </c>
      <c r="C246" s="6" t="s">
        <v>58</v>
      </c>
      <c r="D246" s="6" t="s">
        <v>59</v>
      </c>
      <c r="E246" s="6" t="s">
        <v>60</v>
      </c>
      <c r="F246" s="6" t="s">
        <v>61</v>
      </c>
      <c r="G246" s="6" t="s">
        <v>31</v>
      </c>
      <c r="H246" s="6" t="s">
        <v>32</v>
      </c>
      <c r="I246" s="6">
        <v>48</v>
      </c>
      <c r="J246" s="6">
        <v>48</v>
      </c>
      <c r="K246" s="6">
        <v>8216.16</v>
      </c>
      <c r="L246" s="6"/>
      <c r="M246" s="6" t="s">
        <v>136</v>
      </c>
      <c r="N246" s="10">
        <f>IF(AND(Table1[[#This Row],[quantity]] &gt;= 0, Table1[[#This Row],[amount]] &gt;= 0), Table1[[#This Row],[quantity]] * Table1[[#This Row],[amount]], 0)</f>
        <v>394375.67999999999</v>
      </c>
      <c r="O246" s="10">
        <f t="shared" si="12"/>
        <v>6403364.0399999982</v>
      </c>
      <c r="P246" s="10">
        <f t="shared" si="13"/>
        <v>25712539.20000001</v>
      </c>
      <c r="Q246" s="10">
        <f t="shared" si="14"/>
        <v>6410</v>
      </c>
      <c r="R246" s="10">
        <f t="shared" si="15"/>
        <v>313</v>
      </c>
      <c r="S246" s="10">
        <f>IF(Table1[[#This Row],[quantity]]&gt;0,Table1[[#This Row],[quantity]],0)</f>
        <v>48</v>
      </c>
      <c r="T246" s="10">
        <f>IF(AND(Table1[[#This Row],[quantity]]&lt;0,Table1[[#This Row],[amount]]&lt;0),Table1[[#This Row],[quantity]]*Table1[[#This Row],[amount]],0)</f>
        <v>0</v>
      </c>
      <c r="U246" s="10">
        <f>IF(Table1[[#This Row],[quantity]]&lt;0,Table1[[#This Row],[quantity]],0)</f>
        <v>0</v>
      </c>
    </row>
    <row r="247" spans="1:21" ht="14.25" customHeight="1" x14ac:dyDescent="0.25">
      <c r="A247" s="5">
        <v>45646</v>
      </c>
      <c r="B247" s="6" t="s">
        <v>57</v>
      </c>
      <c r="C247" s="6" t="s">
        <v>67</v>
      </c>
      <c r="D247" s="6" t="s">
        <v>68</v>
      </c>
      <c r="E247" s="6" t="s">
        <v>60</v>
      </c>
      <c r="F247" s="6" t="s">
        <v>61</v>
      </c>
      <c r="G247" s="6" t="s">
        <v>31</v>
      </c>
      <c r="H247" s="6" t="s">
        <v>32</v>
      </c>
      <c r="I247" s="6">
        <v>48</v>
      </c>
      <c r="J247" s="6">
        <v>48</v>
      </c>
      <c r="K247" s="6">
        <v>8216.16</v>
      </c>
      <c r="L247" s="6"/>
      <c r="M247" s="6" t="s">
        <v>136</v>
      </c>
      <c r="N247" s="10">
        <f>IF(AND(Table1[[#This Row],[quantity]] &gt;= 0, Table1[[#This Row],[amount]] &gt;= 0), Table1[[#This Row],[quantity]] * Table1[[#This Row],[amount]], 0)</f>
        <v>394375.67999999999</v>
      </c>
      <c r="O247" s="10">
        <f t="shared" si="12"/>
        <v>5243193.7700000005</v>
      </c>
      <c r="P247" s="10">
        <f t="shared" si="13"/>
        <v>25318163.520000011</v>
      </c>
      <c r="Q247" s="10">
        <f t="shared" si="14"/>
        <v>6362</v>
      </c>
      <c r="R247" s="10">
        <f t="shared" si="15"/>
        <v>312</v>
      </c>
      <c r="S247" s="10">
        <f>IF(Table1[[#This Row],[quantity]]&gt;0,Table1[[#This Row],[quantity]],0)</f>
        <v>48</v>
      </c>
      <c r="T247" s="10">
        <f>IF(AND(Table1[[#This Row],[quantity]]&lt;0,Table1[[#This Row],[amount]]&lt;0),Table1[[#This Row],[quantity]]*Table1[[#This Row],[amount]],0)</f>
        <v>0</v>
      </c>
      <c r="U247" s="10">
        <f>IF(Table1[[#This Row],[quantity]]&lt;0,Table1[[#This Row],[quantity]],0)</f>
        <v>0</v>
      </c>
    </row>
    <row r="248" spans="1:21" ht="14.25" customHeight="1" x14ac:dyDescent="0.25">
      <c r="A248" s="5">
        <v>45645</v>
      </c>
      <c r="B248" s="6" t="s">
        <v>57</v>
      </c>
      <c r="C248" s="6" t="s">
        <v>87</v>
      </c>
      <c r="D248" s="6" t="s">
        <v>88</v>
      </c>
      <c r="E248" s="6" t="s">
        <v>60</v>
      </c>
      <c r="F248" s="6" t="s">
        <v>61</v>
      </c>
      <c r="G248" s="6" t="s">
        <v>31</v>
      </c>
      <c r="H248" s="6" t="s">
        <v>32</v>
      </c>
      <c r="I248" s="6">
        <v>48</v>
      </c>
      <c r="J248" s="6">
        <v>48</v>
      </c>
      <c r="K248" s="6">
        <v>8216.16</v>
      </c>
      <c r="L248" s="6"/>
      <c r="M248" s="6" t="s">
        <v>136</v>
      </c>
      <c r="N248" s="10">
        <f>IF(AND(Table1[[#This Row],[quantity]] &gt;= 0, Table1[[#This Row],[amount]] &gt;= 0), Table1[[#This Row],[quantity]] * Table1[[#This Row],[amount]], 0)</f>
        <v>394375.67999999999</v>
      </c>
      <c r="O248" s="10">
        <f t="shared" si="12"/>
        <v>4791424.38</v>
      </c>
      <c r="P248" s="10">
        <f t="shared" si="13"/>
        <v>24923787.840000007</v>
      </c>
      <c r="Q248" s="10">
        <f t="shared" si="14"/>
        <v>6314</v>
      </c>
      <c r="R248" s="10">
        <f t="shared" si="15"/>
        <v>311</v>
      </c>
      <c r="S248" s="10">
        <f>IF(Table1[[#This Row],[quantity]]&gt;0,Table1[[#This Row],[quantity]],0)</f>
        <v>48</v>
      </c>
      <c r="T248" s="10">
        <f>IF(AND(Table1[[#This Row],[quantity]]&lt;0,Table1[[#This Row],[amount]]&lt;0),Table1[[#This Row],[quantity]]*Table1[[#This Row],[amount]],0)</f>
        <v>0</v>
      </c>
      <c r="U248" s="10">
        <f>IF(Table1[[#This Row],[quantity]]&lt;0,Table1[[#This Row],[quantity]],0)</f>
        <v>0</v>
      </c>
    </row>
    <row r="249" spans="1:21" ht="14.25" customHeight="1" x14ac:dyDescent="0.25">
      <c r="A249" s="5">
        <v>45640</v>
      </c>
      <c r="B249" s="6" t="s">
        <v>57</v>
      </c>
      <c r="C249" s="6" t="s">
        <v>79</v>
      </c>
      <c r="D249" s="6" t="s">
        <v>80</v>
      </c>
      <c r="E249" s="6" t="s">
        <v>81</v>
      </c>
      <c r="F249" s="6" t="s">
        <v>82</v>
      </c>
      <c r="G249" s="6" t="s">
        <v>31</v>
      </c>
      <c r="H249" s="6" t="s">
        <v>117</v>
      </c>
      <c r="I249" s="6">
        <v>30</v>
      </c>
      <c r="J249" s="6">
        <v>60</v>
      </c>
      <c r="K249" s="6">
        <v>6487.2</v>
      </c>
      <c r="L249" s="6"/>
      <c r="M249" s="6" t="s">
        <v>105</v>
      </c>
      <c r="N249" s="10">
        <f>IF(AND(Table1[[#This Row],[quantity]] &gt;= 0, Table1[[#This Row],[amount]] &gt;= 0), Table1[[#This Row],[quantity]] * Table1[[#This Row],[amount]], 0)</f>
        <v>389232</v>
      </c>
      <c r="O249" s="10">
        <f t="shared" si="12"/>
        <v>1613580.5100000002</v>
      </c>
      <c r="P249" s="10">
        <f t="shared" si="13"/>
        <v>27642394.290000003</v>
      </c>
      <c r="Q249" s="10">
        <f t="shared" si="14"/>
        <v>7451</v>
      </c>
      <c r="R249" s="10">
        <f t="shared" si="15"/>
        <v>390</v>
      </c>
      <c r="S249" s="10">
        <f>IF(Table1[[#This Row],[quantity]]&gt;0,Table1[[#This Row],[quantity]],0)</f>
        <v>60</v>
      </c>
      <c r="T249" s="10">
        <f>IF(AND(Table1[[#This Row],[quantity]]&lt;0,Table1[[#This Row],[amount]]&lt;0),Table1[[#This Row],[quantity]]*Table1[[#This Row],[amount]],0)</f>
        <v>0</v>
      </c>
      <c r="U249" s="10">
        <f>IF(Table1[[#This Row],[quantity]]&lt;0,Table1[[#This Row],[quantity]],0)</f>
        <v>0</v>
      </c>
    </row>
    <row r="250" spans="1:21" ht="14.25" customHeight="1" x14ac:dyDescent="0.25">
      <c r="A250" s="5">
        <v>45643</v>
      </c>
      <c r="B250" s="6" t="s">
        <v>57</v>
      </c>
      <c r="C250" s="6" t="s">
        <v>137</v>
      </c>
      <c r="D250" s="6" t="s">
        <v>138</v>
      </c>
      <c r="E250" s="6" t="s">
        <v>60</v>
      </c>
      <c r="F250" s="6" t="s">
        <v>61</v>
      </c>
      <c r="G250" s="6" t="s">
        <v>31</v>
      </c>
      <c r="H250" s="6" t="s">
        <v>117</v>
      </c>
      <c r="I250" s="6">
        <v>30</v>
      </c>
      <c r="J250" s="6">
        <v>60</v>
      </c>
      <c r="K250" s="6">
        <v>6487.2</v>
      </c>
      <c r="L250" s="6"/>
      <c r="M250" s="6" t="s">
        <v>136</v>
      </c>
      <c r="N250" s="10">
        <f>IF(AND(Table1[[#This Row],[quantity]] &gt;= 0, Table1[[#This Row],[amount]] &gt;= 0), Table1[[#This Row],[quantity]] * Table1[[#This Row],[amount]], 0)</f>
        <v>389232</v>
      </c>
      <c r="O250" s="10">
        <f t="shared" si="12"/>
        <v>3791262.1599999997</v>
      </c>
      <c r="P250" s="10">
        <f t="shared" si="13"/>
        <v>24529412.160000008</v>
      </c>
      <c r="Q250" s="10">
        <f t="shared" si="14"/>
        <v>6266</v>
      </c>
      <c r="R250" s="10">
        <f t="shared" si="15"/>
        <v>310</v>
      </c>
      <c r="S250" s="10">
        <f>IF(Table1[[#This Row],[quantity]]&gt;0,Table1[[#This Row],[quantity]],0)</f>
        <v>60</v>
      </c>
      <c r="T250" s="10">
        <f>IF(AND(Table1[[#This Row],[quantity]]&lt;0,Table1[[#This Row],[amount]]&lt;0),Table1[[#This Row],[quantity]]*Table1[[#This Row],[amount]],0)</f>
        <v>0</v>
      </c>
      <c r="U250" s="10">
        <f>IF(Table1[[#This Row],[quantity]]&lt;0,Table1[[#This Row],[quantity]],0)</f>
        <v>0</v>
      </c>
    </row>
    <row r="251" spans="1:21" ht="14.25" customHeight="1" x14ac:dyDescent="0.25">
      <c r="A251" s="5">
        <v>45639</v>
      </c>
      <c r="B251" s="6" t="s">
        <v>57</v>
      </c>
      <c r="C251" s="6" t="s">
        <v>67</v>
      </c>
      <c r="D251" s="6" t="s">
        <v>68</v>
      </c>
      <c r="E251" s="6" t="s">
        <v>60</v>
      </c>
      <c r="F251" s="6" t="s">
        <v>61</v>
      </c>
      <c r="G251" s="6" t="s">
        <v>62</v>
      </c>
      <c r="H251" s="6" t="s">
        <v>71</v>
      </c>
      <c r="I251" s="6">
        <v>5</v>
      </c>
      <c r="J251" s="6">
        <v>25</v>
      </c>
      <c r="K251" s="6">
        <v>15023.25</v>
      </c>
      <c r="L251" s="6"/>
      <c r="M251" s="6" t="s">
        <v>64</v>
      </c>
      <c r="N251" s="10">
        <f>IF(AND(Table1[[#This Row],[quantity]] &gt;= 0, Table1[[#This Row],[amount]] &gt;= 0), Table1[[#This Row],[quantity]] * Table1[[#This Row],[amount]], 0)</f>
        <v>375581.25</v>
      </c>
      <c r="O251" s="10">
        <f t="shared" si="12"/>
        <v>4848818.09</v>
      </c>
      <c r="P251" s="10">
        <f t="shared" si="13"/>
        <v>4260344.76</v>
      </c>
      <c r="Q251" s="10">
        <f t="shared" si="14"/>
        <v>1174</v>
      </c>
      <c r="R251" s="10">
        <f t="shared" si="15"/>
        <v>59</v>
      </c>
      <c r="S251" s="10">
        <f>IF(Table1[[#This Row],[quantity]]&gt;0,Table1[[#This Row],[quantity]],0)</f>
        <v>25</v>
      </c>
      <c r="T251" s="10">
        <f>IF(AND(Table1[[#This Row],[quantity]]&lt;0,Table1[[#This Row],[amount]]&lt;0),Table1[[#This Row],[quantity]]*Table1[[#This Row],[amount]],0)</f>
        <v>0</v>
      </c>
      <c r="U251" s="10">
        <f>IF(Table1[[#This Row],[quantity]]&lt;0,Table1[[#This Row],[quantity]],0)</f>
        <v>0</v>
      </c>
    </row>
    <row r="252" spans="1:21" ht="14.25" customHeight="1" x14ac:dyDescent="0.25">
      <c r="A252" s="5">
        <v>45640</v>
      </c>
      <c r="B252" s="6" t="s">
        <v>57</v>
      </c>
      <c r="C252" s="6" t="s">
        <v>84</v>
      </c>
      <c r="D252" s="6" t="s">
        <v>85</v>
      </c>
      <c r="E252" s="6" t="s">
        <v>60</v>
      </c>
      <c r="F252" s="6" t="s">
        <v>61</v>
      </c>
      <c r="G252" s="6" t="s">
        <v>62</v>
      </c>
      <c r="H252" s="6" t="s">
        <v>71</v>
      </c>
      <c r="I252" s="6">
        <v>24</v>
      </c>
      <c r="J252" s="6">
        <v>69</v>
      </c>
      <c r="K252" s="6">
        <v>5430.3</v>
      </c>
      <c r="L252" s="6"/>
      <c r="M252" s="6" t="s">
        <v>105</v>
      </c>
      <c r="N252" s="10">
        <f>IF(AND(Table1[[#This Row],[quantity]] &gt;= 0, Table1[[#This Row],[amount]] &gt;= 0), Table1[[#This Row],[quantity]] * Table1[[#This Row],[amount]], 0)</f>
        <v>374690.7</v>
      </c>
      <c r="O252" s="10">
        <f t="shared" si="12"/>
        <v>3356592.1400000006</v>
      </c>
      <c r="P252" s="10">
        <f t="shared" si="13"/>
        <v>27253162.289999999</v>
      </c>
      <c r="Q252" s="10">
        <f t="shared" si="14"/>
        <v>7391</v>
      </c>
      <c r="R252" s="10">
        <f t="shared" si="15"/>
        <v>389</v>
      </c>
      <c r="S252" s="10">
        <f>IF(Table1[[#This Row],[quantity]]&gt;0,Table1[[#This Row],[quantity]],0)</f>
        <v>69</v>
      </c>
      <c r="T252" s="10">
        <f>IF(AND(Table1[[#This Row],[quantity]]&lt;0,Table1[[#This Row],[amount]]&lt;0),Table1[[#This Row],[quantity]]*Table1[[#This Row],[amount]],0)</f>
        <v>0</v>
      </c>
      <c r="U252" s="10">
        <f>IF(Table1[[#This Row],[quantity]]&lt;0,Table1[[#This Row],[quantity]],0)</f>
        <v>0</v>
      </c>
    </row>
    <row r="253" spans="1:21" ht="14.25" customHeight="1" x14ac:dyDescent="0.25">
      <c r="A253" s="5">
        <v>45646</v>
      </c>
      <c r="B253" s="6" t="s">
        <v>57</v>
      </c>
      <c r="C253" s="6" t="s">
        <v>96</v>
      </c>
      <c r="D253" s="6" t="s">
        <v>97</v>
      </c>
      <c r="E253" s="6" t="s">
        <v>60</v>
      </c>
      <c r="F253" s="6" t="s">
        <v>61</v>
      </c>
      <c r="G253" s="6" t="s">
        <v>40</v>
      </c>
      <c r="H253" s="6" t="s">
        <v>93</v>
      </c>
      <c r="I253" s="6">
        <v>4</v>
      </c>
      <c r="J253" s="6">
        <v>16</v>
      </c>
      <c r="K253" s="6">
        <v>22696.799999999999</v>
      </c>
      <c r="L253" s="6"/>
      <c r="M253" s="6" t="s">
        <v>136</v>
      </c>
      <c r="N253" s="10">
        <f>IF(AND(Table1[[#This Row],[quantity]] &gt;= 0, Table1[[#This Row],[amount]] &gt;= 0), Table1[[#This Row],[quantity]] * Table1[[#This Row],[amount]], 0)</f>
        <v>363148.79999999999</v>
      </c>
      <c r="O253" s="10">
        <f t="shared" si="12"/>
        <v>5090021.5200000005</v>
      </c>
      <c r="P253" s="10">
        <f t="shared" si="13"/>
        <v>24140180.160000008</v>
      </c>
      <c r="Q253" s="10">
        <f t="shared" si="14"/>
        <v>6206</v>
      </c>
      <c r="R253" s="10">
        <f t="shared" si="15"/>
        <v>309</v>
      </c>
      <c r="S253" s="10">
        <f>IF(Table1[[#This Row],[quantity]]&gt;0,Table1[[#This Row],[quantity]],0)</f>
        <v>16</v>
      </c>
      <c r="T253" s="10">
        <f>IF(AND(Table1[[#This Row],[quantity]]&lt;0,Table1[[#This Row],[amount]]&lt;0),Table1[[#This Row],[quantity]]*Table1[[#This Row],[amount]],0)</f>
        <v>0</v>
      </c>
      <c r="U253" s="10">
        <f>IF(Table1[[#This Row],[quantity]]&lt;0,Table1[[#This Row],[quantity]],0)</f>
        <v>0</v>
      </c>
    </row>
    <row r="254" spans="1:21" ht="14.25" customHeight="1" x14ac:dyDescent="0.25">
      <c r="A254" s="5">
        <v>45646</v>
      </c>
      <c r="B254" s="6" t="s">
        <v>57</v>
      </c>
      <c r="C254" s="6" t="s">
        <v>67</v>
      </c>
      <c r="D254" s="6" t="s">
        <v>68</v>
      </c>
      <c r="E254" s="6" t="s">
        <v>60</v>
      </c>
      <c r="F254" s="6" t="s">
        <v>61</v>
      </c>
      <c r="G254" s="6" t="s">
        <v>31</v>
      </c>
      <c r="H254" s="6" t="s">
        <v>32</v>
      </c>
      <c r="I254" s="6">
        <v>54</v>
      </c>
      <c r="J254" s="6">
        <v>54</v>
      </c>
      <c r="K254" s="6">
        <v>6631.74</v>
      </c>
      <c r="L254" s="6"/>
      <c r="M254" s="6" t="s">
        <v>136</v>
      </c>
      <c r="N254" s="10">
        <f>IF(AND(Table1[[#This Row],[quantity]] &gt;= 0, Table1[[#This Row],[amount]] &gt;= 0), Table1[[#This Row],[quantity]] * Table1[[#This Row],[amount]], 0)</f>
        <v>358113.95999999996</v>
      </c>
      <c r="O254" s="10">
        <f t="shared" si="12"/>
        <v>4473236.84</v>
      </c>
      <c r="P254" s="10">
        <f t="shared" si="13"/>
        <v>23777031.360000007</v>
      </c>
      <c r="Q254" s="10">
        <f t="shared" si="14"/>
        <v>6190</v>
      </c>
      <c r="R254" s="10">
        <f t="shared" si="15"/>
        <v>308</v>
      </c>
      <c r="S254" s="10">
        <f>IF(Table1[[#This Row],[quantity]]&gt;0,Table1[[#This Row],[quantity]],0)</f>
        <v>54</v>
      </c>
      <c r="T254" s="10">
        <f>IF(AND(Table1[[#This Row],[quantity]]&lt;0,Table1[[#This Row],[amount]]&lt;0),Table1[[#This Row],[quantity]]*Table1[[#This Row],[amount]],0)</f>
        <v>0</v>
      </c>
      <c r="U254" s="10">
        <f>IF(Table1[[#This Row],[quantity]]&lt;0,Table1[[#This Row],[quantity]],0)</f>
        <v>0</v>
      </c>
    </row>
    <row r="255" spans="1:21" ht="14.25" customHeight="1" x14ac:dyDescent="0.25">
      <c r="A255" s="5">
        <v>45646</v>
      </c>
      <c r="B255" s="6" t="s">
        <v>57</v>
      </c>
      <c r="C255" s="6" t="s">
        <v>67</v>
      </c>
      <c r="D255" s="6" t="s">
        <v>68</v>
      </c>
      <c r="E255" s="6" t="s">
        <v>60</v>
      </c>
      <c r="F255" s="6" t="s">
        <v>61</v>
      </c>
      <c r="G255" s="6" t="s">
        <v>62</v>
      </c>
      <c r="H255" s="6" t="s">
        <v>124</v>
      </c>
      <c r="I255" s="6">
        <v>6</v>
      </c>
      <c r="J255" s="6">
        <v>30</v>
      </c>
      <c r="K255" s="6">
        <v>11916.6</v>
      </c>
      <c r="L255" s="6"/>
      <c r="M255" s="6" t="s">
        <v>136</v>
      </c>
      <c r="N255" s="10">
        <f>IF(AND(Table1[[#This Row],[quantity]] &gt;= 0, Table1[[#This Row],[amount]] &gt;= 0), Table1[[#This Row],[quantity]] * Table1[[#This Row],[amount]], 0)</f>
        <v>357498</v>
      </c>
      <c r="O255" s="10">
        <f t="shared" si="12"/>
        <v>4115122.8799999994</v>
      </c>
      <c r="P255" s="10">
        <f t="shared" si="13"/>
        <v>23418917.400000006</v>
      </c>
      <c r="Q255" s="10">
        <f t="shared" si="14"/>
        <v>6136</v>
      </c>
      <c r="R255" s="10">
        <f t="shared" si="15"/>
        <v>307</v>
      </c>
      <c r="S255" s="10">
        <f>IF(Table1[[#This Row],[quantity]]&gt;0,Table1[[#This Row],[quantity]],0)</f>
        <v>30</v>
      </c>
      <c r="T255" s="10">
        <f>IF(AND(Table1[[#This Row],[quantity]]&lt;0,Table1[[#This Row],[amount]]&lt;0),Table1[[#This Row],[quantity]]*Table1[[#This Row],[amount]],0)</f>
        <v>0</v>
      </c>
      <c r="U255" s="10">
        <f>IF(Table1[[#This Row],[quantity]]&lt;0,Table1[[#This Row],[quantity]],0)</f>
        <v>0</v>
      </c>
    </row>
    <row r="256" spans="1:21" ht="14.25" customHeight="1" x14ac:dyDescent="0.25">
      <c r="A256" s="5">
        <v>45640</v>
      </c>
      <c r="B256" s="6" t="s">
        <v>57</v>
      </c>
      <c r="C256" s="6" t="s">
        <v>84</v>
      </c>
      <c r="D256" s="6" t="s">
        <v>85</v>
      </c>
      <c r="E256" s="6" t="s">
        <v>60</v>
      </c>
      <c r="F256" s="6" t="s">
        <v>61</v>
      </c>
      <c r="G256" s="6" t="s">
        <v>74</v>
      </c>
      <c r="H256" s="6" t="s">
        <v>75</v>
      </c>
      <c r="I256" s="6">
        <v>60</v>
      </c>
      <c r="J256" s="6">
        <v>120</v>
      </c>
      <c r="K256" s="6">
        <v>2940</v>
      </c>
      <c r="L256" s="6"/>
      <c r="M256" s="6" t="s">
        <v>105</v>
      </c>
      <c r="N256" s="10">
        <f>IF(AND(Table1[[#This Row],[quantity]] &gt;= 0, Table1[[#This Row],[amount]] &gt;= 0), Table1[[#This Row],[quantity]] * Table1[[#This Row],[amount]], 0)</f>
        <v>352800</v>
      </c>
      <c r="O256" s="10">
        <f t="shared" si="12"/>
        <v>2981901.44</v>
      </c>
      <c r="P256" s="10">
        <f t="shared" si="13"/>
        <v>26878471.589999996</v>
      </c>
      <c r="Q256" s="10">
        <f t="shared" si="14"/>
        <v>7322</v>
      </c>
      <c r="R256" s="10">
        <f t="shared" si="15"/>
        <v>388</v>
      </c>
      <c r="S256" s="10">
        <f>IF(Table1[[#This Row],[quantity]]&gt;0,Table1[[#This Row],[quantity]],0)</f>
        <v>120</v>
      </c>
      <c r="T256" s="10">
        <f>IF(AND(Table1[[#This Row],[quantity]]&lt;0,Table1[[#This Row],[amount]]&lt;0),Table1[[#This Row],[quantity]]*Table1[[#This Row],[amount]],0)</f>
        <v>0</v>
      </c>
      <c r="U256" s="10">
        <f>IF(Table1[[#This Row],[quantity]]&lt;0,Table1[[#This Row],[quantity]],0)</f>
        <v>0</v>
      </c>
    </row>
    <row r="257" spans="1:21" ht="14.25" customHeight="1" x14ac:dyDescent="0.25">
      <c r="A257" s="5">
        <v>45639</v>
      </c>
      <c r="B257" s="6" t="s">
        <v>57</v>
      </c>
      <c r="C257" s="6" t="s">
        <v>69</v>
      </c>
      <c r="D257" s="6" t="s">
        <v>70</v>
      </c>
      <c r="E257" s="6" t="s">
        <v>60</v>
      </c>
      <c r="F257" s="6" t="s">
        <v>61</v>
      </c>
      <c r="G257" s="6" t="s">
        <v>74</v>
      </c>
      <c r="H257" s="6" t="s">
        <v>75</v>
      </c>
      <c r="I257" s="6">
        <v>60</v>
      </c>
      <c r="J257" s="6">
        <v>120</v>
      </c>
      <c r="K257" s="6">
        <v>2940</v>
      </c>
      <c r="L257" s="6"/>
      <c r="M257" s="6" t="s">
        <v>64</v>
      </c>
      <c r="N257" s="10">
        <f>IF(AND(Table1[[#This Row],[quantity]] &gt;= 0, Table1[[#This Row],[amount]] &gt;= 0), Table1[[#This Row],[quantity]] * Table1[[#This Row],[amount]], 0)</f>
        <v>352800</v>
      </c>
      <c r="O257" s="10">
        <f t="shared" si="12"/>
        <v>2468656.3499999992</v>
      </c>
      <c r="P257" s="10">
        <f t="shared" si="13"/>
        <v>3884763.5099999993</v>
      </c>
      <c r="Q257" s="10">
        <f t="shared" si="14"/>
        <v>1149</v>
      </c>
      <c r="R257" s="10">
        <f t="shared" si="15"/>
        <v>58</v>
      </c>
      <c r="S257" s="10">
        <f>IF(Table1[[#This Row],[quantity]]&gt;0,Table1[[#This Row],[quantity]],0)</f>
        <v>120</v>
      </c>
      <c r="T257" s="10">
        <f>IF(AND(Table1[[#This Row],[quantity]]&lt;0,Table1[[#This Row],[amount]]&lt;0),Table1[[#This Row],[quantity]]*Table1[[#This Row],[amount]],0)</f>
        <v>0</v>
      </c>
      <c r="U257" s="10">
        <f>IF(Table1[[#This Row],[quantity]]&lt;0,Table1[[#This Row],[quantity]],0)</f>
        <v>0</v>
      </c>
    </row>
    <row r="258" spans="1:21" ht="14.25" customHeight="1" x14ac:dyDescent="0.25">
      <c r="A258" s="5">
        <v>45642</v>
      </c>
      <c r="B258" s="6" t="s">
        <v>57</v>
      </c>
      <c r="C258" s="6" t="s">
        <v>129</v>
      </c>
      <c r="D258" s="6" t="s">
        <v>130</v>
      </c>
      <c r="E258" s="6" t="s">
        <v>81</v>
      </c>
      <c r="F258" s="6" t="s">
        <v>82</v>
      </c>
      <c r="G258" s="6" t="s">
        <v>74</v>
      </c>
      <c r="H258" s="6" t="s">
        <v>75</v>
      </c>
      <c r="I258" s="6">
        <v>60</v>
      </c>
      <c r="J258" s="6">
        <v>120</v>
      </c>
      <c r="K258" s="6">
        <v>2940</v>
      </c>
      <c r="L258" s="6"/>
      <c r="M258" s="6" t="s">
        <v>136</v>
      </c>
      <c r="N258" s="10">
        <f>IF(AND(Table1[[#This Row],[quantity]] &gt;= 0, Table1[[#This Row],[amount]] &gt;= 0), Table1[[#This Row],[quantity]] * Table1[[#This Row],[amount]], 0)</f>
        <v>352800</v>
      </c>
      <c r="O258" s="10">
        <f t="shared" ref="O258:O321" si="16">SUMIF(C258:C1758,C258,N258:N1758)</f>
        <v>5975365.5599999968</v>
      </c>
      <c r="P258" s="10">
        <f t="shared" ref="P258:P321" si="17">SUMIF(M258:M1758,M258,N258:N1758)</f>
        <v>23061419.400000006</v>
      </c>
      <c r="Q258" s="10">
        <f t="shared" ref="Q258:Q321" si="18">SUMIF(M258:M1758,M258,J258:J1758)</f>
        <v>6106</v>
      </c>
      <c r="R258" s="10">
        <f t="shared" ref="R258:R321" si="19">COUNTIF(M258:M1758,M258)</f>
        <v>306</v>
      </c>
      <c r="S258" s="10">
        <f>IF(Table1[[#This Row],[quantity]]&gt;0,Table1[[#This Row],[quantity]],0)</f>
        <v>120</v>
      </c>
      <c r="T258" s="10">
        <f>IF(AND(Table1[[#This Row],[quantity]]&lt;0,Table1[[#This Row],[amount]]&lt;0),Table1[[#This Row],[quantity]]*Table1[[#This Row],[amount]],0)</f>
        <v>0</v>
      </c>
      <c r="U258" s="10">
        <f>IF(Table1[[#This Row],[quantity]]&lt;0,Table1[[#This Row],[quantity]],0)</f>
        <v>0</v>
      </c>
    </row>
    <row r="259" spans="1:21" ht="14.25" customHeight="1" x14ac:dyDescent="0.25">
      <c r="A259" s="5">
        <v>45643</v>
      </c>
      <c r="B259" s="6" t="s">
        <v>57</v>
      </c>
      <c r="C259" s="6" t="s">
        <v>58</v>
      </c>
      <c r="D259" s="6" t="s">
        <v>59</v>
      </c>
      <c r="E259" s="6" t="s">
        <v>60</v>
      </c>
      <c r="F259" s="6" t="s">
        <v>61</v>
      </c>
      <c r="G259" s="6" t="s">
        <v>18</v>
      </c>
      <c r="H259" s="6" t="s">
        <v>19</v>
      </c>
      <c r="I259" s="6">
        <v>72</v>
      </c>
      <c r="J259" s="6">
        <v>36</v>
      </c>
      <c r="K259" s="6">
        <v>9610.92</v>
      </c>
      <c r="L259" s="6"/>
      <c r="M259" s="6" t="s">
        <v>136</v>
      </c>
      <c r="N259" s="10">
        <f>IF(AND(Table1[[#This Row],[quantity]] &gt;= 0, Table1[[#This Row],[amount]] &gt;= 0), Table1[[#This Row],[quantity]] * Table1[[#This Row],[amount]], 0)</f>
        <v>345993.12</v>
      </c>
      <c r="O259" s="10">
        <f t="shared" si="16"/>
        <v>6008988.3599999975</v>
      </c>
      <c r="P259" s="10">
        <f t="shared" si="17"/>
        <v>22708619.40000001</v>
      </c>
      <c r="Q259" s="10">
        <f t="shared" si="18"/>
        <v>5986</v>
      </c>
      <c r="R259" s="10">
        <f t="shared" si="19"/>
        <v>305</v>
      </c>
      <c r="S259" s="10">
        <f>IF(Table1[[#This Row],[quantity]]&gt;0,Table1[[#This Row],[quantity]],0)</f>
        <v>36</v>
      </c>
      <c r="T259" s="10">
        <f>IF(AND(Table1[[#This Row],[quantity]]&lt;0,Table1[[#This Row],[amount]]&lt;0),Table1[[#This Row],[quantity]]*Table1[[#This Row],[amount]],0)</f>
        <v>0</v>
      </c>
      <c r="U259" s="10">
        <f>IF(Table1[[#This Row],[quantity]]&lt;0,Table1[[#This Row],[quantity]],0)</f>
        <v>0</v>
      </c>
    </row>
    <row r="260" spans="1:21" ht="14.25" customHeight="1" x14ac:dyDescent="0.25">
      <c r="A260" s="5">
        <v>45645</v>
      </c>
      <c r="B260" s="6" t="s">
        <v>57</v>
      </c>
      <c r="C260" s="6" t="s">
        <v>87</v>
      </c>
      <c r="D260" s="6" t="s">
        <v>88</v>
      </c>
      <c r="E260" s="6" t="s">
        <v>60</v>
      </c>
      <c r="F260" s="6" t="s">
        <v>61</v>
      </c>
      <c r="G260" s="6" t="s">
        <v>18</v>
      </c>
      <c r="H260" s="6" t="s">
        <v>19</v>
      </c>
      <c r="I260" s="6">
        <v>72</v>
      </c>
      <c r="J260" s="6">
        <v>36</v>
      </c>
      <c r="K260" s="6">
        <v>9610.92</v>
      </c>
      <c r="L260" s="6"/>
      <c r="M260" s="6" t="s">
        <v>136</v>
      </c>
      <c r="N260" s="10">
        <f>IF(AND(Table1[[#This Row],[quantity]] &gt;= 0, Table1[[#This Row],[amount]] &gt;= 0), Table1[[#This Row],[quantity]] * Table1[[#This Row],[amount]], 0)</f>
        <v>345993.12</v>
      </c>
      <c r="O260" s="10">
        <f t="shared" si="16"/>
        <v>4397048.6999999993</v>
      </c>
      <c r="P260" s="10">
        <f t="shared" si="17"/>
        <v>22362626.280000016</v>
      </c>
      <c r="Q260" s="10">
        <f t="shared" si="18"/>
        <v>5950</v>
      </c>
      <c r="R260" s="10">
        <f t="shared" si="19"/>
        <v>304</v>
      </c>
      <c r="S260" s="10">
        <f>IF(Table1[[#This Row],[quantity]]&gt;0,Table1[[#This Row],[quantity]],0)</f>
        <v>36</v>
      </c>
      <c r="T260" s="10">
        <f>IF(AND(Table1[[#This Row],[quantity]]&lt;0,Table1[[#This Row],[amount]]&lt;0),Table1[[#This Row],[quantity]]*Table1[[#This Row],[amount]],0)</f>
        <v>0</v>
      </c>
      <c r="U260" s="10">
        <f>IF(Table1[[#This Row],[quantity]]&lt;0,Table1[[#This Row],[quantity]],0)</f>
        <v>0</v>
      </c>
    </row>
    <row r="261" spans="1:21" ht="14.25" customHeight="1" x14ac:dyDescent="0.25">
      <c r="A261" s="5">
        <v>45642</v>
      </c>
      <c r="B261" s="6" t="s">
        <v>57</v>
      </c>
      <c r="C261" s="6" t="s">
        <v>129</v>
      </c>
      <c r="D261" s="6" t="s">
        <v>130</v>
      </c>
      <c r="E261" s="6" t="s">
        <v>81</v>
      </c>
      <c r="F261" s="6" t="s">
        <v>82</v>
      </c>
      <c r="G261" s="6" t="s">
        <v>55</v>
      </c>
      <c r="H261" s="6" t="s">
        <v>56</v>
      </c>
      <c r="I261" s="6">
        <v>40</v>
      </c>
      <c r="J261" s="6">
        <v>64</v>
      </c>
      <c r="K261" s="6">
        <v>5280</v>
      </c>
      <c r="L261" s="6"/>
      <c r="M261" s="6" t="s">
        <v>105</v>
      </c>
      <c r="N261" s="10">
        <f>IF(AND(Table1[[#This Row],[quantity]] &gt;= 0, Table1[[#This Row],[amount]] &gt;= 0), Table1[[#This Row],[quantity]] * Table1[[#This Row],[amount]], 0)</f>
        <v>337920</v>
      </c>
      <c r="O261" s="10">
        <f t="shared" si="16"/>
        <v>5622565.5599999977</v>
      </c>
      <c r="P261" s="10">
        <f t="shared" si="17"/>
        <v>26525671.59</v>
      </c>
      <c r="Q261" s="10">
        <f t="shared" si="18"/>
        <v>7202</v>
      </c>
      <c r="R261" s="10">
        <f t="shared" si="19"/>
        <v>387</v>
      </c>
      <c r="S261" s="10">
        <f>IF(Table1[[#This Row],[quantity]]&gt;0,Table1[[#This Row],[quantity]],0)</f>
        <v>64</v>
      </c>
      <c r="T261" s="10">
        <f>IF(AND(Table1[[#This Row],[quantity]]&lt;0,Table1[[#This Row],[amount]]&lt;0),Table1[[#This Row],[quantity]]*Table1[[#This Row],[amount]],0)</f>
        <v>0</v>
      </c>
      <c r="U261" s="10">
        <f>IF(Table1[[#This Row],[quantity]]&lt;0,Table1[[#This Row],[quantity]],0)</f>
        <v>0</v>
      </c>
    </row>
    <row r="262" spans="1:21" ht="14.25" customHeight="1" x14ac:dyDescent="0.25">
      <c r="A262" s="5">
        <v>45642</v>
      </c>
      <c r="B262" s="6" t="s">
        <v>57</v>
      </c>
      <c r="C262" s="6" t="s">
        <v>129</v>
      </c>
      <c r="D262" s="6" t="s">
        <v>130</v>
      </c>
      <c r="E262" s="6" t="s">
        <v>81</v>
      </c>
      <c r="F262" s="6" t="s">
        <v>82</v>
      </c>
      <c r="G262" s="6" t="s">
        <v>55</v>
      </c>
      <c r="H262" s="6" t="s">
        <v>56</v>
      </c>
      <c r="I262" s="6">
        <v>40</v>
      </c>
      <c r="J262" s="6">
        <v>64</v>
      </c>
      <c r="K262" s="6">
        <v>5280</v>
      </c>
      <c r="L262" s="6"/>
      <c r="M262" s="6" t="s">
        <v>105</v>
      </c>
      <c r="N262" s="10">
        <f>IF(AND(Table1[[#This Row],[quantity]] &gt;= 0, Table1[[#This Row],[amount]] &gt;= 0), Table1[[#This Row],[quantity]] * Table1[[#This Row],[amount]], 0)</f>
        <v>337920</v>
      </c>
      <c r="O262" s="10">
        <f t="shared" si="16"/>
        <v>5284645.5599999987</v>
      </c>
      <c r="P262" s="10">
        <f t="shared" si="17"/>
        <v>26187751.59</v>
      </c>
      <c r="Q262" s="10">
        <f t="shared" si="18"/>
        <v>7138</v>
      </c>
      <c r="R262" s="10">
        <f t="shared" si="19"/>
        <v>386</v>
      </c>
      <c r="S262" s="10">
        <f>IF(Table1[[#This Row],[quantity]]&gt;0,Table1[[#This Row],[quantity]],0)</f>
        <v>64</v>
      </c>
      <c r="T262" s="10">
        <f>IF(AND(Table1[[#This Row],[quantity]]&lt;0,Table1[[#This Row],[amount]]&lt;0),Table1[[#This Row],[quantity]]*Table1[[#This Row],[amount]],0)</f>
        <v>0</v>
      </c>
      <c r="U262" s="10">
        <f>IF(Table1[[#This Row],[quantity]]&lt;0,Table1[[#This Row],[quantity]],0)</f>
        <v>0</v>
      </c>
    </row>
    <row r="263" spans="1:21" ht="14.25" customHeight="1" x14ac:dyDescent="0.25">
      <c r="A263" s="5">
        <v>45642</v>
      </c>
      <c r="B263" s="6" t="s">
        <v>57</v>
      </c>
      <c r="C263" s="6" t="s">
        <v>129</v>
      </c>
      <c r="D263" s="6" t="s">
        <v>130</v>
      </c>
      <c r="E263" s="6" t="s">
        <v>81</v>
      </c>
      <c r="F263" s="6" t="s">
        <v>82</v>
      </c>
      <c r="G263" s="6" t="s">
        <v>31</v>
      </c>
      <c r="H263" s="6" t="s">
        <v>32</v>
      </c>
      <c r="I263" s="6">
        <v>72</v>
      </c>
      <c r="J263" s="6">
        <v>72</v>
      </c>
      <c r="K263" s="6">
        <v>4540.32</v>
      </c>
      <c r="L263" s="6"/>
      <c r="M263" s="6" t="s">
        <v>105</v>
      </c>
      <c r="N263" s="10">
        <f>IF(AND(Table1[[#This Row],[quantity]] &gt;= 0, Table1[[#This Row],[amount]] &gt;= 0), Table1[[#This Row],[quantity]] * Table1[[#This Row],[amount]], 0)</f>
        <v>326903.03999999998</v>
      </c>
      <c r="O263" s="10">
        <f t="shared" si="16"/>
        <v>4946725.5599999996</v>
      </c>
      <c r="P263" s="10">
        <f t="shared" si="17"/>
        <v>25849831.59</v>
      </c>
      <c r="Q263" s="10">
        <f t="shared" si="18"/>
        <v>7074</v>
      </c>
      <c r="R263" s="10">
        <f t="shared" si="19"/>
        <v>385</v>
      </c>
      <c r="S263" s="10">
        <f>IF(Table1[[#This Row],[quantity]]&gt;0,Table1[[#This Row],[quantity]],0)</f>
        <v>72</v>
      </c>
      <c r="T263" s="10">
        <f>IF(AND(Table1[[#This Row],[quantity]]&lt;0,Table1[[#This Row],[amount]]&lt;0),Table1[[#This Row],[quantity]]*Table1[[#This Row],[amount]],0)</f>
        <v>0</v>
      </c>
      <c r="U263" s="10">
        <f>IF(Table1[[#This Row],[quantity]]&lt;0,Table1[[#This Row],[quantity]],0)</f>
        <v>0</v>
      </c>
    </row>
    <row r="264" spans="1:21" ht="14.25" customHeight="1" x14ac:dyDescent="0.25">
      <c r="A264" s="5">
        <v>45644</v>
      </c>
      <c r="B264" s="6" t="s">
        <v>57</v>
      </c>
      <c r="C264" s="6" t="s">
        <v>65</v>
      </c>
      <c r="D264" s="6" t="s">
        <v>66</v>
      </c>
      <c r="E264" s="6" t="s">
        <v>60</v>
      </c>
      <c r="F264" s="6" t="s">
        <v>61</v>
      </c>
      <c r="G264" s="6" t="s">
        <v>40</v>
      </c>
      <c r="H264" s="6" t="s">
        <v>121</v>
      </c>
      <c r="I264" s="6">
        <v>90</v>
      </c>
      <c r="J264" s="6">
        <v>24</v>
      </c>
      <c r="K264" s="6">
        <v>13445.04</v>
      </c>
      <c r="L264" s="6"/>
      <c r="M264" s="6" t="s">
        <v>136</v>
      </c>
      <c r="N264" s="10">
        <f>IF(AND(Table1[[#This Row],[quantity]] &gt;= 0, Table1[[#This Row],[amount]] &gt;= 0), Table1[[#This Row],[quantity]] * Table1[[#This Row],[amount]], 0)</f>
        <v>322680.96000000002</v>
      </c>
      <c r="O264" s="10">
        <f t="shared" si="16"/>
        <v>4247107.5999999987</v>
      </c>
      <c r="P264" s="10">
        <f t="shared" si="17"/>
        <v>22016633.160000023</v>
      </c>
      <c r="Q264" s="10">
        <f t="shared" si="18"/>
        <v>5914</v>
      </c>
      <c r="R264" s="10">
        <f t="shared" si="19"/>
        <v>303</v>
      </c>
      <c r="S264" s="10">
        <f>IF(Table1[[#This Row],[quantity]]&gt;0,Table1[[#This Row],[quantity]],0)</f>
        <v>24</v>
      </c>
      <c r="T264" s="10">
        <f>IF(AND(Table1[[#This Row],[quantity]]&lt;0,Table1[[#This Row],[amount]]&lt;0),Table1[[#This Row],[quantity]]*Table1[[#This Row],[amount]],0)</f>
        <v>0</v>
      </c>
      <c r="U264" s="10">
        <f>IF(Table1[[#This Row],[quantity]]&lt;0,Table1[[#This Row],[quantity]],0)</f>
        <v>0</v>
      </c>
    </row>
    <row r="265" spans="1:21" ht="14.25" customHeight="1" x14ac:dyDescent="0.25">
      <c r="A265" s="5">
        <v>45643</v>
      </c>
      <c r="B265" s="6" t="s">
        <v>57</v>
      </c>
      <c r="C265" s="6" t="s">
        <v>84</v>
      </c>
      <c r="D265" s="6" t="s">
        <v>85</v>
      </c>
      <c r="E265" s="6" t="s">
        <v>60</v>
      </c>
      <c r="F265" s="6" t="s">
        <v>61</v>
      </c>
      <c r="G265" s="6" t="s">
        <v>18</v>
      </c>
      <c r="H265" s="6" t="s">
        <v>19</v>
      </c>
      <c r="I265" s="6">
        <v>36</v>
      </c>
      <c r="J265" s="6">
        <v>36</v>
      </c>
      <c r="K265" s="6">
        <v>8839.44</v>
      </c>
      <c r="L265" s="6"/>
      <c r="M265" s="6" t="s">
        <v>136</v>
      </c>
      <c r="N265" s="10">
        <f>IF(AND(Table1[[#This Row],[quantity]] &gt;= 0, Table1[[#This Row],[amount]] &gt;= 0), Table1[[#This Row],[quantity]] * Table1[[#This Row],[amount]], 0)</f>
        <v>318219.84000000003</v>
      </c>
      <c r="O265" s="10">
        <f t="shared" si="16"/>
        <v>2629101.44</v>
      </c>
      <c r="P265" s="10">
        <f t="shared" si="17"/>
        <v>21693952.200000022</v>
      </c>
      <c r="Q265" s="10">
        <f t="shared" si="18"/>
        <v>5890</v>
      </c>
      <c r="R265" s="10">
        <f t="shared" si="19"/>
        <v>302</v>
      </c>
      <c r="S265" s="10">
        <f>IF(Table1[[#This Row],[quantity]]&gt;0,Table1[[#This Row],[quantity]],0)</f>
        <v>36</v>
      </c>
      <c r="T265" s="10">
        <f>IF(AND(Table1[[#This Row],[quantity]]&lt;0,Table1[[#This Row],[amount]]&lt;0),Table1[[#This Row],[quantity]]*Table1[[#This Row],[amount]],0)</f>
        <v>0</v>
      </c>
      <c r="U265" s="10">
        <f>IF(Table1[[#This Row],[quantity]]&lt;0,Table1[[#This Row],[quantity]],0)</f>
        <v>0</v>
      </c>
    </row>
    <row r="266" spans="1:21" ht="14.25" customHeight="1" x14ac:dyDescent="0.25">
      <c r="A266" s="5">
        <v>45645</v>
      </c>
      <c r="B266" s="6" t="s">
        <v>57</v>
      </c>
      <c r="C266" s="6" t="s">
        <v>87</v>
      </c>
      <c r="D266" s="6" t="s">
        <v>88</v>
      </c>
      <c r="E266" s="6" t="s">
        <v>60</v>
      </c>
      <c r="F266" s="6" t="s">
        <v>61</v>
      </c>
      <c r="G266" s="6" t="s">
        <v>18</v>
      </c>
      <c r="H266" s="6" t="s">
        <v>19</v>
      </c>
      <c r="I266" s="6">
        <v>36</v>
      </c>
      <c r="J266" s="6">
        <v>36</v>
      </c>
      <c r="K266" s="6">
        <v>8839.44</v>
      </c>
      <c r="L266" s="6"/>
      <c r="M266" s="6" t="s">
        <v>136</v>
      </c>
      <c r="N266" s="10">
        <f>IF(AND(Table1[[#This Row],[quantity]] &gt;= 0, Table1[[#This Row],[amount]] &gt;= 0), Table1[[#This Row],[quantity]] * Table1[[#This Row],[amount]], 0)</f>
        <v>318219.84000000003</v>
      </c>
      <c r="O266" s="10">
        <f t="shared" si="16"/>
        <v>4051055.5800000005</v>
      </c>
      <c r="P266" s="10">
        <f t="shared" si="17"/>
        <v>21375732.360000018</v>
      </c>
      <c r="Q266" s="10">
        <f t="shared" si="18"/>
        <v>5854</v>
      </c>
      <c r="R266" s="10">
        <f t="shared" si="19"/>
        <v>301</v>
      </c>
      <c r="S266" s="10">
        <f>IF(Table1[[#This Row],[quantity]]&gt;0,Table1[[#This Row],[quantity]],0)</f>
        <v>36</v>
      </c>
      <c r="T266" s="10">
        <f>IF(AND(Table1[[#This Row],[quantity]]&lt;0,Table1[[#This Row],[amount]]&lt;0),Table1[[#This Row],[quantity]]*Table1[[#This Row],[amount]],0)</f>
        <v>0</v>
      </c>
      <c r="U266" s="10">
        <f>IF(Table1[[#This Row],[quantity]]&lt;0,Table1[[#This Row],[quantity]],0)</f>
        <v>0</v>
      </c>
    </row>
    <row r="267" spans="1:21" ht="14.25" customHeight="1" x14ac:dyDescent="0.25">
      <c r="A267" s="5">
        <v>45640</v>
      </c>
      <c r="B267" s="6" t="s">
        <v>83</v>
      </c>
      <c r="C267" s="6" t="s">
        <v>84</v>
      </c>
      <c r="D267" s="6" t="s">
        <v>85</v>
      </c>
      <c r="E267" s="6" t="s">
        <v>60</v>
      </c>
      <c r="F267" s="6" t="s">
        <v>61</v>
      </c>
      <c r="G267" s="6" t="s">
        <v>18</v>
      </c>
      <c r="H267" s="6" t="s">
        <v>19</v>
      </c>
      <c r="I267" s="6">
        <v>36</v>
      </c>
      <c r="J267" s="6">
        <v>-36</v>
      </c>
      <c r="K267" s="6">
        <v>-8839.44</v>
      </c>
      <c r="L267" s="6" t="s">
        <v>86</v>
      </c>
      <c r="M267" s="6" t="s">
        <v>64</v>
      </c>
      <c r="N267" s="10">
        <f>IF(AND(Table1[[#This Row],[quantity]] &gt;= 0, Table1[[#This Row],[amount]] &gt;= 0), Table1[[#This Row],[quantity]] * Table1[[#This Row],[amount]], 0)</f>
        <v>0</v>
      </c>
      <c r="O267" s="10">
        <f t="shared" si="16"/>
        <v>2310881.6</v>
      </c>
      <c r="P267" s="10">
        <f t="shared" si="17"/>
        <v>3531963.51</v>
      </c>
      <c r="Q267" s="10">
        <f t="shared" si="18"/>
        <v>1029</v>
      </c>
      <c r="R267" s="10">
        <f t="shared" si="19"/>
        <v>57</v>
      </c>
      <c r="S267" s="10">
        <f>IF(Table1[[#This Row],[quantity]]&gt;0,Table1[[#This Row],[quantity]],0)</f>
        <v>0</v>
      </c>
      <c r="T267" s="10">
        <f>IF(AND(Table1[[#This Row],[quantity]]&lt;0,Table1[[#This Row],[amount]]&lt;0),Table1[[#This Row],[quantity]]*Table1[[#This Row],[amount]],0)</f>
        <v>318219.84000000003</v>
      </c>
      <c r="U267" s="10">
        <f>IF(Table1[[#This Row],[quantity]]&lt;0,Table1[[#This Row],[quantity]],0)</f>
        <v>-36</v>
      </c>
    </row>
    <row r="268" spans="1:21" ht="14.25" customHeight="1" x14ac:dyDescent="0.25">
      <c r="A268" s="5">
        <v>45646</v>
      </c>
      <c r="B268" s="6" t="s">
        <v>57</v>
      </c>
      <c r="C268" s="6" t="s">
        <v>99</v>
      </c>
      <c r="D268" s="6" t="s">
        <v>100</v>
      </c>
      <c r="E268" s="6" t="s">
        <v>81</v>
      </c>
      <c r="F268" s="6" t="s">
        <v>82</v>
      </c>
      <c r="G268" s="6" t="s">
        <v>40</v>
      </c>
      <c r="H268" s="6" t="s">
        <v>93</v>
      </c>
      <c r="I268" s="6">
        <v>16</v>
      </c>
      <c r="J268" s="6">
        <v>32</v>
      </c>
      <c r="K268" s="6">
        <v>9879.68</v>
      </c>
      <c r="L268" s="6"/>
      <c r="M268" s="6" t="s">
        <v>136</v>
      </c>
      <c r="N268" s="10">
        <f>IF(AND(Table1[[#This Row],[quantity]] &gt;= 0, Table1[[#This Row],[amount]] &gt;= 0), Table1[[#This Row],[quantity]] * Table1[[#This Row],[amount]], 0)</f>
        <v>316149.76000000001</v>
      </c>
      <c r="O268" s="10">
        <f t="shared" si="16"/>
        <v>2067494.3699999999</v>
      </c>
      <c r="P268" s="10">
        <f t="shared" si="17"/>
        <v>21057512.520000018</v>
      </c>
      <c r="Q268" s="10">
        <f t="shared" si="18"/>
        <v>5818</v>
      </c>
      <c r="R268" s="10">
        <f t="shared" si="19"/>
        <v>300</v>
      </c>
      <c r="S268" s="10">
        <f>IF(Table1[[#This Row],[quantity]]&gt;0,Table1[[#This Row],[quantity]],0)</f>
        <v>32</v>
      </c>
      <c r="T268" s="10">
        <f>IF(AND(Table1[[#This Row],[quantity]]&lt;0,Table1[[#This Row],[amount]]&lt;0),Table1[[#This Row],[quantity]]*Table1[[#This Row],[amount]],0)</f>
        <v>0</v>
      </c>
      <c r="U268" s="10">
        <f>IF(Table1[[#This Row],[quantity]]&lt;0,Table1[[#This Row],[quantity]],0)</f>
        <v>0</v>
      </c>
    </row>
    <row r="269" spans="1:21" ht="14.25" customHeight="1" x14ac:dyDescent="0.25">
      <c r="A269" s="5">
        <v>45642</v>
      </c>
      <c r="B269" s="6" t="s">
        <v>57</v>
      </c>
      <c r="C269" s="6" t="s">
        <v>106</v>
      </c>
      <c r="D269" s="6" t="s">
        <v>107</v>
      </c>
      <c r="E269" s="6" t="s">
        <v>81</v>
      </c>
      <c r="F269" s="6" t="s">
        <v>82</v>
      </c>
      <c r="G269" s="6" t="s">
        <v>62</v>
      </c>
      <c r="H269" s="6" t="s">
        <v>71</v>
      </c>
      <c r="I269" s="6">
        <v>24</v>
      </c>
      <c r="J269" s="6">
        <v>48</v>
      </c>
      <c r="K269" s="6">
        <v>6488.64</v>
      </c>
      <c r="L269" s="6"/>
      <c r="M269" s="6" t="s">
        <v>136</v>
      </c>
      <c r="N269" s="10">
        <f>IF(AND(Table1[[#This Row],[quantity]] &gt;= 0, Table1[[#This Row],[amount]] &gt;= 0), Table1[[#This Row],[quantity]] * Table1[[#This Row],[amount]], 0)</f>
        <v>311454.72000000003</v>
      </c>
      <c r="O269" s="10">
        <f t="shared" si="16"/>
        <v>3843628.59</v>
      </c>
      <c r="P269" s="10">
        <f t="shared" si="17"/>
        <v>20741362.760000017</v>
      </c>
      <c r="Q269" s="10">
        <f t="shared" si="18"/>
        <v>5786</v>
      </c>
      <c r="R269" s="10">
        <f t="shared" si="19"/>
        <v>299</v>
      </c>
      <c r="S269" s="10">
        <f>IF(Table1[[#This Row],[quantity]]&gt;0,Table1[[#This Row],[quantity]],0)</f>
        <v>48</v>
      </c>
      <c r="T269" s="10">
        <f>IF(AND(Table1[[#This Row],[quantity]]&lt;0,Table1[[#This Row],[amount]]&lt;0),Table1[[#This Row],[quantity]]*Table1[[#This Row],[amount]],0)</f>
        <v>0</v>
      </c>
      <c r="U269" s="10">
        <f>IF(Table1[[#This Row],[quantity]]&lt;0,Table1[[#This Row],[quantity]],0)</f>
        <v>0</v>
      </c>
    </row>
    <row r="270" spans="1:21" ht="14.25" customHeight="1" x14ac:dyDescent="0.25">
      <c r="A270" s="5">
        <v>45642</v>
      </c>
      <c r="B270" s="6" t="s">
        <v>57</v>
      </c>
      <c r="C270" s="6" t="s">
        <v>129</v>
      </c>
      <c r="D270" s="6" t="s">
        <v>130</v>
      </c>
      <c r="E270" s="6" t="s">
        <v>81</v>
      </c>
      <c r="F270" s="6" t="s">
        <v>82</v>
      </c>
      <c r="G270" s="6" t="s">
        <v>62</v>
      </c>
      <c r="H270" s="6" t="s">
        <v>71</v>
      </c>
      <c r="I270" s="6">
        <v>24</v>
      </c>
      <c r="J270" s="6">
        <v>48</v>
      </c>
      <c r="K270" s="6">
        <v>6488.64</v>
      </c>
      <c r="L270" s="6"/>
      <c r="M270" s="6" t="s">
        <v>136</v>
      </c>
      <c r="N270" s="10">
        <f>IF(AND(Table1[[#This Row],[quantity]] &gt;= 0, Table1[[#This Row],[amount]] &gt;= 0), Table1[[#This Row],[quantity]] * Table1[[#This Row],[amount]], 0)</f>
        <v>311454.72000000003</v>
      </c>
      <c r="O270" s="10">
        <f t="shared" si="16"/>
        <v>4619822.5199999996</v>
      </c>
      <c r="P270" s="10">
        <f t="shared" si="17"/>
        <v>20429908.040000014</v>
      </c>
      <c r="Q270" s="10">
        <f t="shared" si="18"/>
        <v>5738</v>
      </c>
      <c r="R270" s="10">
        <f t="shared" si="19"/>
        <v>298</v>
      </c>
      <c r="S270" s="10">
        <f>IF(Table1[[#This Row],[quantity]]&gt;0,Table1[[#This Row],[quantity]],0)</f>
        <v>48</v>
      </c>
      <c r="T270" s="10">
        <f>IF(AND(Table1[[#This Row],[quantity]]&lt;0,Table1[[#This Row],[amount]]&lt;0),Table1[[#This Row],[quantity]]*Table1[[#This Row],[amount]],0)</f>
        <v>0</v>
      </c>
      <c r="U270" s="10">
        <f>IF(Table1[[#This Row],[quantity]]&lt;0,Table1[[#This Row],[quantity]],0)</f>
        <v>0</v>
      </c>
    </row>
    <row r="271" spans="1:21" ht="14.25" customHeight="1" x14ac:dyDescent="0.25">
      <c r="A271" s="5">
        <v>45646</v>
      </c>
      <c r="B271" s="6" t="s">
        <v>57</v>
      </c>
      <c r="C271" s="6" t="s">
        <v>67</v>
      </c>
      <c r="D271" s="6" t="s">
        <v>68</v>
      </c>
      <c r="E271" s="6" t="s">
        <v>60</v>
      </c>
      <c r="F271" s="6" t="s">
        <v>61</v>
      </c>
      <c r="G271" s="6" t="s">
        <v>62</v>
      </c>
      <c r="H271" s="6" t="s">
        <v>71</v>
      </c>
      <c r="I271" s="6">
        <v>3</v>
      </c>
      <c r="J271" s="6">
        <v>18</v>
      </c>
      <c r="K271" s="6">
        <v>17249.939999999999</v>
      </c>
      <c r="L271" s="6"/>
      <c r="M271" s="6" t="s">
        <v>136</v>
      </c>
      <c r="N271" s="10">
        <f>IF(AND(Table1[[#This Row],[quantity]] &gt;= 0, Table1[[#This Row],[amount]] &gt;= 0), Table1[[#This Row],[quantity]] * Table1[[#This Row],[amount]], 0)</f>
        <v>310498.92</v>
      </c>
      <c r="O271" s="10">
        <f t="shared" si="16"/>
        <v>3757624.879999999</v>
      </c>
      <c r="P271" s="10">
        <f t="shared" si="17"/>
        <v>20118453.320000015</v>
      </c>
      <c r="Q271" s="10">
        <f t="shared" si="18"/>
        <v>5690</v>
      </c>
      <c r="R271" s="10">
        <f t="shared" si="19"/>
        <v>297</v>
      </c>
      <c r="S271" s="10">
        <f>IF(Table1[[#This Row],[quantity]]&gt;0,Table1[[#This Row],[quantity]],0)</f>
        <v>18</v>
      </c>
      <c r="T271" s="10">
        <f>IF(AND(Table1[[#This Row],[quantity]]&lt;0,Table1[[#This Row],[amount]]&lt;0),Table1[[#This Row],[quantity]]*Table1[[#This Row],[amount]],0)</f>
        <v>0</v>
      </c>
      <c r="U271" s="10">
        <f>IF(Table1[[#This Row],[quantity]]&lt;0,Table1[[#This Row],[quantity]],0)</f>
        <v>0</v>
      </c>
    </row>
    <row r="272" spans="1:21" ht="14.25" customHeight="1" x14ac:dyDescent="0.25">
      <c r="A272" s="5">
        <v>45640</v>
      </c>
      <c r="B272" s="6" t="s">
        <v>57</v>
      </c>
      <c r="C272" s="6" t="s">
        <v>58</v>
      </c>
      <c r="D272" s="6" t="s">
        <v>59</v>
      </c>
      <c r="E272" s="6" t="s">
        <v>60</v>
      </c>
      <c r="F272" s="6" t="s">
        <v>61</v>
      </c>
      <c r="G272" s="6" t="s">
        <v>18</v>
      </c>
      <c r="H272" s="6" t="s">
        <v>19</v>
      </c>
      <c r="I272" s="6">
        <v>72</v>
      </c>
      <c r="J272" s="6">
        <v>34</v>
      </c>
      <c r="K272" s="6">
        <v>9076.98</v>
      </c>
      <c r="L272" s="6"/>
      <c r="M272" s="6" t="s">
        <v>105</v>
      </c>
      <c r="N272" s="10">
        <f>IF(AND(Table1[[#This Row],[quantity]] &gt;= 0, Table1[[#This Row],[amount]] &gt;= 0), Table1[[#This Row],[quantity]] * Table1[[#This Row],[amount]], 0)</f>
        <v>308617.32</v>
      </c>
      <c r="O272" s="10">
        <f t="shared" si="16"/>
        <v>5662995.2399999984</v>
      </c>
      <c r="P272" s="10">
        <f t="shared" si="17"/>
        <v>25522928.549999997</v>
      </c>
      <c r="Q272" s="10">
        <f t="shared" si="18"/>
        <v>7002</v>
      </c>
      <c r="R272" s="10">
        <f t="shared" si="19"/>
        <v>384</v>
      </c>
      <c r="S272" s="10">
        <f>IF(Table1[[#This Row],[quantity]]&gt;0,Table1[[#This Row],[quantity]],0)</f>
        <v>34</v>
      </c>
      <c r="T272" s="10">
        <f>IF(AND(Table1[[#This Row],[quantity]]&lt;0,Table1[[#This Row],[amount]]&lt;0),Table1[[#This Row],[quantity]]*Table1[[#This Row],[amount]],0)</f>
        <v>0</v>
      </c>
      <c r="U272" s="10">
        <f>IF(Table1[[#This Row],[quantity]]&lt;0,Table1[[#This Row],[quantity]],0)</f>
        <v>0</v>
      </c>
    </row>
    <row r="273" spans="1:21" ht="14.25" customHeight="1" x14ac:dyDescent="0.25">
      <c r="A273" s="5">
        <v>45642</v>
      </c>
      <c r="B273" s="6" t="s">
        <v>57</v>
      </c>
      <c r="C273" s="6" t="s">
        <v>106</v>
      </c>
      <c r="D273" s="6" t="s">
        <v>107</v>
      </c>
      <c r="E273" s="6" t="s">
        <v>81</v>
      </c>
      <c r="F273" s="6" t="s">
        <v>82</v>
      </c>
      <c r="G273" s="6" t="s">
        <v>31</v>
      </c>
      <c r="H273" s="6" t="s">
        <v>32</v>
      </c>
      <c r="I273" s="6">
        <v>48</v>
      </c>
      <c r="J273" s="6">
        <v>48</v>
      </c>
      <c r="K273" s="6">
        <v>6315.84</v>
      </c>
      <c r="L273" s="6"/>
      <c r="M273" s="6" t="s">
        <v>105</v>
      </c>
      <c r="N273" s="10">
        <f>IF(AND(Table1[[#This Row],[quantity]] &gt;= 0, Table1[[#This Row],[amount]] &gt;= 0), Table1[[#This Row],[quantity]] * Table1[[#This Row],[amount]], 0)</f>
        <v>303160.32000000001</v>
      </c>
      <c r="O273" s="10">
        <f t="shared" si="16"/>
        <v>3532173.8699999992</v>
      </c>
      <c r="P273" s="10">
        <f t="shared" si="17"/>
        <v>25214311.23</v>
      </c>
      <c r="Q273" s="10">
        <f t="shared" si="18"/>
        <v>6968</v>
      </c>
      <c r="R273" s="10">
        <f t="shared" si="19"/>
        <v>383</v>
      </c>
      <c r="S273" s="10">
        <f>IF(Table1[[#This Row],[quantity]]&gt;0,Table1[[#This Row],[quantity]],0)</f>
        <v>48</v>
      </c>
      <c r="T273" s="10">
        <f>IF(AND(Table1[[#This Row],[quantity]]&lt;0,Table1[[#This Row],[amount]]&lt;0),Table1[[#This Row],[quantity]]*Table1[[#This Row],[amount]],0)</f>
        <v>0</v>
      </c>
      <c r="U273" s="10">
        <f>IF(Table1[[#This Row],[quantity]]&lt;0,Table1[[#This Row],[quantity]],0)</f>
        <v>0</v>
      </c>
    </row>
    <row r="274" spans="1:21" ht="14.25" customHeight="1" x14ac:dyDescent="0.25">
      <c r="A274" s="5">
        <v>45640</v>
      </c>
      <c r="B274" s="6" t="s">
        <v>57</v>
      </c>
      <c r="C274" s="6" t="s">
        <v>84</v>
      </c>
      <c r="D274" s="6" t="s">
        <v>85</v>
      </c>
      <c r="E274" s="6" t="s">
        <v>60</v>
      </c>
      <c r="F274" s="6" t="s">
        <v>61</v>
      </c>
      <c r="G274" s="6" t="s">
        <v>62</v>
      </c>
      <c r="H274" s="6" t="s">
        <v>71</v>
      </c>
      <c r="I274" s="6">
        <v>24</v>
      </c>
      <c r="J274" s="6">
        <v>47</v>
      </c>
      <c r="K274" s="6">
        <v>6353.46</v>
      </c>
      <c r="L274" s="6"/>
      <c r="M274" s="6" t="s">
        <v>105</v>
      </c>
      <c r="N274" s="10">
        <f>IF(AND(Table1[[#This Row],[quantity]] &gt;= 0, Table1[[#This Row],[amount]] &gt;= 0), Table1[[#This Row],[quantity]] * Table1[[#This Row],[amount]], 0)</f>
        <v>298612.62</v>
      </c>
      <c r="O274" s="10">
        <f t="shared" si="16"/>
        <v>2310881.6</v>
      </c>
      <c r="P274" s="10">
        <f t="shared" si="17"/>
        <v>24911150.91</v>
      </c>
      <c r="Q274" s="10">
        <f t="shared" si="18"/>
        <v>6920</v>
      </c>
      <c r="R274" s="10">
        <f t="shared" si="19"/>
        <v>382</v>
      </c>
      <c r="S274" s="10">
        <f>IF(Table1[[#This Row],[quantity]]&gt;0,Table1[[#This Row],[quantity]],0)</f>
        <v>47</v>
      </c>
      <c r="T274" s="10">
        <f>IF(AND(Table1[[#This Row],[quantity]]&lt;0,Table1[[#This Row],[amount]]&lt;0),Table1[[#This Row],[quantity]]*Table1[[#This Row],[amount]],0)</f>
        <v>0</v>
      </c>
      <c r="U274" s="10">
        <f>IF(Table1[[#This Row],[quantity]]&lt;0,Table1[[#This Row],[quantity]],0)</f>
        <v>0</v>
      </c>
    </row>
    <row r="275" spans="1:21" ht="14.25" customHeight="1" x14ac:dyDescent="0.25">
      <c r="A275" s="5">
        <v>45640</v>
      </c>
      <c r="B275" s="6" t="s">
        <v>57</v>
      </c>
      <c r="C275" s="6" t="s">
        <v>96</v>
      </c>
      <c r="D275" s="6" t="s">
        <v>97</v>
      </c>
      <c r="E275" s="6" t="s">
        <v>60</v>
      </c>
      <c r="F275" s="6" t="s">
        <v>61</v>
      </c>
      <c r="G275" s="6" t="s">
        <v>110</v>
      </c>
      <c r="H275" s="6" t="s">
        <v>111</v>
      </c>
      <c r="I275" s="6">
        <v>24</v>
      </c>
      <c r="J275" s="6">
        <v>48</v>
      </c>
      <c r="K275" s="6">
        <v>6000</v>
      </c>
      <c r="L275" s="6"/>
      <c r="M275" s="6" t="s">
        <v>105</v>
      </c>
      <c r="N275" s="10">
        <f>IF(AND(Table1[[#This Row],[quantity]] &gt;= 0, Table1[[#This Row],[amount]] &gt;= 0), Table1[[#This Row],[quantity]] * Table1[[#This Row],[amount]], 0)</f>
        <v>288000</v>
      </c>
      <c r="O275" s="10">
        <f t="shared" si="16"/>
        <v>4726872.7200000007</v>
      </c>
      <c r="P275" s="10">
        <f t="shared" si="17"/>
        <v>24612538.289999999</v>
      </c>
      <c r="Q275" s="10">
        <f t="shared" si="18"/>
        <v>6873</v>
      </c>
      <c r="R275" s="10">
        <f t="shared" si="19"/>
        <v>381</v>
      </c>
      <c r="S275" s="10">
        <f>IF(Table1[[#This Row],[quantity]]&gt;0,Table1[[#This Row],[quantity]],0)</f>
        <v>48</v>
      </c>
      <c r="T275" s="10">
        <f>IF(AND(Table1[[#This Row],[quantity]]&lt;0,Table1[[#This Row],[amount]]&lt;0),Table1[[#This Row],[quantity]]*Table1[[#This Row],[amount]],0)</f>
        <v>0</v>
      </c>
      <c r="U275" s="10">
        <f>IF(Table1[[#This Row],[quantity]]&lt;0,Table1[[#This Row],[quantity]],0)</f>
        <v>0</v>
      </c>
    </row>
    <row r="276" spans="1:21" ht="14.25" customHeight="1" x14ac:dyDescent="0.25">
      <c r="A276" s="5">
        <v>45642</v>
      </c>
      <c r="B276" s="6" t="s">
        <v>57</v>
      </c>
      <c r="C276" s="6" t="s">
        <v>129</v>
      </c>
      <c r="D276" s="6" t="s">
        <v>130</v>
      </c>
      <c r="E276" s="6" t="s">
        <v>81</v>
      </c>
      <c r="F276" s="6" t="s">
        <v>82</v>
      </c>
      <c r="G276" s="6" t="s">
        <v>110</v>
      </c>
      <c r="H276" s="6" t="s">
        <v>111</v>
      </c>
      <c r="I276" s="6">
        <v>24</v>
      </c>
      <c r="J276" s="6">
        <v>48</v>
      </c>
      <c r="K276" s="6">
        <v>6000</v>
      </c>
      <c r="L276" s="6"/>
      <c r="M276" s="6" t="s">
        <v>105</v>
      </c>
      <c r="N276" s="10">
        <f>IF(AND(Table1[[#This Row],[quantity]] &gt;= 0, Table1[[#This Row],[amount]] &gt;= 0), Table1[[#This Row],[quantity]] * Table1[[#This Row],[amount]], 0)</f>
        <v>288000</v>
      </c>
      <c r="O276" s="10">
        <f t="shared" si="16"/>
        <v>4308367.8</v>
      </c>
      <c r="P276" s="10">
        <f t="shared" si="17"/>
        <v>24324538.289999995</v>
      </c>
      <c r="Q276" s="10">
        <f t="shared" si="18"/>
        <v>6825</v>
      </c>
      <c r="R276" s="10">
        <f t="shared" si="19"/>
        <v>380</v>
      </c>
      <c r="S276" s="10">
        <f>IF(Table1[[#This Row],[quantity]]&gt;0,Table1[[#This Row],[quantity]],0)</f>
        <v>48</v>
      </c>
      <c r="T276" s="10">
        <f>IF(AND(Table1[[#This Row],[quantity]]&lt;0,Table1[[#This Row],[amount]]&lt;0),Table1[[#This Row],[quantity]]*Table1[[#This Row],[amount]],0)</f>
        <v>0</v>
      </c>
      <c r="U276" s="10">
        <f>IF(Table1[[#This Row],[quantity]]&lt;0,Table1[[#This Row],[quantity]],0)</f>
        <v>0</v>
      </c>
    </row>
    <row r="277" spans="1:21" ht="14.25" customHeight="1" x14ac:dyDescent="0.25">
      <c r="A277" s="5">
        <v>45646</v>
      </c>
      <c r="B277" s="6" t="s">
        <v>57</v>
      </c>
      <c r="C277" s="6" t="s">
        <v>96</v>
      </c>
      <c r="D277" s="6" t="s">
        <v>97</v>
      </c>
      <c r="E277" s="6" t="s">
        <v>60</v>
      </c>
      <c r="F277" s="6" t="s">
        <v>61</v>
      </c>
      <c r="G277" s="6" t="s">
        <v>110</v>
      </c>
      <c r="H277" s="6" t="s">
        <v>111</v>
      </c>
      <c r="I277" s="6">
        <v>24</v>
      </c>
      <c r="J277" s="6">
        <v>48</v>
      </c>
      <c r="K277" s="6">
        <v>6000</v>
      </c>
      <c r="L277" s="6"/>
      <c r="M277" s="6" t="s">
        <v>136</v>
      </c>
      <c r="N277" s="10">
        <f>IF(AND(Table1[[#This Row],[quantity]] &gt;= 0, Table1[[#This Row],[amount]] &gt;= 0), Table1[[#This Row],[quantity]] * Table1[[#This Row],[amount]], 0)</f>
        <v>288000</v>
      </c>
      <c r="O277" s="10">
        <f t="shared" si="16"/>
        <v>4438872.7200000016</v>
      </c>
      <c r="P277" s="10">
        <f t="shared" si="17"/>
        <v>19807954.400000013</v>
      </c>
      <c r="Q277" s="10">
        <f t="shared" si="18"/>
        <v>5672</v>
      </c>
      <c r="R277" s="10">
        <f t="shared" si="19"/>
        <v>296</v>
      </c>
      <c r="S277" s="10">
        <f>IF(Table1[[#This Row],[quantity]]&gt;0,Table1[[#This Row],[quantity]],0)</f>
        <v>48</v>
      </c>
      <c r="T277" s="10">
        <f>IF(AND(Table1[[#This Row],[quantity]]&lt;0,Table1[[#This Row],[amount]]&lt;0),Table1[[#This Row],[quantity]]*Table1[[#This Row],[amount]],0)</f>
        <v>0</v>
      </c>
      <c r="U277" s="10">
        <f>IF(Table1[[#This Row],[quantity]]&lt;0,Table1[[#This Row],[quantity]],0)</f>
        <v>0</v>
      </c>
    </row>
    <row r="278" spans="1:21" ht="14.25" customHeight="1" x14ac:dyDescent="0.25">
      <c r="A278" s="5">
        <v>45640</v>
      </c>
      <c r="B278" s="6" t="s">
        <v>57</v>
      </c>
      <c r="C278" s="6" t="s">
        <v>69</v>
      </c>
      <c r="D278" s="6" t="s">
        <v>70</v>
      </c>
      <c r="E278" s="6" t="s">
        <v>60</v>
      </c>
      <c r="F278" s="6" t="s">
        <v>61</v>
      </c>
      <c r="G278" s="6" t="s">
        <v>94</v>
      </c>
      <c r="H278" s="6" t="s">
        <v>95</v>
      </c>
      <c r="I278" s="6">
        <v>192</v>
      </c>
      <c r="J278" s="6">
        <v>60</v>
      </c>
      <c r="K278" s="6">
        <v>4683.6000000000004</v>
      </c>
      <c r="L278" s="6"/>
      <c r="M278" s="6" t="s">
        <v>64</v>
      </c>
      <c r="N278" s="10">
        <f>IF(AND(Table1[[#This Row],[quantity]] &gt;= 0, Table1[[#This Row],[amount]] &gt;= 0), Table1[[#This Row],[quantity]] * Table1[[#This Row],[amount]], 0)</f>
        <v>281016</v>
      </c>
      <c r="O278" s="10">
        <f t="shared" si="16"/>
        <v>2115856.3499999996</v>
      </c>
      <c r="P278" s="10">
        <f t="shared" si="17"/>
        <v>3531963.51</v>
      </c>
      <c r="Q278" s="10">
        <f t="shared" si="18"/>
        <v>1065</v>
      </c>
      <c r="R278" s="10">
        <f t="shared" si="19"/>
        <v>56</v>
      </c>
      <c r="S278" s="10">
        <f>IF(Table1[[#This Row],[quantity]]&gt;0,Table1[[#This Row],[quantity]],0)</f>
        <v>60</v>
      </c>
      <c r="T278" s="10">
        <f>IF(AND(Table1[[#This Row],[quantity]]&lt;0,Table1[[#This Row],[amount]]&lt;0),Table1[[#This Row],[quantity]]*Table1[[#This Row],[amount]],0)</f>
        <v>0</v>
      </c>
      <c r="U278" s="10">
        <f>IF(Table1[[#This Row],[quantity]]&lt;0,Table1[[#This Row],[quantity]],0)</f>
        <v>0</v>
      </c>
    </row>
    <row r="279" spans="1:21" ht="14.25" customHeight="1" x14ac:dyDescent="0.25">
      <c r="A279" s="5">
        <v>45640</v>
      </c>
      <c r="B279" s="6" t="s">
        <v>57</v>
      </c>
      <c r="C279" s="6" t="s">
        <v>96</v>
      </c>
      <c r="D279" s="6" t="s">
        <v>97</v>
      </c>
      <c r="E279" s="6" t="s">
        <v>60</v>
      </c>
      <c r="F279" s="6" t="s">
        <v>61</v>
      </c>
      <c r="G279" s="6" t="s">
        <v>110</v>
      </c>
      <c r="H279" s="6" t="s">
        <v>111</v>
      </c>
      <c r="I279" s="6">
        <v>20</v>
      </c>
      <c r="J279" s="6">
        <v>40</v>
      </c>
      <c r="K279" s="6">
        <v>7000</v>
      </c>
      <c r="L279" s="6"/>
      <c r="M279" s="6" t="s">
        <v>105</v>
      </c>
      <c r="N279" s="10">
        <f>IF(AND(Table1[[#This Row],[quantity]] &gt;= 0, Table1[[#This Row],[amount]] &gt;= 0), Table1[[#This Row],[quantity]] * Table1[[#This Row],[amount]], 0)</f>
        <v>280000</v>
      </c>
      <c r="O279" s="10">
        <f t="shared" si="16"/>
        <v>4150872.7200000016</v>
      </c>
      <c r="P279" s="10">
        <f t="shared" si="17"/>
        <v>24036538.289999995</v>
      </c>
      <c r="Q279" s="10">
        <f t="shared" si="18"/>
        <v>6777</v>
      </c>
      <c r="R279" s="10">
        <f t="shared" si="19"/>
        <v>379</v>
      </c>
      <c r="S279" s="10">
        <f>IF(Table1[[#This Row],[quantity]]&gt;0,Table1[[#This Row],[quantity]],0)</f>
        <v>40</v>
      </c>
      <c r="T279" s="10">
        <f>IF(AND(Table1[[#This Row],[quantity]]&lt;0,Table1[[#This Row],[amount]]&lt;0),Table1[[#This Row],[quantity]]*Table1[[#This Row],[amount]],0)</f>
        <v>0</v>
      </c>
      <c r="U279" s="10">
        <f>IF(Table1[[#This Row],[quantity]]&lt;0,Table1[[#This Row],[quantity]],0)</f>
        <v>0</v>
      </c>
    </row>
    <row r="280" spans="1:21" ht="14.25" customHeight="1" x14ac:dyDescent="0.25">
      <c r="A280" s="5">
        <v>45643</v>
      </c>
      <c r="B280" s="6" t="s">
        <v>57</v>
      </c>
      <c r="C280" s="6" t="s">
        <v>58</v>
      </c>
      <c r="D280" s="6" t="s">
        <v>59</v>
      </c>
      <c r="E280" s="6" t="s">
        <v>60</v>
      </c>
      <c r="F280" s="6" t="s">
        <v>61</v>
      </c>
      <c r="G280" s="6" t="s">
        <v>55</v>
      </c>
      <c r="H280" s="6" t="s">
        <v>56</v>
      </c>
      <c r="I280" s="6">
        <v>40</v>
      </c>
      <c r="J280" s="6">
        <v>40</v>
      </c>
      <c r="K280" s="6">
        <v>6922</v>
      </c>
      <c r="L280" s="6"/>
      <c r="M280" s="6" t="s">
        <v>136</v>
      </c>
      <c r="N280" s="10">
        <f>IF(AND(Table1[[#This Row],[quantity]] &gt;= 0, Table1[[#This Row],[amount]] &gt;= 0), Table1[[#This Row],[quantity]] * Table1[[#This Row],[amount]], 0)</f>
        <v>276880</v>
      </c>
      <c r="O280" s="10">
        <f t="shared" si="16"/>
        <v>5354377.919999999</v>
      </c>
      <c r="P280" s="10">
        <f t="shared" si="17"/>
        <v>19519954.400000017</v>
      </c>
      <c r="Q280" s="10">
        <f t="shared" si="18"/>
        <v>5624</v>
      </c>
      <c r="R280" s="10">
        <f t="shared" si="19"/>
        <v>295</v>
      </c>
      <c r="S280" s="10">
        <f>IF(Table1[[#This Row],[quantity]]&gt;0,Table1[[#This Row],[quantity]],0)</f>
        <v>40</v>
      </c>
      <c r="T280" s="10">
        <f>IF(AND(Table1[[#This Row],[quantity]]&lt;0,Table1[[#This Row],[amount]]&lt;0),Table1[[#This Row],[quantity]]*Table1[[#This Row],[amount]],0)</f>
        <v>0</v>
      </c>
      <c r="U280" s="10">
        <f>IF(Table1[[#This Row],[quantity]]&lt;0,Table1[[#This Row],[quantity]],0)</f>
        <v>0</v>
      </c>
    </row>
    <row r="281" spans="1:21" ht="14.25" customHeight="1" x14ac:dyDescent="0.25">
      <c r="A281" s="5">
        <v>45640</v>
      </c>
      <c r="B281" s="6" t="s">
        <v>57</v>
      </c>
      <c r="C281" s="6" t="s">
        <v>87</v>
      </c>
      <c r="D281" s="6" t="s">
        <v>88</v>
      </c>
      <c r="E281" s="6" t="s">
        <v>60</v>
      </c>
      <c r="F281" s="6" t="s">
        <v>61</v>
      </c>
      <c r="G281" s="6" t="s">
        <v>62</v>
      </c>
      <c r="H281" s="6" t="s">
        <v>124</v>
      </c>
      <c r="I281" s="6">
        <v>12</v>
      </c>
      <c r="J281" s="6">
        <v>36</v>
      </c>
      <c r="K281" s="6">
        <v>7499.88</v>
      </c>
      <c r="L281" s="6"/>
      <c r="M281" s="6" t="s">
        <v>105</v>
      </c>
      <c r="N281" s="10">
        <f>IF(AND(Table1[[#This Row],[quantity]] &gt;= 0, Table1[[#This Row],[amount]] &gt;= 0), Table1[[#This Row],[quantity]] * Table1[[#This Row],[amount]], 0)</f>
        <v>269995.68</v>
      </c>
      <c r="O281" s="10">
        <f t="shared" si="16"/>
        <v>3732835.7400000007</v>
      </c>
      <c r="P281" s="10">
        <f t="shared" si="17"/>
        <v>23756538.289999995</v>
      </c>
      <c r="Q281" s="10">
        <f t="shared" si="18"/>
        <v>6737</v>
      </c>
      <c r="R281" s="10">
        <f t="shared" si="19"/>
        <v>378</v>
      </c>
      <c r="S281" s="10">
        <f>IF(Table1[[#This Row],[quantity]]&gt;0,Table1[[#This Row],[quantity]],0)</f>
        <v>36</v>
      </c>
      <c r="T281" s="10">
        <f>IF(AND(Table1[[#This Row],[quantity]]&lt;0,Table1[[#This Row],[amount]]&lt;0),Table1[[#This Row],[quantity]]*Table1[[#This Row],[amount]],0)</f>
        <v>0</v>
      </c>
      <c r="U281" s="10">
        <f>IF(Table1[[#This Row],[quantity]]&lt;0,Table1[[#This Row],[quantity]],0)</f>
        <v>0</v>
      </c>
    </row>
    <row r="282" spans="1:21" ht="14.25" customHeight="1" x14ac:dyDescent="0.25">
      <c r="A282" s="5">
        <v>45643</v>
      </c>
      <c r="B282" s="6" t="s">
        <v>57</v>
      </c>
      <c r="C282" s="6" t="s">
        <v>137</v>
      </c>
      <c r="D282" s="6" t="s">
        <v>138</v>
      </c>
      <c r="E282" s="6" t="s">
        <v>60</v>
      </c>
      <c r="F282" s="6" t="s">
        <v>61</v>
      </c>
      <c r="G282" s="6" t="s">
        <v>62</v>
      </c>
      <c r="H282" s="6" t="s">
        <v>124</v>
      </c>
      <c r="I282" s="6">
        <v>12</v>
      </c>
      <c r="J282" s="6">
        <v>36</v>
      </c>
      <c r="K282" s="6">
        <v>7499.88</v>
      </c>
      <c r="L282" s="6"/>
      <c r="M282" s="6" t="s">
        <v>136</v>
      </c>
      <c r="N282" s="10">
        <f>IF(AND(Table1[[#This Row],[quantity]] &gt;= 0, Table1[[#This Row],[amount]] &gt;= 0), Table1[[#This Row],[quantity]] * Table1[[#This Row],[amount]], 0)</f>
        <v>269995.68</v>
      </c>
      <c r="O282" s="10">
        <f t="shared" si="16"/>
        <v>3402030.1599999997</v>
      </c>
      <c r="P282" s="10">
        <f t="shared" si="17"/>
        <v>19243074.400000017</v>
      </c>
      <c r="Q282" s="10">
        <f t="shared" si="18"/>
        <v>5584</v>
      </c>
      <c r="R282" s="10">
        <f t="shared" si="19"/>
        <v>294</v>
      </c>
      <c r="S282" s="10">
        <f>IF(Table1[[#This Row],[quantity]]&gt;0,Table1[[#This Row],[quantity]],0)</f>
        <v>36</v>
      </c>
      <c r="T282" s="10">
        <f>IF(AND(Table1[[#This Row],[quantity]]&lt;0,Table1[[#This Row],[amount]]&lt;0),Table1[[#This Row],[quantity]]*Table1[[#This Row],[amount]],0)</f>
        <v>0</v>
      </c>
      <c r="U282" s="10">
        <f>IF(Table1[[#This Row],[quantity]]&lt;0,Table1[[#This Row],[quantity]],0)</f>
        <v>0</v>
      </c>
    </row>
    <row r="283" spans="1:21" ht="14.25" customHeight="1" x14ac:dyDescent="0.25">
      <c r="A283" s="5">
        <v>45640</v>
      </c>
      <c r="B283" s="6" t="s">
        <v>57</v>
      </c>
      <c r="C283" s="6" t="s">
        <v>90</v>
      </c>
      <c r="D283" s="6" t="s">
        <v>91</v>
      </c>
      <c r="E283" s="6" t="s">
        <v>81</v>
      </c>
      <c r="F283" s="6" t="s">
        <v>82</v>
      </c>
      <c r="G283" s="6" t="s">
        <v>31</v>
      </c>
      <c r="H283" s="6" t="s">
        <v>32</v>
      </c>
      <c r="I283" s="6">
        <v>24</v>
      </c>
      <c r="J283" s="6">
        <v>24</v>
      </c>
      <c r="K283" s="6">
        <v>11170.08</v>
      </c>
      <c r="L283" s="6"/>
      <c r="M283" s="6" t="s">
        <v>105</v>
      </c>
      <c r="N283" s="10">
        <f>IF(AND(Table1[[#This Row],[quantity]] &gt;= 0, Table1[[#This Row],[amount]] &gt;= 0), Table1[[#This Row],[quantity]] * Table1[[#This Row],[amount]], 0)</f>
        <v>268081.91999999998</v>
      </c>
      <c r="O283" s="10">
        <f t="shared" si="16"/>
        <v>1518387.75</v>
      </c>
      <c r="P283" s="10">
        <f t="shared" si="17"/>
        <v>23486542.609999996</v>
      </c>
      <c r="Q283" s="10">
        <f t="shared" si="18"/>
        <v>6701</v>
      </c>
      <c r="R283" s="10">
        <f t="shared" si="19"/>
        <v>377</v>
      </c>
      <c r="S283" s="10">
        <f>IF(Table1[[#This Row],[quantity]]&gt;0,Table1[[#This Row],[quantity]],0)</f>
        <v>24</v>
      </c>
      <c r="T283" s="10">
        <f>IF(AND(Table1[[#This Row],[quantity]]&lt;0,Table1[[#This Row],[amount]]&lt;0),Table1[[#This Row],[quantity]]*Table1[[#This Row],[amount]],0)</f>
        <v>0</v>
      </c>
      <c r="U283" s="10">
        <f>IF(Table1[[#This Row],[quantity]]&lt;0,Table1[[#This Row],[quantity]],0)</f>
        <v>0</v>
      </c>
    </row>
    <row r="284" spans="1:21" ht="14.25" customHeight="1" x14ac:dyDescent="0.25">
      <c r="A284" s="5">
        <v>45640</v>
      </c>
      <c r="B284" s="6" t="s">
        <v>83</v>
      </c>
      <c r="C284" s="6" t="s">
        <v>90</v>
      </c>
      <c r="D284" s="6" t="s">
        <v>91</v>
      </c>
      <c r="E284" s="6" t="s">
        <v>81</v>
      </c>
      <c r="F284" s="6" t="s">
        <v>82</v>
      </c>
      <c r="G284" s="6" t="s">
        <v>31</v>
      </c>
      <c r="H284" s="6" t="s">
        <v>32</v>
      </c>
      <c r="I284" s="6">
        <v>24</v>
      </c>
      <c r="J284" s="6">
        <v>-24</v>
      </c>
      <c r="K284" s="6">
        <v>-11170.08</v>
      </c>
      <c r="L284" s="6" t="s">
        <v>92</v>
      </c>
      <c r="M284" s="6" t="s">
        <v>64</v>
      </c>
      <c r="N284" s="10">
        <f>IF(AND(Table1[[#This Row],[quantity]] &gt;= 0, Table1[[#This Row],[amount]] &gt;= 0), Table1[[#This Row],[quantity]] * Table1[[#This Row],[amount]], 0)</f>
        <v>0</v>
      </c>
      <c r="O284" s="10">
        <f t="shared" si="16"/>
        <v>1250305.8299999998</v>
      </c>
      <c r="P284" s="10">
        <f t="shared" si="17"/>
        <v>3250947.51</v>
      </c>
      <c r="Q284" s="10">
        <f t="shared" si="18"/>
        <v>1005</v>
      </c>
      <c r="R284" s="10">
        <f t="shared" si="19"/>
        <v>55</v>
      </c>
      <c r="S284" s="10">
        <f>IF(Table1[[#This Row],[quantity]]&gt;0,Table1[[#This Row],[quantity]],0)</f>
        <v>0</v>
      </c>
      <c r="T284" s="10">
        <f>IF(AND(Table1[[#This Row],[quantity]]&lt;0,Table1[[#This Row],[amount]]&lt;0),Table1[[#This Row],[quantity]]*Table1[[#This Row],[amount]],0)</f>
        <v>268081.91999999998</v>
      </c>
      <c r="U284" s="10">
        <f>IF(Table1[[#This Row],[quantity]]&lt;0,Table1[[#This Row],[quantity]],0)</f>
        <v>-24</v>
      </c>
    </row>
    <row r="285" spans="1:21" ht="14.25" customHeight="1" x14ac:dyDescent="0.25">
      <c r="A285" s="5">
        <v>45642</v>
      </c>
      <c r="B285" s="6" t="s">
        <v>57</v>
      </c>
      <c r="C285" s="6" t="s">
        <v>126</v>
      </c>
      <c r="D285" s="6" t="s">
        <v>127</v>
      </c>
      <c r="E285" s="6" t="s">
        <v>45</v>
      </c>
      <c r="F285" s="6" t="s">
        <v>128</v>
      </c>
      <c r="G285" s="6" t="s">
        <v>31</v>
      </c>
      <c r="H285" s="6" t="s">
        <v>32</v>
      </c>
      <c r="I285" s="6">
        <v>20</v>
      </c>
      <c r="J285" s="6">
        <v>24</v>
      </c>
      <c r="K285" s="6">
        <v>11163.12</v>
      </c>
      <c r="L285" s="6"/>
      <c r="M285" s="6" t="s">
        <v>105</v>
      </c>
      <c r="N285" s="10">
        <f>IF(AND(Table1[[#This Row],[quantity]] &gt;= 0, Table1[[#This Row],[amount]] &gt;= 0), Table1[[#This Row],[quantity]] * Table1[[#This Row],[amount]], 0)</f>
        <v>267914.88</v>
      </c>
      <c r="O285" s="10">
        <f t="shared" si="16"/>
        <v>5820886.4699999997</v>
      </c>
      <c r="P285" s="10">
        <f t="shared" si="17"/>
        <v>23218460.689999994</v>
      </c>
      <c r="Q285" s="10">
        <f t="shared" si="18"/>
        <v>6677</v>
      </c>
      <c r="R285" s="10">
        <f t="shared" si="19"/>
        <v>376</v>
      </c>
      <c r="S285" s="10">
        <f>IF(Table1[[#This Row],[quantity]]&gt;0,Table1[[#This Row],[quantity]],0)</f>
        <v>24</v>
      </c>
      <c r="T285" s="10">
        <f>IF(AND(Table1[[#This Row],[quantity]]&lt;0,Table1[[#This Row],[amount]]&lt;0),Table1[[#This Row],[quantity]]*Table1[[#This Row],[amount]],0)</f>
        <v>0</v>
      </c>
      <c r="U285" s="10">
        <f>IF(Table1[[#This Row],[quantity]]&lt;0,Table1[[#This Row],[quantity]],0)</f>
        <v>0</v>
      </c>
    </row>
    <row r="286" spans="1:21" ht="14.25" customHeight="1" x14ac:dyDescent="0.25">
      <c r="A286" s="5">
        <v>45642</v>
      </c>
      <c r="B286" s="6" t="s">
        <v>57</v>
      </c>
      <c r="C286" s="6" t="s">
        <v>126</v>
      </c>
      <c r="D286" s="6" t="s">
        <v>127</v>
      </c>
      <c r="E286" s="6" t="s">
        <v>45</v>
      </c>
      <c r="F286" s="6" t="s">
        <v>128</v>
      </c>
      <c r="G286" s="6" t="s">
        <v>18</v>
      </c>
      <c r="H286" s="6" t="s">
        <v>102</v>
      </c>
      <c r="I286" s="6">
        <v>40</v>
      </c>
      <c r="J286" s="6">
        <v>12</v>
      </c>
      <c r="K286" s="6">
        <v>22232.04</v>
      </c>
      <c r="L286" s="6"/>
      <c r="M286" s="6" t="s">
        <v>105</v>
      </c>
      <c r="N286" s="10">
        <f>IF(AND(Table1[[#This Row],[quantity]] &gt;= 0, Table1[[#This Row],[amount]] &gt;= 0), Table1[[#This Row],[quantity]] * Table1[[#This Row],[amount]], 0)</f>
        <v>266784.48</v>
      </c>
      <c r="O286" s="10">
        <f t="shared" si="16"/>
        <v>5552971.5899999999</v>
      </c>
      <c r="P286" s="10">
        <f t="shared" si="17"/>
        <v>22950545.809999984</v>
      </c>
      <c r="Q286" s="10">
        <f t="shared" si="18"/>
        <v>6653</v>
      </c>
      <c r="R286" s="10">
        <f t="shared" si="19"/>
        <v>375</v>
      </c>
      <c r="S286" s="10">
        <f>IF(Table1[[#This Row],[quantity]]&gt;0,Table1[[#This Row],[quantity]],0)</f>
        <v>12</v>
      </c>
      <c r="T286" s="10">
        <f>IF(AND(Table1[[#This Row],[quantity]]&lt;0,Table1[[#This Row],[amount]]&lt;0),Table1[[#This Row],[quantity]]*Table1[[#This Row],[amount]],0)</f>
        <v>0</v>
      </c>
      <c r="U286" s="10">
        <f>IF(Table1[[#This Row],[quantity]]&lt;0,Table1[[#This Row],[quantity]],0)</f>
        <v>0</v>
      </c>
    </row>
    <row r="287" spans="1:21" ht="14.25" customHeight="1" x14ac:dyDescent="0.25">
      <c r="A287" s="5">
        <v>45644</v>
      </c>
      <c r="B287" s="6" t="s">
        <v>57</v>
      </c>
      <c r="C287" s="6" t="s">
        <v>72</v>
      </c>
      <c r="D287" s="6" t="s">
        <v>73</v>
      </c>
      <c r="E287" s="6" t="s">
        <v>60</v>
      </c>
      <c r="F287" s="6" t="s">
        <v>61</v>
      </c>
      <c r="G287" s="6" t="s">
        <v>55</v>
      </c>
      <c r="H287" s="6" t="s">
        <v>56</v>
      </c>
      <c r="I287" s="6">
        <v>72</v>
      </c>
      <c r="J287" s="6">
        <v>72</v>
      </c>
      <c r="K287" s="6">
        <v>3600</v>
      </c>
      <c r="L287" s="6"/>
      <c r="M287" s="6" t="s">
        <v>136</v>
      </c>
      <c r="N287" s="10">
        <f>IF(AND(Table1[[#This Row],[quantity]] &gt;= 0, Table1[[#This Row],[amount]] &gt;= 0), Table1[[#This Row],[quantity]] * Table1[[#This Row],[amount]], 0)</f>
        <v>259200</v>
      </c>
      <c r="O287" s="10">
        <f t="shared" si="16"/>
        <v>1341113.0399999998</v>
      </c>
      <c r="P287" s="10">
        <f t="shared" si="17"/>
        <v>18973078.720000017</v>
      </c>
      <c r="Q287" s="10">
        <f t="shared" si="18"/>
        <v>5548</v>
      </c>
      <c r="R287" s="10">
        <f t="shared" si="19"/>
        <v>293</v>
      </c>
      <c r="S287" s="10">
        <f>IF(Table1[[#This Row],[quantity]]&gt;0,Table1[[#This Row],[quantity]],0)</f>
        <v>72</v>
      </c>
      <c r="T287" s="10">
        <f>IF(AND(Table1[[#This Row],[quantity]]&lt;0,Table1[[#This Row],[amount]]&lt;0),Table1[[#This Row],[quantity]]*Table1[[#This Row],[amount]],0)</f>
        <v>0</v>
      </c>
      <c r="U287" s="10">
        <f>IF(Table1[[#This Row],[quantity]]&lt;0,Table1[[#This Row],[quantity]],0)</f>
        <v>0</v>
      </c>
    </row>
    <row r="288" spans="1:21" ht="14.25" customHeight="1" x14ac:dyDescent="0.25">
      <c r="A288" s="5">
        <v>45640</v>
      </c>
      <c r="B288" s="6" t="s">
        <v>57</v>
      </c>
      <c r="C288" s="6" t="s">
        <v>87</v>
      </c>
      <c r="D288" s="6" t="s">
        <v>88</v>
      </c>
      <c r="E288" s="6" t="s">
        <v>60</v>
      </c>
      <c r="F288" s="6" t="s">
        <v>61</v>
      </c>
      <c r="G288" s="6" t="s">
        <v>62</v>
      </c>
      <c r="H288" s="6" t="s">
        <v>124</v>
      </c>
      <c r="I288" s="6">
        <v>4</v>
      </c>
      <c r="J288" s="6">
        <v>20</v>
      </c>
      <c r="K288" s="6">
        <v>12777.8</v>
      </c>
      <c r="L288" s="6"/>
      <c r="M288" s="6" t="s">
        <v>105</v>
      </c>
      <c r="N288" s="10">
        <f>IF(AND(Table1[[#This Row],[quantity]] &gt;= 0, Table1[[#This Row],[amount]] &gt;= 0), Table1[[#This Row],[quantity]] * Table1[[#This Row],[amount]], 0)</f>
        <v>255556</v>
      </c>
      <c r="O288" s="10">
        <f t="shared" si="16"/>
        <v>3462840.0600000005</v>
      </c>
      <c r="P288" s="10">
        <f t="shared" si="17"/>
        <v>22683761.329999987</v>
      </c>
      <c r="Q288" s="10">
        <f t="shared" si="18"/>
        <v>6641</v>
      </c>
      <c r="R288" s="10">
        <f t="shared" si="19"/>
        <v>374</v>
      </c>
      <c r="S288" s="10">
        <f>IF(Table1[[#This Row],[quantity]]&gt;0,Table1[[#This Row],[quantity]],0)</f>
        <v>20</v>
      </c>
      <c r="T288" s="10">
        <f>IF(AND(Table1[[#This Row],[quantity]]&lt;0,Table1[[#This Row],[amount]]&lt;0),Table1[[#This Row],[quantity]]*Table1[[#This Row],[amount]],0)</f>
        <v>0</v>
      </c>
      <c r="U288" s="10">
        <f>IF(Table1[[#This Row],[quantity]]&lt;0,Table1[[#This Row],[quantity]],0)</f>
        <v>0</v>
      </c>
    </row>
    <row r="289" spans="1:21" ht="14.25" customHeight="1" x14ac:dyDescent="0.25">
      <c r="A289" s="5">
        <v>45643</v>
      </c>
      <c r="B289" s="6" t="s">
        <v>57</v>
      </c>
      <c r="C289" s="6" t="s">
        <v>84</v>
      </c>
      <c r="D289" s="6" t="s">
        <v>85</v>
      </c>
      <c r="E289" s="6" t="s">
        <v>60</v>
      </c>
      <c r="F289" s="6" t="s">
        <v>61</v>
      </c>
      <c r="G289" s="6" t="s">
        <v>62</v>
      </c>
      <c r="H289" s="6" t="s">
        <v>124</v>
      </c>
      <c r="I289" s="6">
        <v>4</v>
      </c>
      <c r="J289" s="6">
        <v>20</v>
      </c>
      <c r="K289" s="6">
        <v>12777.8</v>
      </c>
      <c r="L289" s="6"/>
      <c r="M289" s="6" t="s">
        <v>136</v>
      </c>
      <c r="N289" s="10">
        <f>IF(AND(Table1[[#This Row],[quantity]] &gt;= 0, Table1[[#This Row],[amount]] &gt;= 0), Table1[[#This Row],[quantity]] * Table1[[#This Row],[amount]], 0)</f>
        <v>255556</v>
      </c>
      <c r="O289" s="10">
        <f t="shared" si="16"/>
        <v>2012268.98</v>
      </c>
      <c r="P289" s="10">
        <f t="shared" si="17"/>
        <v>18713878.720000014</v>
      </c>
      <c r="Q289" s="10">
        <f t="shared" si="18"/>
        <v>5476</v>
      </c>
      <c r="R289" s="10">
        <f t="shared" si="19"/>
        <v>292</v>
      </c>
      <c r="S289" s="10">
        <f>IF(Table1[[#This Row],[quantity]]&gt;0,Table1[[#This Row],[quantity]],0)</f>
        <v>20</v>
      </c>
      <c r="T289" s="10">
        <f>IF(AND(Table1[[#This Row],[quantity]]&lt;0,Table1[[#This Row],[amount]]&lt;0),Table1[[#This Row],[quantity]]*Table1[[#This Row],[amount]],0)</f>
        <v>0</v>
      </c>
      <c r="U289" s="10">
        <f>IF(Table1[[#This Row],[quantity]]&lt;0,Table1[[#This Row],[quantity]],0)</f>
        <v>0</v>
      </c>
    </row>
    <row r="290" spans="1:21" ht="14.25" customHeight="1" x14ac:dyDescent="0.25">
      <c r="A290" s="5">
        <v>45640</v>
      </c>
      <c r="B290" s="6" t="s">
        <v>57</v>
      </c>
      <c r="C290" s="6" t="s">
        <v>96</v>
      </c>
      <c r="D290" s="6" t="s">
        <v>97</v>
      </c>
      <c r="E290" s="6" t="s">
        <v>60</v>
      </c>
      <c r="F290" s="6" t="s">
        <v>61</v>
      </c>
      <c r="G290" s="6" t="s">
        <v>62</v>
      </c>
      <c r="H290" s="6" t="s">
        <v>71</v>
      </c>
      <c r="I290" s="6">
        <v>5</v>
      </c>
      <c r="J290" s="6">
        <v>50</v>
      </c>
      <c r="K290" s="6">
        <v>5102</v>
      </c>
      <c r="L290" s="6"/>
      <c r="M290" s="6" t="s">
        <v>105</v>
      </c>
      <c r="N290" s="10">
        <f>IF(AND(Table1[[#This Row],[quantity]] &gt;= 0, Table1[[#This Row],[amount]] &gt;= 0), Table1[[#This Row],[quantity]] * Table1[[#This Row],[amount]], 0)</f>
        <v>255100</v>
      </c>
      <c r="O290" s="10">
        <f t="shared" si="16"/>
        <v>3870872.7200000016</v>
      </c>
      <c r="P290" s="10">
        <f t="shared" si="17"/>
        <v>22428205.329999987</v>
      </c>
      <c r="Q290" s="10">
        <f t="shared" si="18"/>
        <v>6621</v>
      </c>
      <c r="R290" s="10">
        <f t="shared" si="19"/>
        <v>373</v>
      </c>
      <c r="S290" s="10">
        <f>IF(Table1[[#This Row],[quantity]]&gt;0,Table1[[#This Row],[quantity]],0)</f>
        <v>50</v>
      </c>
      <c r="T290" s="10">
        <f>IF(AND(Table1[[#This Row],[quantity]]&lt;0,Table1[[#This Row],[amount]]&lt;0),Table1[[#This Row],[quantity]]*Table1[[#This Row],[amount]],0)</f>
        <v>0</v>
      </c>
      <c r="U290" s="10">
        <f>IF(Table1[[#This Row],[quantity]]&lt;0,Table1[[#This Row],[quantity]],0)</f>
        <v>0</v>
      </c>
    </row>
    <row r="291" spans="1:21" ht="14.25" customHeight="1" x14ac:dyDescent="0.25">
      <c r="A291" s="5">
        <v>45642</v>
      </c>
      <c r="B291" s="6" t="s">
        <v>57</v>
      </c>
      <c r="C291" s="6" t="s">
        <v>106</v>
      </c>
      <c r="D291" s="6" t="s">
        <v>107</v>
      </c>
      <c r="E291" s="6" t="s">
        <v>81</v>
      </c>
      <c r="F291" s="6" t="s">
        <v>82</v>
      </c>
      <c r="G291" s="6" t="s">
        <v>62</v>
      </c>
      <c r="H291" s="6" t="s">
        <v>63</v>
      </c>
      <c r="I291" s="6">
        <v>5</v>
      </c>
      <c r="J291" s="6">
        <v>50</v>
      </c>
      <c r="K291" s="6">
        <v>5102</v>
      </c>
      <c r="L291" s="6"/>
      <c r="M291" s="6" t="s">
        <v>136</v>
      </c>
      <c r="N291" s="10">
        <f>IF(AND(Table1[[#This Row],[quantity]] &gt;= 0, Table1[[#This Row],[amount]] &gt;= 0), Table1[[#This Row],[quantity]] * Table1[[#This Row],[amount]], 0)</f>
        <v>255100</v>
      </c>
      <c r="O291" s="10">
        <f t="shared" si="16"/>
        <v>3229013.55</v>
      </c>
      <c r="P291" s="10">
        <f t="shared" si="17"/>
        <v>18458322.720000014</v>
      </c>
      <c r="Q291" s="10">
        <f t="shared" si="18"/>
        <v>5456</v>
      </c>
      <c r="R291" s="10">
        <f t="shared" si="19"/>
        <v>291</v>
      </c>
      <c r="S291" s="10">
        <f>IF(Table1[[#This Row],[quantity]]&gt;0,Table1[[#This Row],[quantity]],0)</f>
        <v>50</v>
      </c>
      <c r="T291" s="10">
        <f>IF(AND(Table1[[#This Row],[quantity]]&lt;0,Table1[[#This Row],[amount]]&lt;0),Table1[[#This Row],[quantity]]*Table1[[#This Row],[amount]],0)</f>
        <v>0</v>
      </c>
      <c r="U291" s="10">
        <f>IF(Table1[[#This Row],[quantity]]&lt;0,Table1[[#This Row],[quantity]],0)</f>
        <v>0</v>
      </c>
    </row>
    <row r="292" spans="1:21" ht="14.25" customHeight="1" x14ac:dyDescent="0.25">
      <c r="A292" s="5">
        <v>45640</v>
      </c>
      <c r="B292" s="6" t="s">
        <v>57</v>
      </c>
      <c r="C292" s="6" t="s">
        <v>79</v>
      </c>
      <c r="D292" s="6" t="s">
        <v>80</v>
      </c>
      <c r="E292" s="6" t="s">
        <v>81</v>
      </c>
      <c r="F292" s="6" t="s">
        <v>82</v>
      </c>
      <c r="G292" s="6" t="s">
        <v>62</v>
      </c>
      <c r="H292" s="6" t="s">
        <v>71</v>
      </c>
      <c r="I292" s="6">
        <v>5</v>
      </c>
      <c r="J292" s="6">
        <v>50</v>
      </c>
      <c r="K292" s="6">
        <v>5102</v>
      </c>
      <c r="L292" s="6"/>
      <c r="M292" s="6" t="s">
        <v>105</v>
      </c>
      <c r="N292" s="10">
        <f>IF(AND(Table1[[#This Row],[quantity]] &gt;= 0, Table1[[#This Row],[amount]] &gt;= 0), Table1[[#This Row],[quantity]] * Table1[[#This Row],[amount]], 0)</f>
        <v>255100</v>
      </c>
      <c r="O292" s="10">
        <f t="shared" si="16"/>
        <v>1224348.51</v>
      </c>
      <c r="P292" s="10">
        <f t="shared" si="17"/>
        <v>22173105.329999987</v>
      </c>
      <c r="Q292" s="10">
        <f t="shared" si="18"/>
        <v>6571</v>
      </c>
      <c r="R292" s="10">
        <f t="shared" si="19"/>
        <v>372</v>
      </c>
      <c r="S292" s="10">
        <f>IF(Table1[[#This Row],[quantity]]&gt;0,Table1[[#This Row],[quantity]],0)</f>
        <v>50</v>
      </c>
      <c r="T292" s="10">
        <f>IF(AND(Table1[[#This Row],[quantity]]&lt;0,Table1[[#This Row],[amount]]&lt;0),Table1[[#This Row],[quantity]]*Table1[[#This Row],[amount]],0)</f>
        <v>0</v>
      </c>
      <c r="U292" s="10">
        <f>IF(Table1[[#This Row],[quantity]]&lt;0,Table1[[#This Row],[quantity]],0)</f>
        <v>0</v>
      </c>
    </row>
    <row r="293" spans="1:21" ht="14.25" customHeight="1" x14ac:dyDescent="0.25">
      <c r="A293" s="5">
        <v>45644</v>
      </c>
      <c r="B293" s="6" t="s">
        <v>57</v>
      </c>
      <c r="C293" s="6" t="s">
        <v>72</v>
      </c>
      <c r="D293" s="6" t="s">
        <v>73</v>
      </c>
      <c r="E293" s="6" t="s">
        <v>60</v>
      </c>
      <c r="F293" s="6" t="s">
        <v>61</v>
      </c>
      <c r="G293" s="6" t="s">
        <v>26</v>
      </c>
      <c r="H293" s="6" t="s">
        <v>27</v>
      </c>
      <c r="I293" s="6">
        <v>24</v>
      </c>
      <c r="J293" s="6">
        <v>24</v>
      </c>
      <c r="K293" s="6">
        <v>10500</v>
      </c>
      <c r="L293" s="6"/>
      <c r="M293" s="6" t="s">
        <v>136</v>
      </c>
      <c r="N293" s="10">
        <f>IF(AND(Table1[[#This Row],[quantity]] &gt;= 0, Table1[[#This Row],[amount]] &gt;= 0), Table1[[#This Row],[quantity]] * Table1[[#This Row],[amount]], 0)</f>
        <v>252000</v>
      </c>
      <c r="O293" s="10">
        <f t="shared" si="16"/>
        <v>1081913.0399999998</v>
      </c>
      <c r="P293" s="10">
        <f t="shared" si="17"/>
        <v>18203222.720000017</v>
      </c>
      <c r="Q293" s="10">
        <f t="shared" si="18"/>
        <v>5406</v>
      </c>
      <c r="R293" s="10">
        <f t="shared" si="19"/>
        <v>290</v>
      </c>
      <c r="S293" s="10">
        <f>IF(Table1[[#This Row],[quantity]]&gt;0,Table1[[#This Row],[quantity]],0)</f>
        <v>24</v>
      </c>
      <c r="T293" s="10">
        <f>IF(AND(Table1[[#This Row],[quantity]]&lt;0,Table1[[#This Row],[amount]]&lt;0),Table1[[#This Row],[quantity]]*Table1[[#This Row],[amount]],0)</f>
        <v>0</v>
      </c>
      <c r="U293" s="10">
        <f>IF(Table1[[#This Row],[quantity]]&lt;0,Table1[[#This Row],[quantity]],0)</f>
        <v>0</v>
      </c>
    </row>
    <row r="294" spans="1:21" ht="14.25" customHeight="1" x14ac:dyDescent="0.25">
      <c r="A294" s="5">
        <v>45642</v>
      </c>
      <c r="B294" s="6" t="s">
        <v>57</v>
      </c>
      <c r="C294" s="6" t="s">
        <v>129</v>
      </c>
      <c r="D294" s="6" t="s">
        <v>130</v>
      </c>
      <c r="E294" s="6" t="s">
        <v>81</v>
      </c>
      <c r="F294" s="6" t="s">
        <v>82</v>
      </c>
      <c r="G294" s="6" t="s">
        <v>62</v>
      </c>
      <c r="H294" s="6" t="s">
        <v>63</v>
      </c>
      <c r="I294" s="6">
        <v>48</v>
      </c>
      <c r="J294" s="6">
        <v>48</v>
      </c>
      <c r="K294" s="6">
        <v>5244.48</v>
      </c>
      <c r="L294" s="6"/>
      <c r="M294" s="6" t="s">
        <v>136</v>
      </c>
      <c r="N294" s="10">
        <f>IF(AND(Table1[[#This Row],[quantity]] &gt;= 0, Table1[[#This Row],[amount]] &gt;= 0), Table1[[#This Row],[quantity]] * Table1[[#This Row],[amount]], 0)</f>
        <v>251735.03999999998</v>
      </c>
      <c r="O294" s="10">
        <f t="shared" si="16"/>
        <v>4020367.8</v>
      </c>
      <c r="P294" s="10">
        <f t="shared" si="17"/>
        <v>17951222.720000014</v>
      </c>
      <c r="Q294" s="10">
        <f t="shared" si="18"/>
        <v>5382</v>
      </c>
      <c r="R294" s="10">
        <f t="shared" si="19"/>
        <v>289</v>
      </c>
      <c r="S294" s="10">
        <f>IF(Table1[[#This Row],[quantity]]&gt;0,Table1[[#This Row],[quantity]],0)</f>
        <v>48</v>
      </c>
      <c r="T294" s="10">
        <f>IF(AND(Table1[[#This Row],[quantity]]&lt;0,Table1[[#This Row],[amount]]&lt;0),Table1[[#This Row],[quantity]]*Table1[[#This Row],[amount]],0)</f>
        <v>0</v>
      </c>
      <c r="U294" s="10">
        <f>IF(Table1[[#This Row],[quantity]]&lt;0,Table1[[#This Row],[quantity]],0)</f>
        <v>0</v>
      </c>
    </row>
    <row r="295" spans="1:21" ht="14.25" customHeight="1" x14ac:dyDescent="0.25">
      <c r="A295" s="5">
        <v>45640</v>
      </c>
      <c r="B295" s="6" t="s">
        <v>57</v>
      </c>
      <c r="C295" s="6" t="s">
        <v>96</v>
      </c>
      <c r="D295" s="6" t="s">
        <v>97</v>
      </c>
      <c r="E295" s="6" t="s">
        <v>60</v>
      </c>
      <c r="F295" s="6" t="s">
        <v>61</v>
      </c>
      <c r="G295" s="6" t="s">
        <v>26</v>
      </c>
      <c r="H295" s="6" t="s">
        <v>27</v>
      </c>
      <c r="I295" s="6">
        <v>72</v>
      </c>
      <c r="J295" s="6">
        <v>72</v>
      </c>
      <c r="K295" s="6">
        <v>3456</v>
      </c>
      <c r="L295" s="6"/>
      <c r="M295" s="6" t="s">
        <v>105</v>
      </c>
      <c r="N295" s="10">
        <f>IF(AND(Table1[[#This Row],[quantity]] &gt;= 0, Table1[[#This Row],[amount]] &gt;= 0), Table1[[#This Row],[quantity]] * Table1[[#This Row],[amount]], 0)</f>
        <v>248832</v>
      </c>
      <c r="O295" s="10">
        <f t="shared" si="16"/>
        <v>3615772.7200000016</v>
      </c>
      <c r="P295" s="10">
        <f t="shared" si="17"/>
        <v>21918005.329999983</v>
      </c>
      <c r="Q295" s="10">
        <f t="shared" si="18"/>
        <v>6521</v>
      </c>
      <c r="R295" s="10">
        <f t="shared" si="19"/>
        <v>371</v>
      </c>
      <c r="S295" s="10">
        <f>IF(Table1[[#This Row],[quantity]]&gt;0,Table1[[#This Row],[quantity]],0)</f>
        <v>72</v>
      </c>
      <c r="T295" s="10">
        <f>IF(AND(Table1[[#This Row],[quantity]]&lt;0,Table1[[#This Row],[amount]]&lt;0),Table1[[#This Row],[quantity]]*Table1[[#This Row],[amount]],0)</f>
        <v>0</v>
      </c>
      <c r="U295" s="10">
        <f>IF(Table1[[#This Row],[quantity]]&lt;0,Table1[[#This Row],[quantity]],0)</f>
        <v>0</v>
      </c>
    </row>
    <row r="296" spans="1:21" ht="14.25" customHeight="1" x14ac:dyDescent="0.25">
      <c r="A296" s="5">
        <v>45640</v>
      </c>
      <c r="B296" s="6" t="s">
        <v>57</v>
      </c>
      <c r="C296" s="6" t="s">
        <v>58</v>
      </c>
      <c r="D296" s="6" t="s">
        <v>59</v>
      </c>
      <c r="E296" s="6" t="s">
        <v>60</v>
      </c>
      <c r="F296" s="6" t="s">
        <v>61</v>
      </c>
      <c r="G296" s="6" t="s">
        <v>26</v>
      </c>
      <c r="H296" s="6" t="s">
        <v>27</v>
      </c>
      <c r="I296" s="6">
        <v>72</v>
      </c>
      <c r="J296" s="6">
        <v>72</v>
      </c>
      <c r="K296" s="6">
        <v>3456</v>
      </c>
      <c r="L296" s="6"/>
      <c r="M296" s="6" t="s">
        <v>105</v>
      </c>
      <c r="N296" s="10">
        <f>IF(AND(Table1[[#This Row],[quantity]] &gt;= 0, Table1[[#This Row],[amount]] &gt;= 0), Table1[[#This Row],[quantity]] * Table1[[#This Row],[amount]], 0)</f>
        <v>248832</v>
      </c>
      <c r="O296" s="10">
        <f t="shared" si="16"/>
        <v>5077497.9199999981</v>
      </c>
      <c r="P296" s="10">
        <f t="shared" si="17"/>
        <v>21669173.32999998</v>
      </c>
      <c r="Q296" s="10">
        <f t="shared" si="18"/>
        <v>6449</v>
      </c>
      <c r="R296" s="10">
        <f t="shared" si="19"/>
        <v>370</v>
      </c>
      <c r="S296" s="10">
        <f>IF(Table1[[#This Row],[quantity]]&gt;0,Table1[[#This Row],[quantity]],0)</f>
        <v>72</v>
      </c>
      <c r="T296" s="10">
        <f>IF(AND(Table1[[#This Row],[quantity]]&lt;0,Table1[[#This Row],[amount]]&lt;0),Table1[[#This Row],[quantity]]*Table1[[#This Row],[amount]],0)</f>
        <v>0</v>
      </c>
      <c r="U296" s="10">
        <f>IF(Table1[[#This Row],[quantity]]&lt;0,Table1[[#This Row],[quantity]],0)</f>
        <v>0</v>
      </c>
    </row>
    <row r="297" spans="1:21" ht="14.25" customHeight="1" x14ac:dyDescent="0.25">
      <c r="A297" s="5">
        <v>45643</v>
      </c>
      <c r="B297" s="6" t="s">
        <v>57</v>
      </c>
      <c r="C297" s="6" t="s">
        <v>58</v>
      </c>
      <c r="D297" s="6" t="s">
        <v>59</v>
      </c>
      <c r="E297" s="6" t="s">
        <v>60</v>
      </c>
      <c r="F297" s="6" t="s">
        <v>61</v>
      </c>
      <c r="G297" s="6" t="s">
        <v>26</v>
      </c>
      <c r="H297" s="6" t="s">
        <v>27</v>
      </c>
      <c r="I297" s="6">
        <v>72</v>
      </c>
      <c r="J297" s="6">
        <v>72</v>
      </c>
      <c r="K297" s="6">
        <v>3456</v>
      </c>
      <c r="L297" s="6"/>
      <c r="M297" s="6" t="s">
        <v>136</v>
      </c>
      <c r="N297" s="10">
        <f>IF(AND(Table1[[#This Row],[quantity]] &gt;= 0, Table1[[#This Row],[amount]] &gt;= 0), Table1[[#This Row],[quantity]] * Table1[[#This Row],[amount]], 0)</f>
        <v>248832</v>
      </c>
      <c r="O297" s="10">
        <f t="shared" si="16"/>
        <v>4828665.9199999981</v>
      </c>
      <c r="P297" s="10">
        <f t="shared" si="17"/>
        <v>17699487.680000007</v>
      </c>
      <c r="Q297" s="10">
        <f t="shared" si="18"/>
        <v>5334</v>
      </c>
      <c r="R297" s="10">
        <f t="shared" si="19"/>
        <v>288</v>
      </c>
      <c r="S297" s="10">
        <f>IF(Table1[[#This Row],[quantity]]&gt;0,Table1[[#This Row],[quantity]],0)</f>
        <v>72</v>
      </c>
      <c r="T297" s="10">
        <f>IF(AND(Table1[[#This Row],[quantity]]&lt;0,Table1[[#This Row],[amount]]&lt;0),Table1[[#This Row],[quantity]]*Table1[[#This Row],[amount]],0)</f>
        <v>0</v>
      </c>
      <c r="U297" s="10">
        <f>IF(Table1[[#This Row],[quantity]]&lt;0,Table1[[#This Row],[quantity]],0)</f>
        <v>0</v>
      </c>
    </row>
    <row r="298" spans="1:21" ht="14.25" customHeight="1" x14ac:dyDescent="0.25">
      <c r="A298" s="5">
        <v>45645</v>
      </c>
      <c r="B298" s="6" t="s">
        <v>57</v>
      </c>
      <c r="C298" s="6" t="s">
        <v>87</v>
      </c>
      <c r="D298" s="6" t="s">
        <v>88</v>
      </c>
      <c r="E298" s="6" t="s">
        <v>60</v>
      </c>
      <c r="F298" s="6" t="s">
        <v>61</v>
      </c>
      <c r="G298" s="6" t="s">
        <v>26</v>
      </c>
      <c r="H298" s="6" t="s">
        <v>27</v>
      </c>
      <c r="I298" s="6">
        <v>72</v>
      </c>
      <c r="J298" s="6">
        <v>72</v>
      </c>
      <c r="K298" s="6">
        <v>3456</v>
      </c>
      <c r="L298" s="6"/>
      <c r="M298" s="6" t="s">
        <v>136</v>
      </c>
      <c r="N298" s="10">
        <f>IF(AND(Table1[[#This Row],[quantity]] &gt;= 0, Table1[[#This Row],[amount]] &gt;= 0), Table1[[#This Row],[quantity]] * Table1[[#This Row],[amount]], 0)</f>
        <v>248832</v>
      </c>
      <c r="O298" s="10">
        <f t="shared" si="16"/>
        <v>3207284.0600000005</v>
      </c>
      <c r="P298" s="10">
        <f t="shared" si="17"/>
        <v>17450655.680000003</v>
      </c>
      <c r="Q298" s="10">
        <f t="shared" si="18"/>
        <v>5262</v>
      </c>
      <c r="R298" s="10">
        <f t="shared" si="19"/>
        <v>287</v>
      </c>
      <c r="S298" s="10">
        <f>IF(Table1[[#This Row],[quantity]]&gt;0,Table1[[#This Row],[quantity]],0)</f>
        <v>72</v>
      </c>
      <c r="T298" s="10">
        <f>IF(AND(Table1[[#This Row],[quantity]]&lt;0,Table1[[#This Row],[amount]]&lt;0),Table1[[#This Row],[quantity]]*Table1[[#This Row],[amount]],0)</f>
        <v>0</v>
      </c>
      <c r="U298" s="10">
        <f>IF(Table1[[#This Row],[quantity]]&lt;0,Table1[[#This Row],[quantity]],0)</f>
        <v>0</v>
      </c>
    </row>
    <row r="299" spans="1:21" ht="14.25" customHeight="1" x14ac:dyDescent="0.25">
      <c r="A299" s="5">
        <v>45640</v>
      </c>
      <c r="B299" s="6" t="s">
        <v>57</v>
      </c>
      <c r="C299" s="6" t="s">
        <v>65</v>
      </c>
      <c r="D299" s="6" t="s">
        <v>66</v>
      </c>
      <c r="E299" s="6" t="s">
        <v>60</v>
      </c>
      <c r="F299" s="6" t="s">
        <v>61</v>
      </c>
      <c r="G299" s="6" t="s">
        <v>62</v>
      </c>
      <c r="H299" s="6" t="s">
        <v>124</v>
      </c>
      <c r="I299" s="6">
        <v>12</v>
      </c>
      <c r="J299" s="6">
        <v>36</v>
      </c>
      <c r="K299" s="6">
        <v>6633.36</v>
      </c>
      <c r="L299" s="6"/>
      <c r="M299" s="6" t="s">
        <v>105</v>
      </c>
      <c r="N299" s="10">
        <f>IF(AND(Table1[[#This Row],[quantity]] &gt;= 0, Table1[[#This Row],[amount]] &gt;= 0), Table1[[#This Row],[quantity]] * Table1[[#This Row],[amount]], 0)</f>
        <v>238800.96</v>
      </c>
      <c r="O299" s="10">
        <f t="shared" si="16"/>
        <v>3924426.6399999997</v>
      </c>
      <c r="P299" s="10">
        <f t="shared" si="17"/>
        <v>21420341.329999983</v>
      </c>
      <c r="Q299" s="10">
        <f t="shared" si="18"/>
        <v>6377</v>
      </c>
      <c r="R299" s="10">
        <f t="shared" si="19"/>
        <v>369</v>
      </c>
      <c r="S299" s="10">
        <f>IF(Table1[[#This Row],[quantity]]&gt;0,Table1[[#This Row],[quantity]],0)</f>
        <v>36</v>
      </c>
      <c r="T299" s="10">
        <f>IF(AND(Table1[[#This Row],[quantity]]&lt;0,Table1[[#This Row],[amount]]&lt;0),Table1[[#This Row],[quantity]]*Table1[[#This Row],[amount]],0)</f>
        <v>0</v>
      </c>
      <c r="U299" s="10">
        <f>IF(Table1[[#This Row],[quantity]]&lt;0,Table1[[#This Row],[quantity]],0)</f>
        <v>0</v>
      </c>
    </row>
    <row r="300" spans="1:21" ht="14.25" customHeight="1" x14ac:dyDescent="0.25">
      <c r="A300" s="5">
        <v>45640</v>
      </c>
      <c r="B300" s="6" t="s">
        <v>57</v>
      </c>
      <c r="C300" s="6" t="s">
        <v>69</v>
      </c>
      <c r="D300" s="6" t="s">
        <v>70</v>
      </c>
      <c r="E300" s="6" t="s">
        <v>60</v>
      </c>
      <c r="F300" s="6" t="s">
        <v>61</v>
      </c>
      <c r="G300" s="6" t="s">
        <v>31</v>
      </c>
      <c r="H300" s="6" t="s">
        <v>32</v>
      </c>
      <c r="I300" s="6">
        <v>48</v>
      </c>
      <c r="J300" s="6">
        <v>48</v>
      </c>
      <c r="K300" s="6">
        <v>4756.8</v>
      </c>
      <c r="L300" s="6"/>
      <c r="M300" s="6" t="s">
        <v>105</v>
      </c>
      <c r="N300" s="10">
        <f>IF(AND(Table1[[#This Row],[quantity]] &gt;= 0, Table1[[#This Row],[amount]] &gt;= 0), Table1[[#This Row],[quantity]] * Table1[[#This Row],[amount]], 0)</f>
        <v>228326.40000000002</v>
      </c>
      <c r="O300" s="10">
        <f t="shared" si="16"/>
        <v>1834840.3499999999</v>
      </c>
      <c r="P300" s="10">
        <f t="shared" si="17"/>
        <v>21181540.369999986</v>
      </c>
      <c r="Q300" s="10">
        <f t="shared" si="18"/>
        <v>6341</v>
      </c>
      <c r="R300" s="10">
        <f t="shared" si="19"/>
        <v>368</v>
      </c>
      <c r="S300" s="10">
        <f>IF(Table1[[#This Row],[quantity]]&gt;0,Table1[[#This Row],[quantity]],0)</f>
        <v>48</v>
      </c>
      <c r="T300" s="10">
        <f>IF(AND(Table1[[#This Row],[quantity]]&lt;0,Table1[[#This Row],[amount]]&lt;0),Table1[[#This Row],[quantity]]*Table1[[#This Row],[amount]],0)</f>
        <v>0</v>
      </c>
      <c r="U300" s="10">
        <f>IF(Table1[[#This Row],[quantity]]&lt;0,Table1[[#This Row],[quantity]],0)</f>
        <v>0</v>
      </c>
    </row>
    <row r="301" spans="1:21" ht="14.25" customHeight="1" x14ac:dyDescent="0.25">
      <c r="A301" s="5">
        <v>45640</v>
      </c>
      <c r="B301" s="6" t="s">
        <v>57</v>
      </c>
      <c r="C301" s="6" t="s">
        <v>58</v>
      </c>
      <c r="D301" s="6" t="s">
        <v>59</v>
      </c>
      <c r="E301" s="6" t="s">
        <v>60</v>
      </c>
      <c r="F301" s="6" t="s">
        <v>61</v>
      </c>
      <c r="G301" s="6" t="s">
        <v>31</v>
      </c>
      <c r="H301" s="6" t="s">
        <v>32</v>
      </c>
      <c r="I301" s="6">
        <v>48</v>
      </c>
      <c r="J301" s="6">
        <v>48</v>
      </c>
      <c r="K301" s="6">
        <v>4756.8</v>
      </c>
      <c r="L301" s="6"/>
      <c r="M301" s="6" t="s">
        <v>105</v>
      </c>
      <c r="N301" s="10">
        <f>IF(AND(Table1[[#This Row],[quantity]] &gt;= 0, Table1[[#This Row],[amount]] &gt;= 0), Table1[[#This Row],[quantity]] * Table1[[#This Row],[amount]], 0)</f>
        <v>228326.40000000002</v>
      </c>
      <c r="O301" s="10">
        <f t="shared" si="16"/>
        <v>4579833.9199999981</v>
      </c>
      <c r="P301" s="10">
        <f t="shared" si="17"/>
        <v>20953213.969999984</v>
      </c>
      <c r="Q301" s="10">
        <f t="shared" si="18"/>
        <v>6293</v>
      </c>
      <c r="R301" s="10">
        <f t="shared" si="19"/>
        <v>367</v>
      </c>
      <c r="S301" s="10">
        <f>IF(Table1[[#This Row],[quantity]]&gt;0,Table1[[#This Row],[quantity]],0)</f>
        <v>48</v>
      </c>
      <c r="T301" s="10">
        <f>IF(AND(Table1[[#This Row],[quantity]]&lt;0,Table1[[#This Row],[amount]]&lt;0),Table1[[#This Row],[quantity]]*Table1[[#This Row],[amount]],0)</f>
        <v>0</v>
      </c>
      <c r="U301" s="10">
        <f>IF(Table1[[#This Row],[quantity]]&lt;0,Table1[[#This Row],[quantity]],0)</f>
        <v>0</v>
      </c>
    </row>
    <row r="302" spans="1:21" ht="14.25" customHeight="1" x14ac:dyDescent="0.25">
      <c r="A302" s="5">
        <v>45643</v>
      </c>
      <c r="B302" s="6" t="s">
        <v>57</v>
      </c>
      <c r="C302" s="6" t="s">
        <v>58</v>
      </c>
      <c r="D302" s="6" t="s">
        <v>59</v>
      </c>
      <c r="E302" s="6" t="s">
        <v>60</v>
      </c>
      <c r="F302" s="6" t="s">
        <v>61</v>
      </c>
      <c r="G302" s="6" t="s">
        <v>31</v>
      </c>
      <c r="H302" s="6" t="s">
        <v>32</v>
      </c>
      <c r="I302" s="6">
        <v>48</v>
      </c>
      <c r="J302" s="6">
        <v>48</v>
      </c>
      <c r="K302" s="6">
        <v>4756.8</v>
      </c>
      <c r="L302" s="6"/>
      <c r="M302" s="6" t="s">
        <v>136</v>
      </c>
      <c r="N302" s="10">
        <f>IF(AND(Table1[[#This Row],[quantity]] &gt;= 0, Table1[[#This Row],[amount]] &gt;= 0), Table1[[#This Row],[quantity]] * Table1[[#This Row],[amount]], 0)</f>
        <v>228326.40000000002</v>
      </c>
      <c r="O302" s="10">
        <f t="shared" si="16"/>
        <v>4351507.5199999986</v>
      </c>
      <c r="P302" s="10">
        <f t="shared" si="17"/>
        <v>17201823.679999996</v>
      </c>
      <c r="Q302" s="10">
        <f t="shared" si="18"/>
        <v>5190</v>
      </c>
      <c r="R302" s="10">
        <f t="shared" si="19"/>
        <v>286</v>
      </c>
      <c r="S302" s="10">
        <f>IF(Table1[[#This Row],[quantity]]&gt;0,Table1[[#This Row],[quantity]],0)</f>
        <v>48</v>
      </c>
      <c r="T302" s="10">
        <f>IF(AND(Table1[[#This Row],[quantity]]&lt;0,Table1[[#This Row],[amount]]&lt;0),Table1[[#This Row],[quantity]]*Table1[[#This Row],[amount]],0)</f>
        <v>0</v>
      </c>
      <c r="U302" s="10">
        <f>IF(Table1[[#This Row],[quantity]]&lt;0,Table1[[#This Row],[quantity]],0)</f>
        <v>0</v>
      </c>
    </row>
    <row r="303" spans="1:21" ht="14.25" customHeight="1" x14ac:dyDescent="0.25">
      <c r="A303" s="5">
        <v>45644</v>
      </c>
      <c r="B303" s="6" t="s">
        <v>57</v>
      </c>
      <c r="C303" s="6" t="s">
        <v>65</v>
      </c>
      <c r="D303" s="6" t="s">
        <v>66</v>
      </c>
      <c r="E303" s="6" t="s">
        <v>60</v>
      </c>
      <c r="F303" s="6" t="s">
        <v>61</v>
      </c>
      <c r="G303" s="6" t="s">
        <v>62</v>
      </c>
      <c r="H303" s="6" t="s">
        <v>124</v>
      </c>
      <c r="I303" s="6">
        <v>4</v>
      </c>
      <c r="J303" s="6">
        <v>20</v>
      </c>
      <c r="K303" s="6">
        <v>11296.4</v>
      </c>
      <c r="L303" s="6"/>
      <c r="M303" s="6" t="s">
        <v>136</v>
      </c>
      <c r="N303" s="10">
        <f>IF(AND(Table1[[#This Row],[quantity]] &gt;= 0, Table1[[#This Row],[amount]] &gt;= 0), Table1[[#This Row],[quantity]] * Table1[[#This Row],[amount]], 0)</f>
        <v>225928</v>
      </c>
      <c r="O303" s="10">
        <f t="shared" si="16"/>
        <v>3685625.6799999997</v>
      </c>
      <c r="P303" s="10">
        <f t="shared" si="17"/>
        <v>16973497.279999997</v>
      </c>
      <c r="Q303" s="10">
        <f t="shared" si="18"/>
        <v>5142</v>
      </c>
      <c r="R303" s="10">
        <f t="shared" si="19"/>
        <v>285</v>
      </c>
      <c r="S303" s="10">
        <f>IF(Table1[[#This Row],[quantity]]&gt;0,Table1[[#This Row],[quantity]],0)</f>
        <v>20</v>
      </c>
      <c r="T303" s="10">
        <f>IF(AND(Table1[[#This Row],[quantity]]&lt;0,Table1[[#This Row],[amount]]&lt;0),Table1[[#This Row],[quantity]]*Table1[[#This Row],[amount]],0)</f>
        <v>0</v>
      </c>
      <c r="U303" s="10">
        <f>IF(Table1[[#This Row],[quantity]]&lt;0,Table1[[#This Row],[quantity]],0)</f>
        <v>0</v>
      </c>
    </row>
    <row r="304" spans="1:21" ht="14.25" customHeight="1" x14ac:dyDescent="0.25">
      <c r="A304" s="5">
        <v>45640</v>
      </c>
      <c r="B304" s="6" t="s">
        <v>57</v>
      </c>
      <c r="C304" s="6" t="s">
        <v>65</v>
      </c>
      <c r="D304" s="6" t="s">
        <v>66</v>
      </c>
      <c r="E304" s="6" t="s">
        <v>60</v>
      </c>
      <c r="F304" s="6" t="s">
        <v>61</v>
      </c>
      <c r="G304" s="6" t="s">
        <v>62</v>
      </c>
      <c r="H304" s="6" t="s">
        <v>124</v>
      </c>
      <c r="I304" s="6">
        <v>4</v>
      </c>
      <c r="J304" s="6">
        <v>20</v>
      </c>
      <c r="K304" s="6">
        <v>11296.4</v>
      </c>
      <c r="L304" s="6"/>
      <c r="M304" s="6" t="s">
        <v>105</v>
      </c>
      <c r="N304" s="10">
        <f>IF(AND(Table1[[#This Row],[quantity]] &gt;= 0, Table1[[#This Row],[amount]] &gt;= 0), Table1[[#This Row],[quantity]] * Table1[[#This Row],[amount]], 0)</f>
        <v>225928</v>
      </c>
      <c r="O304" s="10">
        <f t="shared" si="16"/>
        <v>3459697.68</v>
      </c>
      <c r="P304" s="10">
        <f t="shared" si="17"/>
        <v>20724887.569999982</v>
      </c>
      <c r="Q304" s="10">
        <f t="shared" si="18"/>
        <v>6245</v>
      </c>
      <c r="R304" s="10">
        <f t="shared" si="19"/>
        <v>366</v>
      </c>
      <c r="S304" s="10">
        <f>IF(Table1[[#This Row],[quantity]]&gt;0,Table1[[#This Row],[quantity]],0)</f>
        <v>20</v>
      </c>
      <c r="T304" s="10">
        <f>IF(AND(Table1[[#This Row],[quantity]]&lt;0,Table1[[#This Row],[amount]]&lt;0),Table1[[#This Row],[quantity]]*Table1[[#This Row],[amount]],0)</f>
        <v>0</v>
      </c>
      <c r="U304" s="10">
        <f>IF(Table1[[#This Row],[quantity]]&lt;0,Table1[[#This Row],[quantity]],0)</f>
        <v>0</v>
      </c>
    </row>
    <row r="305" spans="1:21" ht="14.25" customHeight="1" x14ac:dyDescent="0.25">
      <c r="A305" s="5">
        <v>45644</v>
      </c>
      <c r="B305" s="6" t="s">
        <v>57</v>
      </c>
      <c r="C305" s="6" t="s">
        <v>72</v>
      </c>
      <c r="D305" s="6" t="s">
        <v>73</v>
      </c>
      <c r="E305" s="6" t="s">
        <v>60</v>
      </c>
      <c r="F305" s="6" t="s">
        <v>61</v>
      </c>
      <c r="G305" s="6" t="s">
        <v>62</v>
      </c>
      <c r="H305" s="6" t="s">
        <v>124</v>
      </c>
      <c r="I305" s="6">
        <v>4</v>
      </c>
      <c r="J305" s="6">
        <v>20</v>
      </c>
      <c r="K305" s="6">
        <v>11296.4</v>
      </c>
      <c r="L305" s="6"/>
      <c r="M305" s="6" t="s">
        <v>136</v>
      </c>
      <c r="N305" s="10">
        <f>IF(AND(Table1[[#This Row],[quantity]] &gt;= 0, Table1[[#This Row],[amount]] &gt;= 0), Table1[[#This Row],[quantity]] * Table1[[#This Row],[amount]], 0)</f>
        <v>225928</v>
      </c>
      <c r="O305" s="10">
        <f t="shared" si="16"/>
        <v>829913.03999999992</v>
      </c>
      <c r="P305" s="10">
        <f t="shared" si="17"/>
        <v>16747569.279999994</v>
      </c>
      <c r="Q305" s="10">
        <f t="shared" si="18"/>
        <v>5122</v>
      </c>
      <c r="R305" s="10">
        <f t="shared" si="19"/>
        <v>284</v>
      </c>
      <c r="S305" s="10">
        <f>IF(Table1[[#This Row],[quantity]]&gt;0,Table1[[#This Row],[quantity]],0)</f>
        <v>20</v>
      </c>
      <c r="T305" s="10">
        <f>IF(AND(Table1[[#This Row],[quantity]]&lt;0,Table1[[#This Row],[amount]]&lt;0),Table1[[#This Row],[quantity]]*Table1[[#This Row],[amount]],0)</f>
        <v>0</v>
      </c>
      <c r="U305" s="10">
        <f>IF(Table1[[#This Row],[quantity]]&lt;0,Table1[[#This Row],[quantity]],0)</f>
        <v>0</v>
      </c>
    </row>
    <row r="306" spans="1:21" ht="14.25" customHeight="1" x14ac:dyDescent="0.25">
      <c r="A306" s="5">
        <v>45643</v>
      </c>
      <c r="B306" s="6" t="s">
        <v>57</v>
      </c>
      <c r="C306" s="6" t="s">
        <v>84</v>
      </c>
      <c r="D306" s="6" t="s">
        <v>85</v>
      </c>
      <c r="E306" s="6" t="s">
        <v>60</v>
      </c>
      <c r="F306" s="6" t="s">
        <v>61</v>
      </c>
      <c r="G306" s="6" t="s">
        <v>62</v>
      </c>
      <c r="H306" s="6" t="s">
        <v>124</v>
      </c>
      <c r="I306" s="6">
        <v>4</v>
      </c>
      <c r="J306" s="6">
        <v>20</v>
      </c>
      <c r="K306" s="6">
        <v>11296.4</v>
      </c>
      <c r="L306" s="6"/>
      <c r="M306" s="6" t="s">
        <v>136</v>
      </c>
      <c r="N306" s="10">
        <f>IF(AND(Table1[[#This Row],[quantity]] &gt;= 0, Table1[[#This Row],[amount]] &gt;= 0), Table1[[#This Row],[quantity]] * Table1[[#This Row],[amount]], 0)</f>
        <v>225928</v>
      </c>
      <c r="O306" s="10">
        <f t="shared" si="16"/>
        <v>1756712.98</v>
      </c>
      <c r="P306" s="10">
        <f t="shared" si="17"/>
        <v>16521641.279999996</v>
      </c>
      <c r="Q306" s="10">
        <f t="shared" si="18"/>
        <v>5102</v>
      </c>
      <c r="R306" s="10">
        <f t="shared" si="19"/>
        <v>283</v>
      </c>
      <c r="S306" s="10">
        <f>IF(Table1[[#This Row],[quantity]]&gt;0,Table1[[#This Row],[quantity]],0)</f>
        <v>20</v>
      </c>
      <c r="T306" s="10">
        <f>IF(AND(Table1[[#This Row],[quantity]]&lt;0,Table1[[#This Row],[amount]]&lt;0),Table1[[#This Row],[quantity]]*Table1[[#This Row],[amount]],0)</f>
        <v>0</v>
      </c>
      <c r="U306" s="10">
        <f>IF(Table1[[#This Row],[quantity]]&lt;0,Table1[[#This Row],[quantity]],0)</f>
        <v>0</v>
      </c>
    </row>
    <row r="307" spans="1:21" ht="14.25" customHeight="1" x14ac:dyDescent="0.25">
      <c r="A307" s="5">
        <v>45639</v>
      </c>
      <c r="B307" s="6" t="s">
        <v>57</v>
      </c>
      <c r="C307" s="6" t="s">
        <v>69</v>
      </c>
      <c r="D307" s="6" t="s">
        <v>70</v>
      </c>
      <c r="E307" s="6" t="s">
        <v>60</v>
      </c>
      <c r="F307" s="6" t="s">
        <v>61</v>
      </c>
      <c r="G307" s="6" t="s">
        <v>62</v>
      </c>
      <c r="H307" s="6" t="s">
        <v>63</v>
      </c>
      <c r="I307" s="6">
        <v>48</v>
      </c>
      <c r="J307" s="6">
        <v>52</v>
      </c>
      <c r="K307" s="6">
        <v>4333.68</v>
      </c>
      <c r="L307" s="6"/>
      <c r="M307" s="6" t="s">
        <v>64</v>
      </c>
      <c r="N307" s="10">
        <f>IF(AND(Table1[[#This Row],[quantity]] &gt;= 0, Table1[[#This Row],[amount]] &gt;= 0), Table1[[#This Row],[quantity]] * Table1[[#This Row],[amount]], 0)</f>
        <v>225351.36000000002</v>
      </c>
      <c r="O307" s="10">
        <f t="shared" si="16"/>
        <v>1606513.95</v>
      </c>
      <c r="P307" s="10">
        <f t="shared" si="17"/>
        <v>3250947.51</v>
      </c>
      <c r="Q307" s="10">
        <f t="shared" si="18"/>
        <v>1029</v>
      </c>
      <c r="R307" s="10">
        <f t="shared" si="19"/>
        <v>54</v>
      </c>
      <c r="S307" s="10">
        <f>IF(Table1[[#This Row],[quantity]]&gt;0,Table1[[#This Row],[quantity]],0)</f>
        <v>52</v>
      </c>
      <c r="T307" s="10">
        <f>IF(AND(Table1[[#This Row],[quantity]]&lt;0,Table1[[#This Row],[amount]]&lt;0),Table1[[#This Row],[quantity]]*Table1[[#This Row],[amount]],0)</f>
        <v>0</v>
      </c>
      <c r="U307" s="10">
        <f>IF(Table1[[#This Row],[quantity]]&lt;0,Table1[[#This Row],[quantity]],0)</f>
        <v>0</v>
      </c>
    </row>
    <row r="308" spans="1:21" ht="14.25" customHeight="1" x14ac:dyDescent="0.25">
      <c r="A308" s="5">
        <v>45643</v>
      </c>
      <c r="B308" s="6" t="s">
        <v>57</v>
      </c>
      <c r="C308" s="6" t="s">
        <v>58</v>
      </c>
      <c r="D308" s="6" t="s">
        <v>59</v>
      </c>
      <c r="E308" s="6" t="s">
        <v>60</v>
      </c>
      <c r="F308" s="6" t="s">
        <v>61</v>
      </c>
      <c r="G308" s="6" t="s">
        <v>18</v>
      </c>
      <c r="H308" s="6" t="s">
        <v>102</v>
      </c>
      <c r="I308" s="6">
        <v>200</v>
      </c>
      <c r="J308" s="6">
        <v>20</v>
      </c>
      <c r="K308" s="6">
        <v>11160.8</v>
      </c>
      <c r="L308" s="6"/>
      <c r="M308" s="6" t="s">
        <v>136</v>
      </c>
      <c r="N308" s="10">
        <f>IF(AND(Table1[[#This Row],[quantity]] &gt;= 0, Table1[[#This Row],[amount]] &gt;= 0), Table1[[#This Row],[quantity]] * Table1[[#This Row],[amount]], 0)</f>
        <v>223216</v>
      </c>
      <c r="O308" s="10">
        <f t="shared" si="16"/>
        <v>4123181.1199999992</v>
      </c>
      <c r="P308" s="10">
        <f t="shared" si="17"/>
        <v>16295713.279999996</v>
      </c>
      <c r="Q308" s="10">
        <f t="shared" si="18"/>
        <v>5082</v>
      </c>
      <c r="R308" s="10">
        <f t="shared" si="19"/>
        <v>282</v>
      </c>
      <c r="S308" s="10">
        <f>IF(Table1[[#This Row],[quantity]]&gt;0,Table1[[#This Row],[quantity]],0)</f>
        <v>20</v>
      </c>
      <c r="T308" s="10">
        <f>IF(AND(Table1[[#This Row],[quantity]]&lt;0,Table1[[#This Row],[amount]]&lt;0),Table1[[#This Row],[quantity]]*Table1[[#This Row],[amount]],0)</f>
        <v>0</v>
      </c>
      <c r="U308" s="10">
        <f>IF(Table1[[#This Row],[quantity]]&lt;0,Table1[[#This Row],[quantity]],0)</f>
        <v>0</v>
      </c>
    </row>
    <row r="309" spans="1:21" ht="14.25" customHeight="1" x14ac:dyDescent="0.25">
      <c r="A309" s="5">
        <v>45640</v>
      </c>
      <c r="B309" s="6" t="s">
        <v>57</v>
      </c>
      <c r="C309" s="6" t="s">
        <v>58</v>
      </c>
      <c r="D309" s="6" t="s">
        <v>59</v>
      </c>
      <c r="E309" s="6" t="s">
        <v>60</v>
      </c>
      <c r="F309" s="6" t="s">
        <v>61</v>
      </c>
      <c r="G309" s="6" t="s">
        <v>18</v>
      </c>
      <c r="H309" s="6" t="s">
        <v>102</v>
      </c>
      <c r="I309" s="6">
        <v>200</v>
      </c>
      <c r="J309" s="6">
        <v>20</v>
      </c>
      <c r="K309" s="6">
        <v>11160.8</v>
      </c>
      <c r="L309" s="6"/>
      <c r="M309" s="6" t="s">
        <v>64</v>
      </c>
      <c r="N309" s="10">
        <f>IF(AND(Table1[[#This Row],[quantity]] &gt;= 0, Table1[[#This Row],[amount]] &gt;= 0), Table1[[#This Row],[quantity]] * Table1[[#This Row],[amount]], 0)</f>
        <v>223216</v>
      </c>
      <c r="O309" s="10">
        <f t="shared" si="16"/>
        <v>3899965.1199999992</v>
      </c>
      <c r="P309" s="10">
        <f t="shared" si="17"/>
        <v>3025596.1499999994</v>
      </c>
      <c r="Q309" s="10">
        <f t="shared" si="18"/>
        <v>977</v>
      </c>
      <c r="R309" s="10">
        <f t="shared" si="19"/>
        <v>53</v>
      </c>
      <c r="S309" s="10">
        <f>IF(Table1[[#This Row],[quantity]]&gt;0,Table1[[#This Row],[quantity]],0)</f>
        <v>20</v>
      </c>
      <c r="T309" s="10">
        <f>IF(AND(Table1[[#This Row],[quantity]]&lt;0,Table1[[#This Row],[amount]]&lt;0),Table1[[#This Row],[quantity]]*Table1[[#This Row],[amount]],0)</f>
        <v>0</v>
      </c>
      <c r="U309" s="10">
        <f>IF(Table1[[#This Row],[quantity]]&lt;0,Table1[[#This Row],[quantity]],0)</f>
        <v>0</v>
      </c>
    </row>
    <row r="310" spans="1:21" ht="14.25" customHeight="1" x14ac:dyDescent="0.25">
      <c r="A310" s="5">
        <v>45643</v>
      </c>
      <c r="B310" s="6" t="s">
        <v>57</v>
      </c>
      <c r="C310" s="6" t="s">
        <v>137</v>
      </c>
      <c r="D310" s="6" t="s">
        <v>138</v>
      </c>
      <c r="E310" s="6" t="s">
        <v>60</v>
      </c>
      <c r="F310" s="6" t="s">
        <v>61</v>
      </c>
      <c r="G310" s="6" t="s">
        <v>110</v>
      </c>
      <c r="H310" s="6" t="s">
        <v>111</v>
      </c>
      <c r="I310" s="6">
        <v>20</v>
      </c>
      <c r="J310" s="6">
        <v>38</v>
      </c>
      <c r="K310" s="6">
        <v>5700</v>
      </c>
      <c r="L310" s="6"/>
      <c r="M310" s="6" t="s">
        <v>136</v>
      </c>
      <c r="N310" s="10">
        <f>IF(AND(Table1[[#This Row],[quantity]] &gt;= 0, Table1[[#This Row],[amount]] &gt;= 0), Table1[[#This Row],[quantity]] * Table1[[#This Row],[amount]], 0)</f>
        <v>216600</v>
      </c>
      <c r="O310" s="10">
        <f t="shared" si="16"/>
        <v>3132034.48</v>
      </c>
      <c r="P310" s="10">
        <f t="shared" si="17"/>
        <v>16072497.279999996</v>
      </c>
      <c r="Q310" s="10">
        <f t="shared" si="18"/>
        <v>5062</v>
      </c>
      <c r="R310" s="10">
        <f t="shared" si="19"/>
        <v>281</v>
      </c>
      <c r="S310" s="10">
        <f>IF(Table1[[#This Row],[quantity]]&gt;0,Table1[[#This Row],[quantity]],0)</f>
        <v>38</v>
      </c>
      <c r="T310" s="10">
        <f>IF(AND(Table1[[#This Row],[quantity]]&lt;0,Table1[[#This Row],[amount]]&lt;0),Table1[[#This Row],[quantity]]*Table1[[#This Row],[amount]],0)</f>
        <v>0</v>
      </c>
      <c r="U310" s="10">
        <f>IF(Table1[[#This Row],[quantity]]&lt;0,Table1[[#This Row],[quantity]],0)</f>
        <v>0</v>
      </c>
    </row>
    <row r="311" spans="1:21" ht="14.25" customHeight="1" x14ac:dyDescent="0.25">
      <c r="A311" s="5">
        <v>45643</v>
      </c>
      <c r="B311" s="6" t="s">
        <v>57</v>
      </c>
      <c r="C311" s="6" t="s">
        <v>137</v>
      </c>
      <c r="D311" s="6" t="s">
        <v>138</v>
      </c>
      <c r="E311" s="6" t="s">
        <v>60</v>
      </c>
      <c r="F311" s="6" t="s">
        <v>61</v>
      </c>
      <c r="G311" s="6" t="s">
        <v>55</v>
      </c>
      <c r="H311" s="6" t="s">
        <v>56</v>
      </c>
      <c r="I311" s="6">
        <v>72</v>
      </c>
      <c r="J311" s="6">
        <v>72</v>
      </c>
      <c r="K311" s="6">
        <v>3000.24</v>
      </c>
      <c r="L311" s="6"/>
      <c r="M311" s="6" t="s">
        <v>136</v>
      </c>
      <c r="N311" s="10">
        <f>IF(AND(Table1[[#This Row],[quantity]] &gt;= 0, Table1[[#This Row],[amount]] &gt;= 0), Table1[[#This Row],[quantity]] * Table1[[#This Row],[amount]], 0)</f>
        <v>216017.27999999997</v>
      </c>
      <c r="O311" s="10">
        <f t="shared" si="16"/>
        <v>2915434.48</v>
      </c>
      <c r="P311" s="10">
        <f t="shared" si="17"/>
        <v>15855897.279999996</v>
      </c>
      <c r="Q311" s="10">
        <f t="shared" si="18"/>
        <v>5024</v>
      </c>
      <c r="R311" s="10">
        <f t="shared" si="19"/>
        <v>280</v>
      </c>
      <c r="S311" s="10">
        <f>IF(Table1[[#This Row],[quantity]]&gt;0,Table1[[#This Row],[quantity]],0)</f>
        <v>72</v>
      </c>
      <c r="T311" s="10">
        <f>IF(AND(Table1[[#This Row],[quantity]]&lt;0,Table1[[#This Row],[amount]]&lt;0),Table1[[#This Row],[quantity]]*Table1[[#This Row],[amount]],0)</f>
        <v>0</v>
      </c>
      <c r="U311" s="10">
        <f>IF(Table1[[#This Row],[quantity]]&lt;0,Table1[[#This Row],[quantity]],0)</f>
        <v>0</v>
      </c>
    </row>
    <row r="312" spans="1:21" ht="14.25" customHeight="1" x14ac:dyDescent="0.25">
      <c r="A312" s="5">
        <v>45640</v>
      </c>
      <c r="B312" s="6" t="s">
        <v>57</v>
      </c>
      <c r="C312" s="6" t="s">
        <v>99</v>
      </c>
      <c r="D312" s="6" t="s">
        <v>100</v>
      </c>
      <c r="E312" s="6" t="s">
        <v>81</v>
      </c>
      <c r="F312" s="6" t="s">
        <v>82</v>
      </c>
      <c r="G312" s="6" t="s">
        <v>62</v>
      </c>
      <c r="H312" s="6" t="s">
        <v>71</v>
      </c>
      <c r="I312" s="6">
        <v>3</v>
      </c>
      <c r="J312" s="6">
        <v>15</v>
      </c>
      <c r="K312" s="6">
        <v>14374.95</v>
      </c>
      <c r="L312" s="6"/>
      <c r="M312" s="6" t="s">
        <v>105</v>
      </c>
      <c r="N312" s="10">
        <f>IF(AND(Table1[[#This Row],[quantity]] &gt;= 0, Table1[[#This Row],[amount]] &gt;= 0), Table1[[#This Row],[quantity]] * Table1[[#This Row],[amount]], 0)</f>
        <v>215624.25</v>
      </c>
      <c r="O312" s="10">
        <f t="shared" si="16"/>
        <v>1751344.6099999999</v>
      </c>
      <c r="P312" s="10">
        <f t="shared" si="17"/>
        <v>20498959.569999985</v>
      </c>
      <c r="Q312" s="10">
        <f t="shared" si="18"/>
        <v>6225</v>
      </c>
      <c r="R312" s="10">
        <f t="shared" si="19"/>
        <v>365</v>
      </c>
      <c r="S312" s="10">
        <f>IF(Table1[[#This Row],[quantity]]&gt;0,Table1[[#This Row],[quantity]],0)</f>
        <v>15</v>
      </c>
      <c r="T312" s="10">
        <f>IF(AND(Table1[[#This Row],[quantity]]&lt;0,Table1[[#This Row],[amount]]&lt;0),Table1[[#This Row],[quantity]]*Table1[[#This Row],[amount]],0)</f>
        <v>0</v>
      </c>
      <c r="U312" s="10">
        <f>IF(Table1[[#This Row],[quantity]]&lt;0,Table1[[#This Row],[quantity]],0)</f>
        <v>0</v>
      </c>
    </row>
    <row r="313" spans="1:21" ht="14.25" customHeight="1" x14ac:dyDescent="0.25">
      <c r="A313" s="5">
        <v>45646</v>
      </c>
      <c r="B313" s="6" t="s">
        <v>57</v>
      </c>
      <c r="C313" s="6" t="s">
        <v>67</v>
      </c>
      <c r="D313" s="6" t="s">
        <v>68</v>
      </c>
      <c r="E313" s="6" t="s">
        <v>60</v>
      </c>
      <c r="F313" s="6" t="s">
        <v>61</v>
      </c>
      <c r="G313" s="6" t="s">
        <v>40</v>
      </c>
      <c r="H313" s="6" t="s">
        <v>50</v>
      </c>
      <c r="I313" s="6">
        <v>216</v>
      </c>
      <c r="J313" s="6">
        <v>45</v>
      </c>
      <c r="K313" s="6">
        <v>4693.95</v>
      </c>
      <c r="L313" s="6"/>
      <c r="M313" s="6" t="s">
        <v>136</v>
      </c>
      <c r="N313" s="10">
        <f>IF(AND(Table1[[#This Row],[quantity]] &gt;= 0, Table1[[#This Row],[amount]] &gt;= 0), Table1[[#This Row],[quantity]] * Table1[[#This Row],[amount]], 0)</f>
        <v>211227.75</v>
      </c>
      <c r="O313" s="10">
        <f t="shared" si="16"/>
        <v>3447125.9599999995</v>
      </c>
      <c r="P313" s="10">
        <f t="shared" si="17"/>
        <v>15639879.999999994</v>
      </c>
      <c r="Q313" s="10">
        <f t="shared" si="18"/>
        <v>4952</v>
      </c>
      <c r="R313" s="10">
        <f t="shared" si="19"/>
        <v>279</v>
      </c>
      <c r="S313" s="10">
        <f>IF(Table1[[#This Row],[quantity]]&gt;0,Table1[[#This Row],[quantity]],0)</f>
        <v>45</v>
      </c>
      <c r="T313" s="10">
        <f>IF(AND(Table1[[#This Row],[quantity]]&lt;0,Table1[[#This Row],[amount]]&lt;0),Table1[[#This Row],[quantity]]*Table1[[#This Row],[amount]],0)</f>
        <v>0</v>
      </c>
      <c r="U313" s="10">
        <f>IF(Table1[[#This Row],[quantity]]&lt;0,Table1[[#This Row],[quantity]],0)</f>
        <v>0</v>
      </c>
    </row>
    <row r="314" spans="1:21" ht="14.25" customHeight="1" x14ac:dyDescent="0.25">
      <c r="A314" s="5">
        <v>45640</v>
      </c>
      <c r="B314" s="6" t="s">
        <v>57</v>
      </c>
      <c r="C314" s="6" t="s">
        <v>90</v>
      </c>
      <c r="D314" s="6" t="s">
        <v>91</v>
      </c>
      <c r="E314" s="6" t="s">
        <v>81</v>
      </c>
      <c r="F314" s="6" t="s">
        <v>82</v>
      </c>
      <c r="G314" s="6" t="s">
        <v>31</v>
      </c>
      <c r="H314" s="6" t="s">
        <v>32</v>
      </c>
      <c r="I314" s="6">
        <v>60</v>
      </c>
      <c r="J314" s="6">
        <v>60</v>
      </c>
      <c r="K314" s="6">
        <v>3513</v>
      </c>
      <c r="L314" s="6"/>
      <c r="M314" s="6" t="s">
        <v>105</v>
      </c>
      <c r="N314" s="10">
        <f>IF(AND(Table1[[#This Row],[quantity]] &gt;= 0, Table1[[#This Row],[amount]] &gt;= 0), Table1[[#This Row],[quantity]] * Table1[[#This Row],[amount]], 0)</f>
        <v>210780</v>
      </c>
      <c r="O314" s="10">
        <f t="shared" si="16"/>
        <v>1250305.8299999998</v>
      </c>
      <c r="P314" s="10">
        <f t="shared" si="17"/>
        <v>20283335.319999989</v>
      </c>
      <c r="Q314" s="10">
        <f t="shared" si="18"/>
        <v>6210</v>
      </c>
      <c r="R314" s="10">
        <f t="shared" si="19"/>
        <v>364</v>
      </c>
      <c r="S314" s="10">
        <f>IF(Table1[[#This Row],[quantity]]&gt;0,Table1[[#This Row],[quantity]],0)</f>
        <v>60</v>
      </c>
      <c r="T314" s="10">
        <f>IF(AND(Table1[[#This Row],[quantity]]&lt;0,Table1[[#This Row],[amount]]&lt;0),Table1[[#This Row],[quantity]]*Table1[[#This Row],[amount]],0)</f>
        <v>0</v>
      </c>
      <c r="U314" s="10">
        <f>IF(Table1[[#This Row],[quantity]]&lt;0,Table1[[#This Row],[quantity]],0)</f>
        <v>0</v>
      </c>
    </row>
    <row r="315" spans="1:21" ht="14.25" customHeight="1" x14ac:dyDescent="0.25">
      <c r="A315" s="5">
        <v>45642</v>
      </c>
      <c r="B315" s="6" t="s">
        <v>57</v>
      </c>
      <c r="C315" s="6" t="s">
        <v>126</v>
      </c>
      <c r="D315" s="6" t="s">
        <v>127</v>
      </c>
      <c r="E315" s="6" t="s">
        <v>45</v>
      </c>
      <c r="F315" s="6" t="s">
        <v>128</v>
      </c>
      <c r="G315" s="6" t="s">
        <v>31</v>
      </c>
      <c r="H315" s="6" t="s">
        <v>33</v>
      </c>
      <c r="I315" s="6">
        <v>45</v>
      </c>
      <c r="J315" s="6">
        <v>36</v>
      </c>
      <c r="K315" s="6">
        <v>5842.08</v>
      </c>
      <c r="L315" s="6"/>
      <c r="M315" s="6" t="s">
        <v>105</v>
      </c>
      <c r="N315" s="10">
        <f>IF(AND(Table1[[#This Row],[quantity]] &gt;= 0, Table1[[#This Row],[amount]] &gt;= 0), Table1[[#This Row],[quantity]] * Table1[[#This Row],[amount]], 0)</f>
        <v>210314.88</v>
      </c>
      <c r="O315" s="10">
        <f t="shared" si="16"/>
        <v>5286187.1100000003</v>
      </c>
      <c r="P315" s="10">
        <f t="shared" si="17"/>
        <v>20072555.319999993</v>
      </c>
      <c r="Q315" s="10">
        <f t="shared" si="18"/>
        <v>6150</v>
      </c>
      <c r="R315" s="10">
        <f t="shared" si="19"/>
        <v>363</v>
      </c>
      <c r="S315" s="10">
        <f>IF(Table1[[#This Row],[quantity]]&gt;0,Table1[[#This Row],[quantity]],0)</f>
        <v>36</v>
      </c>
      <c r="T315" s="10">
        <f>IF(AND(Table1[[#This Row],[quantity]]&lt;0,Table1[[#This Row],[amount]]&lt;0),Table1[[#This Row],[quantity]]*Table1[[#This Row],[amount]],0)</f>
        <v>0</v>
      </c>
      <c r="U315" s="10">
        <f>IF(Table1[[#This Row],[quantity]]&lt;0,Table1[[#This Row],[quantity]],0)</f>
        <v>0</v>
      </c>
    </row>
    <row r="316" spans="1:21" ht="14.25" customHeight="1" x14ac:dyDescent="0.25">
      <c r="A316" s="5">
        <v>45646</v>
      </c>
      <c r="B316" s="6" t="s">
        <v>57</v>
      </c>
      <c r="C316" s="6" t="s">
        <v>96</v>
      </c>
      <c r="D316" s="6" t="s">
        <v>97</v>
      </c>
      <c r="E316" s="6" t="s">
        <v>60</v>
      </c>
      <c r="F316" s="6" t="s">
        <v>61</v>
      </c>
      <c r="G316" s="6" t="s">
        <v>18</v>
      </c>
      <c r="H316" s="6" t="s">
        <v>131</v>
      </c>
      <c r="I316" s="6">
        <v>600</v>
      </c>
      <c r="J316" s="6">
        <v>50</v>
      </c>
      <c r="K316" s="6">
        <v>4152.5</v>
      </c>
      <c r="L316" s="6"/>
      <c r="M316" s="6" t="s">
        <v>136</v>
      </c>
      <c r="N316" s="10">
        <f>IF(AND(Table1[[#This Row],[quantity]] &gt;= 0, Table1[[#This Row],[amount]] &gt;= 0), Table1[[#This Row],[quantity]] * Table1[[#This Row],[amount]], 0)</f>
        <v>207625</v>
      </c>
      <c r="O316" s="10">
        <f t="shared" si="16"/>
        <v>3366940.7200000016</v>
      </c>
      <c r="P316" s="10">
        <f t="shared" si="17"/>
        <v>15428652.249999993</v>
      </c>
      <c r="Q316" s="10">
        <f t="shared" si="18"/>
        <v>4907</v>
      </c>
      <c r="R316" s="10">
        <f t="shared" si="19"/>
        <v>278</v>
      </c>
      <c r="S316" s="10">
        <f>IF(Table1[[#This Row],[quantity]]&gt;0,Table1[[#This Row],[quantity]],0)</f>
        <v>50</v>
      </c>
      <c r="T316" s="10">
        <f>IF(AND(Table1[[#This Row],[quantity]]&lt;0,Table1[[#This Row],[amount]]&lt;0),Table1[[#This Row],[quantity]]*Table1[[#This Row],[amount]],0)</f>
        <v>0</v>
      </c>
      <c r="U316" s="10">
        <f>IF(Table1[[#This Row],[quantity]]&lt;0,Table1[[#This Row],[quantity]],0)</f>
        <v>0</v>
      </c>
    </row>
    <row r="317" spans="1:21" ht="14.25" customHeight="1" x14ac:dyDescent="0.25">
      <c r="A317" s="5">
        <v>45640</v>
      </c>
      <c r="B317" s="6" t="s">
        <v>57</v>
      </c>
      <c r="C317" s="6" t="s">
        <v>84</v>
      </c>
      <c r="D317" s="6" t="s">
        <v>85</v>
      </c>
      <c r="E317" s="6" t="s">
        <v>60</v>
      </c>
      <c r="F317" s="6" t="s">
        <v>61</v>
      </c>
      <c r="G317" s="6" t="s">
        <v>40</v>
      </c>
      <c r="H317" s="6" t="s">
        <v>47</v>
      </c>
      <c r="I317" s="6">
        <v>1080</v>
      </c>
      <c r="J317" s="6">
        <v>72</v>
      </c>
      <c r="K317" s="6">
        <v>2883.6</v>
      </c>
      <c r="L317" s="6"/>
      <c r="M317" s="6" t="s">
        <v>105</v>
      </c>
      <c r="N317" s="10">
        <f>IF(AND(Table1[[#This Row],[quantity]] &gt;= 0, Table1[[#This Row],[amount]] &gt;= 0), Table1[[#This Row],[quantity]] * Table1[[#This Row],[amount]], 0)</f>
        <v>207619.19999999998</v>
      </c>
      <c r="O317" s="10">
        <f t="shared" si="16"/>
        <v>1530784.9800000002</v>
      </c>
      <c r="P317" s="10">
        <f t="shared" si="17"/>
        <v>19862240.43999999</v>
      </c>
      <c r="Q317" s="10">
        <f t="shared" si="18"/>
        <v>6114</v>
      </c>
      <c r="R317" s="10">
        <f t="shared" si="19"/>
        <v>362</v>
      </c>
      <c r="S317" s="10">
        <f>IF(Table1[[#This Row],[quantity]]&gt;0,Table1[[#This Row],[quantity]],0)</f>
        <v>72</v>
      </c>
      <c r="T317" s="10">
        <f>IF(AND(Table1[[#This Row],[quantity]]&lt;0,Table1[[#This Row],[amount]]&lt;0),Table1[[#This Row],[quantity]]*Table1[[#This Row],[amount]],0)</f>
        <v>0</v>
      </c>
      <c r="U317" s="10">
        <f>IF(Table1[[#This Row],[quantity]]&lt;0,Table1[[#This Row],[quantity]],0)</f>
        <v>0</v>
      </c>
    </row>
    <row r="318" spans="1:21" ht="14.25" customHeight="1" x14ac:dyDescent="0.25">
      <c r="A318" s="5">
        <v>45639</v>
      </c>
      <c r="B318" s="6" t="s">
        <v>57</v>
      </c>
      <c r="C318" s="6" t="s">
        <v>67</v>
      </c>
      <c r="D318" s="6" t="s">
        <v>68</v>
      </c>
      <c r="E318" s="6" t="s">
        <v>60</v>
      </c>
      <c r="F318" s="6" t="s">
        <v>61</v>
      </c>
      <c r="G318" s="6" t="s">
        <v>74</v>
      </c>
      <c r="H318" s="6" t="s">
        <v>75</v>
      </c>
      <c r="I318" s="6">
        <v>36</v>
      </c>
      <c r="J318" s="6">
        <v>72</v>
      </c>
      <c r="K318" s="6">
        <v>2880</v>
      </c>
      <c r="L318" s="6"/>
      <c r="M318" s="6" t="s">
        <v>64</v>
      </c>
      <c r="N318" s="10">
        <f>IF(AND(Table1[[#This Row],[quantity]] &gt;= 0, Table1[[#This Row],[amount]] &gt;= 0), Table1[[#This Row],[quantity]] * Table1[[#This Row],[amount]], 0)</f>
        <v>207360</v>
      </c>
      <c r="O318" s="10">
        <f t="shared" si="16"/>
        <v>3235898.21</v>
      </c>
      <c r="P318" s="10">
        <f t="shared" si="17"/>
        <v>2802380.1499999994</v>
      </c>
      <c r="Q318" s="10">
        <f t="shared" si="18"/>
        <v>957</v>
      </c>
      <c r="R318" s="10">
        <f t="shared" si="19"/>
        <v>52</v>
      </c>
      <c r="S318" s="10">
        <f>IF(Table1[[#This Row],[quantity]]&gt;0,Table1[[#This Row],[quantity]],0)</f>
        <v>72</v>
      </c>
      <c r="T318" s="10">
        <f>IF(AND(Table1[[#This Row],[quantity]]&lt;0,Table1[[#This Row],[amount]]&lt;0),Table1[[#This Row],[quantity]]*Table1[[#This Row],[amount]],0)</f>
        <v>0</v>
      </c>
      <c r="U318" s="10">
        <f>IF(Table1[[#This Row],[quantity]]&lt;0,Table1[[#This Row],[quantity]],0)</f>
        <v>0</v>
      </c>
    </row>
    <row r="319" spans="1:21" ht="14.25" customHeight="1" x14ac:dyDescent="0.25">
      <c r="A319" s="5">
        <v>45640</v>
      </c>
      <c r="B319" s="6" t="s">
        <v>57</v>
      </c>
      <c r="C319" s="6" t="s">
        <v>106</v>
      </c>
      <c r="D319" s="6" t="s">
        <v>107</v>
      </c>
      <c r="E319" s="6" t="s">
        <v>81</v>
      </c>
      <c r="F319" s="6" t="s">
        <v>82</v>
      </c>
      <c r="G319" s="6" t="s">
        <v>40</v>
      </c>
      <c r="H319" s="6" t="s">
        <v>41</v>
      </c>
      <c r="I319" s="6">
        <v>1080</v>
      </c>
      <c r="J319" s="6">
        <v>67</v>
      </c>
      <c r="K319" s="6">
        <v>3075.3</v>
      </c>
      <c r="L319" s="6"/>
      <c r="M319" s="6" t="s">
        <v>105</v>
      </c>
      <c r="N319" s="10">
        <f>IF(AND(Table1[[#This Row],[quantity]] &gt;= 0, Table1[[#This Row],[amount]] &gt;= 0), Table1[[#This Row],[quantity]] * Table1[[#This Row],[amount]], 0)</f>
        <v>206045.1</v>
      </c>
      <c r="O319" s="10">
        <f t="shared" si="16"/>
        <v>2973913.55</v>
      </c>
      <c r="P319" s="10">
        <f t="shared" si="17"/>
        <v>19654621.239999991</v>
      </c>
      <c r="Q319" s="10">
        <f t="shared" si="18"/>
        <v>6042</v>
      </c>
      <c r="R319" s="10">
        <f t="shared" si="19"/>
        <v>361</v>
      </c>
      <c r="S319" s="10">
        <f>IF(Table1[[#This Row],[quantity]]&gt;0,Table1[[#This Row],[quantity]],0)</f>
        <v>67</v>
      </c>
      <c r="T319" s="10">
        <f>IF(AND(Table1[[#This Row],[quantity]]&lt;0,Table1[[#This Row],[amount]]&lt;0),Table1[[#This Row],[quantity]]*Table1[[#This Row],[amount]],0)</f>
        <v>0</v>
      </c>
      <c r="U319" s="10">
        <f>IF(Table1[[#This Row],[quantity]]&lt;0,Table1[[#This Row],[quantity]],0)</f>
        <v>0</v>
      </c>
    </row>
    <row r="320" spans="1:21" ht="14.25" customHeight="1" x14ac:dyDescent="0.25">
      <c r="A320" s="5">
        <v>45646</v>
      </c>
      <c r="B320" s="6" t="s">
        <v>57</v>
      </c>
      <c r="C320" s="6" t="s">
        <v>99</v>
      </c>
      <c r="D320" s="6" t="s">
        <v>100</v>
      </c>
      <c r="E320" s="6" t="s">
        <v>81</v>
      </c>
      <c r="F320" s="6" t="s">
        <v>82</v>
      </c>
      <c r="G320" s="6" t="s">
        <v>40</v>
      </c>
      <c r="H320" s="6" t="s">
        <v>93</v>
      </c>
      <c r="I320" s="6">
        <v>4</v>
      </c>
      <c r="J320" s="6">
        <v>12</v>
      </c>
      <c r="K320" s="6">
        <v>17022.599999999999</v>
      </c>
      <c r="L320" s="6"/>
      <c r="M320" s="6" t="s">
        <v>136</v>
      </c>
      <c r="N320" s="10">
        <f>IF(AND(Table1[[#This Row],[quantity]] &gt;= 0, Table1[[#This Row],[amount]] &gt;= 0), Table1[[#This Row],[quantity]] * Table1[[#This Row],[amount]], 0)</f>
        <v>204271.19999999998</v>
      </c>
      <c r="O320" s="10">
        <f t="shared" si="16"/>
        <v>1535720.3599999999</v>
      </c>
      <c r="P320" s="10">
        <f t="shared" si="17"/>
        <v>15221027.249999993</v>
      </c>
      <c r="Q320" s="10">
        <f t="shared" si="18"/>
        <v>4857</v>
      </c>
      <c r="R320" s="10">
        <f t="shared" si="19"/>
        <v>277</v>
      </c>
      <c r="S320" s="10">
        <f>IF(Table1[[#This Row],[quantity]]&gt;0,Table1[[#This Row],[quantity]],0)</f>
        <v>12</v>
      </c>
      <c r="T320" s="10">
        <f>IF(AND(Table1[[#This Row],[quantity]]&lt;0,Table1[[#This Row],[amount]]&lt;0),Table1[[#This Row],[quantity]]*Table1[[#This Row],[amount]],0)</f>
        <v>0</v>
      </c>
      <c r="U320" s="10">
        <f>IF(Table1[[#This Row],[quantity]]&lt;0,Table1[[#This Row],[quantity]],0)</f>
        <v>0</v>
      </c>
    </row>
    <row r="321" spans="1:21" ht="14.25" customHeight="1" x14ac:dyDescent="0.25">
      <c r="A321" s="5">
        <v>45642</v>
      </c>
      <c r="B321" s="6" t="s">
        <v>57</v>
      </c>
      <c r="C321" s="6" t="s">
        <v>126</v>
      </c>
      <c r="D321" s="6" t="s">
        <v>127</v>
      </c>
      <c r="E321" s="6" t="s">
        <v>45</v>
      </c>
      <c r="F321" s="6" t="s">
        <v>128</v>
      </c>
      <c r="G321" s="6" t="s">
        <v>55</v>
      </c>
      <c r="H321" s="6" t="s">
        <v>56</v>
      </c>
      <c r="I321" s="6">
        <v>12</v>
      </c>
      <c r="J321" s="6">
        <v>24</v>
      </c>
      <c r="K321" s="6">
        <v>8327.0400000000009</v>
      </c>
      <c r="L321" s="6"/>
      <c r="M321" s="6" t="s">
        <v>105</v>
      </c>
      <c r="N321" s="10">
        <f>IF(AND(Table1[[#This Row],[quantity]] &gt;= 0, Table1[[#This Row],[amount]] &gt;= 0), Table1[[#This Row],[quantity]] * Table1[[#This Row],[amount]], 0)</f>
        <v>199848.96000000002</v>
      </c>
      <c r="O321" s="10">
        <f t="shared" si="16"/>
        <v>5075872.2299999995</v>
      </c>
      <c r="P321" s="10">
        <f t="shared" si="17"/>
        <v>19448576.139999993</v>
      </c>
      <c r="Q321" s="10">
        <f t="shared" si="18"/>
        <v>5975</v>
      </c>
      <c r="R321" s="10">
        <f t="shared" si="19"/>
        <v>360</v>
      </c>
      <c r="S321" s="10">
        <f>IF(Table1[[#This Row],[quantity]]&gt;0,Table1[[#This Row],[quantity]],0)</f>
        <v>24</v>
      </c>
      <c r="T321" s="10">
        <f>IF(AND(Table1[[#This Row],[quantity]]&lt;0,Table1[[#This Row],[amount]]&lt;0),Table1[[#This Row],[quantity]]*Table1[[#This Row],[amount]],0)</f>
        <v>0</v>
      </c>
      <c r="U321" s="10">
        <f>IF(Table1[[#This Row],[quantity]]&lt;0,Table1[[#This Row],[quantity]],0)</f>
        <v>0</v>
      </c>
    </row>
    <row r="322" spans="1:21" ht="14.25" customHeight="1" x14ac:dyDescent="0.25">
      <c r="A322" s="5">
        <v>45642</v>
      </c>
      <c r="B322" s="6" t="s">
        <v>57</v>
      </c>
      <c r="C322" s="6" t="s">
        <v>126</v>
      </c>
      <c r="D322" s="6" t="s">
        <v>127</v>
      </c>
      <c r="E322" s="6" t="s">
        <v>45</v>
      </c>
      <c r="F322" s="6" t="s">
        <v>128</v>
      </c>
      <c r="G322" s="6" t="s">
        <v>55</v>
      </c>
      <c r="H322" s="6" t="s">
        <v>56</v>
      </c>
      <c r="I322" s="6">
        <v>18</v>
      </c>
      <c r="J322" s="6">
        <v>24</v>
      </c>
      <c r="K322" s="6">
        <v>8327.0400000000009</v>
      </c>
      <c r="L322" s="6"/>
      <c r="M322" s="6" t="s">
        <v>105</v>
      </c>
      <c r="N322" s="10">
        <f>IF(AND(Table1[[#This Row],[quantity]] &gt;= 0, Table1[[#This Row],[amount]] &gt;= 0), Table1[[#This Row],[quantity]] * Table1[[#This Row],[amount]], 0)</f>
        <v>199848.96000000002</v>
      </c>
      <c r="O322" s="10">
        <f t="shared" ref="O322:O385" si="20">SUMIF(C322:C1822,C322,N322:N1822)</f>
        <v>4876023.2699999996</v>
      </c>
      <c r="P322" s="10">
        <f t="shared" ref="P322:P385" si="21">SUMIF(M322:M1822,M322,N322:N1822)</f>
        <v>19248727.179999992</v>
      </c>
      <c r="Q322" s="10">
        <f t="shared" ref="Q322:Q385" si="22">SUMIF(M322:M1822,M322,J322:J1822)</f>
        <v>5951</v>
      </c>
      <c r="R322" s="10">
        <f t="shared" ref="R322:R385" si="23">COUNTIF(M322:M1822,M322)</f>
        <v>359</v>
      </c>
      <c r="S322" s="10">
        <f>IF(Table1[[#This Row],[quantity]]&gt;0,Table1[[#This Row],[quantity]],0)</f>
        <v>24</v>
      </c>
      <c r="T322" s="10">
        <f>IF(AND(Table1[[#This Row],[quantity]]&lt;0,Table1[[#This Row],[amount]]&lt;0),Table1[[#This Row],[quantity]]*Table1[[#This Row],[amount]],0)</f>
        <v>0</v>
      </c>
      <c r="U322" s="10">
        <f>IF(Table1[[#This Row],[quantity]]&lt;0,Table1[[#This Row],[quantity]],0)</f>
        <v>0</v>
      </c>
    </row>
    <row r="323" spans="1:21" ht="14.25" customHeight="1" x14ac:dyDescent="0.25">
      <c r="A323" s="5">
        <v>45643</v>
      </c>
      <c r="B323" s="6" t="s">
        <v>57</v>
      </c>
      <c r="C323" s="6" t="s">
        <v>58</v>
      </c>
      <c r="D323" s="6" t="s">
        <v>59</v>
      </c>
      <c r="E323" s="6" t="s">
        <v>60</v>
      </c>
      <c r="F323" s="6" t="s">
        <v>61</v>
      </c>
      <c r="G323" s="6" t="s">
        <v>62</v>
      </c>
      <c r="H323" s="6" t="s">
        <v>124</v>
      </c>
      <c r="I323" s="6">
        <v>4</v>
      </c>
      <c r="J323" s="6">
        <v>20</v>
      </c>
      <c r="K323" s="6">
        <v>9907.4</v>
      </c>
      <c r="L323" s="6"/>
      <c r="M323" s="6" t="s">
        <v>136</v>
      </c>
      <c r="N323" s="10">
        <f>IF(AND(Table1[[#This Row],[quantity]] &gt;= 0, Table1[[#This Row],[amount]] &gt;= 0), Table1[[#This Row],[quantity]] * Table1[[#This Row],[amount]], 0)</f>
        <v>198148</v>
      </c>
      <c r="O323" s="10">
        <f t="shared" si="20"/>
        <v>3676749.1199999992</v>
      </c>
      <c r="P323" s="10">
        <f t="shared" si="21"/>
        <v>15016756.049999991</v>
      </c>
      <c r="Q323" s="10">
        <f t="shared" si="22"/>
        <v>4845</v>
      </c>
      <c r="R323" s="10">
        <f t="shared" si="23"/>
        <v>276</v>
      </c>
      <c r="S323" s="10">
        <f>IF(Table1[[#This Row],[quantity]]&gt;0,Table1[[#This Row],[quantity]],0)</f>
        <v>20</v>
      </c>
      <c r="T323" s="10">
        <f>IF(AND(Table1[[#This Row],[quantity]]&lt;0,Table1[[#This Row],[amount]]&lt;0),Table1[[#This Row],[quantity]]*Table1[[#This Row],[amount]],0)</f>
        <v>0</v>
      </c>
      <c r="U323" s="10">
        <f>IF(Table1[[#This Row],[quantity]]&lt;0,Table1[[#This Row],[quantity]],0)</f>
        <v>0</v>
      </c>
    </row>
    <row r="324" spans="1:21" ht="14.25" customHeight="1" x14ac:dyDescent="0.25">
      <c r="A324" s="5">
        <v>45640</v>
      </c>
      <c r="B324" s="6" t="s">
        <v>57</v>
      </c>
      <c r="C324" s="6" t="s">
        <v>106</v>
      </c>
      <c r="D324" s="6" t="s">
        <v>107</v>
      </c>
      <c r="E324" s="6" t="s">
        <v>81</v>
      </c>
      <c r="F324" s="6" t="s">
        <v>82</v>
      </c>
      <c r="G324" s="6" t="s">
        <v>62</v>
      </c>
      <c r="H324" s="6" t="s">
        <v>63</v>
      </c>
      <c r="I324" s="6">
        <v>48</v>
      </c>
      <c r="J324" s="6">
        <v>48</v>
      </c>
      <c r="K324" s="6">
        <v>4000.32</v>
      </c>
      <c r="L324" s="6"/>
      <c r="M324" s="6" t="s">
        <v>105</v>
      </c>
      <c r="N324" s="10">
        <f>IF(AND(Table1[[#This Row],[quantity]] &gt;= 0, Table1[[#This Row],[amount]] &gt;= 0), Table1[[#This Row],[quantity]] * Table1[[#This Row],[amount]], 0)</f>
        <v>192015.36000000002</v>
      </c>
      <c r="O324" s="10">
        <f t="shared" si="20"/>
        <v>2767868.4499999988</v>
      </c>
      <c r="P324" s="10">
        <f t="shared" si="21"/>
        <v>19048878.219999995</v>
      </c>
      <c r="Q324" s="10">
        <f t="shared" si="22"/>
        <v>5927</v>
      </c>
      <c r="R324" s="10">
        <f t="shared" si="23"/>
        <v>358</v>
      </c>
      <c r="S324" s="10">
        <f>IF(Table1[[#This Row],[quantity]]&gt;0,Table1[[#This Row],[quantity]],0)</f>
        <v>48</v>
      </c>
      <c r="T324" s="10">
        <f>IF(AND(Table1[[#This Row],[quantity]]&lt;0,Table1[[#This Row],[amount]]&lt;0),Table1[[#This Row],[quantity]]*Table1[[#This Row],[amount]],0)</f>
        <v>0</v>
      </c>
      <c r="U324" s="10">
        <f>IF(Table1[[#This Row],[quantity]]&lt;0,Table1[[#This Row],[quantity]],0)</f>
        <v>0</v>
      </c>
    </row>
    <row r="325" spans="1:21" ht="14.25" customHeight="1" x14ac:dyDescent="0.25">
      <c r="A325" s="5">
        <v>45640</v>
      </c>
      <c r="B325" s="6" t="s">
        <v>57</v>
      </c>
      <c r="C325" s="6" t="s">
        <v>99</v>
      </c>
      <c r="D325" s="6" t="s">
        <v>100</v>
      </c>
      <c r="E325" s="6" t="s">
        <v>81</v>
      </c>
      <c r="F325" s="6" t="s">
        <v>82</v>
      </c>
      <c r="G325" s="6" t="s">
        <v>62</v>
      </c>
      <c r="H325" s="6" t="s">
        <v>63</v>
      </c>
      <c r="I325" s="6">
        <v>48</v>
      </c>
      <c r="J325" s="6">
        <v>48</v>
      </c>
      <c r="K325" s="6">
        <v>4000.32</v>
      </c>
      <c r="L325" s="6"/>
      <c r="M325" s="6" t="s">
        <v>105</v>
      </c>
      <c r="N325" s="10">
        <f>IF(AND(Table1[[#This Row],[quantity]] &gt;= 0, Table1[[#This Row],[amount]] &gt;= 0), Table1[[#This Row],[quantity]] * Table1[[#This Row],[amount]], 0)</f>
        <v>192015.36000000002</v>
      </c>
      <c r="O325" s="10">
        <f t="shared" si="20"/>
        <v>1331449.1600000001</v>
      </c>
      <c r="P325" s="10">
        <f t="shared" si="21"/>
        <v>18856862.859999996</v>
      </c>
      <c r="Q325" s="10">
        <f t="shared" si="22"/>
        <v>5879</v>
      </c>
      <c r="R325" s="10">
        <f t="shared" si="23"/>
        <v>357</v>
      </c>
      <c r="S325" s="10">
        <f>IF(Table1[[#This Row],[quantity]]&gt;0,Table1[[#This Row],[quantity]],0)</f>
        <v>48</v>
      </c>
      <c r="T325" s="10">
        <f>IF(AND(Table1[[#This Row],[quantity]]&lt;0,Table1[[#This Row],[amount]]&lt;0),Table1[[#This Row],[quantity]]*Table1[[#This Row],[amount]],0)</f>
        <v>0</v>
      </c>
      <c r="U325" s="10">
        <f>IF(Table1[[#This Row],[quantity]]&lt;0,Table1[[#This Row],[quantity]],0)</f>
        <v>0</v>
      </c>
    </row>
    <row r="326" spans="1:21" ht="14.25" customHeight="1" x14ac:dyDescent="0.25">
      <c r="A326" s="5">
        <v>45642</v>
      </c>
      <c r="B326" s="6" t="s">
        <v>57</v>
      </c>
      <c r="C326" s="6" t="s">
        <v>129</v>
      </c>
      <c r="D326" s="6" t="s">
        <v>130</v>
      </c>
      <c r="E326" s="6" t="s">
        <v>81</v>
      </c>
      <c r="F326" s="6" t="s">
        <v>82</v>
      </c>
      <c r="G326" s="6" t="s">
        <v>62</v>
      </c>
      <c r="H326" s="6" t="s">
        <v>71</v>
      </c>
      <c r="I326" s="6">
        <v>72</v>
      </c>
      <c r="J326" s="6">
        <v>144</v>
      </c>
      <c r="K326" s="6">
        <v>1333.44</v>
      </c>
      <c r="L326" s="6"/>
      <c r="M326" s="6" t="s">
        <v>136</v>
      </c>
      <c r="N326" s="10">
        <f>IF(AND(Table1[[#This Row],[quantity]] &gt;= 0, Table1[[#This Row],[amount]] &gt;= 0), Table1[[#This Row],[quantity]] * Table1[[#This Row],[amount]], 0)</f>
        <v>192015.36000000002</v>
      </c>
      <c r="O326" s="10">
        <f t="shared" si="20"/>
        <v>3768632.7599999993</v>
      </c>
      <c r="P326" s="10">
        <f t="shared" si="21"/>
        <v>14818608.049999993</v>
      </c>
      <c r="Q326" s="10">
        <f t="shared" si="22"/>
        <v>4825</v>
      </c>
      <c r="R326" s="10">
        <f t="shared" si="23"/>
        <v>275</v>
      </c>
      <c r="S326" s="10">
        <f>IF(Table1[[#This Row],[quantity]]&gt;0,Table1[[#This Row],[quantity]],0)</f>
        <v>144</v>
      </c>
      <c r="T326" s="10">
        <f>IF(AND(Table1[[#This Row],[quantity]]&lt;0,Table1[[#This Row],[amount]]&lt;0),Table1[[#This Row],[quantity]]*Table1[[#This Row],[amount]],0)</f>
        <v>0</v>
      </c>
      <c r="U326" s="10">
        <f>IF(Table1[[#This Row],[quantity]]&lt;0,Table1[[#This Row],[quantity]],0)</f>
        <v>0</v>
      </c>
    </row>
    <row r="327" spans="1:21" ht="14.25" customHeight="1" x14ac:dyDescent="0.25">
      <c r="A327" s="5">
        <v>45639</v>
      </c>
      <c r="B327" s="6" t="s">
        <v>57</v>
      </c>
      <c r="C327" s="6" t="s">
        <v>67</v>
      </c>
      <c r="D327" s="6" t="s">
        <v>68</v>
      </c>
      <c r="E327" s="6" t="s">
        <v>60</v>
      </c>
      <c r="F327" s="6" t="s">
        <v>61</v>
      </c>
      <c r="G327" s="6" t="s">
        <v>62</v>
      </c>
      <c r="H327" s="6" t="s">
        <v>63</v>
      </c>
      <c r="I327" s="6">
        <v>48</v>
      </c>
      <c r="J327" s="6">
        <v>48</v>
      </c>
      <c r="K327" s="6">
        <v>4000.32</v>
      </c>
      <c r="L327" s="6"/>
      <c r="M327" s="6" t="s">
        <v>64</v>
      </c>
      <c r="N327" s="10">
        <f>IF(AND(Table1[[#This Row],[quantity]] &gt;= 0, Table1[[#This Row],[amount]] &gt;= 0), Table1[[#This Row],[quantity]] * Table1[[#This Row],[amount]], 0)</f>
        <v>192015.36000000002</v>
      </c>
      <c r="O327" s="10">
        <f t="shared" si="20"/>
        <v>3028538.2100000004</v>
      </c>
      <c r="P327" s="10">
        <f t="shared" si="21"/>
        <v>2595020.1499999994</v>
      </c>
      <c r="Q327" s="10">
        <f t="shared" si="22"/>
        <v>885</v>
      </c>
      <c r="R327" s="10">
        <f t="shared" si="23"/>
        <v>51</v>
      </c>
      <c r="S327" s="10">
        <f>IF(Table1[[#This Row],[quantity]]&gt;0,Table1[[#This Row],[quantity]],0)</f>
        <v>48</v>
      </c>
      <c r="T327" s="10">
        <f>IF(AND(Table1[[#This Row],[quantity]]&lt;0,Table1[[#This Row],[amount]]&lt;0),Table1[[#This Row],[quantity]]*Table1[[#This Row],[amount]],0)</f>
        <v>0</v>
      </c>
      <c r="U327" s="10">
        <f>IF(Table1[[#This Row],[quantity]]&lt;0,Table1[[#This Row],[quantity]],0)</f>
        <v>0</v>
      </c>
    </row>
    <row r="328" spans="1:21" ht="14.25" customHeight="1" x14ac:dyDescent="0.25">
      <c r="A328" s="5">
        <v>45640</v>
      </c>
      <c r="B328" s="6" t="s">
        <v>57</v>
      </c>
      <c r="C328" s="6" t="s">
        <v>87</v>
      </c>
      <c r="D328" s="6" t="s">
        <v>88</v>
      </c>
      <c r="E328" s="6" t="s">
        <v>60</v>
      </c>
      <c r="F328" s="6" t="s">
        <v>61</v>
      </c>
      <c r="G328" s="6" t="s">
        <v>55</v>
      </c>
      <c r="H328" s="6" t="s">
        <v>56</v>
      </c>
      <c r="I328" s="6">
        <v>12</v>
      </c>
      <c r="J328" s="6">
        <v>24</v>
      </c>
      <c r="K328" s="6">
        <v>7980</v>
      </c>
      <c r="L328" s="6"/>
      <c r="M328" s="6" t="s">
        <v>105</v>
      </c>
      <c r="N328" s="10">
        <f>IF(AND(Table1[[#This Row],[quantity]] &gt;= 0, Table1[[#This Row],[amount]] &gt;= 0), Table1[[#This Row],[quantity]] * Table1[[#This Row],[amount]], 0)</f>
        <v>191520</v>
      </c>
      <c r="O328" s="10">
        <f t="shared" si="20"/>
        <v>2958452.0599999996</v>
      </c>
      <c r="P328" s="10">
        <f t="shared" si="21"/>
        <v>18664847.5</v>
      </c>
      <c r="Q328" s="10">
        <f t="shared" si="22"/>
        <v>5831</v>
      </c>
      <c r="R328" s="10">
        <f t="shared" si="23"/>
        <v>356</v>
      </c>
      <c r="S328" s="10">
        <f>IF(Table1[[#This Row],[quantity]]&gt;0,Table1[[#This Row],[quantity]],0)</f>
        <v>24</v>
      </c>
      <c r="T328" s="10">
        <f>IF(AND(Table1[[#This Row],[quantity]]&lt;0,Table1[[#This Row],[amount]]&lt;0),Table1[[#This Row],[quantity]]*Table1[[#This Row],[amount]],0)</f>
        <v>0</v>
      </c>
      <c r="U328" s="10">
        <f>IF(Table1[[#This Row],[quantity]]&lt;0,Table1[[#This Row],[quantity]],0)</f>
        <v>0</v>
      </c>
    </row>
    <row r="329" spans="1:21" ht="14.25" customHeight="1" x14ac:dyDescent="0.25">
      <c r="A329" s="5">
        <v>45640</v>
      </c>
      <c r="B329" s="6" t="s">
        <v>57</v>
      </c>
      <c r="C329" s="6" t="s">
        <v>87</v>
      </c>
      <c r="D329" s="6" t="s">
        <v>88</v>
      </c>
      <c r="E329" s="6" t="s">
        <v>60</v>
      </c>
      <c r="F329" s="6" t="s">
        <v>61</v>
      </c>
      <c r="G329" s="6" t="s">
        <v>55</v>
      </c>
      <c r="H329" s="6" t="s">
        <v>56</v>
      </c>
      <c r="I329" s="6">
        <v>12</v>
      </c>
      <c r="J329" s="6">
        <v>24</v>
      </c>
      <c r="K329" s="6">
        <v>7980</v>
      </c>
      <c r="L329" s="6"/>
      <c r="M329" s="6" t="s">
        <v>105</v>
      </c>
      <c r="N329" s="10">
        <f>IF(AND(Table1[[#This Row],[quantity]] &gt;= 0, Table1[[#This Row],[amount]] &gt;= 0), Table1[[#This Row],[quantity]] * Table1[[#This Row],[amount]], 0)</f>
        <v>191520</v>
      </c>
      <c r="O329" s="10">
        <f t="shared" si="20"/>
        <v>2766932.06</v>
      </c>
      <c r="P329" s="10">
        <f t="shared" si="21"/>
        <v>18473327.499999996</v>
      </c>
      <c r="Q329" s="10">
        <f t="shared" si="22"/>
        <v>5807</v>
      </c>
      <c r="R329" s="10">
        <f t="shared" si="23"/>
        <v>355</v>
      </c>
      <c r="S329" s="10">
        <f>IF(Table1[[#This Row],[quantity]]&gt;0,Table1[[#This Row],[quantity]],0)</f>
        <v>24</v>
      </c>
      <c r="T329" s="10">
        <f>IF(AND(Table1[[#This Row],[quantity]]&lt;0,Table1[[#This Row],[amount]]&lt;0),Table1[[#This Row],[quantity]]*Table1[[#This Row],[amount]],0)</f>
        <v>0</v>
      </c>
      <c r="U329" s="10">
        <f>IF(Table1[[#This Row],[quantity]]&lt;0,Table1[[#This Row],[quantity]],0)</f>
        <v>0</v>
      </c>
    </row>
    <row r="330" spans="1:21" ht="14.25" customHeight="1" x14ac:dyDescent="0.25">
      <c r="A330" s="5">
        <v>45643</v>
      </c>
      <c r="B330" s="6" t="s">
        <v>57</v>
      </c>
      <c r="C330" s="6" t="s">
        <v>137</v>
      </c>
      <c r="D330" s="6" t="s">
        <v>138</v>
      </c>
      <c r="E330" s="6" t="s">
        <v>60</v>
      </c>
      <c r="F330" s="6" t="s">
        <v>61</v>
      </c>
      <c r="G330" s="6" t="s">
        <v>55</v>
      </c>
      <c r="H330" s="6" t="s">
        <v>56</v>
      </c>
      <c r="I330" s="6">
        <v>12</v>
      </c>
      <c r="J330" s="6">
        <v>24</v>
      </c>
      <c r="K330" s="6">
        <v>7980</v>
      </c>
      <c r="L330" s="6"/>
      <c r="M330" s="6" t="s">
        <v>136</v>
      </c>
      <c r="N330" s="10">
        <f>IF(AND(Table1[[#This Row],[quantity]] &gt;= 0, Table1[[#This Row],[amount]] &gt;= 0), Table1[[#This Row],[quantity]] * Table1[[#This Row],[amount]], 0)</f>
        <v>191520</v>
      </c>
      <c r="O330" s="10">
        <f t="shared" si="20"/>
        <v>2699417.1999999997</v>
      </c>
      <c r="P330" s="10">
        <f t="shared" si="21"/>
        <v>14626592.689999992</v>
      </c>
      <c r="Q330" s="10">
        <f t="shared" si="22"/>
        <v>4681</v>
      </c>
      <c r="R330" s="10">
        <f t="shared" si="23"/>
        <v>274</v>
      </c>
      <c r="S330" s="10">
        <f>IF(Table1[[#This Row],[quantity]]&gt;0,Table1[[#This Row],[quantity]],0)</f>
        <v>24</v>
      </c>
      <c r="T330" s="10">
        <f>IF(AND(Table1[[#This Row],[quantity]]&lt;0,Table1[[#This Row],[amount]]&lt;0),Table1[[#This Row],[quantity]]*Table1[[#This Row],[amount]],0)</f>
        <v>0</v>
      </c>
      <c r="U330" s="10">
        <f>IF(Table1[[#This Row],[quantity]]&lt;0,Table1[[#This Row],[quantity]],0)</f>
        <v>0</v>
      </c>
    </row>
    <row r="331" spans="1:21" ht="14.25" customHeight="1" x14ac:dyDescent="0.25">
      <c r="A331" s="5">
        <v>45628</v>
      </c>
      <c r="B331" s="6" t="s">
        <v>57</v>
      </c>
      <c r="C331" s="6" t="s">
        <v>750</v>
      </c>
      <c r="D331" s="6" t="s">
        <v>751</v>
      </c>
      <c r="E331" s="6" t="s">
        <v>212</v>
      </c>
      <c r="F331" s="6" t="s">
        <v>213</v>
      </c>
      <c r="G331" s="6" t="s">
        <v>94</v>
      </c>
      <c r="H331" s="6" t="s">
        <v>98</v>
      </c>
      <c r="I331" s="6">
        <v>72</v>
      </c>
      <c r="J331" s="6">
        <v>36</v>
      </c>
      <c r="K331" s="6">
        <v>5210.28</v>
      </c>
      <c r="L331" s="6"/>
      <c r="M331" s="6" t="s">
        <v>207</v>
      </c>
      <c r="N331" s="10">
        <f>IF(AND(Table1[[#This Row],[quantity]] &gt;= 0, Table1[[#This Row],[amount]] &gt;= 0), Table1[[#This Row],[quantity]] * Table1[[#This Row],[amount]], 0)</f>
        <v>187570.08</v>
      </c>
      <c r="O331" s="10">
        <f t="shared" si="20"/>
        <v>242695.03999999998</v>
      </c>
      <c r="P331" s="10">
        <f t="shared" si="21"/>
        <v>299507.34000000008</v>
      </c>
      <c r="Q331" s="10">
        <f t="shared" si="22"/>
        <v>-1326</v>
      </c>
      <c r="R331" s="10">
        <f t="shared" si="23"/>
        <v>428</v>
      </c>
      <c r="S331" s="10">
        <f>IF(Table1[[#This Row],[quantity]]&gt;0,Table1[[#This Row],[quantity]],0)</f>
        <v>36</v>
      </c>
      <c r="T331" s="10">
        <f>IF(AND(Table1[[#This Row],[quantity]]&lt;0,Table1[[#This Row],[amount]]&lt;0),Table1[[#This Row],[quantity]]*Table1[[#This Row],[amount]],0)</f>
        <v>0</v>
      </c>
      <c r="U331" s="10">
        <f>IF(Table1[[#This Row],[quantity]]&lt;0,Table1[[#This Row],[quantity]],0)</f>
        <v>0</v>
      </c>
    </row>
    <row r="332" spans="1:21" ht="14.25" customHeight="1" x14ac:dyDescent="0.25">
      <c r="A332" s="5">
        <v>45642</v>
      </c>
      <c r="B332" s="6" t="s">
        <v>57</v>
      </c>
      <c r="C332" s="6" t="s">
        <v>129</v>
      </c>
      <c r="D332" s="6" t="s">
        <v>130</v>
      </c>
      <c r="E332" s="6" t="s">
        <v>81</v>
      </c>
      <c r="F332" s="6" t="s">
        <v>82</v>
      </c>
      <c r="G332" s="6" t="s">
        <v>26</v>
      </c>
      <c r="H332" s="6" t="s">
        <v>27</v>
      </c>
      <c r="I332" s="6">
        <v>48</v>
      </c>
      <c r="J332" s="6">
        <v>48</v>
      </c>
      <c r="K332" s="6">
        <v>3857.28</v>
      </c>
      <c r="L332" s="6"/>
      <c r="M332" s="6" t="s">
        <v>105</v>
      </c>
      <c r="N332" s="10">
        <f>IF(AND(Table1[[#This Row],[quantity]] &gt;= 0, Table1[[#This Row],[amount]] &gt;= 0), Table1[[#This Row],[quantity]] * Table1[[#This Row],[amount]], 0)</f>
        <v>185149.44</v>
      </c>
      <c r="O332" s="10">
        <f t="shared" si="20"/>
        <v>3576617.399999999</v>
      </c>
      <c r="P332" s="10">
        <f t="shared" si="21"/>
        <v>18281807.499999989</v>
      </c>
      <c r="Q332" s="10">
        <f t="shared" si="22"/>
        <v>5783</v>
      </c>
      <c r="R332" s="10">
        <f t="shared" si="23"/>
        <v>354</v>
      </c>
      <c r="S332" s="10">
        <f>IF(Table1[[#This Row],[quantity]]&gt;0,Table1[[#This Row],[quantity]],0)</f>
        <v>48</v>
      </c>
      <c r="T332" s="10">
        <f>IF(AND(Table1[[#This Row],[quantity]]&lt;0,Table1[[#This Row],[amount]]&lt;0),Table1[[#This Row],[quantity]]*Table1[[#This Row],[amount]],0)</f>
        <v>0</v>
      </c>
      <c r="U332" s="10">
        <f>IF(Table1[[#This Row],[quantity]]&lt;0,Table1[[#This Row],[quantity]],0)</f>
        <v>0</v>
      </c>
    </row>
    <row r="333" spans="1:21" ht="14.25" customHeight="1" x14ac:dyDescent="0.25">
      <c r="A333" s="5">
        <v>45640</v>
      </c>
      <c r="B333" s="6" t="s">
        <v>57</v>
      </c>
      <c r="C333" s="6" t="s">
        <v>84</v>
      </c>
      <c r="D333" s="6" t="s">
        <v>85</v>
      </c>
      <c r="E333" s="6" t="s">
        <v>60</v>
      </c>
      <c r="F333" s="6" t="s">
        <v>61</v>
      </c>
      <c r="G333" s="6" t="s">
        <v>26</v>
      </c>
      <c r="H333" s="6" t="s">
        <v>27</v>
      </c>
      <c r="I333" s="6">
        <v>48</v>
      </c>
      <c r="J333" s="6">
        <v>48</v>
      </c>
      <c r="K333" s="6">
        <v>3857.28</v>
      </c>
      <c r="L333" s="6"/>
      <c r="M333" s="6" t="s">
        <v>105</v>
      </c>
      <c r="N333" s="10">
        <f>IF(AND(Table1[[#This Row],[quantity]] &gt;= 0, Table1[[#This Row],[amount]] &gt;= 0), Table1[[#This Row],[quantity]] * Table1[[#This Row],[amount]], 0)</f>
        <v>185149.44</v>
      </c>
      <c r="O333" s="10">
        <f t="shared" si="20"/>
        <v>1323165.78</v>
      </c>
      <c r="P333" s="10">
        <f t="shared" si="21"/>
        <v>18096658.059999991</v>
      </c>
      <c r="Q333" s="10">
        <f t="shared" si="22"/>
        <v>5735</v>
      </c>
      <c r="R333" s="10">
        <f t="shared" si="23"/>
        <v>353</v>
      </c>
      <c r="S333" s="10">
        <f>IF(Table1[[#This Row],[quantity]]&gt;0,Table1[[#This Row],[quantity]],0)</f>
        <v>48</v>
      </c>
      <c r="T333" s="10">
        <f>IF(AND(Table1[[#This Row],[quantity]]&lt;0,Table1[[#This Row],[amount]]&lt;0),Table1[[#This Row],[quantity]]*Table1[[#This Row],[amount]],0)</f>
        <v>0</v>
      </c>
      <c r="U333" s="10">
        <f>IF(Table1[[#This Row],[quantity]]&lt;0,Table1[[#This Row],[quantity]],0)</f>
        <v>0</v>
      </c>
    </row>
    <row r="334" spans="1:21" ht="14.25" customHeight="1" x14ac:dyDescent="0.25">
      <c r="A334" s="5">
        <v>45640</v>
      </c>
      <c r="B334" s="6" t="s">
        <v>57</v>
      </c>
      <c r="C334" s="6" t="s">
        <v>90</v>
      </c>
      <c r="D334" s="6" t="s">
        <v>91</v>
      </c>
      <c r="E334" s="6" t="s">
        <v>81</v>
      </c>
      <c r="F334" s="6" t="s">
        <v>82</v>
      </c>
      <c r="G334" s="6" t="s">
        <v>40</v>
      </c>
      <c r="H334" s="6" t="s">
        <v>42</v>
      </c>
      <c r="I334" s="6">
        <v>25</v>
      </c>
      <c r="J334" s="6">
        <v>12</v>
      </c>
      <c r="K334" s="6">
        <v>15199.56</v>
      </c>
      <c r="L334" s="6"/>
      <c r="M334" s="6" t="s">
        <v>105</v>
      </c>
      <c r="N334" s="10">
        <f>IF(AND(Table1[[#This Row],[quantity]] &gt;= 0, Table1[[#This Row],[amount]] &gt;= 0), Table1[[#This Row],[quantity]] * Table1[[#This Row],[amount]], 0)</f>
        <v>182394.72</v>
      </c>
      <c r="O334" s="10">
        <f t="shared" si="20"/>
        <v>1039525.8300000001</v>
      </c>
      <c r="P334" s="10">
        <f t="shared" si="21"/>
        <v>17911508.61999999</v>
      </c>
      <c r="Q334" s="10">
        <f t="shared" si="22"/>
        <v>5687</v>
      </c>
      <c r="R334" s="10">
        <f t="shared" si="23"/>
        <v>352</v>
      </c>
      <c r="S334" s="10">
        <f>IF(Table1[[#This Row],[quantity]]&gt;0,Table1[[#This Row],[quantity]],0)</f>
        <v>12</v>
      </c>
      <c r="T334" s="10">
        <f>IF(AND(Table1[[#This Row],[quantity]]&lt;0,Table1[[#This Row],[amount]]&lt;0),Table1[[#This Row],[quantity]]*Table1[[#This Row],[amount]],0)</f>
        <v>0</v>
      </c>
      <c r="U334" s="10">
        <f>IF(Table1[[#This Row],[quantity]]&lt;0,Table1[[#This Row],[quantity]],0)</f>
        <v>0</v>
      </c>
    </row>
    <row r="335" spans="1:21" ht="14.25" customHeight="1" x14ac:dyDescent="0.25">
      <c r="A335" s="5">
        <v>45646</v>
      </c>
      <c r="B335" s="6" t="s">
        <v>57</v>
      </c>
      <c r="C335" s="6" t="s">
        <v>67</v>
      </c>
      <c r="D335" s="6" t="s">
        <v>68</v>
      </c>
      <c r="E335" s="6" t="s">
        <v>60</v>
      </c>
      <c r="F335" s="6" t="s">
        <v>61</v>
      </c>
      <c r="G335" s="6" t="s">
        <v>62</v>
      </c>
      <c r="H335" s="6" t="s">
        <v>71</v>
      </c>
      <c r="I335" s="6">
        <v>24</v>
      </c>
      <c r="J335" s="6">
        <v>48</v>
      </c>
      <c r="K335" s="6">
        <v>3777.6</v>
      </c>
      <c r="L335" s="6"/>
      <c r="M335" s="6" t="s">
        <v>136</v>
      </c>
      <c r="N335" s="10">
        <f>IF(AND(Table1[[#This Row],[quantity]] &gt;= 0, Table1[[#This Row],[amount]] &gt;= 0), Table1[[#This Row],[quantity]] * Table1[[#This Row],[amount]], 0)</f>
        <v>181324.79999999999</v>
      </c>
      <c r="O335" s="10">
        <f t="shared" si="20"/>
        <v>2836522.8499999996</v>
      </c>
      <c r="P335" s="10">
        <f t="shared" si="21"/>
        <v>14435072.689999992</v>
      </c>
      <c r="Q335" s="10">
        <f t="shared" si="22"/>
        <v>4657</v>
      </c>
      <c r="R335" s="10">
        <f t="shared" si="23"/>
        <v>273</v>
      </c>
      <c r="S335" s="10">
        <f>IF(Table1[[#This Row],[quantity]]&gt;0,Table1[[#This Row],[quantity]],0)</f>
        <v>48</v>
      </c>
      <c r="T335" s="10">
        <f>IF(AND(Table1[[#This Row],[quantity]]&lt;0,Table1[[#This Row],[amount]]&lt;0),Table1[[#This Row],[quantity]]*Table1[[#This Row],[amount]],0)</f>
        <v>0</v>
      </c>
      <c r="U335" s="10">
        <f>IF(Table1[[#This Row],[quantity]]&lt;0,Table1[[#This Row],[quantity]],0)</f>
        <v>0</v>
      </c>
    </row>
    <row r="336" spans="1:21" ht="14.25" customHeight="1" x14ac:dyDescent="0.25">
      <c r="A336" s="5">
        <v>45640</v>
      </c>
      <c r="B336" s="6" t="s">
        <v>57</v>
      </c>
      <c r="C336" s="6" t="s">
        <v>99</v>
      </c>
      <c r="D336" s="6" t="s">
        <v>100</v>
      </c>
      <c r="E336" s="6" t="s">
        <v>81</v>
      </c>
      <c r="F336" s="6" t="s">
        <v>82</v>
      </c>
      <c r="G336" s="6" t="s">
        <v>40</v>
      </c>
      <c r="H336" s="6" t="s">
        <v>93</v>
      </c>
      <c r="I336" s="6">
        <v>32</v>
      </c>
      <c r="J336" s="6">
        <v>32</v>
      </c>
      <c r="K336" s="6">
        <v>5607.04</v>
      </c>
      <c r="L336" s="6"/>
      <c r="M336" s="6" t="s">
        <v>105</v>
      </c>
      <c r="N336" s="10">
        <f>IF(AND(Table1[[#This Row],[quantity]] &gt;= 0, Table1[[#This Row],[amount]] &gt;= 0), Table1[[#This Row],[quantity]] * Table1[[#This Row],[amount]], 0)</f>
        <v>179425.28</v>
      </c>
      <c r="O336" s="10">
        <f t="shared" si="20"/>
        <v>1139433.7999999996</v>
      </c>
      <c r="P336" s="10">
        <f t="shared" si="21"/>
        <v>17729113.899999991</v>
      </c>
      <c r="Q336" s="10">
        <f t="shared" si="22"/>
        <v>5675</v>
      </c>
      <c r="R336" s="10">
        <f t="shared" si="23"/>
        <v>351</v>
      </c>
      <c r="S336" s="10">
        <f>IF(Table1[[#This Row],[quantity]]&gt;0,Table1[[#This Row],[quantity]],0)</f>
        <v>32</v>
      </c>
      <c r="T336" s="10">
        <f>IF(AND(Table1[[#This Row],[quantity]]&lt;0,Table1[[#This Row],[amount]]&lt;0),Table1[[#This Row],[quantity]]*Table1[[#This Row],[amount]],0)</f>
        <v>0</v>
      </c>
      <c r="U336" s="10">
        <f>IF(Table1[[#This Row],[quantity]]&lt;0,Table1[[#This Row],[quantity]],0)</f>
        <v>0</v>
      </c>
    </row>
    <row r="337" spans="1:21" ht="14.25" customHeight="1" x14ac:dyDescent="0.25">
      <c r="A337" s="5">
        <v>45640</v>
      </c>
      <c r="B337" s="6" t="s">
        <v>57</v>
      </c>
      <c r="C337" s="6" t="s">
        <v>90</v>
      </c>
      <c r="D337" s="6" t="s">
        <v>91</v>
      </c>
      <c r="E337" s="6" t="s">
        <v>81</v>
      </c>
      <c r="F337" s="6" t="s">
        <v>82</v>
      </c>
      <c r="G337" s="6" t="s">
        <v>40</v>
      </c>
      <c r="H337" s="6" t="s">
        <v>93</v>
      </c>
      <c r="I337" s="6">
        <v>32</v>
      </c>
      <c r="J337" s="6">
        <v>32</v>
      </c>
      <c r="K337" s="6">
        <v>5607.04</v>
      </c>
      <c r="L337" s="6"/>
      <c r="M337" s="6" t="s">
        <v>105</v>
      </c>
      <c r="N337" s="10">
        <f>IF(AND(Table1[[#This Row],[quantity]] &gt;= 0, Table1[[#This Row],[amount]] &gt;= 0), Table1[[#This Row],[quantity]] * Table1[[#This Row],[amount]], 0)</f>
        <v>179425.28</v>
      </c>
      <c r="O337" s="10">
        <f t="shared" si="20"/>
        <v>857131.1100000001</v>
      </c>
      <c r="P337" s="10">
        <f t="shared" si="21"/>
        <v>17549688.61999999</v>
      </c>
      <c r="Q337" s="10">
        <f t="shared" si="22"/>
        <v>5643</v>
      </c>
      <c r="R337" s="10">
        <f t="shared" si="23"/>
        <v>350</v>
      </c>
      <c r="S337" s="10">
        <f>IF(Table1[[#This Row],[quantity]]&gt;0,Table1[[#This Row],[quantity]],0)</f>
        <v>32</v>
      </c>
      <c r="T337" s="10">
        <f>IF(AND(Table1[[#This Row],[quantity]]&lt;0,Table1[[#This Row],[amount]]&lt;0),Table1[[#This Row],[quantity]]*Table1[[#This Row],[amount]],0)</f>
        <v>0</v>
      </c>
      <c r="U337" s="10">
        <f>IF(Table1[[#This Row],[quantity]]&lt;0,Table1[[#This Row],[quantity]],0)</f>
        <v>0</v>
      </c>
    </row>
    <row r="338" spans="1:21" ht="14.25" customHeight="1" x14ac:dyDescent="0.25">
      <c r="A338" s="5">
        <v>45646</v>
      </c>
      <c r="B338" s="6" t="s">
        <v>57</v>
      </c>
      <c r="C338" s="6" t="s">
        <v>99</v>
      </c>
      <c r="D338" s="6" t="s">
        <v>100</v>
      </c>
      <c r="E338" s="6" t="s">
        <v>81</v>
      </c>
      <c r="F338" s="6" t="s">
        <v>82</v>
      </c>
      <c r="G338" s="6" t="s">
        <v>40</v>
      </c>
      <c r="H338" s="6" t="s">
        <v>93</v>
      </c>
      <c r="I338" s="6">
        <v>32</v>
      </c>
      <c r="J338" s="6">
        <v>32</v>
      </c>
      <c r="K338" s="6">
        <v>5607.04</v>
      </c>
      <c r="L338" s="6"/>
      <c r="M338" s="6" t="s">
        <v>136</v>
      </c>
      <c r="N338" s="10">
        <f>IF(AND(Table1[[#This Row],[quantity]] &gt;= 0, Table1[[#This Row],[amount]] &gt;= 0), Table1[[#This Row],[quantity]] * Table1[[#This Row],[amount]], 0)</f>
        <v>179425.28</v>
      </c>
      <c r="O338" s="10">
        <f t="shared" si="20"/>
        <v>960008.52000000014</v>
      </c>
      <c r="P338" s="10">
        <f t="shared" si="21"/>
        <v>14253747.889999991</v>
      </c>
      <c r="Q338" s="10">
        <f t="shared" si="22"/>
        <v>4609</v>
      </c>
      <c r="R338" s="10">
        <f t="shared" si="23"/>
        <v>272</v>
      </c>
      <c r="S338" s="10">
        <f>IF(Table1[[#This Row],[quantity]]&gt;0,Table1[[#This Row],[quantity]],0)</f>
        <v>32</v>
      </c>
      <c r="T338" s="10">
        <f>IF(AND(Table1[[#This Row],[quantity]]&lt;0,Table1[[#This Row],[amount]]&lt;0),Table1[[#This Row],[quantity]]*Table1[[#This Row],[amount]],0)</f>
        <v>0</v>
      </c>
      <c r="U338" s="10">
        <f>IF(Table1[[#This Row],[quantity]]&lt;0,Table1[[#This Row],[quantity]],0)</f>
        <v>0</v>
      </c>
    </row>
    <row r="339" spans="1:21" ht="14.25" customHeight="1" x14ac:dyDescent="0.25">
      <c r="A339" s="5">
        <v>45642</v>
      </c>
      <c r="B339" s="6" t="s">
        <v>57</v>
      </c>
      <c r="C339" s="6" t="s">
        <v>126</v>
      </c>
      <c r="D339" s="6" t="s">
        <v>127</v>
      </c>
      <c r="E339" s="6" t="s">
        <v>45</v>
      </c>
      <c r="F339" s="6" t="s">
        <v>128</v>
      </c>
      <c r="G339" s="6" t="s">
        <v>18</v>
      </c>
      <c r="H339" s="6" t="s">
        <v>19</v>
      </c>
      <c r="I339" s="6">
        <v>60</v>
      </c>
      <c r="J339" s="6">
        <v>12</v>
      </c>
      <c r="K339" s="6">
        <v>14864.88</v>
      </c>
      <c r="L339" s="6"/>
      <c r="M339" s="6" t="s">
        <v>105</v>
      </c>
      <c r="N339" s="10">
        <f>IF(AND(Table1[[#This Row],[quantity]] &gt;= 0, Table1[[#This Row],[amount]] &gt;= 0), Table1[[#This Row],[quantity]] * Table1[[#This Row],[amount]], 0)</f>
        <v>178378.56</v>
      </c>
      <c r="O339" s="10">
        <f t="shared" si="20"/>
        <v>4676174.3100000015</v>
      </c>
      <c r="P339" s="10">
        <f t="shared" si="21"/>
        <v>17370263.339999992</v>
      </c>
      <c r="Q339" s="10">
        <f t="shared" si="22"/>
        <v>5611</v>
      </c>
      <c r="R339" s="10">
        <f t="shared" si="23"/>
        <v>349</v>
      </c>
      <c r="S339" s="10">
        <f>IF(Table1[[#This Row],[quantity]]&gt;0,Table1[[#This Row],[quantity]],0)</f>
        <v>12</v>
      </c>
      <c r="T339" s="10">
        <f>IF(AND(Table1[[#This Row],[quantity]]&lt;0,Table1[[#This Row],[amount]]&lt;0),Table1[[#This Row],[quantity]]*Table1[[#This Row],[amount]],0)</f>
        <v>0</v>
      </c>
      <c r="U339" s="10">
        <f>IF(Table1[[#This Row],[quantity]]&lt;0,Table1[[#This Row],[quantity]],0)</f>
        <v>0</v>
      </c>
    </row>
    <row r="340" spans="1:21" ht="14.25" customHeight="1" x14ac:dyDescent="0.25">
      <c r="A340" s="5">
        <v>45642</v>
      </c>
      <c r="B340" s="6" t="s">
        <v>57</v>
      </c>
      <c r="C340" s="6" t="s">
        <v>129</v>
      </c>
      <c r="D340" s="6" t="s">
        <v>130</v>
      </c>
      <c r="E340" s="6" t="s">
        <v>81</v>
      </c>
      <c r="F340" s="6" t="s">
        <v>82</v>
      </c>
      <c r="G340" s="6" t="s">
        <v>62</v>
      </c>
      <c r="H340" s="6" t="s">
        <v>124</v>
      </c>
      <c r="I340" s="6">
        <v>12</v>
      </c>
      <c r="J340" s="6">
        <v>31</v>
      </c>
      <c r="K340" s="6">
        <v>5712.06</v>
      </c>
      <c r="L340" s="6"/>
      <c r="M340" s="6" t="s">
        <v>136</v>
      </c>
      <c r="N340" s="10">
        <f>IF(AND(Table1[[#This Row],[quantity]] &gt;= 0, Table1[[#This Row],[amount]] &gt;= 0), Table1[[#This Row],[quantity]] * Table1[[#This Row],[amount]], 0)</f>
        <v>177073.86000000002</v>
      </c>
      <c r="O340" s="10">
        <f t="shared" si="20"/>
        <v>3391467.959999999</v>
      </c>
      <c r="P340" s="10">
        <f t="shared" si="21"/>
        <v>14074322.609999992</v>
      </c>
      <c r="Q340" s="10">
        <f t="shared" si="22"/>
        <v>4577</v>
      </c>
      <c r="R340" s="10">
        <f t="shared" si="23"/>
        <v>271</v>
      </c>
      <c r="S340" s="10">
        <f>IF(Table1[[#This Row],[quantity]]&gt;0,Table1[[#This Row],[quantity]],0)</f>
        <v>31</v>
      </c>
      <c r="T340" s="10">
        <f>IF(AND(Table1[[#This Row],[quantity]]&lt;0,Table1[[#This Row],[amount]]&lt;0),Table1[[#This Row],[quantity]]*Table1[[#This Row],[amount]],0)</f>
        <v>0</v>
      </c>
      <c r="U340" s="10">
        <f>IF(Table1[[#This Row],[quantity]]&lt;0,Table1[[#This Row],[quantity]],0)</f>
        <v>0</v>
      </c>
    </row>
    <row r="341" spans="1:21" ht="14.25" customHeight="1" x14ac:dyDescent="0.25">
      <c r="A341" s="5">
        <v>45644</v>
      </c>
      <c r="B341" s="6" t="s">
        <v>57</v>
      </c>
      <c r="C341" s="6" t="s">
        <v>65</v>
      </c>
      <c r="D341" s="6" t="s">
        <v>66</v>
      </c>
      <c r="E341" s="6" t="s">
        <v>60</v>
      </c>
      <c r="F341" s="6" t="s">
        <v>61</v>
      </c>
      <c r="G341" s="6" t="s">
        <v>31</v>
      </c>
      <c r="H341" s="6" t="s">
        <v>32</v>
      </c>
      <c r="I341" s="6">
        <v>12</v>
      </c>
      <c r="J341" s="6">
        <v>24</v>
      </c>
      <c r="K341" s="6">
        <v>7368.48</v>
      </c>
      <c r="L341" s="6"/>
      <c r="M341" s="6" t="s">
        <v>136</v>
      </c>
      <c r="N341" s="10">
        <f>IF(AND(Table1[[#This Row],[quantity]] &gt;= 0, Table1[[#This Row],[amount]] &gt;= 0), Table1[[#This Row],[quantity]] * Table1[[#This Row],[amount]], 0)</f>
        <v>176843.51999999999</v>
      </c>
      <c r="O341" s="10">
        <f t="shared" si="20"/>
        <v>3233769.6799999997</v>
      </c>
      <c r="P341" s="10">
        <f t="shared" si="21"/>
        <v>13897248.749999993</v>
      </c>
      <c r="Q341" s="10">
        <f t="shared" si="22"/>
        <v>4546</v>
      </c>
      <c r="R341" s="10">
        <f t="shared" si="23"/>
        <v>270</v>
      </c>
      <c r="S341" s="10">
        <f>IF(Table1[[#This Row],[quantity]]&gt;0,Table1[[#This Row],[quantity]],0)</f>
        <v>24</v>
      </c>
      <c r="T341" s="10">
        <f>IF(AND(Table1[[#This Row],[quantity]]&lt;0,Table1[[#This Row],[amount]]&lt;0),Table1[[#This Row],[quantity]]*Table1[[#This Row],[amount]],0)</f>
        <v>0</v>
      </c>
      <c r="U341" s="10">
        <f>IF(Table1[[#This Row],[quantity]]&lt;0,Table1[[#This Row],[quantity]],0)</f>
        <v>0</v>
      </c>
    </row>
    <row r="342" spans="1:21" ht="14.25" customHeight="1" x14ac:dyDescent="0.25">
      <c r="A342" s="5">
        <v>45640</v>
      </c>
      <c r="B342" s="6" t="s">
        <v>57</v>
      </c>
      <c r="C342" s="6" t="s">
        <v>65</v>
      </c>
      <c r="D342" s="6" t="s">
        <v>66</v>
      </c>
      <c r="E342" s="6" t="s">
        <v>60</v>
      </c>
      <c r="F342" s="6" t="s">
        <v>61</v>
      </c>
      <c r="G342" s="6" t="s">
        <v>74</v>
      </c>
      <c r="H342" s="6" t="s">
        <v>75</v>
      </c>
      <c r="I342" s="6">
        <v>48</v>
      </c>
      <c r="J342" s="6">
        <v>48</v>
      </c>
      <c r="K342" s="6">
        <v>3665.76</v>
      </c>
      <c r="L342" s="6"/>
      <c r="M342" s="6" t="s">
        <v>105</v>
      </c>
      <c r="N342" s="10">
        <f>IF(AND(Table1[[#This Row],[quantity]] &gt;= 0, Table1[[#This Row],[amount]] &gt;= 0), Table1[[#This Row],[quantity]] * Table1[[#This Row],[amount]], 0)</f>
        <v>175956.48000000001</v>
      </c>
      <c r="O342" s="10">
        <f t="shared" si="20"/>
        <v>3056926.1599999997</v>
      </c>
      <c r="P342" s="10">
        <f t="shared" si="21"/>
        <v>17191884.779999986</v>
      </c>
      <c r="Q342" s="10">
        <f t="shared" si="22"/>
        <v>5599</v>
      </c>
      <c r="R342" s="10">
        <f t="shared" si="23"/>
        <v>348</v>
      </c>
      <c r="S342" s="10">
        <f>IF(Table1[[#This Row],[quantity]]&gt;0,Table1[[#This Row],[quantity]],0)</f>
        <v>48</v>
      </c>
      <c r="T342" s="10">
        <f>IF(AND(Table1[[#This Row],[quantity]]&lt;0,Table1[[#This Row],[amount]]&lt;0),Table1[[#This Row],[quantity]]*Table1[[#This Row],[amount]],0)</f>
        <v>0</v>
      </c>
      <c r="U342" s="10">
        <f>IF(Table1[[#This Row],[quantity]]&lt;0,Table1[[#This Row],[quantity]],0)</f>
        <v>0</v>
      </c>
    </row>
    <row r="343" spans="1:21" ht="14.25" customHeight="1" x14ac:dyDescent="0.25">
      <c r="A343" s="5">
        <v>45640</v>
      </c>
      <c r="B343" s="6" t="s">
        <v>57</v>
      </c>
      <c r="C343" s="6" t="s">
        <v>58</v>
      </c>
      <c r="D343" s="6" t="s">
        <v>59</v>
      </c>
      <c r="E343" s="6" t="s">
        <v>60</v>
      </c>
      <c r="F343" s="6" t="s">
        <v>61</v>
      </c>
      <c r="G343" s="6" t="s">
        <v>74</v>
      </c>
      <c r="H343" s="6" t="s">
        <v>75</v>
      </c>
      <c r="I343" s="6">
        <v>48</v>
      </c>
      <c r="J343" s="6">
        <v>48</v>
      </c>
      <c r="K343" s="6">
        <v>3665.76</v>
      </c>
      <c r="L343" s="6"/>
      <c r="M343" s="6" t="s">
        <v>105</v>
      </c>
      <c r="N343" s="10">
        <f>IF(AND(Table1[[#This Row],[quantity]] &gt;= 0, Table1[[#This Row],[amount]] &gt;= 0), Table1[[#This Row],[quantity]] * Table1[[#This Row],[amount]], 0)</f>
        <v>175956.48000000001</v>
      </c>
      <c r="O343" s="10">
        <f t="shared" si="20"/>
        <v>3478601.1199999992</v>
      </c>
      <c r="P343" s="10">
        <f t="shared" si="21"/>
        <v>17015928.299999986</v>
      </c>
      <c r="Q343" s="10">
        <f t="shared" si="22"/>
        <v>5551</v>
      </c>
      <c r="R343" s="10">
        <f t="shared" si="23"/>
        <v>347</v>
      </c>
      <c r="S343" s="10">
        <f>IF(Table1[[#This Row],[quantity]]&gt;0,Table1[[#This Row],[quantity]],0)</f>
        <v>48</v>
      </c>
      <c r="T343" s="10">
        <f>IF(AND(Table1[[#This Row],[quantity]]&lt;0,Table1[[#This Row],[amount]]&lt;0),Table1[[#This Row],[quantity]]*Table1[[#This Row],[amount]],0)</f>
        <v>0</v>
      </c>
      <c r="U343" s="10">
        <f>IF(Table1[[#This Row],[quantity]]&lt;0,Table1[[#This Row],[quantity]],0)</f>
        <v>0</v>
      </c>
    </row>
    <row r="344" spans="1:21" ht="14.25" customHeight="1" x14ac:dyDescent="0.25">
      <c r="A344" s="5">
        <v>45640</v>
      </c>
      <c r="B344" s="6" t="s">
        <v>57</v>
      </c>
      <c r="C344" s="6" t="s">
        <v>84</v>
      </c>
      <c r="D344" s="6" t="s">
        <v>85</v>
      </c>
      <c r="E344" s="6" t="s">
        <v>60</v>
      </c>
      <c r="F344" s="6" t="s">
        <v>61</v>
      </c>
      <c r="G344" s="6" t="s">
        <v>74</v>
      </c>
      <c r="H344" s="6" t="s">
        <v>75</v>
      </c>
      <c r="I344" s="6">
        <v>48</v>
      </c>
      <c r="J344" s="6">
        <v>48</v>
      </c>
      <c r="K344" s="6">
        <v>3665.76</v>
      </c>
      <c r="L344" s="6"/>
      <c r="M344" s="6" t="s">
        <v>105</v>
      </c>
      <c r="N344" s="10">
        <f>IF(AND(Table1[[#This Row],[quantity]] &gt;= 0, Table1[[#This Row],[amount]] &gt;= 0), Table1[[#This Row],[quantity]] * Table1[[#This Row],[amount]], 0)</f>
        <v>175956.48000000001</v>
      </c>
      <c r="O344" s="10">
        <f t="shared" si="20"/>
        <v>1138016.3400000001</v>
      </c>
      <c r="P344" s="10">
        <f t="shared" si="21"/>
        <v>16839971.819999993</v>
      </c>
      <c r="Q344" s="10">
        <f t="shared" si="22"/>
        <v>5503</v>
      </c>
      <c r="R344" s="10">
        <f t="shared" si="23"/>
        <v>346</v>
      </c>
      <c r="S344" s="10">
        <f>IF(Table1[[#This Row],[quantity]]&gt;0,Table1[[#This Row],[quantity]],0)</f>
        <v>48</v>
      </c>
      <c r="T344" s="10">
        <f>IF(AND(Table1[[#This Row],[quantity]]&lt;0,Table1[[#This Row],[amount]]&lt;0),Table1[[#This Row],[quantity]]*Table1[[#This Row],[amount]],0)</f>
        <v>0</v>
      </c>
      <c r="U344" s="10">
        <f>IF(Table1[[#This Row],[quantity]]&lt;0,Table1[[#This Row],[quantity]],0)</f>
        <v>0</v>
      </c>
    </row>
    <row r="345" spans="1:21" ht="14.25" customHeight="1" x14ac:dyDescent="0.25">
      <c r="A345" s="5">
        <v>45643</v>
      </c>
      <c r="B345" s="6" t="s">
        <v>57</v>
      </c>
      <c r="C345" s="6" t="s">
        <v>58</v>
      </c>
      <c r="D345" s="6" t="s">
        <v>59</v>
      </c>
      <c r="E345" s="6" t="s">
        <v>60</v>
      </c>
      <c r="F345" s="6" t="s">
        <v>61</v>
      </c>
      <c r="G345" s="6" t="s">
        <v>74</v>
      </c>
      <c r="H345" s="6" t="s">
        <v>75</v>
      </c>
      <c r="I345" s="6">
        <v>48</v>
      </c>
      <c r="J345" s="6">
        <v>48</v>
      </c>
      <c r="K345" s="6">
        <v>3665.76</v>
      </c>
      <c r="L345" s="6"/>
      <c r="M345" s="6" t="s">
        <v>136</v>
      </c>
      <c r="N345" s="10">
        <f>IF(AND(Table1[[#This Row],[quantity]] &gt;= 0, Table1[[#This Row],[amount]] &gt;= 0), Table1[[#This Row],[quantity]] * Table1[[#This Row],[amount]], 0)</f>
        <v>175956.48000000001</v>
      </c>
      <c r="O345" s="10">
        <f t="shared" si="20"/>
        <v>3302644.6399999992</v>
      </c>
      <c r="P345" s="10">
        <f t="shared" si="21"/>
        <v>13720405.229999993</v>
      </c>
      <c r="Q345" s="10">
        <f t="shared" si="22"/>
        <v>4522</v>
      </c>
      <c r="R345" s="10">
        <f t="shared" si="23"/>
        <v>269</v>
      </c>
      <c r="S345" s="10">
        <f>IF(Table1[[#This Row],[quantity]]&gt;0,Table1[[#This Row],[quantity]],0)</f>
        <v>48</v>
      </c>
      <c r="T345" s="10">
        <f>IF(AND(Table1[[#This Row],[quantity]]&lt;0,Table1[[#This Row],[amount]]&lt;0),Table1[[#This Row],[quantity]]*Table1[[#This Row],[amount]],0)</f>
        <v>0</v>
      </c>
      <c r="U345" s="10">
        <f>IF(Table1[[#This Row],[quantity]]&lt;0,Table1[[#This Row],[quantity]],0)</f>
        <v>0</v>
      </c>
    </row>
    <row r="346" spans="1:21" ht="14.25" customHeight="1" x14ac:dyDescent="0.25">
      <c r="A346" s="5">
        <v>45643</v>
      </c>
      <c r="B346" s="6" t="s">
        <v>57</v>
      </c>
      <c r="C346" s="6" t="s">
        <v>137</v>
      </c>
      <c r="D346" s="6" t="s">
        <v>138</v>
      </c>
      <c r="E346" s="6" t="s">
        <v>60</v>
      </c>
      <c r="F346" s="6" t="s">
        <v>61</v>
      </c>
      <c r="G346" s="6" t="s">
        <v>74</v>
      </c>
      <c r="H346" s="6" t="s">
        <v>75</v>
      </c>
      <c r="I346" s="6">
        <v>48</v>
      </c>
      <c r="J346" s="6">
        <v>48</v>
      </c>
      <c r="K346" s="6">
        <v>3665.76</v>
      </c>
      <c r="L346" s="6"/>
      <c r="M346" s="6" t="s">
        <v>136</v>
      </c>
      <c r="N346" s="10">
        <f>IF(AND(Table1[[#This Row],[quantity]] &gt;= 0, Table1[[#This Row],[amount]] &gt;= 0), Table1[[#This Row],[quantity]] * Table1[[#This Row],[amount]], 0)</f>
        <v>175956.48000000001</v>
      </c>
      <c r="O346" s="10">
        <f t="shared" si="20"/>
        <v>2507897.1999999997</v>
      </c>
      <c r="P346" s="10">
        <f t="shared" si="21"/>
        <v>13544448.749999993</v>
      </c>
      <c r="Q346" s="10">
        <f t="shared" si="22"/>
        <v>4474</v>
      </c>
      <c r="R346" s="10">
        <f t="shared" si="23"/>
        <v>268</v>
      </c>
      <c r="S346" s="10">
        <f>IF(Table1[[#This Row],[quantity]]&gt;0,Table1[[#This Row],[quantity]],0)</f>
        <v>48</v>
      </c>
      <c r="T346" s="10">
        <f>IF(AND(Table1[[#This Row],[quantity]]&lt;0,Table1[[#This Row],[amount]]&lt;0),Table1[[#This Row],[quantity]]*Table1[[#This Row],[amount]],0)</f>
        <v>0</v>
      </c>
      <c r="U346" s="10">
        <f>IF(Table1[[#This Row],[quantity]]&lt;0,Table1[[#This Row],[quantity]],0)</f>
        <v>0</v>
      </c>
    </row>
    <row r="347" spans="1:21" ht="14.25" customHeight="1" x14ac:dyDescent="0.25">
      <c r="A347" s="5">
        <v>45643</v>
      </c>
      <c r="B347" s="6" t="s">
        <v>57</v>
      </c>
      <c r="C347" s="6" t="s">
        <v>137</v>
      </c>
      <c r="D347" s="6" t="s">
        <v>138</v>
      </c>
      <c r="E347" s="6" t="s">
        <v>60</v>
      </c>
      <c r="F347" s="6" t="s">
        <v>61</v>
      </c>
      <c r="G347" s="6" t="s">
        <v>74</v>
      </c>
      <c r="H347" s="6" t="s">
        <v>75</v>
      </c>
      <c r="I347" s="6">
        <v>48</v>
      </c>
      <c r="J347" s="6">
        <v>48</v>
      </c>
      <c r="K347" s="6">
        <v>3665.76</v>
      </c>
      <c r="L347" s="6"/>
      <c r="M347" s="6" t="s">
        <v>136</v>
      </c>
      <c r="N347" s="10">
        <f>IF(AND(Table1[[#This Row],[quantity]] &gt;= 0, Table1[[#This Row],[amount]] &gt;= 0), Table1[[#This Row],[quantity]] * Table1[[#This Row],[amount]], 0)</f>
        <v>175956.48000000001</v>
      </c>
      <c r="O347" s="10">
        <f t="shared" si="20"/>
        <v>2331940.7199999997</v>
      </c>
      <c r="P347" s="10">
        <f t="shared" si="21"/>
        <v>13368492.269999992</v>
      </c>
      <c r="Q347" s="10">
        <f t="shared" si="22"/>
        <v>4426</v>
      </c>
      <c r="R347" s="10">
        <f t="shared" si="23"/>
        <v>267</v>
      </c>
      <c r="S347" s="10">
        <f>IF(Table1[[#This Row],[quantity]]&gt;0,Table1[[#This Row],[quantity]],0)</f>
        <v>48</v>
      </c>
      <c r="T347" s="10">
        <f>IF(AND(Table1[[#This Row],[quantity]]&lt;0,Table1[[#This Row],[amount]]&lt;0),Table1[[#This Row],[quantity]]*Table1[[#This Row],[amount]],0)</f>
        <v>0</v>
      </c>
      <c r="U347" s="10">
        <f>IF(Table1[[#This Row],[quantity]]&lt;0,Table1[[#This Row],[quantity]],0)</f>
        <v>0</v>
      </c>
    </row>
    <row r="348" spans="1:21" ht="14.25" customHeight="1" x14ac:dyDescent="0.25">
      <c r="A348" s="5">
        <v>45642</v>
      </c>
      <c r="B348" s="6" t="s">
        <v>57</v>
      </c>
      <c r="C348" s="6" t="s">
        <v>129</v>
      </c>
      <c r="D348" s="6" t="s">
        <v>130</v>
      </c>
      <c r="E348" s="6" t="s">
        <v>81</v>
      </c>
      <c r="F348" s="6" t="s">
        <v>82</v>
      </c>
      <c r="G348" s="6" t="s">
        <v>31</v>
      </c>
      <c r="H348" s="6" t="s">
        <v>117</v>
      </c>
      <c r="I348" s="6">
        <v>40</v>
      </c>
      <c r="J348" s="6">
        <v>40</v>
      </c>
      <c r="K348" s="6">
        <v>4324.3999999999996</v>
      </c>
      <c r="L348" s="6"/>
      <c r="M348" s="6" t="s">
        <v>105</v>
      </c>
      <c r="N348" s="10">
        <f>IF(AND(Table1[[#This Row],[quantity]] &gt;= 0, Table1[[#This Row],[amount]] &gt;= 0), Table1[[#This Row],[quantity]] * Table1[[#This Row],[amount]], 0)</f>
        <v>172976</v>
      </c>
      <c r="O348" s="10">
        <f t="shared" si="20"/>
        <v>3214394.0999999992</v>
      </c>
      <c r="P348" s="10">
        <f t="shared" si="21"/>
        <v>16664015.339999998</v>
      </c>
      <c r="Q348" s="10">
        <f t="shared" si="22"/>
        <v>5455</v>
      </c>
      <c r="R348" s="10">
        <f t="shared" si="23"/>
        <v>345</v>
      </c>
      <c r="S348" s="10">
        <f>IF(Table1[[#This Row],[quantity]]&gt;0,Table1[[#This Row],[quantity]],0)</f>
        <v>40</v>
      </c>
      <c r="T348" s="10">
        <f>IF(AND(Table1[[#This Row],[quantity]]&lt;0,Table1[[#This Row],[amount]]&lt;0),Table1[[#This Row],[quantity]]*Table1[[#This Row],[amount]],0)</f>
        <v>0</v>
      </c>
      <c r="U348" s="10">
        <f>IF(Table1[[#This Row],[quantity]]&lt;0,Table1[[#This Row],[quantity]],0)</f>
        <v>0</v>
      </c>
    </row>
    <row r="349" spans="1:21" ht="14.25" customHeight="1" x14ac:dyDescent="0.25">
      <c r="A349" s="5">
        <v>45646</v>
      </c>
      <c r="B349" s="6" t="s">
        <v>57</v>
      </c>
      <c r="C349" s="6" t="s">
        <v>67</v>
      </c>
      <c r="D349" s="6" t="s">
        <v>68</v>
      </c>
      <c r="E349" s="6" t="s">
        <v>60</v>
      </c>
      <c r="F349" s="6" t="s">
        <v>61</v>
      </c>
      <c r="G349" s="6" t="s">
        <v>31</v>
      </c>
      <c r="H349" s="6" t="s">
        <v>117</v>
      </c>
      <c r="I349" s="6">
        <v>40</v>
      </c>
      <c r="J349" s="6">
        <v>40</v>
      </c>
      <c r="K349" s="6">
        <v>4324.3999999999996</v>
      </c>
      <c r="L349" s="6"/>
      <c r="M349" s="6" t="s">
        <v>136</v>
      </c>
      <c r="N349" s="10">
        <f>IF(AND(Table1[[#This Row],[quantity]] &gt;= 0, Table1[[#This Row],[amount]] &gt;= 0), Table1[[#This Row],[quantity]] * Table1[[#This Row],[amount]], 0)</f>
        <v>172976</v>
      </c>
      <c r="O349" s="10">
        <f t="shared" si="20"/>
        <v>2655198.0500000007</v>
      </c>
      <c r="P349" s="10">
        <f t="shared" si="21"/>
        <v>13192535.789999994</v>
      </c>
      <c r="Q349" s="10">
        <f t="shared" si="22"/>
        <v>4378</v>
      </c>
      <c r="R349" s="10">
        <f t="shared" si="23"/>
        <v>266</v>
      </c>
      <c r="S349" s="10">
        <f>IF(Table1[[#This Row],[quantity]]&gt;0,Table1[[#This Row],[quantity]],0)</f>
        <v>40</v>
      </c>
      <c r="T349" s="10">
        <f>IF(AND(Table1[[#This Row],[quantity]]&lt;0,Table1[[#This Row],[amount]]&lt;0),Table1[[#This Row],[quantity]]*Table1[[#This Row],[amount]],0)</f>
        <v>0</v>
      </c>
      <c r="U349" s="10">
        <f>IF(Table1[[#This Row],[quantity]]&lt;0,Table1[[#This Row],[quantity]],0)</f>
        <v>0</v>
      </c>
    </row>
    <row r="350" spans="1:21" ht="14.25" customHeight="1" x14ac:dyDescent="0.25">
      <c r="A350" s="5">
        <v>45645</v>
      </c>
      <c r="B350" s="6" t="s">
        <v>57</v>
      </c>
      <c r="C350" s="6" t="s">
        <v>87</v>
      </c>
      <c r="D350" s="6" t="s">
        <v>88</v>
      </c>
      <c r="E350" s="6" t="s">
        <v>60</v>
      </c>
      <c r="F350" s="6" t="s">
        <v>61</v>
      </c>
      <c r="G350" s="6" t="s">
        <v>31</v>
      </c>
      <c r="H350" s="6" t="s">
        <v>117</v>
      </c>
      <c r="I350" s="6">
        <v>40</v>
      </c>
      <c r="J350" s="6">
        <v>40</v>
      </c>
      <c r="K350" s="6">
        <v>4324.3999999999996</v>
      </c>
      <c r="L350" s="6"/>
      <c r="M350" s="6" t="s">
        <v>136</v>
      </c>
      <c r="N350" s="10">
        <f>IF(AND(Table1[[#This Row],[quantity]] &gt;= 0, Table1[[#This Row],[amount]] &gt;= 0), Table1[[#This Row],[quantity]] * Table1[[#This Row],[amount]], 0)</f>
        <v>172976</v>
      </c>
      <c r="O350" s="10">
        <f t="shared" si="20"/>
        <v>2575412.06</v>
      </c>
      <c r="P350" s="10">
        <f t="shared" si="21"/>
        <v>13019559.789999995</v>
      </c>
      <c r="Q350" s="10">
        <f t="shared" si="22"/>
        <v>4338</v>
      </c>
      <c r="R350" s="10">
        <f t="shared" si="23"/>
        <v>265</v>
      </c>
      <c r="S350" s="10">
        <f>IF(Table1[[#This Row],[quantity]]&gt;0,Table1[[#This Row],[quantity]],0)</f>
        <v>40</v>
      </c>
      <c r="T350" s="10">
        <f>IF(AND(Table1[[#This Row],[quantity]]&lt;0,Table1[[#This Row],[amount]]&lt;0),Table1[[#This Row],[quantity]]*Table1[[#This Row],[amount]],0)</f>
        <v>0</v>
      </c>
      <c r="U350" s="10">
        <f>IF(Table1[[#This Row],[quantity]]&lt;0,Table1[[#This Row],[quantity]],0)</f>
        <v>0</v>
      </c>
    </row>
    <row r="351" spans="1:21" ht="14.25" customHeight="1" x14ac:dyDescent="0.25">
      <c r="A351" s="5">
        <v>45643</v>
      </c>
      <c r="B351" s="6" t="s">
        <v>57</v>
      </c>
      <c r="C351" s="6" t="s">
        <v>137</v>
      </c>
      <c r="D351" s="6" t="s">
        <v>138</v>
      </c>
      <c r="E351" s="6" t="s">
        <v>60</v>
      </c>
      <c r="F351" s="6" t="s">
        <v>61</v>
      </c>
      <c r="G351" s="6" t="s">
        <v>55</v>
      </c>
      <c r="H351" s="6" t="s">
        <v>56</v>
      </c>
      <c r="I351" s="6">
        <v>72</v>
      </c>
      <c r="J351" s="6">
        <v>72</v>
      </c>
      <c r="K351" s="6">
        <v>2399.7600000000002</v>
      </c>
      <c r="L351" s="6"/>
      <c r="M351" s="6" t="s">
        <v>136</v>
      </c>
      <c r="N351" s="10">
        <f>IF(AND(Table1[[#This Row],[quantity]] &gt;= 0, Table1[[#This Row],[amount]] &gt;= 0), Table1[[#This Row],[quantity]] * Table1[[#This Row],[amount]], 0)</f>
        <v>172782.72000000003</v>
      </c>
      <c r="O351" s="10">
        <f t="shared" si="20"/>
        <v>2155984.2400000002</v>
      </c>
      <c r="P351" s="10">
        <f t="shared" si="21"/>
        <v>12846583.789999995</v>
      </c>
      <c r="Q351" s="10">
        <f t="shared" si="22"/>
        <v>4298</v>
      </c>
      <c r="R351" s="10">
        <f t="shared" si="23"/>
        <v>264</v>
      </c>
      <c r="S351" s="10">
        <f>IF(Table1[[#This Row],[quantity]]&gt;0,Table1[[#This Row],[quantity]],0)</f>
        <v>72</v>
      </c>
      <c r="T351" s="10">
        <f>IF(AND(Table1[[#This Row],[quantity]]&lt;0,Table1[[#This Row],[amount]]&lt;0),Table1[[#This Row],[quantity]]*Table1[[#This Row],[amount]],0)</f>
        <v>0</v>
      </c>
      <c r="U351" s="10">
        <f>IF(Table1[[#This Row],[quantity]]&lt;0,Table1[[#This Row],[quantity]],0)</f>
        <v>0</v>
      </c>
    </row>
    <row r="352" spans="1:21" ht="14.25" customHeight="1" x14ac:dyDescent="0.25">
      <c r="A352" s="5">
        <v>45642</v>
      </c>
      <c r="B352" s="6" t="s">
        <v>57</v>
      </c>
      <c r="C352" s="6" t="s">
        <v>126</v>
      </c>
      <c r="D352" s="6" t="s">
        <v>127</v>
      </c>
      <c r="E352" s="6" t="s">
        <v>45</v>
      </c>
      <c r="F352" s="6" t="s">
        <v>128</v>
      </c>
      <c r="G352" s="6" t="s">
        <v>26</v>
      </c>
      <c r="H352" s="6" t="s">
        <v>116</v>
      </c>
      <c r="I352" s="6">
        <v>6</v>
      </c>
      <c r="J352" s="6">
        <v>24</v>
      </c>
      <c r="K352" s="6">
        <v>6964.32</v>
      </c>
      <c r="L352" s="6"/>
      <c r="M352" s="6" t="s">
        <v>105</v>
      </c>
      <c r="N352" s="10">
        <f>IF(AND(Table1[[#This Row],[quantity]] &gt;= 0, Table1[[#This Row],[amount]] &gt;= 0), Table1[[#This Row],[quantity]] * Table1[[#This Row],[amount]], 0)</f>
        <v>167143.67999999999</v>
      </c>
      <c r="O352" s="10">
        <f t="shared" si="20"/>
        <v>4497795.75</v>
      </c>
      <c r="P352" s="10">
        <f t="shared" si="21"/>
        <v>16491039.339999998</v>
      </c>
      <c r="Q352" s="10">
        <f t="shared" si="22"/>
        <v>5415</v>
      </c>
      <c r="R352" s="10">
        <f t="shared" si="23"/>
        <v>344</v>
      </c>
      <c r="S352" s="10">
        <f>IF(Table1[[#This Row],[quantity]]&gt;0,Table1[[#This Row],[quantity]],0)</f>
        <v>24</v>
      </c>
      <c r="T352" s="10">
        <f>IF(AND(Table1[[#This Row],[quantity]]&lt;0,Table1[[#This Row],[amount]]&lt;0),Table1[[#This Row],[quantity]]*Table1[[#This Row],[amount]],0)</f>
        <v>0</v>
      </c>
      <c r="U352" s="10">
        <f>IF(Table1[[#This Row],[quantity]]&lt;0,Table1[[#This Row],[quantity]],0)</f>
        <v>0</v>
      </c>
    </row>
    <row r="353" spans="1:21" ht="14.25" customHeight="1" x14ac:dyDescent="0.25">
      <c r="A353" s="5">
        <v>45643</v>
      </c>
      <c r="B353" s="6" t="s">
        <v>83</v>
      </c>
      <c r="C353" s="6" t="s">
        <v>126</v>
      </c>
      <c r="D353" s="6" t="s">
        <v>127</v>
      </c>
      <c r="E353" s="6" t="s">
        <v>45</v>
      </c>
      <c r="F353" s="6" t="s">
        <v>128</v>
      </c>
      <c r="G353" s="6" t="s">
        <v>26</v>
      </c>
      <c r="H353" s="6" t="s">
        <v>116</v>
      </c>
      <c r="I353" s="6">
        <v>6</v>
      </c>
      <c r="J353" s="6">
        <v>-24</v>
      </c>
      <c r="K353" s="6">
        <v>-6964.32</v>
      </c>
      <c r="L353" s="6" t="s">
        <v>86</v>
      </c>
      <c r="M353" s="6" t="s">
        <v>136</v>
      </c>
      <c r="N353" s="10">
        <f>IF(AND(Table1[[#This Row],[quantity]] &gt;= 0, Table1[[#This Row],[amount]] &gt;= 0), Table1[[#This Row],[quantity]] * Table1[[#This Row],[amount]], 0)</f>
        <v>0</v>
      </c>
      <c r="O353" s="10">
        <f t="shared" si="20"/>
        <v>4330652.07</v>
      </c>
      <c r="P353" s="10">
        <f t="shared" si="21"/>
        <v>12673801.069999997</v>
      </c>
      <c r="Q353" s="10">
        <f t="shared" si="22"/>
        <v>4226</v>
      </c>
      <c r="R353" s="10">
        <f t="shared" si="23"/>
        <v>263</v>
      </c>
      <c r="S353" s="10">
        <f>IF(Table1[[#This Row],[quantity]]&gt;0,Table1[[#This Row],[quantity]],0)</f>
        <v>0</v>
      </c>
      <c r="T353" s="10">
        <f>IF(AND(Table1[[#This Row],[quantity]]&lt;0,Table1[[#This Row],[amount]]&lt;0),Table1[[#This Row],[quantity]]*Table1[[#This Row],[amount]],0)</f>
        <v>167143.67999999999</v>
      </c>
      <c r="U353" s="10">
        <f>IF(Table1[[#This Row],[quantity]]&lt;0,Table1[[#This Row],[quantity]],0)</f>
        <v>-24</v>
      </c>
    </row>
    <row r="354" spans="1:21" ht="14.25" customHeight="1" x14ac:dyDescent="0.25">
      <c r="A354" s="5">
        <v>45642</v>
      </c>
      <c r="B354" s="6" t="s">
        <v>57</v>
      </c>
      <c r="C354" s="6" t="s">
        <v>126</v>
      </c>
      <c r="D354" s="6" t="s">
        <v>127</v>
      </c>
      <c r="E354" s="6" t="s">
        <v>45</v>
      </c>
      <c r="F354" s="6" t="s">
        <v>128</v>
      </c>
      <c r="G354" s="6" t="s">
        <v>18</v>
      </c>
      <c r="H354" s="6" t="s">
        <v>102</v>
      </c>
      <c r="I354" s="6">
        <v>40</v>
      </c>
      <c r="J354" s="6">
        <v>12</v>
      </c>
      <c r="K354" s="6">
        <v>13917.84</v>
      </c>
      <c r="L354" s="6"/>
      <c r="M354" s="6" t="s">
        <v>105</v>
      </c>
      <c r="N354" s="10">
        <f>IF(AND(Table1[[#This Row],[quantity]] &gt;= 0, Table1[[#This Row],[amount]] &gt;= 0), Table1[[#This Row],[quantity]] * Table1[[#This Row],[amount]], 0)</f>
        <v>167014.08000000002</v>
      </c>
      <c r="O354" s="10">
        <f t="shared" si="20"/>
        <v>4330652.07</v>
      </c>
      <c r="P354" s="10">
        <f t="shared" si="21"/>
        <v>16323895.659999998</v>
      </c>
      <c r="Q354" s="10">
        <f t="shared" si="22"/>
        <v>5391</v>
      </c>
      <c r="R354" s="10">
        <f t="shared" si="23"/>
        <v>343</v>
      </c>
      <c r="S354" s="10">
        <f>IF(Table1[[#This Row],[quantity]]&gt;0,Table1[[#This Row],[quantity]],0)</f>
        <v>12</v>
      </c>
      <c r="T354" s="10">
        <f>IF(AND(Table1[[#This Row],[quantity]]&lt;0,Table1[[#This Row],[amount]]&lt;0),Table1[[#This Row],[quantity]]*Table1[[#This Row],[amount]],0)</f>
        <v>0</v>
      </c>
      <c r="U354" s="10">
        <f>IF(Table1[[#This Row],[quantity]]&lt;0,Table1[[#This Row],[quantity]],0)</f>
        <v>0</v>
      </c>
    </row>
    <row r="355" spans="1:21" ht="14.25" customHeight="1" x14ac:dyDescent="0.25">
      <c r="A355" s="5">
        <v>45642</v>
      </c>
      <c r="B355" s="6" t="s">
        <v>57</v>
      </c>
      <c r="C355" s="6" t="s">
        <v>126</v>
      </c>
      <c r="D355" s="6" t="s">
        <v>127</v>
      </c>
      <c r="E355" s="6" t="s">
        <v>45</v>
      </c>
      <c r="F355" s="6" t="s">
        <v>128</v>
      </c>
      <c r="G355" s="6" t="s">
        <v>31</v>
      </c>
      <c r="H355" s="6" t="s">
        <v>32</v>
      </c>
      <c r="I355" s="6">
        <v>24</v>
      </c>
      <c r="J355" s="6">
        <v>24</v>
      </c>
      <c r="K355" s="6">
        <v>6947.52</v>
      </c>
      <c r="L355" s="6"/>
      <c r="M355" s="6" t="s">
        <v>105</v>
      </c>
      <c r="N355" s="10">
        <f>IF(AND(Table1[[#This Row],[quantity]] &gt;= 0, Table1[[#This Row],[amount]] &gt;= 0), Table1[[#This Row],[quantity]] * Table1[[#This Row],[amount]], 0)</f>
        <v>166740.48000000001</v>
      </c>
      <c r="O355" s="10">
        <f t="shared" si="20"/>
        <v>4163637.99</v>
      </c>
      <c r="P355" s="10">
        <f t="shared" si="21"/>
        <v>16156881.579999998</v>
      </c>
      <c r="Q355" s="10">
        <f t="shared" si="22"/>
        <v>5379</v>
      </c>
      <c r="R355" s="10">
        <f t="shared" si="23"/>
        <v>342</v>
      </c>
      <c r="S355" s="10">
        <f>IF(Table1[[#This Row],[quantity]]&gt;0,Table1[[#This Row],[quantity]],0)</f>
        <v>24</v>
      </c>
      <c r="T355" s="10">
        <f>IF(AND(Table1[[#This Row],[quantity]]&lt;0,Table1[[#This Row],[amount]]&lt;0),Table1[[#This Row],[quantity]]*Table1[[#This Row],[amount]],0)</f>
        <v>0</v>
      </c>
      <c r="U355" s="10">
        <f>IF(Table1[[#This Row],[quantity]]&lt;0,Table1[[#This Row],[quantity]],0)</f>
        <v>0</v>
      </c>
    </row>
    <row r="356" spans="1:21" ht="14.25" customHeight="1" x14ac:dyDescent="0.25">
      <c r="A356" s="5">
        <v>45643</v>
      </c>
      <c r="B356" s="6" t="s">
        <v>57</v>
      </c>
      <c r="C356" s="6" t="s">
        <v>137</v>
      </c>
      <c r="D356" s="6" t="s">
        <v>138</v>
      </c>
      <c r="E356" s="6" t="s">
        <v>60</v>
      </c>
      <c r="F356" s="6" t="s">
        <v>61</v>
      </c>
      <c r="G356" s="6" t="s">
        <v>55</v>
      </c>
      <c r="H356" s="6" t="s">
        <v>56</v>
      </c>
      <c r="I356" s="6">
        <v>40</v>
      </c>
      <c r="J356" s="6">
        <v>40</v>
      </c>
      <c r="K356" s="6">
        <v>4166.8</v>
      </c>
      <c r="L356" s="6"/>
      <c r="M356" s="6" t="s">
        <v>136</v>
      </c>
      <c r="N356" s="10">
        <f>IF(AND(Table1[[#This Row],[quantity]] &gt;= 0, Table1[[#This Row],[amount]] &gt;= 0), Table1[[#This Row],[quantity]] * Table1[[#This Row],[amount]], 0)</f>
        <v>166672</v>
      </c>
      <c r="O356" s="10">
        <f t="shared" si="20"/>
        <v>1983201.5199999998</v>
      </c>
      <c r="P356" s="10">
        <f t="shared" si="21"/>
        <v>12673801.069999997</v>
      </c>
      <c r="Q356" s="10">
        <f t="shared" si="22"/>
        <v>4250</v>
      </c>
      <c r="R356" s="10">
        <f t="shared" si="23"/>
        <v>262</v>
      </c>
      <c r="S356" s="10">
        <f>IF(Table1[[#This Row],[quantity]]&gt;0,Table1[[#This Row],[quantity]],0)</f>
        <v>40</v>
      </c>
      <c r="T356" s="10">
        <f>IF(AND(Table1[[#This Row],[quantity]]&lt;0,Table1[[#This Row],[amount]]&lt;0),Table1[[#This Row],[quantity]]*Table1[[#This Row],[amount]],0)</f>
        <v>0</v>
      </c>
      <c r="U356" s="10">
        <f>IF(Table1[[#This Row],[quantity]]&lt;0,Table1[[#This Row],[quantity]],0)</f>
        <v>0</v>
      </c>
    </row>
    <row r="357" spans="1:21" ht="14.25" customHeight="1" x14ac:dyDescent="0.25">
      <c r="A357" s="5">
        <v>45640</v>
      </c>
      <c r="B357" s="6" t="s">
        <v>57</v>
      </c>
      <c r="C357" s="6" t="s">
        <v>58</v>
      </c>
      <c r="D357" s="6" t="s">
        <v>59</v>
      </c>
      <c r="E357" s="6" t="s">
        <v>60</v>
      </c>
      <c r="F357" s="6" t="s">
        <v>61</v>
      </c>
      <c r="G357" s="6" t="s">
        <v>55</v>
      </c>
      <c r="H357" s="6" t="s">
        <v>56</v>
      </c>
      <c r="I357" s="6">
        <v>40</v>
      </c>
      <c r="J357" s="6">
        <v>40</v>
      </c>
      <c r="K357" s="6">
        <v>4166.8</v>
      </c>
      <c r="L357" s="6"/>
      <c r="M357" s="6" t="s">
        <v>105</v>
      </c>
      <c r="N357" s="10">
        <f>IF(AND(Table1[[#This Row],[quantity]] &gt;= 0, Table1[[#This Row],[amount]] &gt;= 0), Table1[[#This Row],[quantity]] * Table1[[#This Row],[amount]], 0)</f>
        <v>166672</v>
      </c>
      <c r="O357" s="10">
        <f t="shared" si="20"/>
        <v>3126688.1599999992</v>
      </c>
      <c r="P357" s="10">
        <f t="shared" si="21"/>
        <v>15990141.099999998</v>
      </c>
      <c r="Q357" s="10">
        <f t="shared" si="22"/>
        <v>5355</v>
      </c>
      <c r="R357" s="10">
        <f t="shared" si="23"/>
        <v>341</v>
      </c>
      <c r="S357" s="10">
        <f>IF(Table1[[#This Row],[quantity]]&gt;0,Table1[[#This Row],[quantity]],0)</f>
        <v>40</v>
      </c>
      <c r="T357" s="10">
        <f>IF(AND(Table1[[#This Row],[quantity]]&lt;0,Table1[[#This Row],[amount]]&lt;0),Table1[[#This Row],[quantity]]*Table1[[#This Row],[amount]],0)</f>
        <v>0</v>
      </c>
      <c r="U357" s="10">
        <f>IF(Table1[[#This Row],[quantity]]&lt;0,Table1[[#This Row],[quantity]],0)</f>
        <v>0</v>
      </c>
    </row>
    <row r="358" spans="1:21" ht="14.25" customHeight="1" x14ac:dyDescent="0.25">
      <c r="A358" s="5">
        <v>45643</v>
      </c>
      <c r="B358" s="6" t="s">
        <v>57</v>
      </c>
      <c r="C358" s="6" t="s">
        <v>58</v>
      </c>
      <c r="D358" s="6" t="s">
        <v>59</v>
      </c>
      <c r="E358" s="6" t="s">
        <v>60</v>
      </c>
      <c r="F358" s="6" t="s">
        <v>61</v>
      </c>
      <c r="G358" s="6" t="s">
        <v>55</v>
      </c>
      <c r="H358" s="6" t="s">
        <v>56</v>
      </c>
      <c r="I358" s="6">
        <v>40</v>
      </c>
      <c r="J358" s="6">
        <v>40</v>
      </c>
      <c r="K358" s="6">
        <v>4166.8</v>
      </c>
      <c r="L358" s="6"/>
      <c r="M358" s="6" t="s">
        <v>136</v>
      </c>
      <c r="N358" s="10">
        <f>IF(AND(Table1[[#This Row],[quantity]] &gt;= 0, Table1[[#This Row],[amount]] &gt;= 0), Table1[[#This Row],[quantity]] * Table1[[#This Row],[amount]], 0)</f>
        <v>166672</v>
      </c>
      <c r="O358" s="10">
        <f t="shared" si="20"/>
        <v>2960016.1599999992</v>
      </c>
      <c r="P358" s="10">
        <f t="shared" si="21"/>
        <v>12507129.069999997</v>
      </c>
      <c r="Q358" s="10">
        <f t="shared" si="22"/>
        <v>4210</v>
      </c>
      <c r="R358" s="10">
        <f t="shared" si="23"/>
        <v>261</v>
      </c>
      <c r="S358" s="10">
        <f>IF(Table1[[#This Row],[quantity]]&gt;0,Table1[[#This Row],[quantity]],0)</f>
        <v>40</v>
      </c>
      <c r="T358" s="10">
        <f>IF(AND(Table1[[#This Row],[quantity]]&lt;0,Table1[[#This Row],[amount]]&lt;0),Table1[[#This Row],[quantity]]*Table1[[#This Row],[amount]],0)</f>
        <v>0</v>
      </c>
      <c r="U358" s="10">
        <f>IF(Table1[[#This Row],[quantity]]&lt;0,Table1[[#This Row],[quantity]],0)</f>
        <v>0</v>
      </c>
    </row>
    <row r="359" spans="1:21" ht="14.25" customHeight="1" x14ac:dyDescent="0.25">
      <c r="A359" s="5">
        <v>45644</v>
      </c>
      <c r="B359" s="6" t="s">
        <v>57</v>
      </c>
      <c r="C359" s="6" t="s">
        <v>72</v>
      </c>
      <c r="D359" s="6" t="s">
        <v>73</v>
      </c>
      <c r="E359" s="6" t="s">
        <v>60</v>
      </c>
      <c r="F359" s="6" t="s">
        <v>61</v>
      </c>
      <c r="G359" s="6" t="s">
        <v>40</v>
      </c>
      <c r="H359" s="6" t="s">
        <v>50</v>
      </c>
      <c r="I359" s="6">
        <v>540</v>
      </c>
      <c r="J359" s="6">
        <v>60</v>
      </c>
      <c r="K359" s="6">
        <v>2754</v>
      </c>
      <c r="L359" s="6"/>
      <c r="M359" s="6" t="s">
        <v>136</v>
      </c>
      <c r="N359" s="10">
        <f>IF(AND(Table1[[#This Row],[quantity]] &gt;= 0, Table1[[#This Row],[amount]] &gt;= 0), Table1[[#This Row],[quantity]] * Table1[[#This Row],[amount]], 0)</f>
        <v>165240</v>
      </c>
      <c r="O359" s="10">
        <f t="shared" si="20"/>
        <v>603985.03999999992</v>
      </c>
      <c r="P359" s="10">
        <f t="shared" si="21"/>
        <v>12340457.069999995</v>
      </c>
      <c r="Q359" s="10">
        <f t="shared" si="22"/>
        <v>4170</v>
      </c>
      <c r="R359" s="10">
        <f t="shared" si="23"/>
        <v>260</v>
      </c>
      <c r="S359" s="10">
        <f>IF(Table1[[#This Row],[quantity]]&gt;0,Table1[[#This Row],[quantity]],0)</f>
        <v>60</v>
      </c>
      <c r="T359" s="10">
        <f>IF(AND(Table1[[#This Row],[quantity]]&lt;0,Table1[[#This Row],[amount]]&lt;0),Table1[[#This Row],[quantity]]*Table1[[#This Row],[amount]],0)</f>
        <v>0</v>
      </c>
      <c r="U359" s="10">
        <f>IF(Table1[[#This Row],[quantity]]&lt;0,Table1[[#This Row],[quantity]],0)</f>
        <v>0</v>
      </c>
    </row>
    <row r="360" spans="1:21" ht="14.25" customHeight="1" x14ac:dyDescent="0.25">
      <c r="A360" s="5">
        <v>45644</v>
      </c>
      <c r="B360" s="6" t="s">
        <v>57</v>
      </c>
      <c r="C360" s="6" t="s">
        <v>65</v>
      </c>
      <c r="D360" s="6" t="s">
        <v>66</v>
      </c>
      <c r="E360" s="6" t="s">
        <v>60</v>
      </c>
      <c r="F360" s="6" t="s">
        <v>61</v>
      </c>
      <c r="G360" s="6" t="s">
        <v>18</v>
      </c>
      <c r="H360" s="6" t="s">
        <v>109</v>
      </c>
      <c r="I360" s="6">
        <v>160</v>
      </c>
      <c r="J360" s="6">
        <v>40</v>
      </c>
      <c r="K360" s="6">
        <v>4120</v>
      </c>
      <c r="L360" s="6"/>
      <c r="M360" s="6" t="s">
        <v>136</v>
      </c>
      <c r="N360" s="10">
        <f>IF(AND(Table1[[#This Row],[quantity]] &gt;= 0, Table1[[#This Row],[amount]] &gt;= 0), Table1[[#This Row],[quantity]] * Table1[[#This Row],[amount]], 0)</f>
        <v>164800</v>
      </c>
      <c r="O360" s="10">
        <f t="shared" si="20"/>
        <v>2880969.6799999992</v>
      </c>
      <c r="P360" s="10">
        <f t="shared" si="21"/>
        <v>12175217.069999997</v>
      </c>
      <c r="Q360" s="10">
        <f t="shared" si="22"/>
        <v>4110</v>
      </c>
      <c r="R360" s="10">
        <f t="shared" si="23"/>
        <v>259</v>
      </c>
      <c r="S360" s="10">
        <f>IF(Table1[[#This Row],[quantity]]&gt;0,Table1[[#This Row],[quantity]],0)</f>
        <v>40</v>
      </c>
      <c r="T360" s="10">
        <f>IF(AND(Table1[[#This Row],[quantity]]&lt;0,Table1[[#This Row],[amount]]&lt;0),Table1[[#This Row],[quantity]]*Table1[[#This Row],[amount]],0)</f>
        <v>0</v>
      </c>
      <c r="U360" s="10">
        <f>IF(Table1[[#This Row],[quantity]]&lt;0,Table1[[#This Row],[quantity]],0)</f>
        <v>0</v>
      </c>
    </row>
    <row r="361" spans="1:21" ht="14.25" customHeight="1" x14ac:dyDescent="0.25">
      <c r="A361" s="5">
        <v>45643</v>
      </c>
      <c r="B361" s="6" t="s">
        <v>57</v>
      </c>
      <c r="C361" s="6" t="s">
        <v>137</v>
      </c>
      <c r="D361" s="6" t="s">
        <v>138</v>
      </c>
      <c r="E361" s="6" t="s">
        <v>60</v>
      </c>
      <c r="F361" s="6" t="s">
        <v>61</v>
      </c>
      <c r="G361" s="6" t="s">
        <v>31</v>
      </c>
      <c r="H361" s="6" t="s">
        <v>32</v>
      </c>
      <c r="I361" s="6">
        <v>32</v>
      </c>
      <c r="J361" s="6">
        <v>32</v>
      </c>
      <c r="K361" s="6">
        <v>5045.12</v>
      </c>
      <c r="L361" s="6"/>
      <c r="M361" s="6" t="s">
        <v>136</v>
      </c>
      <c r="N361" s="10">
        <f>IF(AND(Table1[[#This Row],[quantity]] &gt;= 0, Table1[[#This Row],[amount]] &gt;= 0), Table1[[#This Row],[quantity]] * Table1[[#This Row],[amount]], 0)</f>
        <v>161443.84</v>
      </c>
      <c r="O361" s="10">
        <f t="shared" si="20"/>
        <v>1816529.52</v>
      </c>
      <c r="P361" s="10">
        <f t="shared" si="21"/>
        <v>12010417.069999995</v>
      </c>
      <c r="Q361" s="10">
        <f t="shared" si="22"/>
        <v>4070</v>
      </c>
      <c r="R361" s="10">
        <f t="shared" si="23"/>
        <v>258</v>
      </c>
      <c r="S361" s="10">
        <f>IF(Table1[[#This Row],[quantity]]&gt;0,Table1[[#This Row],[quantity]],0)</f>
        <v>32</v>
      </c>
      <c r="T361" s="10">
        <f>IF(AND(Table1[[#This Row],[quantity]]&lt;0,Table1[[#This Row],[amount]]&lt;0),Table1[[#This Row],[quantity]]*Table1[[#This Row],[amount]],0)</f>
        <v>0</v>
      </c>
      <c r="U361" s="10">
        <f>IF(Table1[[#This Row],[quantity]]&lt;0,Table1[[#This Row],[quantity]],0)</f>
        <v>0</v>
      </c>
    </row>
    <row r="362" spans="1:21" ht="14.25" customHeight="1" x14ac:dyDescent="0.25">
      <c r="A362" s="5">
        <v>45640</v>
      </c>
      <c r="B362" s="6" t="s">
        <v>57</v>
      </c>
      <c r="C362" s="6" t="s">
        <v>96</v>
      </c>
      <c r="D362" s="6" t="s">
        <v>97</v>
      </c>
      <c r="E362" s="6" t="s">
        <v>60</v>
      </c>
      <c r="F362" s="6" t="s">
        <v>61</v>
      </c>
      <c r="G362" s="6" t="s">
        <v>62</v>
      </c>
      <c r="H362" s="6" t="s">
        <v>63</v>
      </c>
      <c r="I362" s="6">
        <v>48</v>
      </c>
      <c r="J362" s="6">
        <v>44</v>
      </c>
      <c r="K362" s="6">
        <v>3666.96</v>
      </c>
      <c r="L362" s="6"/>
      <c r="M362" s="6" t="s">
        <v>105</v>
      </c>
      <c r="N362" s="10">
        <f>IF(AND(Table1[[#This Row],[quantity]] &gt;= 0, Table1[[#This Row],[amount]] &gt;= 0), Table1[[#This Row],[quantity]] * Table1[[#This Row],[amount]], 0)</f>
        <v>161346.23999999999</v>
      </c>
      <c r="O362" s="10">
        <f t="shared" si="20"/>
        <v>3159315.7200000016</v>
      </c>
      <c r="P362" s="10">
        <f t="shared" si="21"/>
        <v>15823469.099999998</v>
      </c>
      <c r="Q362" s="10">
        <f t="shared" si="22"/>
        <v>5315</v>
      </c>
      <c r="R362" s="10">
        <f t="shared" si="23"/>
        <v>340</v>
      </c>
      <c r="S362" s="10">
        <f>IF(Table1[[#This Row],[quantity]]&gt;0,Table1[[#This Row],[quantity]],0)</f>
        <v>44</v>
      </c>
      <c r="T362" s="10">
        <f>IF(AND(Table1[[#This Row],[quantity]]&lt;0,Table1[[#This Row],[amount]]&lt;0),Table1[[#This Row],[quantity]]*Table1[[#This Row],[amount]],0)</f>
        <v>0</v>
      </c>
      <c r="U362" s="10">
        <f>IF(Table1[[#This Row],[quantity]]&lt;0,Table1[[#This Row],[quantity]],0)</f>
        <v>0</v>
      </c>
    </row>
    <row r="363" spans="1:21" ht="14.25" customHeight="1" x14ac:dyDescent="0.25">
      <c r="A363" s="5">
        <v>45642</v>
      </c>
      <c r="B363" s="6" t="s">
        <v>57</v>
      </c>
      <c r="C363" s="6" t="s">
        <v>129</v>
      </c>
      <c r="D363" s="6" t="s">
        <v>130</v>
      </c>
      <c r="E363" s="6" t="s">
        <v>81</v>
      </c>
      <c r="F363" s="6" t="s">
        <v>82</v>
      </c>
      <c r="G363" s="6" t="s">
        <v>18</v>
      </c>
      <c r="H363" s="6" t="s">
        <v>104</v>
      </c>
      <c r="I363" s="6">
        <v>80</v>
      </c>
      <c r="J363" s="6">
        <v>48</v>
      </c>
      <c r="K363" s="6">
        <v>3327.84</v>
      </c>
      <c r="L363" s="6"/>
      <c r="M363" s="6" t="s">
        <v>105</v>
      </c>
      <c r="N363" s="10">
        <f>IF(AND(Table1[[#This Row],[quantity]] &gt;= 0, Table1[[#This Row],[amount]] &gt;= 0), Table1[[#This Row],[quantity]] * Table1[[#This Row],[amount]], 0)</f>
        <v>159736.32000000001</v>
      </c>
      <c r="O363" s="10">
        <f t="shared" si="20"/>
        <v>3041418.0999999992</v>
      </c>
      <c r="P363" s="10">
        <f t="shared" si="21"/>
        <v>15662122.859999999</v>
      </c>
      <c r="Q363" s="10">
        <f t="shared" si="22"/>
        <v>5271</v>
      </c>
      <c r="R363" s="10">
        <f t="shared" si="23"/>
        <v>339</v>
      </c>
      <c r="S363" s="10">
        <f>IF(Table1[[#This Row],[quantity]]&gt;0,Table1[[#This Row],[quantity]],0)</f>
        <v>48</v>
      </c>
      <c r="T363" s="10">
        <f>IF(AND(Table1[[#This Row],[quantity]]&lt;0,Table1[[#This Row],[amount]]&lt;0),Table1[[#This Row],[quantity]]*Table1[[#This Row],[amount]],0)</f>
        <v>0</v>
      </c>
      <c r="U363" s="10">
        <f>IF(Table1[[#This Row],[quantity]]&lt;0,Table1[[#This Row],[quantity]],0)</f>
        <v>0</v>
      </c>
    </row>
    <row r="364" spans="1:21" ht="14.25" customHeight="1" x14ac:dyDescent="0.25">
      <c r="A364" s="5">
        <v>45640</v>
      </c>
      <c r="B364" s="6" t="s">
        <v>57</v>
      </c>
      <c r="C364" s="6" t="s">
        <v>65</v>
      </c>
      <c r="D364" s="6" t="s">
        <v>66</v>
      </c>
      <c r="E364" s="6" t="s">
        <v>60</v>
      </c>
      <c r="F364" s="6" t="s">
        <v>61</v>
      </c>
      <c r="G364" s="6" t="s">
        <v>31</v>
      </c>
      <c r="H364" s="6" t="s">
        <v>32</v>
      </c>
      <c r="I364" s="6">
        <v>36</v>
      </c>
      <c r="J364" s="6">
        <v>36</v>
      </c>
      <c r="K364" s="6">
        <v>4421.16</v>
      </c>
      <c r="L364" s="6"/>
      <c r="M364" s="6" t="s">
        <v>105</v>
      </c>
      <c r="N364" s="10">
        <f>IF(AND(Table1[[#This Row],[quantity]] &gt;= 0, Table1[[#This Row],[amount]] &gt;= 0), Table1[[#This Row],[quantity]] * Table1[[#This Row],[amount]], 0)</f>
        <v>159161.76</v>
      </c>
      <c r="O364" s="10">
        <f t="shared" si="20"/>
        <v>2716169.6799999992</v>
      </c>
      <c r="P364" s="10">
        <f t="shared" si="21"/>
        <v>15502386.540000001</v>
      </c>
      <c r="Q364" s="10">
        <f t="shared" si="22"/>
        <v>5223</v>
      </c>
      <c r="R364" s="10">
        <f t="shared" si="23"/>
        <v>338</v>
      </c>
      <c r="S364" s="10">
        <f>IF(Table1[[#This Row],[quantity]]&gt;0,Table1[[#This Row],[quantity]],0)</f>
        <v>36</v>
      </c>
      <c r="T364" s="10">
        <f>IF(AND(Table1[[#This Row],[quantity]]&lt;0,Table1[[#This Row],[amount]]&lt;0),Table1[[#This Row],[quantity]]*Table1[[#This Row],[amount]],0)</f>
        <v>0</v>
      </c>
      <c r="U364" s="10">
        <f>IF(Table1[[#This Row],[quantity]]&lt;0,Table1[[#This Row],[quantity]],0)</f>
        <v>0</v>
      </c>
    </row>
    <row r="365" spans="1:21" ht="14.25" customHeight="1" x14ac:dyDescent="0.25">
      <c r="A365" s="5">
        <v>45640</v>
      </c>
      <c r="B365" s="6" t="s">
        <v>57</v>
      </c>
      <c r="C365" s="6" t="s">
        <v>96</v>
      </c>
      <c r="D365" s="6" t="s">
        <v>97</v>
      </c>
      <c r="E365" s="6" t="s">
        <v>60</v>
      </c>
      <c r="F365" s="6" t="s">
        <v>61</v>
      </c>
      <c r="G365" s="6" t="s">
        <v>31</v>
      </c>
      <c r="H365" s="6" t="s">
        <v>32</v>
      </c>
      <c r="I365" s="6">
        <v>36</v>
      </c>
      <c r="J365" s="6">
        <v>36</v>
      </c>
      <c r="K365" s="6">
        <v>4421.16</v>
      </c>
      <c r="L365" s="6"/>
      <c r="M365" s="6" t="s">
        <v>105</v>
      </c>
      <c r="N365" s="10">
        <f>IF(AND(Table1[[#This Row],[quantity]] &gt;= 0, Table1[[#This Row],[amount]] &gt;= 0), Table1[[#This Row],[quantity]] * Table1[[#This Row],[amount]], 0)</f>
        <v>159161.76</v>
      </c>
      <c r="O365" s="10">
        <f t="shared" si="20"/>
        <v>2997969.4800000018</v>
      </c>
      <c r="P365" s="10">
        <f t="shared" si="21"/>
        <v>15343224.780000001</v>
      </c>
      <c r="Q365" s="10">
        <f t="shared" si="22"/>
        <v>5187</v>
      </c>
      <c r="R365" s="10">
        <f t="shared" si="23"/>
        <v>337</v>
      </c>
      <c r="S365" s="10">
        <f>IF(Table1[[#This Row],[quantity]]&gt;0,Table1[[#This Row],[quantity]],0)</f>
        <v>36</v>
      </c>
      <c r="T365" s="10">
        <f>IF(AND(Table1[[#This Row],[quantity]]&lt;0,Table1[[#This Row],[amount]]&lt;0),Table1[[#This Row],[quantity]]*Table1[[#This Row],[amount]],0)</f>
        <v>0</v>
      </c>
      <c r="U365" s="10">
        <f>IF(Table1[[#This Row],[quantity]]&lt;0,Table1[[#This Row],[quantity]],0)</f>
        <v>0</v>
      </c>
    </row>
    <row r="366" spans="1:21" ht="14.25" customHeight="1" x14ac:dyDescent="0.25">
      <c r="A366" s="5">
        <v>45646</v>
      </c>
      <c r="B366" s="6" t="s">
        <v>57</v>
      </c>
      <c r="C366" s="6" t="s">
        <v>67</v>
      </c>
      <c r="D366" s="6" t="s">
        <v>68</v>
      </c>
      <c r="E366" s="6" t="s">
        <v>60</v>
      </c>
      <c r="F366" s="6" t="s">
        <v>61</v>
      </c>
      <c r="G366" s="6" t="s">
        <v>31</v>
      </c>
      <c r="H366" s="6" t="s">
        <v>32</v>
      </c>
      <c r="I366" s="6">
        <v>36</v>
      </c>
      <c r="J366" s="6">
        <v>36</v>
      </c>
      <c r="K366" s="6">
        <v>4421.16</v>
      </c>
      <c r="L366" s="6"/>
      <c r="M366" s="6" t="s">
        <v>136</v>
      </c>
      <c r="N366" s="10">
        <f>IF(AND(Table1[[#This Row],[quantity]] &gt;= 0, Table1[[#This Row],[amount]] &gt;= 0), Table1[[#This Row],[quantity]] * Table1[[#This Row],[amount]], 0)</f>
        <v>159161.76</v>
      </c>
      <c r="O366" s="10">
        <f t="shared" si="20"/>
        <v>2482222.0500000012</v>
      </c>
      <c r="P366" s="10">
        <f t="shared" si="21"/>
        <v>11848973.229999995</v>
      </c>
      <c r="Q366" s="10">
        <f t="shared" si="22"/>
        <v>4038</v>
      </c>
      <c r="R366" s="10">
        <f t="shared" si="23"/>
        <v>257</v>
      </c>
      <c r="S366" s="10">
        <f>IF(Table1[[#This Row],[quantity]]&gt;0,Table1[[#This Row],[quantity]],0)</f>
        <v>36</v>
      </c>
      <c r="T366" s="10">
        <f>IF(AND(Table1[[#This Row],[quantity]]&lt;0,Table1[[#This Row],[amount]]&lt;0),Table1[[#This Row],[quantity]]*Table1[[#This Row],[amount]],0)</f>
        <v>0</v>
      </c>
      <c r="U366" s="10">
        <f>IF(Table1[[#This Row],[quantity]]&lt;0,Table1[[#This Row],[quantity]],0)</f>
        <v>0</v>
      </c>
    </row>
    <row r="367" spans="1:21" ht="14.25" customHeight="1" x14ac:dyDescent="0.25">
      <c r="A367" s="5">
        <v>45639</v>
      </c>
      <c r="B367" s="6" t="s">
        <v>57</v>
      </c>
      <c r="C367" s="6" t="s">
        <v>69</v>
      </c>
      <c r="D367" s="6" t="s">
        <v>70</v>
      </c>
      <c r="E367" s="6" t="s">
        <v>60</v>
      </c>
      <c r="F367" s="6" t="s">
        <v>61</v>
      </c>
      <c r="G367" s="6" t="s">
        <v>74</v>
      </c>
      <c r="H367" s="6" t="s">
        <v>76</v>
      </c>
      <c r="I367" s="6">
        <v>48</v>
      </c>
      <c r="J367" s="6">
        <v>48</v>
      </c>
      <c r="K367" s="6">
        <v>3272.64</v>
      </c>
      <c r="L367" s="6"/>
      <c r="M367" s="6" t="s">
        <v>64</v>
      </c>
      <c r="N367" s="10">
        <f>IF(AND(Table1[[#This Row],[quantity]] &gt;= 0, Table1[[#This Row],[amount]] &gt;= 0), Table1[[#This Row],[quantity]] * Table1[[#This Row],[amount]], 0)</f>
        <v>157086.72</v>
      </c>
      <c r="O367" s="10">
        <f t="shared" si="20"/>
        <v>1381162.5899999996</v>
      </c>
      <c r="P367" s="10">
        <f t="shared" si="21"/>
        <v>2403004.79</v>
      </c>
      <c r="Q367" s="10">
        <f t="shared" si="22"/>
        <v>837</v>
      </c>
      <c r="R367" s="10">
        <f t="shared" si="23"/>
        <v>50</v>
      </c>
      <c r="S367" s="10">
        <f>IF(Table1[[#This Row],[quantity]]&gt;0,Table1[[#This Row],[quantity]],0)</f>
        <v>48</v>
      </c>
      <c r="T367" s="10">
        <f>IF(AND(Table1[[#This Row],[quantity]]&lt;0,Table1[[#This Row],[amount]]&lt;0),Table1[[#This Row],[quantity]]*Table1[[#This Row],[amount]],0)</f>
        <v>0</v>
      </c>
      <c r="U367" s="10">
        <f>IF(Table1[[#This Row],[quantity]]&lt;0,Table1[[#This Row],[quantity]],0)</f>
        <v>0</v>
      </c>
    </row>
    <row r="368" spans="1:21" ht="14.25" customHeight="1" x14ac:dyDescent="0.25">
      <c r="A368" s="5">
        <v>45640</v>
      </c>
      <c r="B368" s="6" t="s">
        <v>57</v>
      </c>
      <c r="C368" s="6" t="s">
        <v>84</v>
      </c>
      <c r="D368" s="6" t="s">
        <v>85</v>
      </c>
      <c r="E368" s="6" t="s">
        <v>60</v>
      </c>
      <c r="F368" s="6" t="s">
        <v>61</v>
      </c>
      <c r="G368" s="6" t="s">
        <v>74</v>
      </c>
      <c r="H368" s="6" t="s">
        <v>76</v>
      </c>
      <c r="I368" s="6">
        <v>48</v>
      </c>
      <c r="J368" s="6">
        <v>48</v>
      </c>
      <c r="K368" s="6">
        <v>3272.64</v>
      </c>
      <c r="L368" s="6"/>
      <c r="M368" s="6" t="s">
        <v>105</v>
      </c>
      <c r="N368" s="10">
        <f>IF(AND(Table1[[#This Row],[quantity]] &gt;= 0, Table1[[#This Row],[amount]] &gt;= 0), Table1[[#This Row],[quantity]] * Table1[[#This Row],[amount]], 0)</f>
        <v>157086.72</v>
      </c>
      <c r="O368" s="10">
        <f t="shared" si="20"/>
        <v>962059.85999999987</v>
      </c>
      <c r="P368" s="10">
        <f t="shared" si="21"/>
        <v>15184063.020000001</v>
      </c>
      <c r="Q368" s="10">
        <f t="shared" si="22"/>
        <v>5151</v>
      </c>
      <c r="R368" s="10">
        <f t="shared" si="23"/>
        <v>336</v>
      </c>
      <c r="S368" s="10">
        <f>IF(Table1[[#This Row],[quantity]]&gt;0,Table1[[#This Row],[quantity]],0)</f>
        <v>48</v>
      </c>
      <c r="T368" s="10">
        <f>IF(AND(Table1[[#This Row],[quantity]]&lt;0,Table1[[#This Row],[amount]]&lt;0),Table1[[#This Row],[quantity]]*Table1[[#This Row],[amount]],0)</f>
        <v>0</v>
      </c>
      <c r="U368" s="10">
        <f>IF(Table1[[#This Row],[quantity]]&lt;0,Table1[[#This Row],[quantity]],0)</f>
        <v>0</v>
      </c>
    </row>
    <row r="369" spans="1:21" ht="14.25" customHeight="1" x14ac:dyDescent="0.25">
      <c r="A369" s="5">
        <v>45640</v>
      </c>
      <c r="B369" s="6" t="s">
        <v>57</v>
      </c>
      <c r="C369" s="6" t="s">
        <v>84</v>
      </c>
      <c r="D369" s="6" t="s">
        <v>85</v>
      </c>
      <c r="E369" s="6" t="s">
        <v>60</v>
      </c>
      <c r="F369" s="6" t="s">
        <v>61</v>
      </c>
      <c r="G369" s="6" t="s">
        <v>74</v>
      </c>
      <c r="H369" s="6" t="s">
        <v>76</v>
      </c>
      <c r="I369" s="6">
        <v>48</v>
      </c>
      <c r="J369" s="6">
        <v>48</v>
      </c>
      <c r="K369" s="6">
        <v>3272.64</v>
      </c>
      <c r="L369" s="6"/>
      <c r="M369" s="6" t="s">
        <v>105</v>
      </c>
      <c r="N369" s="10">
        <f>IF(AND(Table1[[#This Row],[quantity]] &gt;= 0, Table1[[#This Row],[amount]] &gt;= 0), Table1[[#This Row],[quantity]] * Table1[[#This Row],[amount]], 0)</f>
        <v>157086.72</v>
      </c>
      <c r="O369" s="10">
        <f t="shared" si="20"/>
        <v>804973.1399999999</v>
      </c>
      <c r="P369" s="10">
        <f t="shared" si="21"/>
        <v>15026976.300000003</v>
      </c>
      <c r="Q369" s="10">
        <f t="shared" si="22"/>
        <v>5103</v>
      </c>
      <c r="R369" s="10">
        <f t="shared" si="23"/>
        <v>335</v>
      </c>
      <c r="S369" s="10">
        <f>IF(Table1[[#This Row],[quantity]]&gt;0,Table1[[#This Row],[quantity]],0)</f>
        <v>48</v>
      </c>
      <c r="T369" s="10">
        <f>IF(AND(Table1[[#This Row],[quantity]]&lt;0,Table1[[#This Row],[amount]]&lt;0),Table1[[#This Row],[quantity]]*Table1[[#This Row],[amount]],0)</f>
        <v>0</v>
      </c>
      <c r="U369" s="10">
        <f>IF(Table1[[#This Row],[quantity]]&lt;0,Table1[[#This Row],[quantity]],0)</f>
        <v>0</v>
      </c>
    </row>
    <row r="370" spans="1:21" ht="14.25" customHeight="1" x14ac:dyDescent="0.25">
      <c r="A370" s="5">
        <v>45646</v>
      </c>
      <c r="B370" s="6" t="s">
        <v>57</v>
      </c>
      <c r="C370" s="6" t="s">
        <v>67</v>
      </c>
      <c r="D370" s="6" t="s">
        <v>68</v>
      </c>
      <c r="E370" s="6" t="s">
        <v>60</v>
      </c>
      <c r="F370" s="6" t="s">
        <v>61</v>
      </c>
      <c r="G370" s="6" t="s">
        <v>74</v>
      </c>
      <c r="H370" s="6" t="s">
        <v>76</v>
      </c>
      <c r="I370" s="6">
        <v>48</v>
      </c>
      <c r="J370" s="6">
        <v>48</v>
      </c>
      <c r="K370" s="6">
        <v>3272.64</v>
      </c>
      <c r="L370" s="6"/>
      <c r="M370" s="6" t="s">
        <v>136</v>
      </c>
      <c r="N370" s="10">
        <f>IF(AND(Table1[[#This Row],[quantity]] &gt;= 0, Table1[[#This Row],[amount]] &gt;= 0), Table1[[#This Row],[quantity]] * Table1[[#This Row],[amount]], 0)</f>
        <v>157086.72</v>
      </c>
      <c r="O370" s="10">
        <f t="shared" si="20"/>
        <v>2323060.2900000014</v>
      </c>
      <c r="P370" s="10">
        <f t="shared" si="21"/>
        <v>11689811.469999995</v>
      </c>
      <c r="Q370" s="10">
        <f t="shared" si="22"/>
        <v>4002</v>
      </c>
      <c r="R370" s="10">
        <f t="shared" si="23"/>
        <v>256</v>
      </c>
      <c r="S370" s="10">
        <f>IF(Table1[[#This Row],[quantity]]&gt;0,Table1[[#This Row],[quantity]],0)</f>
        <v>48</v>
      </c>
      <c r="T370" s="10">
        <f>IF(AND(Table1[[#This Row],[quantity]]&lt;0,Table1[[#This Row],[amount]]&lt;0),Table1[[#This Row],[quantity]]*Table1[[#This Row],[amount]],0)</f>
        <v>0</v>
      </c>
      <c r="U370" s="10">
        <f>IF(Table1[[#This Row],[quantity]]&lt;0,Table1[[#This Row],[quantity]],0)</f>
        <v>0</v>
      </c>
    </row>
    <row r="371" spans="1:21" ht="14.25" customHeight="1" x14ac:dyDescent="0.25">
      <c r="A371" s="5">
        <v>45640</v>
      </c>
      <c r="B371" s="6" t="s">
        <v>57</v>
      </c>
      <c r="C371" s="6" t="s">
        <v>87</v>
      </c>
      <c r="D371" s="6" t="s">
        <v>88</v>
      </c>
      <c r="E371" s="6" t="s">
        <v>60</v>
      </c>
      <c r="F371" s="6" t="s">
        <v>61</v>
      </c>
      <c r="G371" s="6" t="s">
        <v>40</v>
      </c>
      <c r="H371" s="6" t="s">
        <v>41</v>
      </c>
      <c r="I371" s="6">
        <v>144</v>
      </c>
      <c r="J371" s="6">
        <v>30</v>
      </c>
      <c r="K371" s="6">
        <v>5207.1000000000004</v>
      </c>
      <c r="L371" s="6"/>
      <c r="M371" s="6" t="s">
        <v>105</v>
      </c>
      <c r="N371" s="10">
        <f>IF(AND(Table1[[#This Row],[quantity]] &gt;= 0, Table1[[#This Row],[amount]] &gt;= 0), Table1[[#This Row],[quantity]] * Table1[[#This Row],[amount]], 0)</f>
        <v>156213</v>
      </c>
      <c r="O371" s="10">
        <f t="shared" si="20"/>
        <v>2402436.06</v>
      </c>
      <c r="P371" s="10">
        <f t="shared" si="21"/>
        <v>14869889.580000006</v>
      </c>
      <c r="Q371" s="10">
        <f t="shared" si="22"/>
        <v>5055</v>
      </c>
      <c r="R371" s="10">
        <f t="shared" si="23"/>
        <v>334</v>
      </c>
      <c r="S371" s="10">
        <f>IF(Table1[[#This Row],[quantity]]&gt;0,Table1[[#This Row],[quantity]],0)</f>
        <v>30</v>
      </c>
      <c r="T371" s="10">
        <f>IF(AND(Table1[[#This Row],[quantity]]&lt;0,Table1[[#This Row],[amount]]&lt;0),Table1[[#This Row],[quantity]]*Table1[[#This Row],[amount]],0)</f>
        <v>0</v>
      </c>
      <c r="U371" s="10">
        <f>IF(Table1[[#This Row],[quantity]]&lt;0,Table1[[#This Row],[quantity]],0)</f>
        <v>0</v>
      </c>
    </row>
    <row r="372" spans="1:21" ht="14.25" customHeight="1" x14ac:dyDescent="0.25">
      <c r="A372" s="5">
        <v>45640</v>
      </c>
      <c r="B372" s="6" t="s">
        <v>57</v>
      </c>
      <c r="C372" s="6" t="s">
        <v>79</v>
      </c>
      <c r="D372" s="6" t="s">
        <v>80</v>
      </c>
      <c r="E372" s="6" t="s">
        <v>81</v>
      </c>
      <c r="F372" s="6" t="s">
        <v>82</v>
      </c>
      <c r="G372" s="6" t="s">
        <v>40</v>
      </c>
      <c r="H372" s="6" t="s">
        <v>41</v>
      </c>
      <c r="I372" s="6">
        <v>144</v>
      </c>
      <c r="J372" s="6">
        <v>30</v>
      </c>
      <c r="K372" s="6">
        <v>5207.1000000000004</v>
      </c>
      <c r="L372" s="6"/>
      <c r="M372" s="6" t="s">
        <v>105</v>
      </c>
      <c r="N372" s="10">
        <f>IF(AND(Table1[[#This Row],[quantity]] &gt;= 0, Table1[[#This Row],[amount]] &gt;= 0), Table1[[#This Row],[quantity]] * Table1[[#This Row],[amount]], 0)</f>
        <v>156213</v>
      </c>
      <c r="O372" s="10">
        <f t="shared" si="20"/>
        <v>969248.50999999989</v>
      </c>
      <c r="P372" s="10">
        <f t="shared" si="21"/>
        <v>14713676.580000008</v>
      </c>
      <c r="Q372" s="10">
        <f t="shared" si="22"/>
        <v>5025</v>
      </c>
      <c r="R372" s="10">
        <f t="shared" si="23"/>
        <v>333</v>
      </c>
      <c r="S372" s="10">
        <f>IF(Table1[[#This Row],[quantity]]&gt;0,Table1[[#This Row],[quantity]],0)</f>
        <v>30</v>
      </c>
      <c r="T372" s="10">
        <f>IF(AND(Table1[[#This Row],[quantity]]&lt;0,Table1[[#This Row],[amount]]&lt;0),Table1[[#This Row],[quantity]]*Table1[[#This Row],[amount]],0)</f>
        <v>0</v>
      </c>
      <c r="U372" s="10">
        <f>IF(Table1[[#This Row],[quantity]]&lt;0,Table1[[#This Row],[quantity]],0)</f>
        <v>0</v>
      </c>
    </row>
    <row r="373" spans="1:21" ht="14.25" customHeight="1" x14ac:dyDescent="0.25">
      <c r="A373" s="5">
        <v>45642</v>
      </c>
      <c r="B373" s="6" t="s">
        <v>57</v>
      </c>
      <c r="C373" s="6" t="s">
        <v>106</v>
      </c>
      <c r="D373" s="6" t="s">
        <v>107</v>
      </c>
      <c r="E373" s="6" t="s">
        <v>81</v>
      </c>
      <c r="F373" s="6" t="s">
        <v>82</v>
      </c>
      <c r="G373" s="6" t="s">
        <v>62</v>
      </c>
      <c r="H373" s="6" t="s">
        <v>71</v>
      </c>
      <c r="I373" s="6">
        <v>48</v>
      </c>
      <c r="J373" s="6">
        <v>48</v>
      </c>
      <c r="K373" s="6">
        <v>3244.8</v>
      </c>
      <c r="L373" s="6"/>
      <c r="M373" s="6" t="s">
        <v>136</v>
      </c>
      <c r="N373" s="10">
        <f>IF(AND(Table1[[#This Row],[quantity]] &gt;= 0, Table1[[#This Row],[amount]] &gt;= 0), Table1[[#This Row],[quantity]] * Table1[[#This Row],[amount]], 0)</f>
        <v>155750.40000000002</v>
      </c>
      <c r="O373" s="10">
        <f t="shared" si="20"/>
        <v>2575853.0899999994</v>
      </c>
      <c r="P373" s="10">
        <f t="shared" si="21"/>
        <v>11532724.749999993</v>
      </c>
      <c r="Q373" s="10">
        <f t="shared" si="22"/>
        <v>3954</v>
      </c>
      <c r="R373" s="10">
        <f t="shared" si="23"/>
        <v>255</v>
      </c>
      <c r="S373" s="10">
        <f>IF(Table1[[#This Row],[quantity]]&gt;0,Table1[[#This Row],[quantity]],0)</f>
        <v>48</v>
      </c>
      <c r="T373" s="10">
        <f>IF(AND(Table1[[#This Row],[quantity]]&lt;0,Table1[[#This Row],[amount]]&lt;0),Table1[[#This Row],[quantity]]*Table1[[#This Row],[amount]],0)</f>
        <v>0</v>
      </c>
      <c r="U373" s="10">
        <f>IF(Table1[[#This Row],[quantity]]&lt;0,Table1[[#This Row],[quantity]],0)</f>
        <v>0</v>
      </c>
    </row>
    <row r="374" spans="1:21" ht="14.25" customHeight="1" x14ac:dyDescent="0.25">
      <c r="A374" s="5">
        <v>45640</v>
      </c>
      <c r="B374" s="6" t="s">
        <v>57</v>
      </c>
      <c r="C374" s="6" t="s">
        <v>69</v>
      </c>
      <c r="D374" s="6" t="s">
        <v>70</v>
      </c>
      <c r="E374" s="6" t="s">
        <v>60</v>
      </c>
      <c r="F374" s="6" t="s">
        <v>61</v>
      </c>
      <c r="G374" s="6" t="s">
        <v>62</v>
      </c>
      <c r="H374" s="6" t="s">
        <v>71</v>
      </c>
      <c r="I374" s="6">
        <v>48</v>
      </c>
      <c r="J374" s="6">
        <v>48</v>
      </c>
      <c r="K374" s="6">
        <v>3244.8</v>
      </c>
      <c r="L374" s="6"/>
      <c r="M374" s="6" t="s">
        <v>105</v>
      </c>
      <c r="N374" s="10">
        <f>IF(AND(Table1[[#This Row],[quantity]] &gt;= 0, Table1[[#This Row],[amount]] &gt;= 0), Table1[[#This Row],[quantity]] * Table1[[#This Row],[amount]], 0)</f>
        <v>155750.40000000002</v>
      </c>
      <c r="O374" s="10">
        <f t="shared" si="20"/>
        <v>1224075.8699999996</v>
      </c>
      <c r="P374" s="10">
        <f t="shared" si="21"/>
        <v>14557463.580000008</v>
      </c>
      <c r="Q374" s="10">
        <f t="shared" si="22"/>
        <v>4995</v>
      </c>
      <c r="R374" s="10">
        <f t="shared" si="23"/>
        <v>332</v>
      </c>
      <c r="S374" s="10">
        <f>IF(Table1[[#This Row],[quantity]]&gt;0,Table1[[#This Row],[quantity]],0)</f>
        <v>48</v>
      </c>
      <c r="T374" s="10">
        <f>IF(AND(Table1[[#This Row],[quantity]]&lt;0,Table1[[#This Row],[amount]]&lt;0),Table1[[#This Row],[quantity]]*Table1[[#This Row],[amount]],0)</f>
        <v>0</v>
      </c>
      <c r="U374" s="10">
        <f>IF(Table1[[#This Row],[quantity]]&lt;0,Table1[[#This Row],[quantity]],0)</f>
        <v>0</v>
      </c>
    </row>
    <row r="375" spans="1:21" ht="14.25" customHeight="1" x14ac:dyDescent="0.25">
      <c r="A375" s="5">
        <v>45642</v>
      </c>
      <c r="B375" s="6" t="s">
        <v>57</v>
      </c>
      <c r="C375" s="6" t="s">
        <v>129</v>
      </c>
      <c r="D375" s="6" t="s">
        <v>130</v>
      </c>
      <c r="E375" s="6" t="s">
        <v>81</v>
      </c>
      <c r="F375" s="6" t="s">
        <v>82</v>
      </c>
      <c r="G375" s="6" t="s">
        <v>62</v>
      </c>
      <c r="H375" s="6" t="s">
        <v>63</v>
      </c>
      <c r="I375" s="6">
        <v>5</v>
      </c>
      <c r="J375" s="6">
        <v>39</v>
      </c>
      <c r="K375" s="6">
        <v>3979.56</v>
      </c>
      <c r="L375" s="6"/>
      <c r="M375" s="6" t="s">
        <v>136</v>
      </c>
      <c r="N375" s="10">
        <f>IF(AND(Table1[[#This Row],[quantity]] &gt;= 0, Table1[[#This Row],[amount]] &gt;= 0), Table1[[#This Row],[quantity]] * Table1[[#This Row],[amount]], 0)</f>
        <v>155202.84</v>
      </c>
      <c r="O375" s="10">
        <f t="shared" si="20"/>
        <v>2881681.7799999989</v>
      </c>
      <c r="P375" s="10">
        <f t="shared" si="21"/>
        <v>11376974.349999992</v>
      </c>
      <c r="Q375" s="10">
        <f t="shared" si="22"/>
        <v>3906</v>
      </c>
      <c r="R375" s="10">
        <f t="shared" si="23"/>
        <v>254</v>
      </c>
      <c r="S375" s="10">
        <f>IF(Table1[[#This Row],[quantity]]&gt;0,Table1[[#This Row],[quantity]],0)</f>
        <v>39</v>
      </c>
      <c r="T375" s="10">
        <f>IF(AND(Table1[[#This Row],[quantity]]&lt;0,Table1[[#This Row],[amount]]&lt;0),Table1[[#This Row],[quantity]]*Table1[[#This Row],[amount]],0)</f>
        <v>0</v>
      </c>
      <c r="U375" s="10">
        <f>IF(Table1[[#This Row],[quantity]]&lt;0,Table1[[#This Row],[quantity]],0)</f>
        <v>0</v>
      </c>
    </row>
    <row r="376" spans="1:21" ht="14.25" customHeight="1" x14ac:dyDescent="0.25">
      <c r="A376" s="5">
        <v>45642</v>
      </c>
      <c r="B376" s="6" t="s">
        <v>57</v>
      </c>
      <c r="C376" s="6" t="s">
        <v>129</v>
      </c>
      <c r="D376" s="6" t="s">
        <v>130</v>
      </c>
      <c r="E376" s="6" t="s">
        <v>81</v>
      </c>
      <c r="F376" s="6" t="s">
        <v>82</v>
      </c>
      <c r="G376" s="6" t="s">
        <v>62</v>
      </c>
      <c r="H376" s="6" t="s">
        <v>124</v>
      </c>
      <c r="I376" s="6">
        <v>12</v>
      </c>
      <c r="J376" s="6">
        <v>29</v>
      </c>
      <c r="K376" s="6">
        <v>5343.54</v>
      </c>
      <c r="L376" s="6"/>
      <c r="M376" s="6" t="s">
        <v>136</v>
      </c>
      <c r="N376" s="10">
        <f>IF(AND(Table1[[#This Row],[quantity]] &gt;= 0, Table1[[#This Row],[amount]] &gt;= 0), Table1[[#This Row],[quantity]] * Table1[[#This Row],[amount]], 0)</f>
        <v>154962.66</v>
      </c>
      <c r="O376" s="10">
        <f t="shared" si="20"/>
        <v>2726478.939999999</v>
      </c>
      <c r="P376" s="10">
        <f t="shared" si="21"/>
        <v>11221771.509999992</v>
      </c>
      <c r="Q376" s="10">
        <f t="shared" si="22"/>
        <v>3867</v>
      </c>
      <c r="R376" s="10">
        <f t="shared" si="23"/>
        <v>253</v>
      </c>
      <c r="S376" s="10">
        <f>IF(Table1[[#This Row],[quantity]]&gt;0,Table1[[#This Row],[quantity]],0)</f>
        <v>29</v>
      </c>
      <c r="T376" s="10">
        <f>IF(AND(Table1[[#This Row],[quantity]]&lt;0,Table1[[#This Row],[amount]]&lt;0),Table1[[#This Row],[quantity]]*Table1[[#This Row],[amount]],0)</f>
        <v>0</v>
      </c>
      <c r="U376" s="10">
        <f>IF(Table1[[#This Row],[quantity]]&lt;0,Table1[[#This Row],[quantity]],0)</f>
        <v>0</v>
      </c>
    </row>
    <row r="377" spans="1:21" ht="14.25" customHeight="1" x14ac:dyDescent="0.25">
      <c r="A377" s="5">
        <v>45640</v>
      </c>
      <c r="B377" s="6" t="s">
        <v>57</v>
      </c>
      <c r="C377" s="6" t="s">
        <v>58</v>
      </c>
      <c r="D377" s="6" t="s">
        <v>59</v>
      </c>
      <c r="E377" s="6" t="s">
        <v>60</v>
      </c>
      <c r="F377" s="6" t="s">
        <v>61</v>
      </c>
      <c r="G377" s="6" t="s">
        <v>74</v>
      </c>
      <c r="H377" s="6" t="s">
        <v>76</v>
      </c>
      <c r="I377" s="6">
        <v>24</v>
      </c>
      <c r="J377" s="6">
        <v>30</v>
      </c>
      <c r="K377" s="6">
        <v>5154.6000000000004</v>
      </c>
      <c r="L377" s="6"/>
      <c r="M377" s="6" t="s">
        <v>105</v>
      </c>
      <c r="N377" s="10">
        <f>IF(AND(Table1[[#This Row],[quantity]] &gt;= 0, Table1[[#This Row],[amount]] &gt;= 0), Table1[[#This Row],[quantity]] * Table1[[#This Row],[amount]], 0)</f>
        <v>154638</v>
      </c>
      <c r="O377" s="10">
        <f t="shared" si="20"/>
        <v>2793344.1599999997</v>
      </c>
      <c r="P377" s="10">
        <f t="shared" si="21"/>
        <v>14401713.180000007</v>
      </c>
      <c r="Q377" s="10">
        <f t="shared" si="22"/>
        <v>4947</v>
      </c>
      <c r="R377" s="10">
        <f t="shared" si="23"/>
        <v>331</v>
      </c>
      <c r="S377" s="10">
        <f>IF(Table1[[#This Row],[quantity]]&gt;0,Table1[[#This Row],[quantity]],0)</f>
        <v>30</v>
      </c>
      <c r="T377" s="10">
        <f>IF(AND(Table1[[#This Row],[quantity]]&lt;0,Table1[[#This Row],[amount]]&lt;0),Table1[[#This Row],[quantity]]*Table1[[#This Row],[amount]],0)</f>
        <v>0</v>
      </c>
      <c r="U377" s="10">
        <f>IF(Table1[[#This Row],[quantity]]&lt;0,Table1[[#This Row],[quantity]],0)</f>
        <v>0</v>
      </c>
    </row>
    <row r="378" spans="1:21" ht="14.25" customHeight="1" x14ac:dyDescent="0.25">
      <c r="A378" s="5">
        <v>45646</v>
      </c>
      <c r="B378" s="6" t="s">
        <v>57</v>
      </c>
      <c r="C378" s="6" t="s">
        <v>96</v>
      </c>
      <c r="D378" s="6" t="s">
        <v>97</v>
      </c>
      <c r="E378" s="6" t="s">
        <v>60</v>
      </c>
      <c r="F378" s="6" t="s">
        <v>61</v>
      </c>
      <c r="G378" s="6" t="s">
        <v>18</v>
      </c>
      <c r="H378" s="6" t="s">
        <v>19</v>
      </c>
      <c r="I378" s="6">
        <v>72</v>
      </c>
      <c r="J378" s="6">
        <v>24</v>
      </c>
      <c r="K378" s="6">
        <v>6407.28</v>
      </c>
      <c r="L378" s="6"/>
      <c r="M378" s="6" t="s">
        <v>136</v>
      </c>
      <c r="N378" s="10">
        <f>IF(AND(Table1[[#This Row],[quantity]] &gt;= 0, Table1[[#This Row],[amount]] &gt;= 0), Table1[[#This Row],[quantity]] * Table1[[#This Row],[amount]], 0)</f>
        <v>153774.72</v>
      </c>
      <c r="O378" s="10">
        <f t="shared" si="20"/>
        <v>2838807.7200000016</v>
      </c>
      <c r="P378" s="10">
        <f t="shared" si="21"/>
        <v>11066808.849999992</v>
      </c>
      <c r="Q378" s="10">
        <f t="shared" si="22"/>
        <v>3838</v>
      </c>
      <c r="R378" s="10">
        <f t="shared" si="23"/>
        <v>252</v>
      </c>
      <c r="S378" s="10">
        <f>IF(Table1[[#This Row],[quantity]]&gt;0,Table1[[#This Row],[quantity]],0)</f>
        <v>24</v>
      </c>
      <c r="T378" s="10">
        <f>IF(AND(Table1[[#This Row],[quantity]]&lt;0,Table1[[#This Row],[amount]]&lt;0),Table1[[#This Row],[quantity]]*Table1[[#This Row],[amount]],0)</f>
        <v>0</v>
      </c>
      <c r="U378" s="10">
        <f>IF(Table1[[#This Row],[quantity]]&lt;0,Table1[[#This Row],[quantity]],0)</f>
        <v>0</v>
      </c>
    </row>
    <row r="379" spans="1:21" ht="14.25" customHeight="1" x14ac:dyDescent="0.25">
      <c r="A379" s="5">
        <v>45646</v>
      </c>
      <c r="B379" s="6" t="s">
        <v>57</v>
      </c>
      <c r="C379" s="6" t="s">
        <v>99</v>
      </c>
      <c r="D379" s="6" t="s">
        <v>100</v>
      </c>
      <c r="E379" s="6" t="s">
        <v>81</v>
      </c>
      <c r="F379" s="6" t="s">
        <v>82</v>
      </c>
      <c r="G379" s="6" t="s">
        <v>18</v>
      </c>
      <c r="H379" s="6" t="s">
        <v>103</v>
      </c>
      <c r="I379" s="6">
        <v>192</v>
      </c>
      <c r="J379" s="6">
        <v>48</v>
      </c>
      <c r="K379" s="6">
        <v>3157.44</v>
      </c>
      <c r="L379" s="6"/>
      <c r="M379" s="6" t="s">
        <v>136</v>
      </c>
      <c r="N379" s="10">
        <f>IF(AND(Table1[[#This Row],[quantity]] &gt;= 0, Table1[[#This Row],[amount]] &gt;= 0), Table1[[#This Row],[quantity]] * Table1[[#This Row],[amount]], 0)</f>
        <v>151557.12</v>
      </c>
      <c r="O379" s="10">
        <f t="shared" si="20"/>
        <v>780583.24000000022</v>
      </c>
      <c r="P379" s="10">
        <f t="shared" si="21"/>
        <v>10913034.129999992</v>
      </c>
      <c r="Q379" s="10">
        <f t="shared" si="22"/>
        <v>3814</v>
      </c>
      <c r="R379" s="10">
        <f t="shared" si="23"/>
        <v>251</v>
      </c>
      <c r="S379" s="10">
        <f>IF(Table1[[#This Row],[quantity]]&gt;0,Table1[[#This Row],[quantity]],0)</f>
        <v>48</v>
      </c>
      <c r="T379" s="10">
        <f>IF(AND(Table1[[#This Row],[quantity]]&lt;0,Table1[[#This Row],[amount]]&lt;0),Table1[[#This Row],[quantity]]*Table1[[#This Row],[amount]],0)</f>
        <v>0</v>
      </c>
      <c r="U379" s="10">
        <f>IF(Table1[[#This Row],[quantity]]&lt;0,Table1[[#This Row],[quantity]],0)</f>
        <v>0</v>
      </c>
    </row>
    <row r="380" spans="1:21" ht="14.25" customHeight="1" x14ac:dyDescent="0.25">
      <c r="A380" s="5">
        <v>45640</v>
      </c>
      <c r="B380" s="6" t="s">
        <v>57</v>
      </c>
      <c r="C380" s="6" t="s">
        <v>79</v>
      </c>
      <c r="D380" s="6" t="s">
        <v>80</v>
      </c>
      <c r="E380" s="6" t="s">
        <v>81</v>
      </c>
      <c r="F380" s="6" t="s">
        <v>82</v>
      </c>
      <c r="G380" s="6" t="s">
        <v>18</v>
      </c>
      <c r="H380" s="6" t="s">
        <v>103</v>
      </c>
      <c r="I380" s="6">
        <v>192</v>
      </c>
      <c r="J380" s="6">
        <v>48</v>
      </c>
      <c r="K380" s="6">
        <v>3157.44</v>
      </c>
      <c r="L380" s="6"/>
      <c r="M380" s="6" t="s">
        <v>64</v>
      </c>
      <c r="N380" s="10">
        <f>IF(AND(Table1[[#This Row],[quantity]] &gt;= 0, Table1[[#This Row],[amount]] &gt;= 0), Table1[[#This Row],[quantity]] * Table1[[#This Row],[amount]], 0)</f>
        <v>151557.12</v>
      </c>
      <c r="O380" s="10">
        <f t="shared" si="20"/>
        <v>813035.51</v>
      </c>
      <c r="P380" s="10">
        <f t="shared" si="21"/>
        <v>2245918.0699999998</v>
      </c>
      <c r="Q380" s="10">
        <f t="shared" si="22"/>
        <v>789</v>
      </c>
      <c r="R380" s="10">
        <f t="shared" si="23"/>
        <v>49</v>
      </c>
      <c r="S380" s="10">
        <f>IF(Table1[[#This Row],[quantity]]&gt;0,Table1[[#This Row],[quantity]],0)</f>
        <v>48</v>
      </c>
      <c r="T380" s="10">
        <f>IF(AND(Table1[[#This Row],[quantity]]&lt;0,Table1[[#This Row],[amount]]&lt;0),Table1[[#This Row],[quantity]]*Table1[[#This Row],[amount]],0)</f>
        <v>0</v>
      </c>
      <c r="U380" s="10">
        <f>IF(Table1[[#This Row],[quantity]]&lt;0,Table1[[#This Row],[quantity]],0)</f>
        <v>0</v>
      </c>
    </row>
    <row r="381" spans="1:21" ht="14.25" customHeight="1" x14ac:dyDescent="0.25">
      <c r="A381" s="5">
        <v>45639</v>
      </c>
      <c r="B381" s="6" t="s">
        <v>57</v>
      </c>
      <c r="C381" s="6" t="s">
        <v>69</v>
      </c>
      <c r="D381" s="6" t="s">
        <v>70</v>
      </c>
      <c r="E381" s="6" t="s">
        <v>60</v>
      </c>
      <c r="F381" s="6" t="s">
        <v>61</v>
      </c>
      <c r="G381" s="6" t="s">
        <v>62</v>
      </c>
      <c r="H381" s="6" t="s">
        <v>71</v>
      </c>
      <c r="I381" s="6">
        <v>12</v>
      </c>
      <c r="J381" s="6">
        <v>36</v>
      </c>
      <c r="K381" s="6">
        <v>4166.6400000000003</v>
      </c>
      <c r="L381" s="6"/>
      <c r="M381" s="6" t="s">
        <v>64</v>
      </c>
      <c r="N381" s="10">
        <f>IF(AND(Table1[[#This Row],[quantity]] &gt;= 0, Table1[[#This Row],[amount]] &gt;= 0), Table1[[#This Row],[quantity]] * Table1[[#This Row],[amount]], 0)</f>
        <v>149999.04000000001</v>
      </c>
      <c r="O381" s="10">
        <f t="shared" si="20"/>
        <v>1068325.47</v>
      </c>
      <c r="P381" s="10">
        <f t="shared" si="21"/>
        <v>2094360.9499999997</v>
      </c>
      <c r="Q381" s="10">
        <f t="shared" si="22"/>
        <v>741</v>
      </c>
      <c r="R381" s="10">
        <f t="shared" si="23"/>
        <v>48</v>
      </c>
      <c r="S381" s="10">
        <f>IF(Table1[[#This Row],[quantity]]&gt;0,Table1[[#This Row],[quantity]],0)</f>
        <v>36</v>
      </c>
      <c r="T381" s="10">
        <f>IF(AND(Table1[[#This Row],[quantity]]&lt;0,Table1[[#This Row],[amount]]&lt;0),Table1[[#This Row],[quantity]]*Table1[[#This Row],[amount]],0)</f>
        <v>0</v>
      </c>
      <c r="U381" s="10">
        <f>IF(Table1[[#This Row],[quantity]]&lt;0,Table1[[#This Row],[quantity]],0)</f>
        <v>0</v>
      </c>
    </row>
    <row r="382" spans="1:21" ht="14.25" customHeight="1" x14ac:dyDescent="0.25">
      <c r="A382" s="5">
        <v>45640</v>
      </c>
      <c r="B382" s="6" t="s">
        <v>57</v>
      </c>
      <c r="C382" s="6" t="s">
        <v>96</v>
      </c>
      <c r="D382" s="6" t="s">
        <v>97</v>
      </c>
      <c r="E382" s="6" t="s">
        <v>60</v>
      </c>
      <c r="F382" s="6" t="s">
        <v>61</v>
      </c>
      <c r="G382" s="6" t="s">
        <v>40</v>
      </c>
      <c r="H382" s="6" t="s">
        <v>42</v>
      </c>
      <c r="I382" s="6">
        <v>720</v>
      </c>
      <c r="J382" s="6">
        <v>51</v>
      </c>
      <c r="K382" s="6">
        <v>2936.07</v>
      </c>
      <c r="L382" s="6"/>
      <c r="M382" s="6" t="s">
        <v>105</v>
      </c>
      <c r="N382" s="10">
        <f>IF(AND(Table1[[#This Row],[quantity]] &gt;= 0, Table1[[#This Row],[amount]] &gt;= 0), Table1[[#This Row],[quantity]] * Table1[[#This Row],[amount]], 0)</f>
        <v>149739.57</v>
      </c>
      <c r="O382" s="10">
        <f t="shared" si="20"/>
        <v>2685033.0000000019</v>
      </c>
      <c r="P382" s="10">
        <f t="shared" si="21"/>
        <v>14247075.180000007</v>
      </c>
      <c r="Q382" s="10">
        <f t="shared" si="22"/>
        <v>4917</v>
      </c>
      <c r="R382" s="10">
        <f t="shared" si="23"/>
        <v>330</v>
      </c>
      <c r="S382" s="10">
        <f>IF(Table1[[#This Row],[quantity]]&gt;0,Table1[[#This Row],[quantity]],0)</f>
        <v>51</v>
      </c>
      <c r="T382" s="10">
        <f>IF(AND(Table1[[#This Row],[quantity]]&lt;0,Table1[[#This Row],[amount]]&lt;0),Table1[[#This Row],[quantity]]*Table1[[#This Row],[amount]],0)</f>
        <v>0</v>
      </c>
      <c r="U382" s="10">
        <f>IF(Table1[[#This Row],[quantity]]&lt;0,Table1[[#This Row],[quantity]],0)</f>
        <v>0</v>
      </c>
    </row>
    <row r="383" spans="1:21" ht="14.25" customHeight="1" x14ac:dyDescent="0.25">
      <c r="A383" s="5">
        <v>45640</v>
      </c>
      <c r="B383" s="6" t="s">
        <v>57</v>
      </c>
      <c r="C383" s="6" t="s">
        <v>84</v>
      </c>
      <c r="D383" s="6" t="s">
        <v>85</v>
      </c>
      <c r="E383" s="6" t="s">
        <v>60</v>
      </c>
      <c r="F383" s="6" t="s">
        <v>61</v>
      </c>
      <c r="G383" s="6" t="s">
        <v>62</v>
      </c>
      <c r="H383" s="6" t="s">
        <v>71</v>
      </c>
      <c r="I383" s="6">
        <v>48</v>
      </c>
      <c r="J383" s="6">
        <v>47</v>
      </c>
      <c r="K383" s="6">
        <v>3177.2</v>
      </c>
      <c r="L383" s="6"/>
      <c r="M383" s="6" t="s">
        <v>105</v>
      </c>
      <c r="N383" s="10">
        <f>IF(AND(Table1[[#This Row],[quantity]] &gt;= 0, Table1[[#This Row],[amount]] &gt;= 0), Table1[[#This Row],[quantity]] * Table1[[#This Row],[amount]], 0)</f>
        <v>149328.4</v>
      </c>
      <c r="O383" s="10">
        <f t="shared" si="20"/>
        <v>647886.41999999993</v>
      </c>
      <c r="P383" s="10">
        <f t="shared" si="21"/>
        <v>14097335.610000007</v>
      </c>
      <c r="Q383" s="10">
        <f t="shared" si="22"/>
        <v>4866</v>
      </c>
      <c r="R383" s="10">
        <f t="shared" si="23"/>
        <v>329</v>
      </c>
      <c r="S383" s="10">
        <f>IF(Table1[[#This Row],[quantity]]&gt;0,Table1[[#This Row],[quantity]],0)</f>
        <v>47</v>
      </c>
      <c r="T383" s="10">
        <f>IF(AND(Table1[[#This Row],[quantity]]&lt;0,Table1[[#This Row],[amount]]&lt;0),Table1[[#This Row],[quantity]]*Table1[[#This Row],[amount]],0)</f>
        <v>0</v>
      </c>
      <c r="U383" s="10">
        <f>IF(Table1[[#This Row],[quantity]]&lt;0,Table1[[#This Row],[quantity]],0)</f>
        <v>0</v>
      </c>
    </row>
    <row r="384" spans="1:21" ht="14.25" customHeight="1" x14ac:dyDescent="0.25">
      <c r="A384" s="5">
        <v>45642</v>
      </c>
      <c r="B384" s="6" t="s">
        <v>57</v>
      </c>
      <c r="C384" s="6" t="s">
        <v>126</v>
      </c>
      <c r="D384" s="6" t="s">
        <v>127</v>
      </c>
      <c r="E384" s="6" t="s">
        <v>45</v>
      </c>
      <c r="F384" s="6" t="s">
        <v>128</v>
      </c>
      <c r="G384" s="6" t="s">
        <v>18</v>
      </c>
      <c r="H384" s="6" t="s">
        <v>102</v>
      </c>
      <c r="I384" s="6">
        <v>40</v>
      </c>
      <c r="J384" s="6">
        <v>12</v>
      </c>
      <c r="K384" s="6">
        <v>12310.8</v>
      </c>
      <c r="L384" s="6"/>
      <c r="M384" s="6" t="s">
        <v>105</v>
      </c>
      <c r="N384" s="10">
        <f>IF(AND(Table1[[#This Row],[quantity]] &gt;= 0, Table1[[#This Row],[amount]] &gt;= 0), Table1[[#This Row],[quantity]] * Table1[[#This Row],[amount]], 0)</f>
        <v>147729.59999999998</v>
      </c>
      <c r="O384" s="10">
        <f t="shared" si="20"/>
        <v>3996897.51</v>
      </c>
      <c r="P384" s="10">
        <f t="shared" si="21"/>
        <v>13948007.210000006</v>
      </c>
      <c r="Q384" s="10">
        <f t="shared" si="22"/>
        <v>4819</v>
      </c>
      <c r="R384" s="10">
        <f t="shared" si="23"/>
        <v>328</v>
      </c>
      <c r="S384" s="10">
        <f>IF(Table1[[#This Row],[quantity]]&gt;0,Table1[[#This Row],[quantity]],0)</f>
        <v>12</v>
      </c>
      <c r="T384" s="10">
        <f>IF(AND(Table1[[#This Row],[quantity]]&lt;0,Table1[[#This Row],[amount]]&lt;0),Table1[[#This Row],[quantity]]*Table1[[#This Row],[amount]],0)</f>
        <v>0</v>
      </c>
      <c r="U384" s="10">
        <f>IF(Table1[[#This Row],[quantity]]&lt;0,Table1[[#This Row],[quantity]],0)</f>
        <v>0</v>
      </c>
    </row>
    <row r="385" spans="1:21" ht="14.25" customHeight="1" x14ac:dyDescent="0.25">
      <c r="A385" s="5">
        <v>45643</v>
      </c>
      <c r="B385" s="6" t="s">
        <v>57</v>
      </c>
      <c r="C385" s="6" t="s">
        <v>137</v>
      </c>
      <c r="D385" s="6" t="s">
        <v>138</v>
      </c>
      <c r="E385" s="6" t="s">
        <v>60</v>
      </c>
      <c r="F385" s="6" t="s">
        <v>61</v>
      </c>
      <c r="G385" s="6" t="s">
        <v>74</v>
      </c>
      <c r="H385" s="6" t="s">
        <v>75</v>
      </c>
      <c r="I385" s="6">
        <v>56</v>
      </c>
      <c r="J385" s="6">
        <v>28</v>
      </c>
      <c r="K385" s="6">
        <v>5218.08</v>
      </c>
      <c r="L385" s="6"/>
      <c r="M385" s="6" t="s">
        <v>136</v>
      </c>
      <c r="N385" s="10">
        <f>IF(AND(Table1[[#This Row],[quantity]] &gt;= 0, Table1[[#This Row],[amount]] &gt;= 0), Table1[[#This Row],[quantity]] * Table1[[#This Row],[amount]], 0)</f>
        <v>146106.23999999999</v>
      </c>
      <c r="O385" s="10">
        <f t="shared" si="20"/>
        <v>1655085.68</v>
      </c>
      <c r="P385" s="10">
        <f t="shared" si="21"/>
        <v>10761477.00999999</v>
      </c>
      <c r="Q385" s="10">
        <f t="shared" si="22"/>
        <v>3766</v>
      </c>
      <c r="R385" s="10">
        <f t="shared" si="23"/>
        <v>250</v>
      </c>
      <c r="S385" s="10">
        <f>IF(Table1[[#This Row],[quantity]]&gt;0,Table1[[#This Row],[quantity]],0)</f>
        <v>28</v>
      </c>
      <c r="T385" s="10">
        <f>IF(AND(Table1[[#This Row],[quantity]]&lt;0,Table1[[#This Row],[amount]]&lt;0),Table1[[#This Row],[quantity]]*Table1[[#This Row],[amount]],0)</f>
        <v>0</v>
      </c>
      <c r="U385" s="10">
        <f>IF(Table1[[#This Row],[quantity]]&lt;0,Table1[[#This Row],[quantity]],0)</f>
        <v>0</v>
      </c>
    </row>
    <row r="386" spans="1:21" ht="14.25" customHeight="1" x14ac:dyDescent="0.25">
      <c r="A386" s="5">
        <v>45643</v>
      </c>
      <c r="B386" s="6" t="s">
        <v>57</v>
      </c>
      <c r="C386" s="6" t="s">
        <v>137</v>
      </c>
      <c r="D386" s="6" t="s">
        <v>138</v>
      </c>
      <c r="E386" s="6" t="s">
        <v>60</v>
      </c>
      <c r="F386" s="6" t="s">
        <v>61</v>
      </c>
      <c r="G386" s="6" t="s">
        <v>74</v>
      </c>
      <c r="H386" s="6" t="s">
        <v>75</v>
      </c>
      <c r="I386" s="6">
        <v>56</v>
      </c>
      <c r="J386" s="6">
        <v>28</v>
      </c>
      <c r="K386" s="6">
        <v>5218.08</v>
      </c>
      <c r="L386" s="6"/>
      <c r="M386" s="6" t="s">
        <v>136</v>
      </c>
      <c r="N386" s="10">
        <f>IF(AND(Table1[[#This Row],[quantity]] &gt;= 0, Table1[[#This Row],[amount]] &gt;= 0), Table1[[#This Row],[quantity]] * Table1[[#This Row],[amount]], 0)</f>
        <v>146106.23999999999</v>
      </c>
      <c r="O386" s="10">
        <f t="shared" ref="O386:O449" si="24">SUMIF(C386:C1886,C386,N386:N1886)</f>
        <v>1508979.44</v>
      </c>
      <c r="P386" s="10">
        <f t="shared" ref="P386:P449" si="25">SUMIF(M386:M1886,M386,N386:N1886)</f>
        <v>10615370.769999988</v>
      </c>
      <c r="Q386" s="10">
        <f t="shared" ref="Q386:Q449" si="26">SUMIF(M386:M1886,M386,J386:J1886)</f>
        <v>3738</v>
      </c>
      <c r="R386" s="10">
        <f t="shared" ref="R386:R449" si="27">COUNTIF(M386:M1886,M386)</f>
        <v>249</v>
      </c>
      <c r="S386" s="10">
        <f>IF(Table1[[#This Row],[quantity]]&gt;0,Table1[[#This Row],[quantity]],0)</f>
        <v>28</v>
      </c>
      <c r="T386" s="10">
        <f>IF(AND(Table1[[#This Row],[quantity]]&lt;0,Table1[[#This Row],[amount]]&lt;0),Table1[[#This Row],[quantity]]*Table1[[#This Row],[amount]],0)</f>
        <v>0</v>
      </c>
      <c r="U386" s="10">
        <f>IF(Table1[[#This Row],[quantity]]&lt;0,Table1[[#This Row],[quantity]],0)</f>
        <v>0</v>
      </c>
    </row>
    <row r="387" spans="1:21" ht="14.25" customHeight="1" x14ac:dyDescent="0.25">
      <c r="A387" s="5">
        <v>45642</v>
      </c>
      <c r="B387" s="6" t="s">
        <v>57</v>
      </c>
      <c r="C387" s="6" t="s">
        <v>106</v>
      </c>
      <c r="D387" s="6" t="s">
        <v>107</v>
      </c>
      <c r="E387" s="6" t="s">
        <v>81</v>
      </c>
      <c r="F387" s="6" t="s">
        <v>82</v>
      </c>
      <c r="G387" s="6" t="s">
        <v>110</v>
      </c>
      <c r="H387" s="6" t="s">
        <v>111</v>
      </c>
      <c r="I387" s="6">
        <v>36</v>
      </c>
      <c r="J387" s="6">
        <v>36</v>
      </c>
      <c r="K387" s="6">
        <v>4050</v>
      </c>
      <c r="L387" s="6"/>
      <c r="M387" s="6" t="s">
        <v>105</v>
      </c>
      <c r="N387" s="10">
        <f>IF(AND(Table1[[#This Row],[quantity]] &gt;= 0, Table1[[#This Row],[amount]] &gt;= 0), Table1[[#This Row],[quantity]] * Table1[[#This Row],[amount]], 0)</f>
        <v>145800</v>
      </c>
      <c r="O387" s="10">
        <f t="shared" si="24"/>
        <v>2420102.6899999995</v>
      </c>
      <c r="P387" s="10">
        <f t="shared" si="25"/>
        <v>13800277.610000007</v>
      </c>
      <c r="Q387" s="10">
        <f t="shared" si="26"/>
        <v>4807</v>
      </c>
      <c r="R387" s="10">
        <f t="shared" si="27"/>
        <v>327</v>
      </c>
      <c r="S387" s="10">
        <f>IF(Table1[[#This Row],[quantity]]&gt;0,Table1[[#This Row],[quantity]],0)</f>
        <v>36</v>
      </c>
      <c r="T387" s="10">
        <f>IF(AND(Table1[[#This Row],[quantity]]&lt;0,Table1[[#This Row],[amount]]&lt;0),Table1[[#This Row],[quantity]]*Table1[[#This Row],[amount]],0)</f>
        <v>0</v>
      </c>
      <c r="U387" s="10">
        <f>IF(Table1[[#This Row],[quantity]]&lt;0,Table1[[#This Row],[quantity]],0)</f>
        <v>0</v>
      </c>
    </row>
    <row r="388" spans="1:21" ht="14.25" customHeight="1" x14ac:dyDescent="0.25">
      <c r="A388" s="5">
        <v>45646</v>
      </c>
      <c r="B388" s="6" t="s">
        <v>57</v>
      </c>
      <c r="C388" s="6" t="s">
        <v>67</v>
      </c>
      <c r="D388" s="6" t="s">
        <v>68</v>
      </c>
      <c r="E388" s="6" t="s">
        <v>60</v>
      </c>
      <c r="F388" s="6" t="s">
        <v>61</v>
      </c>
      <c r="G388" s="6" t="s">
        <v>62</v>
      </c>
      <c r="H388" s="6" t="s">
        <v>71</v>
      </c>
      <c r="I388" s="6">
        <v>12</v>
      </c>
      <c r="J388" s="6">
        <v>37</v>
      </c>
      <c r="K388" s="6">
        <v>3939.76</v>
      </c>
      <c r="L388" s="6"/>
      <c r="M388" s="6" t="s">
        <v>136</v>
      </c>
      <c r="N388" s="10">
        <f>IF(AND(Table1[[#This Row],[quantity]] &gt;= 0, Table1[[#This Row],[amount]] &gt;= 0), Table1[[#This Row],[quantity]] * Table1[[#This Row],[amount]], 0)</f>
        <v>145771.12</v>
      </c>
      <c r="O388" s="10">
        <f t="shared" si="24"/>
        <v>2165973.5700000012</v>
      </c>
      <c r="P388" s="10">
        <f t="shared" si="25"/>
        <v>10469264.52999999</v>
      </c>
      <c r="Q388" s="10">
        <f t="shared" si="26"/>
        <v>3710</v>
      </c>
      <c r="R388" s="10">
        <f t="shared" si="27"/>
        <v>248</v>
      </c>
      <c r="S388" s="10">
        <f>IF(Table1[[#This Row],[quantity]]&gt;0,Table1[[#This Row],[quantity]],0)</f>
        <v>37</v>
      </c>
      <c r="T388" s="10">
        <f>IF(AND(Table1[[#This Row],[quantity]]&lt;0,Table1[[#This Row],[amount]]&lt;0),Table1[[#This Row],[quantity]]*Table1[[#This Row],[amount]],0)</f>
        <v>0</v>
      </c>
      <c r="U388" s="10">
        <f>IF(Table1[[#This Row],[quantity]]&lt;0,Table1[[#This Row],[quantity]],0)</f>
        <v>0</v>
      </c>
    </row>
    <row r="389" spans="1:21" ht="14.25" customHeight="1" x14ac:dyDescent="0.25">
      <c r="A389" s="5">
        <v>45640</v>
      </c>
      <c r="B389" s="6" t="s">
        <v>57</v>
      </c>
      <c r="C389" s="6" t="s">
        <v>96</v>
      </c>
      <c r="D389" s="6" t="s">
        <v>97</v>
      </c>
      <c r="E389" s="6" t="s">
        <v>60</v>
      </c>
      <c r="F389" s="6" t="s">
        <v>61</v>
      </c>
      <c r="G389" s="6" t="s">
        <v>62</v>
      </c>
      <c r="H389" s="6" t="s">
        <v>63</v>
      </c>
      <c r="I389" s="6">
        <v>2</v>
      </c>
      <c r="J389" s="6">
        <v>10</v>
      </c>
      <c r="K389" s="6">
        <v>14120.3</v>
      </c>
      <c r="L389" s="6"/>
      <c r="M389" s="6" t="s">
        <v>105</v>
      </c>
      <c r="N389" s="10">
        <f>IF(AND(Table1[[#This Row],[quantity]] &gt;= 0, Table1[[#This Row],[amount]] &gt;= 0), Table1[[#This Row],[quantity]] * Table1[[#This Row],[amount]], 0)</f>
        <v>141203</v>
      </c>
      <c r="O389" s="10">
        <f t="shared" si="24"/>
        <v>2535293.4300000011</v>
      </c>
      <c r="P389" s="10">
        <f t="shared" si="25"/>
        <v>13654477.610000007</v>
      </c>
      <c r="Q389" s="10">
        <f t="shared" si="26"/>
        <v>4771</v>
      </c>
      <c r="R389" s="10">
        <f t="shared" si="27"/>
        <v>326</v>
      </c>
      <c r="S389" s="10">
        <f>IF(Table1[[#This Row],[quantity]]&gt;0,Table1[[#This Row],[quantity]],0)</f>
        <v>10</v>
      </c>
      <c r="T389" s="10">
        <f>IF(AND(Table1[[#This Row],[quantity]]&lt;0,Table1[[#This Row],[amount]]&lt;0),Table1[[#This Row],[quantity]]*Table1[[#This Row],[amount]],0)</f>
        <v>0</v>
      </c>
      <c r="U389" s="10">
        <f>IF(Table1[[#This Row],[quantity]]&lt;0,Table1[[#This Row],[quantity]],0)</f>
        <v>0</v>
      </c>
    </row>
    <row r="390" spans="1:21" ht="14.25" customHeight="1" x14ac:dyDescent="0.25">
      <c r="A390" s="5">
        <v>45640</v>
      </c>
      <c r="B390" s="6" t="s">
        <v>57</v>
      </c>
      <c r="C390" s="6" t="s">
        <v>96</v>
      </c>
      <c r="D390" s="6" t="s">
        <v>97</v>
      </c>
      <c r="E390" s="6" t="s">
        <v>60</v>
      </c>
      <c r="F390" s="6" t="s">
        <v>61</v>
      </c>
      <c r="G390" s="6" t="s">
        <v>62</v>
      </c>
      <c r="H390" s="6" t="s">
        <v>63</v>
      </c>
      <c r="I390" s="6">
        <v>2</v>
      </c>
      <c r="J390" s="6">
        <v>10</v>
      </c>
      <c r="K390" s="6">
        <v>14120.3</v>
      </c>
      <c r="L390" s="6"/>
      <c r="M390" s="6" t="s">
        <v>105</v>
      </c>
      <c r="N390" s="10">
        <f>IF(AND(Table1[[#This Row],[quantity]] &gt;= 0, Table1[[#This Row],[amount]] &gt;= 0), Table1[[#This Row],[quantity]] * Table1[[#This Row],[amount]], 0)</f>
        <v>141203</v>
      </c>
      <c r="O390" s="10">
        <f t="shared" si="24"/>
        <v>2394090.4300000006</v>
      </c>
      <c r="P390" s="10">
        <f t="shared" si="25"/>
        <v>13513274.610000009</v>
      </c>
      <c r="Q390" s="10">
        <f t="shared" si="26"/>
        <v>4761</v>
      </c>
      <c r="R390" s="10">
        <f t="shared" si="27"/>
        <v>325</v>
      </c>
      <c r="S390" s="10">
        <f>IF(Table1[[#This Row],[quantity]]&gt;0,Table1[[#This Row],[quantity]],0)</f>
        <v>10</v>
      </c>
      <c r="T390" s="10">
        <f>IF(AND(Table1[[#This Row],[quantity]]&lt;0,Table1[[#This Row],[amount]]&lt;0),Table1[[#This Row],[quantity]]*Table1[[#This Row],[amount]],0)</f>
        <v>0</v>
      </c>
      <c r="U390" s="10">
        <f>IF(Table1[[#This Row],[quantity]]&lt;0,Table1[[#This Row],[quantity]],0)</f>
        <v>0</v>
      </c>
    </row>
    <row r="391" spans="1:21" ht="14.25" customHeight="1" x14ac:dyDescent="0.25">
      <c r="A391" s="5">
        <v>45642</v>
      </c>
      <c r="B391" s="6" t="s">
        <v>57</v>
      </c>
      <c r="C391" s="6" t="s">
        <v>129</v>
      </c>
      <c r="D391" s="6" t="s">
        <v>130</v>
      </c>
      <c r="E391" s="6" t="s">
        <v>81</v>
      </c>
      <c r="F391" s="6" t="s">
        <v>82</v>
      </c>
      <c r="G391" s="6" t="s">
        <v>62</v>
      </c>
      <c r="H391" s="6" t="s">
        <v>63</v>
      </c>
      <c r="I391" s="6">
        <v>2</v>
      </c>
      <c r="J391" s="6">
        <v>10</v>
      </c>
      <c r="K391" s="6">
        <v>14120.3</v>
      </c>
      <c r="L391" s="6"/>
      <c r="M391" s="6" t="s">
        <v>136</v>
      </c>
      <c r="N391" s="10">
        <f>IF(AND(Table1[[#This Row],[quantity]] &gt;= 0, Table1[[#This Row],[amount]] &gt;= 0), Table1[[#This Row],[quantity]] * Table1[[#This Row],[amount]], 0)</f>
        <v>141203</v>
      </c>
      <c r="O391" s="10">
        <f t="shared" si="24"/>
        <v>2571516.2799999998</v>
      </c>
      <c r="P391" s="10">
        <f t="shared" si="25"/>
        <v>10323493.409999993</v>
      </c>
      <c r="Q391" s="10">
        <f t="shared" si="26"/>
        <v>3673</v>
      </c>
      <c r="R391" s="10">
        <f t="shared" si="27"/>
        <v>247</v>
      </c>
      <c r="S391" s="10">
        <f>IF(Table1[[#This Row],[quantity]]&gt;0,Table1[[#This Row],[quantity]],0)</f>
        <v>10</v>
      </c>
      <c r="T391" s="10">
        <f>IF(AND(Table1[[#This Row],[quantity]]&lt;0,Table1[[#This Row],[amount]]&lt;0),Table1[[#This Row],[quantity]]*Table1[[#This Row],[amount]],0)</f>
        <v>0</v>
      </c>
      <c r="U391" s="10">
        <f>IF(Table1[[#This Row],[quantity]]&lt;0,Table1[[#This Row],[quantity]],0)</f>
        <v>0</v>
      </c>
    </row>
    <row r="392" spans="1:21" ht="14.25" customHeight="1" x14ac:dyDescent="0.25">
      <c r="A392" s="5">
        <v>45646</v>
      </c>
      <c r="B392" s="6" t="s">
        <v>57</v>
      </c>
      <c r="C392" s="6" t="s">
        <v>96</v>
      </c>
      <c r="D392" s="6" t="s">
        <v>97</v>
      </c>
      <c r="E392" s="6" t="s">
        <v>60</v>
      </c>
      <c r="F392" s="6" t="s">
        <v>61</v>
      </c>
      <c r="G392" s="6" t="s">
        <v>40</v>
      </c>
      <c r="H392" s="6" t="s">
        <v>47</v>
      </c>
      <c r="I392" s="6">
        <v>72</v>
      </c>
      <c r="J392" s="6">
        <v>24</v>
      </c>
      <c r="K392" s="6">
        <v>5767.92</v>
      </c>
      <c r="L392" s="6"/>
      <c r="M392" s="6" t="s">
        <v>136</v>
      </c>
      <c r="N392" s="10">
        <f>IF(AND(Table1[[#This Row],[quantity]] &gt;= 0, Table1[[#This Row],[amount]] &gt;= 0), Table1[[#This Row],[quantity]] * Table1[[#This Row],[amount]], 0)</f>
        <v>138430.08000000002</v>
      </c>
      <c r="O392" s="10">
        <f t="shared" si="24"/>
        <v>2252887.4300000002</v>
      </c>
      <c r="P392" s="10">
        <f t="shared" si="25"/>
        <v>10182290.409999993</v>
      </c>
      <c r="Q392" s="10">
        <f t="shared" si="26"/>
        <v>3663</v>
      </c>
      <c r="R392" s="10">
        <f t="shared" si="27"/>
        <v>246</v>
      </c>
      <c r="S392" s="10">
        <f>IF(Table1[[#This Row],[quantity]]&gt;0,Table1[[#This Row],[quantity]],0)</f>
        <v>24</v>
      </c>
      <c r="T392" s="10">
        <f>IF(AND(Table1[[#This Row],[quantity]]&lt;0,Table1[[#This Row],[amount]]&lt;0),Table1[[#This Row],[quantity]]*Table1[[#This Row],[amount]],0)</f>
        <v>0</v>
      </c>
      <c r="U392" s="10">
        <f>IF(Table1[[#This Row],[quantity]]&lt;0,Table1[[#This Row],[quantity]],0)</f>
        <v>0</v>
      </c>
    </row>
    <row r="393" spans="1:21" ht="14.25" customHeight="1" x14ac:dyDescent="0.25">
      <c r="A393" s="5">
        <v>45639</v>
      </c>
      <c r="B393" s="6" t="s">
        <v>57</v>
      </c>
      <c r="C393" s="6" t="s">
        <v>69</v>
      </c>
      <c r="D393" s="6" t="s">
        <v>70</v>
      </c>
      <c r="E393" s="6" t="s">
        <v>60</v>
      </c>
      <c r="F393" s="6" t="s">
        <v>61</v>
      </c>
      <c r="G393" s="6" t="s">
        <v>62</v>
      </c>
      <c r="H393" s="6" t="s">
        <v>71</v>
      </c>
      <c r="I393" s="6">
        <v>12</v>
      </c>
      <c r="J393" s="6">
        <v>36</v>
      </c>
      <c r="K393" s="6">
        <v>3833.28</v>
      </c>
      <c r="L393" s="6"/>
      <c r="M393" s="6" t="s">
        <v>64</v>
      </c>
      <c r="N393" s="10">
        <f>IF(AND(Table1[[#This Row],[quantity]] &gt;= 0, Table1[[#This Row],[amount]] &gt;= 0), Table1[[#This Row],[quantity]] * Table1[[#This Row],[amount]], 0)</f>
        <v>137998.08000000002</v>
      </c>
      <c r="O393" s="10">
        <f t="shared" si="24"/>
        <v>918326.42999999993</v>
      </c>
      <c r="P393" s="10">
        <f t="shared" si="25"/>
        <v>1944361.91</v>
      </c>
      <c r="Q393" s="10">
        <f t="shared" si="26"/>
        <v>705</v>
      </c>
      <c r="R393" s="10">
        <f t="shared" si="27"/>
        <v>47</v>
      </c>
      <c r="S393" s="10">
        <f>IF(Table1[[#This Row],[quantity]]&gt;0,Table1[[#This Row],[quantity]],0)</f>
        <v>36</v>
      </c>
      <c r="T393" s="10">
        <f>IF(AND(Table1[[#This Row],[quantity]]&lt;0,Table1[[#This Row],[amount]]&lt;0),Table1[[#This Row],[quantity]]*Table1[[#This Row],[amount]],0)</f>
        <v>0</v>
      </c>
      <c r="U393" s="10">
        <f>IF(Table1[[#This Row],[quantity]]&lt;0,Table1[[#This Row],[quantity]],0)</f>
        <v>0</v>
      </c>
    </row>
    <row r="394" spans="1:21" ht="14.25" customHeight="1" x14ac:dyDescent="0.25">
      <c r="A394" s="5">
        <v>45640</v>
      </c>
      <c r="B394" s="6" t="s">
        <v>57</v>
      </c>
      <c r="C394" s="6" t="s">
        <v>87</v>
      </c>
      <c r="D394" s="6" t="s">
        <v>88</v>
      </c>
      <c r="E394" s="6" t="s">
        <v>60</v>
      </c>
      <c r="F394" s="6" t="s">
        <v>61</v>
      </c>
      <c r="G394" s="6" t="s">
        <v>62</v>
      </c>
      <c r="H394" s="6" t="s">
        <v>124</v>
      </c>
      <c r="I394" s="6">
        <v>12</v>
      </c>
      <c r="J394" s="6">
        <v>24</v>
      </c>
      <c r="K394" s="6">
        <v>5666.64</v>
      </c>
      <c r="L394" s="6"/>
      <c r="M394" s="6" t="s">
        <v>105</v>
      </c>
      <c r="N394" s="10">
        <f>IF(AND(Table1[[#This Row],[quantity]] &gt;= 0, Table1[[#This Row],[amount]] &gt;= 0), Table1[[#This Row],[quantity]] * Table1[[#This Row],[amount]], 0)</f>
        <v>135999.36000000002</v>
      </c>
      <c r="O394" s="10">
        <f t="shared" si="24"/>
        <v>2246223.0600000005</v>
      </c>
      <c r="P394" s="10">
        <f t="shared" si="25"/>
        <v>13372071.610000009</v>
      </c>
      <c r="Q394" s="10">
        <f t="shared" si="26"/>
        <v>4751</v>
      </c>
      <c r="R394" s="10">
        <f t="shared" si="27"/>
        <v>324</v>
      </c>
      <c r="S394" s="10">
        <f>IF(Table1[[#This Row],[quantity]]&gt;0,Table1[[#This Row],[quantity]],0)</f>
        <v>24</v>
      </c>
      <c r="T394" s="10">
        <f>IF(AND(Table1[[#This Row],[quantity]]&lt;0,Table1[[#This Row],[amount]]&lt;0),Table1[[#This Row],[quantity]]*Table1[[#This Row],[amount]],0)</f>
        <v>0</v>
      </c>
      <c r="U394" s="10">
        <f>IF(Table1[[#This Row],[quantity]]&lt;0,Table1[[#This Row],[quantity]],0)</f>
        <v>0</v>
      </c>
    </row>
    <row r="395" spans="1:21" ht="14.25" customHeight="1" x14ac:dyDescent="0.25">
      <c r="A395" s="5">
        <v>45642</v>
      </c>
      <c r="B395" s="6" t="s">
        <v>57</v>
      </c>
      <c r="C395" s="6" t="s">
        <v>126</v>
      </c>
      <c r="D395" s="6" t="s">
        <v>127</v>
      </c>
      <c r="E395" s="6" t="s">
        <v>45</v>
      </c>
      <c r="F395" s="6" t="s">
        <v>128</v>
      </c>
      <c r="G395" s="6" t="s">
        <v>55</v>
      </c>
      <c r="H395" s="6" t="s">
        <v>56</v>
      </c>
      <c r="I395" s="6">
        <v>4</v>
      </c>
      <c r="J395" s="6">
        <v>11</v>
      </c>
      <c r="K395" s="6">
        <v>12311.2</v>
      </c>
      <c r="L395" s="6"/>
      <c r="M395" s="6" t="s">
        <v>105</v>
      </c>
      <c r="N395" s="10">
        <f>IF(AND(Table1[[#This Row],[quantity]] &gt;= 0, Table1[[#This Row],[amount]] &gt;= 0), Table1[[#This Row],[quantity]] * Table1[[#This Row],[amount]], 0)</f>
        <v>135423.20000000001</v>
      </c>
      <c r="O395" s="10">
        <f t="shared" si="24"/>
        <v>3849167.91</v>
      </c>
      <c r="P395" s="10">
        <f t="shared" si="25"/>
        <v>13236072.250000007</v>
      </c>
      <c r="Q395" s="10">
        <f t="shared" si="26"/>
        <v>4727</v>
      </c>
      <c r="R395" s="10">
        <f t="shared" si="27"/>
        <v>323</v>
      </c>
      <c r="S395" s="10">
        <f>IF(Table1[[#This Row],[quantity]]&gt;0,Table1[[#This Row],[quantity]],0)</f>
        <v>11</v>
      </c>
      <c r="T395" s="10">
        <f>IF(AND(Table1[[#This Row],[quantity]]&lt;0,Table1[[#This Row],[amount]]&lt;0),Table1[[#This Row],[quantity]]*Table1[[#This Row],[amount]],0)</f>
        <v>0</v>
      </c>
      <c r="U395" s="10">
        <f>IF(Table1[[#This Row],[quantity]]&lt;0,Table1[[#This Row],[quantity]],0)</f>
        <v>0</v>
      </c>
    </row>
    <row r="396" spans="1:21" ht="14.25" customHeight="1" x14ac:dyDescent="0.25">
      <c r="A396" s="5">
        <v>45640</v>
      </c>
      <c r="B396" s="6" t="s">
        <v>57</v>
      </c>
      <c r="C396" s="6" t="s">
        <v>65</v>
      </c>
      <c r="D396" s="6" t="s">
        <v>66</v>
      </c>
      <c r="E396" s="6" t="s">
        <v>60</v>
      </c>
      <c r="F396" s="6" t="s">
        <v>61</v>
      </c>
      <c r="G396" s="6" t="s">
        <v>62</v>
      </c>
      <c r="H396" s="6" t="s">
        <v>71</v>
      </c>
      <c r="I396" s="6">
        <v>5</v>
      </c>
      <c r="J396" s="6">
        <v>15</v>
      </c>
      <c r="K396" s="6">
        <v>9013.9500000000007</v>
      </c>
      <c r="L396" s="6"/>
      <c r="M396" s="6" t="s">
        <v>105</v>
      </c>
      <c r="N396" s="10">
        <f>IF(AND(Table1[[#This Row],[quantity]] &gt;= 0, Table1[[#This Row],[amount]] &gt;= 0), Table1[[#This Row],[quantity]] * Table1[[#This Row],[amount]], 0)</f>
        <v>135209.25</v>
      </c>
      <c r="O396" s="10">
        <f t="shared" si="24"/>
        <v>2557007.9199999985</v>
      </c>
      <c r="P396" s="10">
        <f t="shared" si="25"/>
        <v>13100649.050000006</v>
      </c>
      <c r="Q396" s="10">
        <f t="shared" si="26"/>
        <v>4716</v>
      </c>
      <c r="R396" s="10">
        <f t="shared" si="27"/>
        <v>322</v>
      </c>
      <c r="S396" s="10">
        <f>IF(Table1[[#This Row],[quantity]]&gt;0,Table1[[#This Row],[quantity]],0)</f>
        <v>15</v>
      </c>
      <c r="T396" s="10">
        <f>IF(AND(Table1[[#This Row],[quantity]]&lt;0,Table1[[#This Row],[amount]]&lt;0),Table1[[#This Row],[quantity]]*Table1[[#This Row],[amount]],0)</f>
        <v>0</v>
      </c>
      <c r="U396" s="10">
        <f>IF(Table1[[#This Row],[quantity]]&lt;0,Table1[[#This Row],[quantity]],0)</f>
        <v>0</v>
      </c>
    </row>
    <row r="397" spans="1:21" ht="14.25" customHeight="1" x14ac:dyDescent="0.25">
      <c r="A397" s="5">
        <v>45646</v>
      </c>
      <c r="B397" s="6" t="s">
        <v>57</v>
      </c>
      <c r="C397" s="6" t="s">
        <v>67</v>
      </c>
      <c r="D397" s="6" t="s">
        <v>68</v>
      </c>
      <c r="E397" s="6" t="s">
        <v>60</v>
      </c>
      <c r="F397" s="6" t="s">
        <v>61</v>
      </c>
      <c r="G397" s="6" t="s">
        <v>62</v>
      </c>
      <c r="H397" s="6" t="s">
        <v>71</v>
      </c>
      <c r="I397" s="6">
        <v>5</v>
      </c>
      <c r="J397" s="6">
        <v>15</v>
      </c>
      <c r="K397" s="6">
        <v>9013.9500000000007</v>
      </c>
      <c r="L397" s="6"/>
      <c r="M397" s="6" t="s">
        <v>136</v>
      </c>
      <c r="N397" s="10">
        <f>IF(AND(Table1[[#This Row],[quantity]] &gt;= 0, Table1[[#This Row],[amount]] &gt;= 0), Table1[[#This Row],[quantity]] * Table1[[#This Row],[amount]], 0)</f>
        <v>135209.25</v>
      </c>
      <c r="O397" s="10">
        <f t="shared" si="24"/>
        <v>2020202.4500000004</v>
      </c>
      <c r="P397" s="10">
        <f t="shared" si="25"/>
        <v>10043860.329999994</v>
      </c>
      <c r="Q397" s="10">
        <f t="shared" si="26"/>
        <v>3639</v>
      </c>
      <c r="R397" s="10">
        <f t="shared" si="27"/>
        <v>245</v>
      </c>
      <c r="S397" s="10">
        <f>IF(Table1[[#This Row],[quantity]]&gt;0,Table1[[#This Row],[quantity]],0)</f>
        <v>15</v>
      </c>
      <c r="T397" s="10">
        <f>IF(AND(Table1[[#This Row],[quantity]]&lt;0,Table1[[#This Row],[amount]]&lt;0),Table1[[#This Row],[quantity]]*Table1[[#This Row],[amount]],0)</f>
        <v>0</v>
      </c>
      <c r="U397" s="10">
        <f>IF(Table1[[#This Row],[quantity]]&lt;0,Table1[[#This Row],[quantity]],0)</f>
        <v>0</v>
      </c>
    </row>
    <row r="398" spans="1:21" ht="14.25" customHeight="1" x14ac:dyDescent="0.25">
      <c r="A398" s="5">
        <v>45642</v>
      </c>
      <c r="B398" s="6" t="s">
        <v>57</v>
      </c>
      <c r="C398" s="6" t="s">
        <v>129</v>
      </c>
      <c r="D398" s="6" t="s">
        <v>130</v>
      </c>
      <c r="E398" s="6" t="s">
        <v>81</v>
      </c>
      <c r="F398" s="6" t="s">
        <v>82</v>
      </c>
      <c r="G398" s="6" t="s">
        <v>40</v>
      </c>
      <c r="H398" s="6" t="s">
        <v>41</v>
      </c>
      <c r="I398" s="6">
        <v>216</v>
      </c>
      <c r="J398" s="6">
        <v>36</v>
      </c>
      <c r="K398" s="6">
        <v>3755.16</v>
      </c>
      <c r="L398" s="6"/>
      <c r="M398" s="6" t="s">
        <v>105</v>
      </c>
      <c r="N398" s="10">
        <f>IF(AND(Table1[[#This Row],[quantity]] &gt;= 0, Table1[[#This Row],[amount]] &gt;= 0), Table1[[#This Row],[quantity]] * Table1[[#This Row],[amount]], 0)</f>
        <v>135185.76</v>
      </c>
      <c r="O398" s="10">
        <f t="shared" si="24"/>
        <v>2430313.2799999998</v>
      </c>
      <c r="P398" s="10">
        <f t="shared" si="25"/>
        <v>12965439.800000006</v>
      </c>
      <c r="Q398" s="10">
        <f t="shared" si="26"/>
        <v>4701</v>
      </c>
      <c r="R398" s="10">
        <f t="shared" si="27"/>
        <v>321</v>
      </c>
      <c r="S398" s="10">
        <f>IF(Table1[[#This Row],[quantity]]&gt;0,Table1[[#This Row],[quantity]],0)</f>
        <v>36</v>
      </c>
      <c r="T398" s="10">
        <f>IF(AND(Table1[[#This Row],[quantity]]&lt;0,Table1[[#This Row],[amount]]&lt;0),Table1[[#This Row],[quantity]]*Table1[[#This Row],[amount]],0)</f>
        <v>0</v>
      </c>
      <c r="U398" s="10">
        <f>IF(Table1[[#This Row],[quantity]]&lt;0,Table1[[#This Row],[quantity]],0)</f>
        <v>0</v>
      </c>
    </row>
    <row r="399" spans="1:21" ht="14.25" customHeight="1" x14ac:dyDescent="0.25">
      <c r="A399" s="5">
        <v>45642</v>
      </c>
      <c r="B399" s="6" t="s">
        <v>57</v>
      </c>
      <c r="C399" s="6" t="s">
        <v>126</v>
      </c>
      <c r="D399" s="6" t="s">
        <v>127</v>
      </c>
      <c r="E399" s="6" t="s">
        <v>45</v>
      </c>
      <c r="F399" s="6" t="s">
        <v>128</v>
      </c>
      <c r="G399" s="6" t="s">
        <v>40</v>
      </c>
      <c r="H399" s="6" t="s">
        <v>50</v>
      </c>
      <c r="I399" s="6">
        <v>216</v>
      </c>
      <c r="J399" s="6">
        <v>36</v>
      </c>
      <c r="K399" s="6">
        <v>3755.16</v>
      </c>
      <c r="L399" s="6"/>
      <c r="M399" s="6" t="s">
        <v>105</v>
      </c>
      <c r="N399" s="10">
        <f>IF(AND(Table1[[#This Row],[quantity]] &gt;= 0, Table1[[#This Row],[amount]] &gt;= 0), Table1[[#This Row],[quantity]] * Table1[[#This Row],[amount]], 0)</f>
        <v>135185.76</v>
      </c>
      <c r="O399" s="10">
        <f t="shared" si="24"/>
        <v>3713744.7100000004</v>
      </c>
      <c r="P399" s="10">
        <f t="shared" si="25"/>
        <v>12830254.040000008</v>
      </c>
      <c r="Q399" s="10">
        <f t="shared" si="26"/>
        <v>4665</v>
      </c>
      <c r="R399" s="10">
        <f t="shared" si="27"/>
        <v>320</v>
      </c>
      <c r="S399" s="10">
        <f>IF(Table1[[#This Row],[quantity]]&gt;0,Table1[[#This Row],[quantity]],0)</f>
        <v>36</v>
      </c>
      <c r="T399" s="10">
        <f>IF(AND(Table1[[#This Row],[quantity]]&lt;0,Table1[[#This Row],[amount]]&lt;0),Table1[[#This Row],[quantity]]*Table1[[#This Row],[amount]],0)</f>
        <v>0</v>
      </c>
      <c r="U399" s="10">
        <f>IF(Table1[[#This Row],[quantity]]&lt;0,Table1[[#This Row],[quantity]],0)</f>
        <v>0</v>
      </c>
    </row>
    <row r="400" spans="1:21" ht="14.25" customHeight="1" x14ac:dyDescent="0.25">
      <c r="A400" s="5">
        <v>45644</v>
      </c>
      <c r="B400" s="6" t="s">
        <v>57</v>
      </c>
      <c r="C400" s="6" t="s">
        <v>65</v>
      </c>
      <c r="D400" s="6" t="s">
        <v>66</v>
      </c>
      <c r="E400" s="6" t="s">
        <v>60</v>
      </c>
      <c r="F400" s="6" t="s">
        <v>61</v>
      </c>
      <c r="G400" s="6" t="s">
        <v>26</v>
      </c>
      <c r="H400" s="6" t="s">
        <v>27</v>
      </c>
      <c r="I400" s="6">
        <v>144</v>
      </c>
      <c r="J400" s="6">
        <v>82</v>
      </c>
      <c r="K400" s="6">
        <v>1640</v>
      </c>
      <c r="L400" s="6"/>
      <c r="M400" s="6" t="s">
        <v>136</v>
      </c>
      <c r="N400" s="10">
        <f>IF(AND(Table1[[#This Row],[quantity]] &gt;= 0, Table1[[#This Row],[amount]] &gt;= 0), Table1[[#This Row],[quantity]] * Table1[[#This Row],[amount]], 0)</f>
        <v>134480</v>
      </c>
      <c r="O400" s="10">
        <f t="shared" si="24"/>
        <v>2421798.669999999</v>
      </c>
      <c r="P400" s="10">
        <f t="shared" si="25"/>
        <v>9908651.0799999945</v>
      </c>
      <c r="Q400" s="10">
        <f t="shared" si="26"/>
        <v>3624</v>
      </c>
      <c r="R400" s="10">
        <f t="shared" si="27"/>
        <v>244</v>
      </c>
      <c r="S400" s="10">
        <f>IF(Table1[[#This Row],[quantity]]&gt;0,Table1[[#This Row],[quantity]],0)</f>
        <v>82</v>
      </c>
      <c r="T400" s="10">
        <f>IF(AND(Table1[[#This Row],[quantity]]&lt;0,Table1[[#This Row],[amount]]&lt;0),Table1[[#This Row],[quantity]]*Table1[[#This Row],[amount]],0)</f>
        <v>0</v>
      </c>
      <c r="U400" s="10">
        <f>IF(Table1[[#This Row],[quantity]]&lt;0,Table1[[#This Row],[quantity]],0)</f>
        <v>0</v>
      </c>
    </row>
    <row r="401" spans="1:21" ht="14.25" customHeight="1" x14ac:dyDescent="0.25">
      <c r="A401" s="5">
        <v>45640</v>
      </c>
      <c r="B401" s="6" t="s">
        <v>57</v>
      </c>
      <c r="C401" s="6" t="s">
        <v>106</v>
      </c>
      <c r="D401" s="6" t="s">
        <v>107</v>
      </c>
      <c r="E401" s="6" t="s">
        <v>81</v>
      </c>
      <c r="F401" s="6" t="s">
        <v>82</v>
      </c>
      <c r="G401" s="6" t="s">
        <v>40</v>
      </c>
      <c r="H401" s="6" t="s">
        <v>42</v>
      </c>
      <c r="I401" s="6">
        <v>12</v>
      </c>
      <c r="J401" s="6">
        <v>12</v>
      </c>
      <c r="K401" s="6">
        <v>11015.16</v>
      </c>
      <c r="L401" s="6"/>
      <c r="M401" s="6" t="s">
        <v>105</v>
      </c>
      <c r="N401" s="10">
        <f>IF(AND(Table1[[#This Row],[quantity]] &gt;= 0, Table1[[#This Row],[amount]] &gt;= 0), Table1[[#This Row],[quantity]] * Table1[[#This Row],[amount]], 0)</f>
        <v>132181.91999999998</v>
      </c>
      <c r="O401" s="10">
        <f t="shared" si="24"/>
        <v>2274302.69</v>
      </c>
      <c r="P401" s="10">
        <f t="shared" si="25"/>
        <v>12695068.280000007</v>
      </c>
      <c r="Q401" s="10">
        <f t="shared" si="26"/>
        <v>4629</v>
      </c>
      <c r="R401" s="10">
        <f t="shared" si="27"/>
        <v>319</v>
      </c>
      <c r="S401" s="10">
        <f>IF(Table1[[#This Row],[quantity]]&gt;0,Table1[[#This Row],[quantity]],0)</f>
        <v>12</v>
      </c>
      <c r="T401" s="10">
        <f>IF(AND(Table1[[#This Row],[quantity]]&lt;0,Table1[[#This Row],[amount]]&lt;0),Table1[[#This Row],[quantity]]*Table1[[#This Row],[amount]],0)</f>
        <v>0</v>
      </c>
      <c r="U401" s="10">
        <f>IF(Table1[[#This Row],[quantity]]&lt;0,Table1[[#This Row],[quantity]],0)</f>
        <v>0</v>
      </c>
    </row>
    <row r="402" spans="1:21" ht="14.25" customHeight="1" x14ac:dyDescent="0.25">
      <c r="A402" s="5">
        <v>45640</v>
      </c>
      <c r="B402" s="6" t="s">
        <v>57</v>
      </c>
      <c r="C402" s="6" t="s">
        <v>65</v>
      </c>
      <c r="D402" s="6" t="s">
        <v>66</v>
      </c>
      <c r="E402" s="6" t="s">
        <v>60</v>
      </c>
      <c r="F402" s="6" t="s">
        <v>61</v>
      </c>
      <c r="G402" s="6" t="s">
        <v>55</v>
      </c>
      <c r="H402" s="6" t="s">
        <v>56</v>
      </c>
      <c r="I402" s="6">
        <v>40</v>
      </c>
      <c r="J402" s="6">
        <v>40</v>
      </c>
      <c r="K402" s="6">
        <v>3300</v>
      </c>
      <c r="L402" s="6"/>
      <c r="M402" s="6" t="s">
        <v>105</v>
      </c>
      <c r="N402" s="10">
        <f>IF(AND(Table1[[#This Row],[quantity]] &gt;= 0, Table1[[#This Row],[amount]] &gt;= 0), Table1[[#This Row],[quantity]] * Table1[[#This Row],[amount]], 0)</f>
        <v>132000</v>
      </c>
      <c r="O402" s="10">
        <f t="shared" si="24"/>
        <v>2287318.669999999</v>
      </c>
      <c r="P402" s="10">
        <f t="shared" si="25"/>
        <v>12562886.360000009</v>
      </c>
      <c r="Q402" s="10">
        <f t="shared" si="26"/>
        <v>4617</v>
      </c>
      <c r="R402" s="10">
        <f t="shared" si="27"/>
        <v>318</v>
      </c>
      <c r="S402" s="10">
        <f>IF(Table1[[#This Row],[quantity]]&gt;0,Table1[[#This Row],[quantity]],0)</f>
        <v>40</v>
      </c>
      <c r="T402" s="10">
        <f>IF(AND(Table1[[#This Row],[quantity]]&lt;0,Table1[[#This Row],[amount]]&lt;0),Table1[[#This Row],[quantity]]*Table1[[#This Row],[amount]],0)</f>
        <v>0</v>
      </c>
      <c r="U402" s="10">
        <f>IF(Table1[[#This Row],[quantity]]&lt;0,Table1[[#This Row],[quantity]],0)</f>
        <v>0</v>
      </c>
    </row>
    <row r="403" spans="1:21" ht="14.25" customHeight="1" x14ac:dyDescent="0.25">
      <c r="A403" s="5">
        <v>45640</v>
      </c>
      <c r="B403" s="6" t="s">
        <v>57</v>
      </c>
      <c r="C403" s="6" t="s">
        <v>96</v>
      </c>
      <c r="D403" s="6" t="s">
        <v>97</v>
      </c>
      <c r="E403" s="6" t="s">
        <v>60</v>
      </c>
      <c r="F403" s="6" t="s">
        <v>61</v>
      </c>
      <c r="G403" s="6" t="s">
        <v>55</v>
      </c>
      <c r="H403" s="6" t="s">
        <v>56</v>
      </c>
      <c r="I403" s="6">
        <v>40</v>
      </c>
      <c r="J403" s="6">
        <v>40</v>
      </c>
      <c r="K403" s="6">
        <v>3300</v>
      </c>
      <c r="L403" s="6"/>
      <c r="M403" s="6" t="s">
        <v>105</v>
      </c>
      <c r="N403" s="10">
        <f>IF(AND(Table1[[#This Row],[quantity]] &gt;= 0, Table1[[#This Row],[amount]] &gt;= 0), Table1[[#This Row],[quantity]] * Table1[[#This Row],[amount]], 0)</f>
        <v>132000</v>
      </c>
      <c r="O403" s="10">
        <f t="shared" si="24"/>
        <v>2114457.3499999996</v>
      </c>
      <c r="P403" s="10">
        <f t="shared" si="25"/>
        <v>12430886.360000009</v>
      </c>
      <c r="Q403" s="10">
        <f t="shared" si="26"/>
        <v>4577</v>
      </c>
      <c r="R403" s="10">
        <f t="shared" si="27"/>
        <v>317</v>
      </c>
      <c r="S403" s="10">
        <f>IF(Table1[[#This Row],[quantity]]&gt;0,Table1[[#This Row],[quantity]],0)</f>
        <v>40</v>
      </c>
      <c r="T403" s="10">
        <f>IF(AND(Table1[[#This Row],[quantity]]&lt;0,Table1[[#This Row],[amount]]&lt;0),Table1[[#This Row],[quantity]]*Table1[[#This Row],[amount]],0)</f>
        <v>0</v>
      </c>
      <c r="U403" s="10">
        <f>IF(Table1[[#This Row],[quantity]]&lt;0,Table1[[#This Row],[quantity]],0)</f>
        <v>0</v>
      </c>
    </row>
    <row r="404" spans="1:21" ht="14.25" customHeight="1" x14ac:dyDescent="0.25">
      <c r="A404" s="5">
        <v>45644</v>
      </c>
      <c r="B404" s="6" t="s">
        <v>57</v>
      </c>
      <c r="C404" s="6" t="s">
        <v>72</v>
      </c>
      <c r="D404" s="6" t="s">
        <v>73</v>
      </c>
      <c r="E404" s="6" t="s">
        <v>60</v>
      </c>
      <c r="F404" s="6" t="s">
        <v>61</v>
      </c>
      <c r="G404" s="6" t="s">
        <v>55</v>
      </c>
      <c r="H404" s="6" t="s">
        <v>56</v>
      </c>
      <c r="I404" s="6">
        <v>40</v>
      </c>
      <c r="J404" s="6">
        <v>40</v>
      </c>
      <c r="K404" s="6">
        <v>3300</v>
      </c>
      <c r="L404" s="6"/>
      <c r="M404" s="6" t="s">
        <v>136</v>
      </c>
      <c r="N404" s="10">
        <f>IF(AND(Table1[[#This Row],[quantity]] &gt;= 0, Table1[[#This Row],[amount]] &gt;= 0), Table1[[#This Row],[quantity]] * Table1[[#This Row],[amount]], 0)</f>
        <v>132000</v>
      </c>
      <c r="O404" s="10">
        <f t="shared" si="24"/>
        <v>438745.04</v>
      </c>
      <c r="P404" s="10">
        <f t="shared" si="25"/>
        <v>9774171.0799999963</v>
      </c>
      <c r="Q404" s="10">
        <f t="shared" si="26"/>
        <v>3542</v>
      </c>
      <c r="R404" s="10">
        <f t="shared" si="27"/>
        <v>243</v>
      </c>
      <c r="S404" s="10">
        <f>IF(Table1[[#This Row],[quantity]]&gt;0,Table1[[#This Row],[quantity]],0)</f>
        <v>40</v>
      </c>
      <c r="T404" s="10">
        <f>IF(AND(Table1[[#This Row],[quantity]]&lt;0,Table1[[#This Row],[amount]]&lt;0),Table1[[#This Row],[quantity]]*Table1[[#This Row],[amount]],0)</f>
        <v>0</v>
      </c>
      <c r="U404" s="10">
        <f>IF(Table1[[#This Row],[quantity]]&lt;0,Table1[[#This Row],[quantity]],0)</f>
        <v>0</v>
      </c>
    </row>
    <row r="405" spans="1:21" ht="14.25" customHeight="1" x14ac:dyDescent="0.25">
      <c r="A405" s="5">
        <v>45640</v>
      </c>
      <c r="B405" s="6" t="s">
        <v>57</v>
      </c>
      <c r="C405" s="6" t="s">
        <v>87</v>
      </c>
      <c r="D405" s="6" t="s">
        <v>88</v>
      </c>
      <c r="E405" s="6" t="s">
        <v>60</v>
      </c>
      <c r="F405" s="6" t="s">
        <v>61</v>
      </c>
      <c r="G405" s="6" t="s">
        <v>55</v>
      </c>
      <c r="H405" s="6" t="s">
        <v>56</v>
      </c>
      <c r="I405" s="6">
        <v>40</v>
      </c>
      <c r="J405" s="6">
        <v>40</v>
      </c>
      <c r="K405" s="6">
        <v>3300</v>
      </c>
      <c r="L405" s="6"/>
      <c r="M405" s="6" t="s">
        <v>105</v>
      </c>
      <c r="N405" s="10">
        <f>IF(AND(Table1[[#This Row],[quantity]] &gt;= 0, Table1[[#This Row],[amount]] &gt;= 0), Table1[[#This Row],[quantity]] * Table1[[#This Row],[amount]], 0)</f>
        <v>132000</v>
      </c>
      <c r="O405" s="10">
        <f t="shared" si="24"/>
        <v>2110223.7000000011</v>
      </c>
      <c r="P405" s="10">
        <f t="shared" si="25"/>
        <v>12298886.360000009</v>
      </c>
      <c r="Q405" s="10">
        <f t="shared" si="26"/>
        <v>4537</v>
      </c>
      <c r="R405" s="10">
        <f t="shared" si="27"/>
        <v>316</v>
      </c>
      <c r="S405" s="10">
        <f>IF(Table1[[#This Row],[quantity]]&gt;0,Table1[[#This Row],[quantity]],0)</f>
        <v>40</v>
      </c>
      <c r="T405" s="10">
        <f>IF(AND(Table1[[#This Row],[quantity]]&lt;0,Table1[[#This Row],[amount]]&lt;0),Table1[[#This Row],[quantity]]*Table1[[#This Row],[amount]],0)</f>
        <v>0</v>
      </c>
      <c r="U405" s="10">
        <f>IF(Table1[[#This Row],[quantity]]&lt;0,Table1[[#This Row],[quantity]],0)</f>
        <v>0</v>
      </c>
    </row>
    <row r="406" spans="1:21" ht="14.25" customHeight="1" x14ac:dyDescent="0.25">
      <c r="A406" s="5">
        <v>45643</v>
      </c>
      <c r="B406" s="6" t="s">
        <v>57</v>
      </c>
      <c r="C406" s="6" t="s">
        <v>137</v>
      </c>
      <c r="D406" s="6" t="s">
        <v>138</v>
      </c>
      <c r="E406" s="6" t="s">
        <v>60</v>
      </c>
      <c r="F406" s="6" t="s">
        <v>61</v>
      </c>
      <c r="G406" s="6" t="s">
        <v>55</v>
      </c>
      <c r="H406" s="6" t="s">
        <v>56</v>
      </c>
      <c r="I406" s="6">
        <v>40</v>
      </c>
      <c r="J406" s="6">
        <v>40</v>
      </c>
      <c r="K406" s="6">
        <v>3300</v>
      </c>
      <c r="L406" s="6"/>
      <c r="M406" s="6" t="s">
        <v>136</v>
      </c>
      <c r="N406" s="10">
        <f>IF(AND(Table1[[#This Row],[quantity]] &gt;= 0, Table1[[#This Row],[amount]] &gt;= 0), Table1[[#This Row],[quantity]] * Table1[[#This Row],[amount]], 0)</f>
        <v>132000</v>
      </c>
      <c r="O406" s="10">
        <f t="shared" si="24"/>
        <v>1362873.2</v>
      </c>
      <c r="P406" s="10">
        <f t="shared" si="25"/>
        <v>9642171.0799999982</v>
      </c>
      <c r="Q406" s="10">
        <f t="shared" si="26"/>
        <v>3502</v>
      </c>
      <c r="R406" s="10">
        <f t="shared" si="27"/>
        <v>242</v>
      </c>
      <c r="S406" s="10">
        <f>IF(Table1[[#This Row],[quantity]]&gt;0,Table1[[#This Row],[quantity]],0)</f>
        <v>40</v>
      </c>
      <c r="T406" s="10">
        <f>IF(AND(Table1[[#This Row],[quantity]]&lt;0,Table1[[#This Row],[amount]]&lt;0),Table1[[#This Row],[quantity]]*Table1[[#This Row],[amount]],0)</f>
        <v>0</v>
      </c>
      <c r="U406" s="10">
        <f>IF(Table1[[#This Row],[quantity]]&lt;0,Table1[[#This Row],[quantity]],0)</f>
        <v>0</v>
      </c>
    </row>
    <row r="407" spans="1:21" ht="14.25" customHeight="1" x14ac:dyDescent="0.25">
      <c r="A407" s="5">
        <v>45643</v>
      </c>
      <c r="B407" s="6" t="s">
        <v>57</v>
      </c>
      <c r="C407" s="6" t="s">
        <v>137</v>
      </c>
      <c r="D407" s="6" t="s">
        <v>138</v>
      </c>
      <c r="E407" s="6" t="s">
        <v>60</v>
      </c>
      <c r="F407" s="6" t="s">
        <v>61</v>
      </c>
      <c r="G407" s="6" t="s">
        <v>55</v>
      </c>
      <c r="H407" s="6" t="s">
        <v>56</v>
      </c>
      <c r="I407" s="6">
        <v>40</v>
      </c>
      <c r="J407" s="6">
        <v>40</v>
      </c>
      <c r="K407" s="6">
        <v>3300</v>
      </c>
      <c r="L407" s="6"/>
      <c r="M407" s="6" t="s">
        <v>136</v>
      </c>
      <c r="N407" s="10">
        <f>IF(AND(Table1[[#This Row],[quantity]] &gt;= 0, Table1[[#This Row],[amount]] &gt;= 0), Table1[[#This Row],[quantity]] * Table1[[#This Row],[amount]], 0)</f>
        <v>132000</v>
      </c>
      <c r="O407" s="10">
        <f t="shared" si="24"/>
        <v>1230873.2</v>
      </c>
      <c r="P407" s="10">
        <f t="shared" si="25"/>
        <v>9510171.0799999982</v>
      </c>
      <c r="Q407" s="10">
        <f t="shared" si="26"/>
        <v>3462</v>
      </c>
      <c r="R407" s="10">
        <f t="shared" si="27"/>
        <v>241</v>
      </c>
      <c r="S407" s="10">
        <f>IF(Table1[[#This Row],[quantity]]&gt;0,Table1[[#This Row],[quantity]],0)</f>
        <v>40</v>
      </c>
      <c r="T407" s="10">
        <f>IF(AND(Table1[[#This Row],[quantity]]&lt;0,Table1[[#This Row],[amount]]&lt;0),Table1[[#This Row],[quantity]]*Table1[[#This Row],[amount]],0)</f>
        <v>0</v>
      </c>
      <c r="U407" s="10">
        <f>IF(Table1[[#This Row],[quantity]]&lt;0,Table1[[#This Row],[quantity]],0)</f>
        <v>0</v>
      </c>
    </row>
    <row r="408" spans="1:21" ht="14.25" customHeight="1" x14ac:dyDescent="0.25">
      <c r="A408" s="5">
        <v>45640</v>
      </c>
      <c r="B408" s="6" t="s">
        <v>57</v>
      </c>
      <c r="C408" s="6" t="s">
        <v>58</v>
      </c>
      <c r="D408" s="6" t="s">
        <v>59</v>
      </c>
      <c r="E408" s="6" t="s">
        <v>60</v>
      </c>
      <c r="F408" s="6" t="s">
        <v>61</v>
      </c>
      <c r="G408" s="6" t="s">
        <v>55</v>
      </c>
      <c r="H408" s="6" t="s">
        <v>56</v>
      </c>
      <c r="I408" s="6">
        <v>40</v>
      </c>
      <c r="J408" s="6">
        <v>40</v>
      </c>
      <c r="K408" s="6">
        <v>3300</v>
      </c>
      <c r="L408" s="6"/>
      <c r="M408" s="6" t="s">
        <v>105</v>
      </c>
      <c r="N408" s="10">
        <f>IF(AND(Table1[[#This Row],[quantity]] &gt;= 0, Table1[[#This Row],[amount]] &gt;= 0), Table1[[#This Row],[quantity]] * Table1[[#This Row],[amount]], 0)</f>
        <v>132000</v>
      </c>
      <c r="O408" s="10">
        <f t="shared" si="24"/>
        <v>2638706.1599999992</v>
      </c>
      <c r="P408" s="10">
        <f t="shared" si="25"/>
        <v>12166886.360000009</v>
      </c>
      <c r="Q408" s="10">
        <f t="shared" si="26"/>
        <v>4497</v>
      </c>
      <c r="R408" s="10">
        <f t="shared" si="27"/>
        <v>315</v>
      </c>
      <c r="S408" s="10">
        <f>IF(Table1[[#This Row],[quantity]]&gt;0,Table1[[#This Row],[quantity]],0)</f>
        <v>40</v>
      </c>
      <c r="T408" s="10">
        <f>IF(AND(Table1[[#This Row],[quantity]]&lt;0,Table1[[#This Row],[amount]]&lt;0),Table1[[#This Row],[quantity]]*Table1[[#This Row],[amount]],0)</f>
        <v>0</v>
      </c>
      <c r="U408" s="10">
        <f>IF(Table1[[#This Row],[quantity]]&lt;0,Table1[[#This Row],[quantity]],0)</f>
        <v>0</v>
      </c>
    </row>
    <row r="409" spans="1:21" ht="14.25" customHeight="1" x14ac:dyDescent="0.25">
      <c r="A409" s="5">
        <v>45640</v>
      </c>
      <c r="B409" s="6" t="s">
        <v>57</v>
      </c>
      <c r="C409" s="6" t="s">
        <v>58</v>
      </c>
      <c r="D409" s="6" t="s">
        <v>59</v>
      </c>
      <c r="E409" s="6" t="s">
        <v>60</v>
      </c>
      <c r="F409" s="6" t="s">
        <v>61</v>
      </c>
      <c r="G409" s="6" t="s">
        <v>55</v>
      </c>
      <c r="H409" s="6" t="s">
        <v>56</v>
      </c>
      <c r="I409" s="6">
        <v>40</v>
      </c>
      <c r="J409" s="6">
        <v>40</v>
      </c>
      <c r="K409" s="6">
        <v>3300</v>
      </c>
      <c r="L409" s="6"/>
      <c r="M409" s="6" t="s">
        <v>105</v>
      </c>
      <c r="N409" s="10">
        <f>IF(AND(Table1[[#This Row],[quantity]] &gt;= 0, Table1[[#This Row],[amount]] &gt;= 0), Table1[[#This Row],[quantity]] * Table1[[#This Row],[amount]], 0)</f>
        <v>132000</v>
      </c>
      <c r="O409" s="10">
        <f t="shared" si="24"/>
        <v>2506706.1599999992</v>
      </c>
      <c r="P409" s="10">
        <f t="shared" si="25"/>
        <v>12034886.360000009</v>
      </c>
      <c r="Q409" s="10">
        <f t="shared" si="26"/>
        <v>4457</v>
      </c>
      <c r="R409" s="10">
        <f t="shared" si="27"/>
        <v>314</v>
      </c>
      <c r="S409" s="10">
        <f>IF(Table1[[#This Row],[quantity]]&gt;0,Table1[[#This Row],[quantity]],0)</f>
        <v>40</v>
      </c>
      <c r="T409" s="10">
        <f>IF(AND(Table1[[#This Row],[quantity]]&lt;0,Table1[[#This Row],[amount]]&lt;0),Table1[[#This Row],[quantity]]*Table1[[#This Row],[amount]],0)</f>
        <v>0</v>
      </c>
      <c r="U409" s="10">
        <f>IF(Table1[[#This Row],[quantity]]&lt;0,Table1[[#This Row],[quantity]],0)</f>
        <v>0</v>
      </c>
    </row>
    <row r="410" spans="1:21" ht="14.25" customHeight="1" x14ac:dyDescent="0.25">
      <c r="A410" s="5">
        <v>45640</v>
      </c>
      <c r="B410" s="6" t="s">
        <v>57</v>
      </c>
      <c r="C410" s="6" t="s">
        <v>58</v>
      </c>
      <c r="D410" s="6" t="s">
        <v>59</v>
      </c>
      <c r="E410" s="6" t="s">
        <v>60</v>
      </c>
      <c r="F410" s="6" t="s">
        <v>61</v>
      </c>
      <c r="G410" s="6" t="s">
        <v>55</v>
      </c>
      <c r="H410" s="6" t="s">
        <v>56</v>
      </c>
      <c r="I410" s="6">
        <v>40</v>
      </c>
      <c r="J410" s="6">
        <v>40</v>
      </c>
      <c r="K410" s="6">
        <v>3300</v>
      </c>
      <c r="L410" s="6"/>
      <c r="M410" s="6" t="s">
        <v>105</v>
      </c>
      <c r="N410" s="10">
        <f>IF(AND(Table1[[#This Row],[quantity]] &gt;= 0, Table1[[#This Row],[amount]] &gt;= 0), Table1[[#This Row],[quantity]] * Table1[[#This Row],[amount]], 0)</f>
        <v>132000</v>
      </c>
      <c r="O410" s="10">
        <f t="shared" si="24"/>
        <v>2374706.1599999997</v>
      </c>
      <c r="P410" s="10">
        <f t="shared" si="25"/>
        <v>11902886.360000009</v>
      </c>
      <c r="Q410" s="10">
        <f t="shared" si="26"/>
        <v>4417</v>
      </c>
      <c r="R410" s="10">
        <f t="shared" si="27"/>
        <v>313</v>
      </c>
      <c r="S410" s="10">
        <f>IF(Table1[[#This Row],[quantity]]&gt;0,Table1[[#This Row],[quantity]],0)</f>
        <v>40</v>
      </c>
      <c r="T410" s="10">
        <f>IF(AND(Table1[[#This Row],[quantity]]&lt;0,Table1[[#This Row],[amount]]&lt;0),Table1[[#This Row],[quantity]]*Table1[[#This Row],[amount]],0)</f>
        <v>0</v>
      </c>
      <c r="U410" s="10">
        <f>IF(Table1[[#This Row],[quantity]]&lt;0,Table1[[#This Row],[quantity]],0)</f>
        <v>0</v>
      </c>
    </row>
    <row r="411" spans="1:21" ht="14.25" customHeight="1" x14ac:dyDescent="0.25">
      <c r="A411" s="5">
        <v>45643</v>
      </c>
      <c r="B411" s="6" t="s">
        <v>57</v>
      </c>
      <c r="C411" s="6" t="s">
        <v>58</v>
      </c>
      <c r="D411" s="6" t="s">
        <v>59</v>
      </c>
      <c r="E411" s="6" t="s">
        <v>60</v>
      </c>
      <c r="F411" s="6" t="s">
        <v>61</v>
      </c>
      <c r="G411" s="6" t="s">
        <v>55</v>
      </c>
      <c r="H411" s="6" t="s">
        <v>56</v>
      </c>
      <c r="I411" s="6">
        <v>40</v>
      </c>
      <c r="J411" s="6">
        <v>40</v>
      </c>
      <c r="K411" s="6">
        <v>3300</v>
      </c>
      <c r="L411" s="6"/>
      <c r="M411" s="6" t="s">
        <v>136</v>
      </c>
      <c r="N411" s="10">
        <f>IF(AND(Table1[[#This Row],[quantity]] &gt;= 0, Table1[[#This Row],[amount]] &gt;= 0), Table1[[#This Row],[quantity]] * Table1[[#This Row],[amount]], 0)</f>
        <v>132000</v>
      </c>
      <c r="O411" s="10">
        <f t="shared" si="24"/>
        <v>2242706.1599999997</v>
      </c>
      <c r="P411" s="10">
        <f t="shared" si="25"/>
        <v>9378171.0799999982</v>
      </c>
      <c r="Q411" s="10">
        <f t="shared" si="26"/>
        <v>3422</v>
      </c>
      <c r="R411" s="10">
        <f t="shared" si="27"/>
        <v>240</v>
      </c>
      <c r="S411" s="10">
        <f>IF(Table1[[#This Row],[quantity]]&gt;0,Table1[[#This Row],[quantity]],0)</f>
        <v>40</v>
      </c>
      <c r="T411" s="10">
        <f>IF(AND(Table1[[#This Row],[quantity]]&lt;0,Table1[[#This Row],[amount]]&lt;0),Table1[[#This Row],[quantity]]*Table1[[#This Row],[amount]],0)</f>
        <v>0</v>
      </c>
      <c r="U411" s="10">
        <f>IF(Table1[[#This Row],[quantity]]&lt;0,Table1[[#This Row],[quantity]],0)</f>
        <v>0</v>
      </c>
    </row>
    <row r="412" spans="1:21" ht="14.25" customHeight="1" x14ac:dyDescent="0.25">
      <c r="A412" s="5">
        <v>45643</v>
      </c>
      <c r="B412" s="6" t="s">
        <v>57</v>
      </c>
      <c r="C412" s="6" t="s">
        <v>58</v>
      </c>
      <c r="D412" s="6" t="s">
        <v>59</v>
      </c>
      <c r="E412" s="6" t="s">
        <v>60</v>
      </c>
      <c r="F412" s="6" t="s">
        <v>61</v>
      </c>
      <c r="G412" s="6" t="s">
        <v>55</v>
      </c>
      <c r="H412" s="6" t="s">
        <v>56</v>
      </c>
      <c r="I412" s="6">
        <v>40</v>
      </c>
      <c r="J412" s="6">
        <v>40</v>
      </c>
      <c r="K412" s="6">
        <v>3300</v>
      </c>
      <c r="L412" s="6"/>
      <c r="M412" s="6" t="s">
        <v>136</v>
      </c>
      <c r="N412" s="10">
        <f>IF(AND(Table1[[#This Row],[quantity]] &gt;= 0, Table1[[#This Row],[amount]] &gt;= 0), Table1[[#This Row],[quantity]] * Table1[[#This Row],[amount]], 0)</f>
        <v>132000</v>
      </c>
      <c r="O412" s="10">
        <f t="shared" si="24"/>
        <v>2110706.16</v>
      </c>
      <c r="P412" s="10">
        <f t="shared" si="25"/>
        <v>9246171.0799999982</v>
      </c>
      <c r="Q412" s="10">
        <f t="shared" si="26"/>
        <v>3382</v>
      </c>
      <c r="R412" s="10">
        <f t="shared" si="27"/>
        <v>239</v>
      </c>
      <c r="S412" s="10">
        <f>IF(Table1[[#This Row],[quantity]]&gt;0,Table1[[#This Row],[quantity]],0)</f>
        <v>40</v>
      </c>
      <c r="T412" s="10">
        <f>IF(AND(Table1[[#This Row],[quantity]]&lt;0,Table1[[#This Row],[amount]]&lt;0),Table1[[#This Row],[quantity]]*Table1[[#This Row],[amount]],0)</f>
        <v>0</v>
      </c>
      <c r="U412" s="10">
        <f>IF(Table1[[#This Row],[quantity]]&lt;0,Table1[[#This Row],[quantity]],0)</f>
        <v>0</v>
      </c>
    </row>
    <row r="413" spans="1:21" ht="14.25" customHeight="1" x14ac:dyDescent="0.25">
      <c r="A413" s="5">
        <v>45643</v>
      </c>
      <c r="B413" s="6" t="s">
        <v>57</v>
      </c>
      <c r="C413" s="6" t="s">
        <v>58</v>
      </c>
      <c r="D413" s="6" t="s">
        <v>59</v>
      </c>
      <c r="E413" s="6" t="s">
        <v>60</v>
      </c>
      <c r="F413" s="6" t="s">
        <v>61</v>
      </c>
      <c r="G413" s="6" t="s">
        <v>55</v>
      </c>
      <c r="H413" s="6" t="s">
        <v>56</v>
      </c>
      <c r="I413" s="6">
        <v>40</v>
      </c>
      <c r="J413" s="6">
        <v>40</v>
      </c>
      <c r="K413" s="6">
        <v>3300</v>
      </c>
      <c r="L413" s="6"/>
      <c r="M413" s="6" t="s">
        <v>136</v>
      </c>
      <c r="N413" s="10">
        <f>IF(AND(Table1[[#This Row],[quantity]] &gt;= 0, Table1[[#This Row],[amount]] &gt;= 0), Table1[[#This Row],[quantity]] * Table1[[#This Row],[amount]], 0)</f>
        <v>132000</v>
      </c>
      <c r="O413" s="10">
        <f t="shared" si="24"/>
        <v>1978706.1600000001</v>
      </c>
      <c r="P413" s="10">
        <f t="shared" si="25"/>
        <v>9114171.0800000019</v>
      </c>
      <c r="Q413" s="10">
        <f t="shared" si="26"/>
        <v>3342</v>
      </c>
      <c r="R413" s="10">
        <f t="shared" si="27"/>
        <v>238</v>
      </c>
      <c r="S413" s="10">
        <f>IF(Table1[[#This Row],[quantity]]&gt;0,Table1[[#This Row],[quantity]],0)</f>
        <v>40</v>
      </c>
      <c r="T413" s="10">
        <f>IF(AND(Table1[[#This Row],[quantity]]&lt;0,Table1[[#This Row],[amount]]&lt;0),Table1[[#This Row],[quantity]]*Table1[[#This Row],[amount]],0)</f>
        <v>0</v>
      </c>
      <c r="U413" s="10">
        <f>IF(Table1[[#This Row],[quantity]]&lt;0,Table1[[#This Row],[quantity]],0)</f>
        <v>0</v>
      </c>
    </row>
    <row r="414" spans="1:21" ht="14.25" customHeight="1" x14ac:dyDescent="0.25">
      <c r="A414" s="5">
        <v>45640</v>
      </c>
      <c r="B414" s="6" t="s">
        <v>57</v>
      </c>
      <c r="C414" s="6" t="s">
        <v>79</v>
      </c>
      <c r="D414" s="6" t="s">
        <v>80</v>
      </c>
      <c r="E414" s="6" t="s">
        <v>81</v>
      </c>
      <c r="F414" s="6" t="s">
        <v>82</v>
      </c>
      <c r="G414" s="6" t="s">
        <v>55</v>
      </c>
      <c r="H414" s="6" t="s">
        <v>56</v>
      </c>
      <c r="I414" s="6">
        <v>40</v>
      </c>
      <c r="J414" s="6">
        <v>40</v>
      </c>
      <c r="K414" s="6">
        <v>3300</v>
      </c>
      <c r="L414" s="6"/>
      <c r="M414" s="6" t="s">
        <v>105</v>
      </c>
      <c r="N414" s="10">
        <f>IF(AND(Table1[[#This Row],[quantity]] &gt;= 0, Table1[[#This Row],[amount]] &gt;= 0), Table1[[#This Row],[quantity]] * Table1[[#This Row],[amount]], 0)</f>
        <v>132000</v>
      </c>
      <c r="O414" s="10">
        <f t="shared" si="24"/>
        <v>661478.39</v>
      </c>
      <c r="P414" s="10">
        <f t="shared" si="25"/>
        <v>11770886.360000009</v>
      </c>
      <c r="Q414" s="10">
        <f t="shared" si="26"/>
        <v>4377</v>
      </c>
      <c r="R414" s="10">
        <f t="shared" si="27"/>
        <v>312</v>
      </c>
      <c r="S414" s="10">
        <f>IF(Table1[[#This Row],[quantity]]&gt;0,Table1[[#This Row],[quantity]],0)</f>
        <v>40</v>
      </c>
      <c r="T414" s="10">
        <f>IF(AND(Table1[[#This Row],[quantity]]&lt;0,Table1[[#This Row],[amount]]&lt;0),Table1[[#This Row],[quantity]]*Table1[[#This Row],[amount]],0)</f>
        <v>0</v>
      </c>
      <c r="U414" s="10">
        <f>IF(Table1[[#This Row],[quantity]]&lt;0,Table1[[#This Row],[quantity]],0)</f>
        <v>0</v>
      </c>
    </row>
    <row r="415" spans="1:21" ht="14.25" customHeight="1" x14ac:dyDescent="0.25">
      <c r="A415" s="5">
        <v>45640</v>
      </c>
      <c r="B415" s="6" t="s">
        <v>57</v>
      </c>
      <c r="C415" s="6" t="s">
        <v>79</v>
      </c>
      <c r="D415" s="6" t="s">
        <v>80</v>
      </c>
      <c r="E415" s="6" t="s">
        <v>81</v>
      </c>
      <c r="F415" s="6" t="s">
        <v>82</v>
      </c>
      <c r="G415" s="6" t="s">
        <v>55</v>
      </c>
      <c r="H415" s="6" t="s">
        <v>56</v>
      </c>
      <c r="I415" s="6">
        <v>40</v>
      </c>
      <c r="J415" s="6">
        <v>40</v>
      </c>
      <c r="K415" s="6">
        <v>3300</v>
      </c>
      <c r="L415" s="6"/>
      <c r="M415" s="6" t="s">
        <v>105</v>
      </c>
      <c r="N415" s="10">
        <f>IF(AND(Table1[[#This Row],[quantity]] &gt;= 0, Table1[[#This Row],[amount]] &gt;= 0), Table1[[#This Row],[quantity]] * Table1[[#This Row],[amount]], 0)</f>
        <v>132000</v>
      </c>
      <c r="O415" s="10">
        <f t="shared" si="24"/>
        <v>529478.39000000013</v>
      </c>
      <c r="P415" s="10">
        <f t="shared" si="25"/>
        <v>11638886.360000005</v>
      </c>
      <c r="Q415" s="10">
        <f t="shared" si="26"/>
        <v>4337</v>
      </c>
      <c r="R415" s="10">
        <f t="shared" si="27"/>
        <v>311</v>
      </c>
      <c r="S415" s="10">
        <f>IF(Table1[[#This Row],[quantity]]&gt;0,Table1[[#This Row],[quantity]],0)</f>
        <v>40</v>
      </c>
      <c r="T415" s="10">
        <f>IF(AND(Table1[[#This Row],[quantity]]&lt;0,Table1[[#This Row],[amount]]&lt;0),Table1[[#This Row],[quantity]]*Table1[[#This Row],[amount]],0)</f>
        <v>0</v>
      </c>
      <c r="U415" s="10">
        <f>IF(Table1[[#This Row],[quantity]]&lt;0,Table1[[#This Row],[quantity]],0)</f>
        <v>0</v>
      </c>
    </row>
    <row r="416" spans="1:21" ht="14.25" customHeight="1" x14ac:dyDescent="0.25">
      <c r="A416" s="5">
        <v>45642</v>
      </c>
      <c r="B416" s="6" t="s">
        <v>57</v>
      </c>
      <c r="C416" s="6" t="s">
        <v>106</v>
      </c>
      <c r="D416" s="6" t="s">
        <v>107</v>
      </c>
      <c r="E416" s="6" t="s">
        <v>81</v>
      </c>
      <c r="F416" s="6" t="s">
        <v>82</v>
      </c>
      <c r="G416" s="6" t="s">
        <v>55</v>
      </c>
      <c r="H416" s="6" t="s">
        <v>56</v>
      </c>
      <c r="I416" s="6">
        <v>40</v>
      </c>
      <c r="J416" s="6">
        <v>40</v>
      </c>
      <c r="K416" s="6">
        <v>3300</v>
      </c>
      <c r="L416" s="6"/>
      <c r="M416" s="6" t="s">
        <v>105</v>
      </c>
      <c r="N416" s="10">
        <f>IF(AND(Table1[[#This Row],[quantity]] &gt;= 0, Table1[[#This Row],[amount]] &gt;= 0), Table1[[#This Row],[quantity]] * Table1[[#This Row],[amount]], 0)</f>
        <v>132000</v>
      </c>
      <c r="O416" s="10">
        <f t="shared" si="24"/>
        <v>2142120.7699999996</v>
      </c>
      <c r="P416" s="10">
        <f t="shared" si="25"/>
        <v>11506886.360000007</v>
      </c>
      <c r="Q416" s="10">
        <f t="shared" si="26"/>
        <v>4297</v>
      </c>
      <c r="R416" s="10">
        <f t="shared" si="27"/>
        <v>310</v>
      </c>
      <c r="S416" s="10">
        <f>IF(Table1[[#This Row],[quantity]]&gt;0,Table1[[#This Row],[quantity]],0)</f>
        <v>40</v>
      </c>
      <c r="T416" s="10">
        <f>IF(AND(Table1[[#This Row],[quantity]]&lt;0,Table1[[#This Row],[amount]]&lt;0),Table1[[#This Row],[quantity]]*Table1[[#This Row],[amount]],0)</f>
        <v>0</v>
      </c>
      <c r="U416" s="10">
        <f>IF(Table1[[#This Row],[quantity]]&lt;0,Table1[[#This Row],[quantity]],0)</f>
        <v>0</v>
      </c>
    </row>
    <row r="417" spans="1:21" ht="14.25" customHeight="1" x14ac:dyDescent="0.25">
      <c r="A417" s="5">
        <v>45644</v>
      </c>
      <c r="B417" s="6" t="s">
        <v>57</v>
      </c>
      <c r="C417" s="6" t="s">
        <v>65</v>
      </c>
      <c r="D417" s="6" t="s">
        <v>66</v>
      </c>
      <c r="E417" s="6" t="s">
        <v>60</v>
      </c>
      <c r="F417" s="6" t="s">
        <v>61</v>
      </c>
      <c r="G417" s="6" t="s">
        <v>31</v>
      </c>
      <c r="H417" s="6" t="s">
        <v>117</v>
      </c>
      <c r="I417" s="6">
        <v>30</v>
      </c>
      <c r="J417" s="6">
        <v>30</v>
      </c>
      <c r="K417" s="6">
        <v>4324.2</v>
      </c>
      <c r="L417" s="6"/>
      <c r="M417" s="6" t="s">
        <v>136</v>
      </c>
      <c r="N417" s="10">
        <f>IF(AND(Table1[[#This Row],[quantity]] &gt;= 0, Table1[[#This Row],[amount]] &gt;= 0), Table1[[#This Row],[quantity]] * Table1[[#This Row],[amount]], 0)</f>
        <v>129726</v>
      </c>
      <c r="O417" s="10">
        <f t="shared" si="24"/>
        <v>2155318.669999999</v>
      </c>
      <c r="P417" s="10">
        <f t="shared" si="25"/>
        <v>8982171.0800000038</v>
      </c>
      <c r="Q417" s="10">
        <f t="shared" si="26"/>
        <v>3302</v>
      </c>
      <c r="R417" s="10">
        <f t="shared" si="27"/>
        <v>237</v>
      </c>
      <c r="S417" s="10">
        <f>IF(Table1[[#This Row],[quantity]]&gt;0,Table1[[#This Row],[quantity]],0)</f>
        <v>30</v>
      </c>
      <c r="T417" s="10">
        <f>IF(AND(Table1[[#This Row],[quantity]]&lt;0,Table1[[#This Row],[amount]]&lt;0),Table1[[#This Row],[quantity]]*Table1[[#This Row],[amount]],0)</f>
        <v>0</v>
      </c>
      <c r="U417" s="10">
        <f>IF(Table1[[#This Row],[quantity]]&lt;0,Table1[[#This Row],[quantity]],0)</f>
        <v>0</v>
      </c>
    </row>
    <row r="418" spans="1:21" ht="14.25" customHeight="1" x14ac:dyDescent="0.25">
      <c r="A418" s="5">
        <v>45640</v>
      </c>
      <c r="B418" s="6" t="s">
        <v>57</v>
      </c>
      <c r="C418" s="6" t="s">
        <v>106</v>
      </c>
      <c r="D418" s="6" t="s">
        <v>107</v>
      </c>
      <c r="E418" s="6" t="s">
        <v>81</v>
      </c>
      <c r="F418" s="6" t="s">
        <v>82</v>
      </c>
      <c r="G418" s="6" t="s">
        <v>31</v>
      </c>
      <c r="H418" s="6" t="s">
        <v>117</v>
      </c>
      <c r="I418" s="6">
        <v>30</v>
      </c>
      <c r="J418" s="6">
        <v>30</v>
      </c>
      <c r="K418" s="6">
        <v>4324.2</v>
      </c>
      <c r="L418" s="6"/>
      <c r="M418" s="6" t="s">
        <v>105</v>
      </c>
      <c r="N418" s="10">
        <f>IF(AND(Table1[[#This Row],[quantity]] &gt;= 0, Table1[[#This Row],[amount]] &gt;= 0), Table1[[#This Row],[quantity]] * Table1[[#This Row],[amount]], 0)</f>
        <v>129726</v>
      </c>
      <c r="O418" s="10">
        <f t="shared" si="24"/>
        <v>2010120.7700000003</v>
      </c>
      <c r="P418" s="10">
        <f t="shared" si="25"/>
        <v>11374886.360000007</v>
      </c>
      <c r="Q418" s="10">
        <f t="shared" si="26"/>
        <v>4257</v>
      </c>
      <c r="R418" s="10">
        <f t="shared" si="27"/>
        <v>309</v>
      </c>
      <c r="S418" s="10">
        <f>IF(Table1[[#This Row],[quantity]]&gt;0,Table1[[#This Row],[quantity]],0)</f>
        <v>30</v>
      </c>
      <c r="T418" s="10">
        <f>IF(AND(Table1[[#This Row],[quantity]]&lt;0,Table1[[#This Row],[amount]]&lt;0),Table1[[#This Row],[quantity]]*Table1[[#This Row],[amount]],0)</f>
        <v>0</v>
      </c>
      <c r="U418" s="10">
        <f>IF(Table1[[#This Row],[quantity]]&lt;0,Table1[[#This Row],[quantity]],0)</f>
        <v>0</v>
      </c>
    </row>
    <row r="419" spans="1:21" ht="14.25" customHeight="1" x14ac:dyDescent="0.25">
      <c r="A419" s="5">
        <v>45643</v>
      </c>
      <c r="B419" s="6" t="s">
        <v>57</v>
      </c>
      <c r="C419" s="6" t="s">
        <v>137</v>
      </c>
      <c r="D419" s="6" t="s">
        <v>138</v>
      </c>
      <c r="E419" s="6" t="s">
        <v>60</v>
      </c>
      <c r="F419" s="6" t="s">
        <v>61</v>
      </c>
      <c r="G419" s="6" t="s">
        <v>31</v>
      </c>
      <c r="H419" s="6" t="s">
        <v>117</v>
      </c>
      <c r="I419" s="6">
        <v>30</v>
      </c>
      <c r="J419" s="6">
        <v>30</v>
      </c>
      <c r="K419" s="6">
        <v>4324.2</v>
      </c>
      <c r="L419" s="6"/>
      <c r="M419" s="6" t="s">
        <v>136</v>
      </c>
      <c r="N419" s="10">
        <f>IF(AND(Table1[[#This Row],[quantity]] &gt;= 0, Table1[[#This Row],[amount]] &gt;= 0), Table1[[#This Row],[quantity]] * Table1[[#This Row],[amount]], 0)</f>
        <v>129726</v>
      </c>
      <c r="O419" s="10">
        <f t="shared" si="24"/>
        <v>1098873.2000000002</v>
      </c>
      <c r="P419" s="10">
        <f t="shared" si="25"/>
        <v>8852445.0800000057</v>
      </c>
      <c r="Q419" s="10">
        <f t="shared" si="26"/>
        <v>3272</v>
      </c>
      <c r="R419" s="10">
        <f t="shared" si="27"/>
        <v>236</v>
      </c>
      <c r="S419" s="10">
        <f>IF(Table1[[#This Row],[quantity]]&gt;0,Table1[[#This Row],[quantity]],0)</f>
        <v>30</v>
      </c>
      <c r="T419" s="10">
        <f>IF(AND(Table1[[#This Row],[quantity]]&lt;0,Table1[[#This Row],[amount]]&lt;0),Table1[[#This Row],[quantity]]*Table1[[#This Row],[amount]],0)</f>
        <v>0</v>
      </c>
      <c r="U419" s="10">
        <f>IF(Table1[[#This Row],[quantity]]&lt;0,Table1[[#This Row],[quantity]],0)</f>
        <v>0</v>
      </c>
    </row>
    <row r="420" spans="1:21" ht="14.25" customHeight="1" x14ac:dyDescent="0.25">
      <c r="A420" s="5">
        <v>45640</v>
      </c>
      <c r="B420" s="6" t="s">
        <v>57</v>
      </c>
      <c r="C420" s="6" t="s">
        <v>99</v>
      </c>
      <c r="D420" s="6" t="s">
        <v>100</v>
      </c>
      <c r="E420" s="6" t="s">
        <v>81</v>
      </c>
      <c r="F420" s="6" t="s">
        <v>82</v>
      </c>
      <c r="G420" s="6" t="s">
        <v>31</v>
      </c>
      <c r="H420" s="6" t="s">
        <v>117</v>
      </c>
      <c r="I420" s="6">
        <v>30</v>
      </c>
      <c r="J420" s="6">
        <v>30</v>
      </c>
      <c r="K420" s="6">
        <v>4324.2</v>
      </c>
      <c r="L420" s="6"/>
      <c r="M420" s="6" t="s">
        <v>105</v>
      </c>
      <c r="N420" s="10">
        <f>IF(AND(Table1[[#This Row],[quantity]] &gt;= 0, Table1[[#This Row],[amount]] &gt;= 0), Table1[[#This Row],[quantity]] * Table1[[#This Row],[amount]], 0)</f>
        <v>129726</v>
      </c>
      <c r="O420" s="10">
        <f t="shared" si="24"/>
        <v>629026.12000000011</v>
      </c>
      <c r="P420" s="10">
        <f t="shared" si="25"/>
        <v>11245160.360000007</v>
      </c>
      <c r="Q420" s="10">
        <f t="shared" si="26"/>
        <v>4227</v>
      </c>
      <c r="R420" s="10">
        <f t="shared" si="27"/>
        <v>308</v>
      </c>
      <c r="S420" s="10">
        <f>IF(Table1[[#This Row],[quantity]]&gt;0,Table1[[#This Row],[quantity]],0)</f>
        <v>30</v>
      </c>
      <c r="T420" s="10">
        <f>IF(AND(Table1[[#This Row],[quantity]]&lt;0,Table1[[#This Row],[amount]]&lt;0),Table1[[#This Row],[quantity]]*Table1[[#This Row],[amount]],0)</f>
        <v>0</v>
      </c>
      <c r="U420" s="10">
        <f>IF(Table1[[#This Row],[quantity]]&lt;0,Table1[[#This Row],[quantity]],0)</f>
        <v>0</v>
      </c>
    </row>
    <row r="421" spans="1:21" ht="14.25" customHeight="1" x14ac:dyDescent="0.25">
      <c r="A421" s="5">
        <v>45646</v>
      </c>
      <c r="B421" s="6" t="s">
        <v>57</v>
      </c>
      <c r="C421" s="6" t="s">
        <v>67</v>
      </c>
      <c r="D421" s="6" t="s">
        <v>68</v>
      </c>
      <c r="E421" s="6" t="s">
        <v>60</v>
      </c>
      <c r="F421" s="6" t="s">
        <v>61</v>
      </c>
      <c r="G421" s="6" t="s">
        <v>31</v>
      </c>
      <c r="H421" s="6" t="s">
        <v>117</v>
      </c>
      <c r="I421" s="6">
        <v>30</v>
      </c>
      <c r="J421" s="6">
        <v>30</v>
      </c>
      <c r="K421" s="6">
        <v>4324.2</v>
      </c>
      <c r="L421" s="6"/>
      <c r="M421" s="6" t="s">
        <v>136</v>
      </c>
      <c r="N421" s="10">
        <f>IF(AND(Table1[[#This Row],[quantity]] &gt;= 0, Table1[[#This Row],[amount]] &gt;= 0), Table1[[#This Row],[quantity]] * Table1[[#This Row],[amount]], 0)</f>
        <v>129726</v>
      </c>
      <c r="O421" s="10">
        <f t="shared" si="24"/>
        <v>1884993.2000000004</v>
      </c>
      <c r="P421" s="10">
        <f t="shared" si="25"/>
        <v>8722719.0800000057</v>
      </c>
      <c r="Q421" s="10">
        <f t="shared" si="26"/>
        <v>3242</v>
      </c>
      <c r="R421" s="10">
        <f t="shared" si="27"/>
        <v>235</v>
      </c>
      <c r="S421" s="10">
        <f>IF(Table1[[#This Row],[quantity]]&gt;0,Table1[[#This Row],[quantity]],0)</f>
        <v>30</v>
      </c>
      <c r="T421" s="10">
        <f>IF(AND(Table1[[#This Row],[quantity]]&lt;0,Table1[[#This Row],[amount]]&lt;0),Table1[[#This Row],[quantity]]*Table1[[#This Row],[amount]],0)</f>
        <v>0</v>
      </c>
      <c r="U421" s="10">
        <f>IF(Table1[[#This Row],[quantity]]&lt;0,Table1[[#This Row],[quantity]],0)</f>
        <v>0</v>
      </c>
    </row>
    <row r="422" spans="1:21" ht="14.25" customHeight="1" x14ac:dyDescent="0.25">
      <c r="A422" s="5">
        <v>45640</v>
      </c>
      <c r="B422" s="6" t="s">
        <v>57</v>
      </c>
      <c r="C422" s="6" t="s">
        <v>96</v>
      </c>
      <c r="D422" s="6" t="s">
        <v>97</v>
      </c>
      <c r="E422" s="6" t="s">
        <v>60</v>
      </c>
      <c r="F422" s="6" t="s">
        <v>61</v>
      </c>
      <c r="G422" s="6" t="s">
        <v>62</v>
      </c>
      <c r="H422" s="6" t="s">
        <v>63</v>
      </c>
      <c r="I422" s="6">
        <v>2</v>
      </c>
      <c r="J422" s="6">
        <v>10</v>
      </c>
      <c r="K422" s="6">
        <v>12953.7</v>
      </c>
      <c r="L422" s="6"/>
      <c r="M422" s="6" t="s">
        <v>105</v>
      </c>
      <c r="N422" s="10">
        <f>IF(AND(Table1[[#This Row],[quantity]] &gt;= 0, Table1[[#This Row],[amount]] &gt;= 0), Table1[[#This Row],[quantity]] * Table1[[#This Row],[amount]], 0)</f>
        <v>129537</v>
      </c>
      <c r="O422" s="10">
        <f t="shared" si="24"/>
        <v>1982457.3499999999</v>
      </c>
      <c r="P422" s="10">
        <f t="shared" si="25"/>
        <v>11115434.360000005</v>
      </c>
      <c r="Q422" s="10">
        <f t="shared" si="26"/>
        <v>4197</v>
      </c>
      <c r="R422" s="10">
        <f t="shared" si="27"/>
        <v>307</v>
      </c>
      <c r="S422" s="10">
        <f>IF(Table1[[#This Row],[quantity]]&gt;0,Table1[[#This Row],[quantity]],0)</f>
        <v>10</v>
      </c>
      <c r="T422" s="10">
        <f>IF(AND(Table1[[#This Row],[quantity]]&lt;0,Table1[[#This Row],[amount]]&lt;0),Table1[[#This Row],[quantity]]*Table1[[#This Row],[amount]],0)</f>
        <v>0</v>
      </c>
      <c r="U422" s="10">
        <f>IF(Table1[[#This Row],[quantity]]&lt;0,Table1[[#This Row],[quantity]],0)</f>
        <v>0</v>
      </c>
    </row>
    <row r="423" spans="1:21" ht="14.25" customHeight="1" x14ac:dyDescent="0.25">
      <c r="A423" s="5">
        <v>45646</v>
      </c>
      <c r="B423" s="6" t="s">
        <v>57</v>
      </c>
      <c r="C423" s="6" t="s">
        <v>96</v>
      </c>
      <c r="D423" s="6" t="s">
        <v>97</v>
      </c>
      <c r="E423" s="6" t="s">
        <v>60</v>
      </c>
      <c r="F423" s="6" t="s">
        <v>61</v>
      </c>
      <c r="G423" s="6" t="s">
        <v>62</v>
      </c>
      <c r="H423" s="6" t="s">
        <v>63</v>
      </c>
      <c r="I423" s="6">
        <v>2</v>
      </c>
      <c r="J423" s="6">
        <v>10</v>
      </c>
      <c r="K423" s="6">
        <v>12953.7</v>
      </c>
      <c r="L423" s="6"/>
      <c r="M423" s="6" t="s">
        <v>136</v>
      </c>
      <c r="N423" s="10">
        <f>IF(AND(Table1[[#This Row],[quantity]] &gt;= 0, Table1[[#This Row],[amount]] &gt;= 0), Table1[[#This Row],[quantity]] * Table1[[#This Row],[amount]], 0)</f>
        <v>129537</v>
      </c>
      <c r="O423" s="10">
        <f t="shared" si="24"/>
        <v>1852920.3499999999</v>
      </c>
      <c r="P423" s="10">
        <f t="shared" si="25"/>
        <v>8592993.0800000075</v>
      </c>
      <c r="Q423" s="10">
        <f t="shared" si="26"/>
        <v>3212</v>
      </c>
      <c r="R423" s="10">
        <f t="shared" si="27"/>
        <v>234</v>
      </c>
      <c r="S423" s="10">
        <f>IF(Table1[[#This Row],[quantity]]&gt;0,Table1[[#This Row],[quantity]],0)</f>
        <v>10</v>
      </c>
      <c r="T423" s="10">
        <f>IF(AND(Table1[[#This Row],[quantity]]&lt;0,Table1[[#This Row],[amount]]&lt;0),Table1[[#This Row],[quantity]]*Table1[[#This Row],[amount]],0)</f>
        <v>0</v>
      </c>
      <c r="U423" s="10">
        <f>IF(Table1[[#This Row],[quantity]]&lt;0,Table1[[#This Row],[quantity]],0)</f>
        <v>0</v>
      </c>
    </row>
    <row r="424" spans="1:21" ht="14.25" customHeight="1" x14ac:dyDescent="0.25">
      <c r="A424" s="5">
        <v>45640</v>
      </c>
      <c r="B424" s="6" t="s">
        <v>57</v>
      </c>
      <c r="C424" s="6" t="s">
        <v>106</v>
      </c>
      <c r="D424" s="6" t="s">
        <v>107</v>
      </c>
      <c r="E424" s="6" t="s">
        <v>81</v>
      </c>
      <c r="F424" s="6" t="s">
        <v>82</v>
      </c>
      <c r="G424" s="6" t="s">
        <v>40</v>
      </c>
      <c r="H424" s="6" t="s">
        <v>41</v>
      </c>
      <c r="I424" s="6">
        <v>1080</v>
      </c>
      <c r="J424" s="6">
        <v>53</v>
      </c>
      <c r="K424" s="6">
        <v>2432.6999999999998</v>
      </c>
      <c r="L424" s="6"/>
      <c r="M424" s="6" t="s">
        <v>105</v>
      </c>
      <c r="N424" s="10">
        <f>IF(AND(Table1[[#This Row],[quantity]] &gt;= 0, Table1[[#This Row],[amount]] &gt;= 0), Table1[[#This Row],[quantity]] * Table1[[#This Row],[amount]], 0)</f>
        <v>128933.09999999999</v>
      </c>
      <c r="O424" s="10">
        <f t="shared" si="24"/>
        <v>1880394.7700000003</v>
      </c>
      <c r="P424" s="10">
        <f t="shared" si="25"/>
        <v>10985897.360000007</v>
      </c>
      <c r="Q424" s="10">
        <f t="shared" si="26"/>
        <v>4187</v>
      </c>
      <c r="R424" s="10">
        <f t="shared" si="27"/>
        <v>306</v>
      </c>
      <c r="S424" s="10">
        <f>IF(Table1[[#This Row],[quantity]]&gt;0,Table1[[#This Row],[quantity]],0)</f>
        <v>53</v>
      </c>
      <c r="T424" s="10">
        <f>IF(AND(Table1[[#This Row],[quantity]]&lt;0,Table1[[#This Row],[amount]]&lt;0),Table1[[#This Row],[quantity]]*Table1[[#This Row],[amount]],0)</f>
        <v>0</v>
      </c>
      <c r="U424" s="10">
        <f>IF(Table1[[#This Row],[quantity]]&lt;0,Table1[[#This Row],[quantity]],0)</f>
        <v>0</v>
      </c>
    </row>
    <row r="425" spans="1:21" ht="14.25" customHeight="1" x14ac:dyDescent="0.25">
      <c r="A425" s="5">
        <v>45640</v>
      </c>
      <c r="B425" s="6" t="s">
        <v>57</v>
      </c>
      <c r="C425" s="6" t="s">
        <v>69</v>
      </c>
      <c r="D425" s="6" t="s">
        <v>70</v>
      </c>
      <c r="E425" s="6" t="s">
        <v>60</v>
      </c>
      <c r="F425" s="6" t="s">
        <v>61</v>
      </c>
      <c r="G425" s="6" t="s">
        <v>26</v>
      </c>
      <c r="H425" s="6" t="s">
        <v>27</v>
      </c>
      <c r="I425" s="6">
        <v>144</v>
      </c>
      <c r="J425" s="6">
        <v>60</v>
      </c>
      <c r="K425" s="6">
        <v>2142.6</v>
      </c>
      <c r="L425" s="6"/>
      <c r="M425" s="6" t="s">
        <v>105</v>
      </c>
      <c r="N425" s="10">
        <f>IF(AND(Table1[[#This Row],[quantity]] &gt;= 0, Table1[[#This Row],[amount]] &gt;= 0), Table1[[#This Row],[quantity]] * Table1[[#This Row],[amount]], 0)</f>
        <v>128556</v>
      </c>
      <c r="O425" s="10">
        <f t="shared" si="24"/>
        <v>780328.35</v>
      </c>
      <c r="P425" s="10">
        <f t="shared" si="25"/>
        <v>10856964.260000009</v>
      </c>
      <c r="Q425" s="10">
        <f t="shared" si="26"/>
        <v>4134</v>
      </c>
      <c r="R425" s="10">
        <f t="shared" si="27"/>
        <v>305</v>
      </c>
      <c r="S425" s="10">
        <f>IF(Table1[[#This Row],[quantity]]&gt;0,Table1[[#This Row],[quantity]],0)</f>
        <v>60</v>
      </c>
      <c r="T425" s="10">
        <f>IF(AND(Table1[[#This Row],[quantity]]&lt;0,Table1[[#This Row],[amount]]&lt;0),Table1[[#This Row],[quantity]]*Table1[[#This Row],[amount]],0)</f>
        <v>0</v>
      </c>
      <c r="U425" s="10">
        <f>IF(Table1[[#This Row],[quantity]]&lt;0,Table1[[#This Row],[quantity]],0)</f>
        <v>0</v>
      </c>
    </row>
    <row r="426" spans="1:21" ht="14.25" customHeight="1" x14ac:dyDescent="0.25">
      <c r="A426" s="5">
        <v>45642</v>
      </c>
      <c r="B426" s="6" t="s">
        <v>57</v>
      </c>
      <c r="C426" s="6" t="s">
        <v>126</v>
      </c>
      <c r="D426" s="6" t="s">
        <v>127</v>
      </c>
      <c r="E426" s="6" t="s">
        <v>45</v>
      </c>
      <c r="F426" s="6" t="s">
        <v>128</v>
      </c>
      <c r="G426" s="6" t="s">
        <v>31</v>
      </c>
      <c r="H426" s="6" t="s">
        <v>32</v>
      </c>
      <c r="I426" s="6">
        <v>48</v>
      </c>
      <c r="J426" s="6">
        <v>36</v>
      </c>
      <c r="K426" s="6">
        <v>3567.6</v>
      </c>
      <c r="L426" s="6"/>
      <c r="M426" s="6" t="s">
        <v>105</v>
      </c>
      <c r="N426" s="10">
        <f>IF(AND(Table1[[#This Row],[quantity]] &gt;= 0, Table1[[#This Row],[amount]] &gt;= 0), Table1[[#This Row],[quantity]] * Table1[[#This Row],[amount]], 0)</f>
        <v>128433.59999999999</v>
      </c>
      <c r="O426" s="10">
        <f t="shared" si="24"/>
        <v>3578558.95</v>
      </c>
      <c r="P426" s="10">
        <f t="shared" si="25"/>
        <v>10728408.260000007</v>
      </c>
      <c r="Q426" s="10">
        <f t="shared" si="26"/>
        <v>4074</v>
      </c>
      <c r="R426" s="10">
        <f t="shared" si="27"/>
        <v>304</v>
      </c>
      <c r="S426" s="10">
        <f>IF(Table1[[#This Row],[quantity]]&gt;0,Table1[[#This Row],[quantity]],0)</f>
        <v>36</v>
      </c>
      <c r="T426" s="10">
        <f>IF(AND(Table1[[#This Row],[quantity]]&lt;0,Table1[[#This Row],[amount]]&lt;0),Table1[[#This Row],[quantity]]*Table1[[#This Row],[amount]],0)</f>
        <v>0</v>
      </c>
      <c r="U426" s="10">
        <f>IF(Table1[[#This Row],[quantity]]&lt;0,Table1[[#This Row],[quantity]],0)</f>
        <v>0</v>
      </c>
    </row>
    <row r="427" spans="1:21" ht="14.25" customHeight="1" x14ac:dyDescent="0.25">
      <c r="A427" s="5">
        <v>45642</v>
      </c>
      <c r="B427" s="6" t="s">
        <v>57</v>
      </c>
      <c r="C427" s="6" t="s">
        <v>129</v>
      </c>
      <c r="D427" s="6" t="s">
        <v>130</v>
      </c>
      <c r="E427" s="6" t="s">
        <v>81</v>
      </c>
      <c r="F427" s="6" t="s">
        <v>82</v>
      </c>
      <c r="G427" s="6" t="s">
        <v>18</v>
      </c>
      <c r="H427" s="6" t="s">
        <v>108</v>
      </c>
      <c r="I427" s="6">
        <v>72</v>
      </c>
      <c r="J427" s="6">
        <v>24</v>
      </c>
      <c r="K427" s="6">
        <v>5335.68</v>
      </c>
      <c r="L427" s="6"/>
      <c r="M427" s="6" t="s">
        <v>105</v>
      </c>
      <c r="N427" s="10">
        <f>IF(AND(Table1[[#This Row],[quantity]] &gt;= 0, Table1[[#This Row],[amount]] &gt;= 0), Table1[[#This Row],[quantity]] * Table1[[#This Row],[amount]], 0)</f>
        <v>128056.32000000001</v>
      </c>
      <c r="O427" s="10">
        <f t="shared" si="24"/>
        <v>2295127.52</v>
      </c>
      <c r="P427" s="10">
        <f t="shared" si="25"/>
        <v>10599974.660000008</v>
      </c>
      <c r="Q427" s="10">
        <f t="shared" si="26"/>
        <v>4038</v>
      </c>
      <c r="R427" s="10">
        <f t="shared" si="27"/>
        <v>303</v>
      </c>
      <c r="S427" s="10">
        <f>IF(Table1[[#This Row],[quantity]]&gt;0,Table1[[#This Row],[quantity]],0)</f>
        <v>24</v>
      </c>
      <c r="T427" s="10">
        <f>IF(AND(Table1[[#This Row],[quantity]]&lt;0,Table1[[#This Row],[amount]]&lt;0),Table1[[#This Row],[quantity]]*Table1[[#This Row],[amount]],0)</f>
        <v>0</v>
      </c>
      <c r="U427" s="10">
        <f>IF(Table1[[#This Row],[quantity]]&lt;0,Table1[[#This Row],[quantity]],0)</f>
        <v>0</v>
      </c>
    </row>
    <row r="428" spans="1:21" ht="14.25" customHeight="1" x14ac:dyDescent="0.25">
      <c r="A428" s="5">
        <v>45640</v>
      </c>
      <c r="B428" s="6" t="s">
        <v>57</v>
      </c>
      <c r="C428" s="6" t="s">
        <v>58</v>
      </c>
      <c r="D428" s="6" t="s">
        <v>59</v>
      </c>
      <c r="E428" s="6" t="s">
        <v>60</v>
      </c>
      <c r="F428" s="6" t="s">
        <v>61</v>
      </c>
      <c r="G428" s="6" t="s">
        <v>26</v>
      </c>
      <c r="H428" s="6" t="s">
        <v>27</v>
      </c>
      <c r="I428" s="6">
        <v>12</v>
      </c>
      <c r="J428" s="6">
        <v>24</v>
      </c>
      <c r="K428" s="6">
        <v>5335.68</v>
      </c>
      <c r="L428" s="6"/>
      <c r="M428" s="6" t="s">
        <v>105</v>
      </c>
      <c r="N428" s="10">
        <f>IF(AND(Table1[[#This Row],[quantity]] &gt;= 0, Table1[[#This Row],[amount]] &gt;= 0), Table1[[#This Row],[quantity]] * Table1[[#This Row],[amount]], 0)</f>
        <v>128056.32000000001</v>
      </c>
      <c r="O428" s="10">
        <f t="shared" si="24"/>
        <v>1846706.1600000001</v>
      </c>
      <c r="P428" s="10">
        <f t="shared" si="25"/>
        <v>10471918.340000007</v>
      </c>
      <c r="Q428" s="10">
        <f t="shared" si="26"/>
        <v>4014</v>
      </c>
      <c r="R428" s="10">
        <f t="shared" si="27"/>
        <v>302</v>
      </c>
      <c r="S428" s="10">
        <f>IF(Table1[[#This Row],[quantity]]&gt;0,Table1[[#This Row],[quantity]],0)</f>
        <v>24</v>
      </c>
      <c r="T428" s="10">
        <f>IF(AND(Table1[[#This Row],[quantity]]&lt;0,Table1[[#This Row],[amount]]&lt;0),Table1[[#This Row],[quantity]]*Table1[[#This Row],[amount]],0)</f>
        <v>0</v>
      </c>
      <c r="U428" s="10">
        <f>IF(Table1[[#This Row],[quantity]]&lt;0,Table1[[#This Row],[quantity]],0)</f>
        <v>0</v>
      </c>
    </row>
    <row r="429" spans="1:21" ht="14.25" customHeight="1" x14ac:dyDescent="0.25">
      <c r="A429" s="5">
        <v>45642</v>
      </c>
      <c r="B429" s="6" t="s">
        <v>57</v>
      </c>
      <c r="C429" s="6" t="s">
        <v>129</v>
      </c>
      <c r="D429" s="6" t="s">
        <v>130</v>
      </c>
      <c r="E429" s="6" t="s">
        <v>81</v>
      </c>
      <c r="F429" s="6" t="s">
        <v>82</v>
      </c>
      <c r="G429" s="6" t="s">
        <v>31</v>
      </c>
      <c r="H429" s="6" t="s">
        <v>32</v>
      </c>
      <c r="I429" s="6">
        <v>18</v>
      </c>
      <c r="J429" s="6">
        <v>18</v>
      </c>
      <c r="K429" s="6">
        <v>7105.32</v>
      </c>
      <c r="L429" s="6"/>
      <c r="M429" s="6" t="s">
        <v>105</v>
      </c>
      <c r="N429" s="10">
        <f>IF(AND(Table1[[#This Row],[quantity]] &gt;= 0, Table1[[#This Row],[amount]] &gt;= 0), Table1[[#This Row],[quantity]] * Table1[[#This Row],[amount]], 0)</f>
        <v>127895.76</v>
      </c>
      <c r="O429" s="10">
        <f t="shared" si="24"/>
        <v>2167071.2000000002</v>
      </c>
      <c r="P429" s="10">
        <f t="shared" si="25"/>
        <v>10343862.020000005</v>
      </c>
      <c r="Q429" s="10">
        <f t="shared" si="26"/>
        <v>3990</v>
      </c>
      <c r="R429" s="10">
        <f t="shared" si="27"/>
        <v>301</v>
      </c>
      <c r="S429" s="10">
        <f>IF(Table1[[#This Row],[quantity]]&gt;0,Table1[[#This Row],[quantity]],0)</f>
        <v>18</v>
      </c>
      <c r="T429" s="10">
        <f>IF(AND(Table1[[#This Row],[quantity]]&lt;0,Table1[[#This Row],[amount]]&lt;0),Table1[[#This Row],[quantity]]*Table1[[#This Row],[amount]],0)</f>
        <v>0</v>
      </c>
      <c r="U429" s="10">
        <f>IF(Table1[[#This Row],[quantity]]&lt;0,Table1[[#This Row],[quantity]],0)</f>
        <v>0</v>
      </c>
    </row>
    <row r="430" spans="1:21" ht="14.25" customHeight="1" x14ac:dyDescent="0.25">
      <c r="A430" s="5">
        <v>45642</v>
      </c>
      <c r="B430" s="6" t="s">
        <v>57</v>
      </c>
      <c r="C430" s="6" t="s">
        <v>126</v>
      </c>
      <c r="D430" s="6" t="s">
        <v>127</v>
      </c>
      <c r="E430" s="6" t="s">
        <v>45</v>
      </c>
      <c r="F430" s="6" t="s">
        <v>128</v>
      </c>
      <c r="G430" s="6" t="s">
        <v>31</v>
      </c>
      <c r="H430" s="6" t="s">
        <v>32</v>
      </c>
      <c r="I430" s="6">
        <v>18</v>
      </c>
      <c r="J430" s="6">
        <v>18</v>
      </c>
      <c r="K430" s="6">
        <v>7105.32</v>
      </c>
      <c r="L430" s="6"/>
      <c r="M430" s="6" t="s">
        <v>105</v>
      </c>
      <c r="N430" s="10">
        <f>IF(AND(Table1[[#This Row],[quantity]] &gt;= 0, Table1[[#This Row],[amount]] &gt;= 0), Table1[[#This Row],[quantity]] * Table1[[#This Row],[amount]], 0)</f>
        <v>127895.76</v>
      </c>
      <c r="O430" s="10">
        <f t="shared" si="24"/>
        <v>3450125.3500000006</v>
      </c>
      <c r="P430" s="10">
        <f t="shared" si="25"/>
        <v>10215966.260000005</v>
      </c>
      <c r="Q430" s="10">
        <f t="shared" si="26"/>
        <v>3972</v>
      </c>
      <c r="R430" s="10">
        <f t="shared" si="27"/>
        <v>300</v>
      </c>
      <c r="S430" s="10">
        <f>IF(Table1[[#This Row],[quantity]]&gt;0,Table1[[#This Row],[quantity]],0)</f>
        <v>18</v>
      </c>
      <c r="T430" s="10">
        <f>IF(AND(Table1[[#This Row],[quantity]]&lt;0,Table1[[#This Row],[amount]]&lt;0),Table1[[#This Row],[quantity]]*Table1[[#This Row],[amount]],0)</f>
        <v>0</v>
      </c>
      <c r="U430" s="10">
        <f>IF(Table1[[#This Row],[quantity]]&lt;0,Table1[[#This Row],[quantity]],0)</f>
        <v>0</v>
      </c>
    </row>
    <row r="431" spans="1:21" ht="14.25" customHeight="1" x14ac:dyDescent="0.25">
      <c r="A431" s="5">
        <v>45639</v>
      </c>
      <c r="B431" s="6" t="s">
        <v>57</v>
      </c>
      <c r="C431" s="6" t="s">
        <v>67</v>
      </c>
      <c r="D431" s="6" t="s">
        <v>68</v>
      </c>
      <c r="E431" s="6" t="s">
        <v>60</v>
      </c>
      <c r="F431" s="6" t="s">
        <v>61</v>
      </c>
      <c r="G431" s="6" t="s">
        <v>74</v>
      </c>
      <c r="H431" s="6" t="s">
        <v>75</v>
      </c>
      <c r="I431" s="6">
        <v>12</v>
      </c>
      <c r="J431" s="6">
        <v>12</v>
      </c>
      <c r="K431" s="6">
        <v>10596.48</v>
      </c>
      <c r="L431" s="6"/>
      <c r="M431" s="6" t="s">
        <v>64</v>
      </c>
      <c r="N431" s="10">
        <f>IF(AND(Table1[[#This Row],[quantity]] &gt;= 0, Table1[[#This Row],[amount]] &gt;= 0), Table1[[#This Row],[quantity]] * Table1[[#This Row],[amount]], 0)</f>
        <v>127157.75999999999</v>
      </c>
      <c r="O431" s="10">
        <f t="shared" si="24"/>
        <v>1755267.2000000007</v>
      </c>
      <c r="P431" s="10">
        <f t="shared" si="25"/>
        <v>1806363.8299999998</v>
      </c>
      <c r="Q431" s="10">
        <f t="shared" si="26"/>
        <v>669</v>
      </c>
      <c r="R431" s="10">
        <f t="shared" si="27"/>
        <v>46</v>
      </c>
      <c r="S431" s="10">
        <f>IF(Table1[[#This Row],[quantity]]&gt;0,Table1[[#This Row],[quantity]],0)</f>
        <v>12</v>
      </c>
      <c r="T431" s="10">
        <f>IF(AND(Table1[[#This Row],[quantity]]&lt;0,Table1[[#This Row],[amount]]&lt;0),Table1[[#This Row],[quantity]]*Table1[[#This Row],[amount]],0)</f>
        <v>0</v>
      </c>
      <c r="U431" s="10">
        <f>IF(Table1[[#This Row],[quantity]]&lt;0,Table1[[#This Row],[quantity]],0)</f>
        <v>0</v>
      </c>
    </row>
    <row r="432" spans="1:21" ht="14.25" customHeight="1" x14ac:dyDescent="0.25">
      <c r="A432" s="5">
        <v>45640</v>
      </c>
      <c r="B432" s="6" t="s">
        <v>57</v>
      </c>
      <c r="C432" s="6" t="s">
        <v>58</v>
      </c>
      <c r="D432" s="6" t="s">
        <v>59</v>
      </c>
      <c r="E432" s="6" t="s">
        <v>60</v>
      </c>
      <c r="F432" s="6" t="s">
        <v>61</v>
      </c>
      <c r="G432" s="6" t="s">
        <v>62</v>
      </c>
      <c r="H432" s="6" t="s">
        <v>124</v>
      </c>
      <c r="I432" s="6">
        <v>4</v>
      </c>
      <c r="J432" s="6">
        <v>16</v>
      </c>
      <c r="K432" s="6">
        <v>7925.92</v>
      </c>
      <c r="L432" s="6"/>
      <c r="M432" s="6" t="s">
        <v>105</v>
      </c>
      <c r="N432" s="10">
        <f>IF(AND(Table1[[#This Row],[quantity]] &gt;= 0, Table1[[#This Row],[amount]] &gt;= 0), Table1[[#This Row],[quantity]] * Table1[[#This Row],[amount]], 0)</f>
        <v>126814.72</v>
      </c>
      <c r="O432" s="10">
        <f t="shared" si="24"/>
        <v>1718649.84</v>
      </c>
      <c r="P432" s="10">
        <f t="shared" si="25"/>
        <v>10088070.500000007</v>
      </c>
      <c r="Q432" s="10">
        <f t="shared" si="26"/>
        <v>3954</v>
      </c>
      <c r="R432" s="10">
        <f t="shared" si="27"/>
        <v>299</v>
      </c>
      <c r="S432" s="10">
        <f>IF(Table1[[#This Row],[quantity]]&gt;0,Table1[[#This Row],[quantity]],0)</f>
        <v>16</v>
      </c>
      <c r="T432" s="10">
        <f>IF(AND(Table1[[#This Row],[quantity]]&lt;0,Table1[[#This Row],[amount]]&lt;0),Table1[[#This Row],[quantity]]*Table1[[#This Row],[amount]],0)</f>
        <v>0</v>
      </c>
      <c r="U432" s="10">
        <f>IF(Table1[[#This Row],[quantity]]&lt;0,Table1[[#This Row],[quantity]],0)</f>
        <v>0</v>
      </c>
    </row>
    <row r="433" spans="1:21" ht="14.25" customHeight="1" x14ac:dyDescent="0.25">
      <c r="A433" s="5">
        <v>45642</v>
      </c>
      <c r="B433" s="6" t="s">
        <v>57</v>
      </c>
      <c r="C433" s="6" t="s">
        <v>126</v>
      </c>
      <c r="D433" s="6" t="s">
        <v>127</v>
      </c>
      <c r="E433" s="6" t="s">
        <v>45</v>
      </c>
      <c r="F433" s="6" t="s">
        <v>128</v>
      </c>
      <c r="G433" s="6" t="s">
        <v>26</v>
      </c>
      <c r="H433" s="6" t="s">
        <v>27</v>
      </c>
      <c r="I433" s="6">
        <v>24</v>
      </c>
      <c r="J433" s="6">
        <v>24</v>
      </c>
      <c r="K433" s="6">
        <v>5222.6400000000003</v>
      </c>
      <c r="L433" s="6"/>
      <c r="M433" s="6" t="s">
        <v>105</v>
      </c>
      <c r="N433" s="10">
        <f>IF(AND(Table1[[#This Row],[quantity]] &gt;= 0, Table1[[#This Row],[amount]] &gt;= 0), Table1[[#This Row],[quantity]] * Table1[[#This Row],[amount]], 0)</f>
        <v>125343.36000000002</v>
      </c>
      <c r="O433" s="10">
        <f t="shared" si="24"/>
        <v>3322229.59</v>
      </c>
      <c r="P433" s="10">
        <f t="shared" si="25"/>
        <v>9961255.7800000068</v>
      </c>
      <c r="Q433" s="10">
        <f t="shared" si="26"/>
        <v>3938</v>
      </c>
      <c r="R433" s="10">
        <f t="shared" si="27"/>
        <v>298</v>
      </c>
      <c r="S433" s="10">
        <f>IF(Table1[[#This Row],[quantity]]&gt;0,Table1[[#This Row],[quantity]],0)</f>
        <v>24</v>
      </c>
      <c r="T433" s="10">
        <f>IF(AND(Table1[[#This Row],[quantity]]&lt;0,Table1[[#This Row],[amount]]&lt;0),Table1[[#This Row],[quantity]]*Table1[[#This Row],[amount]],0)</f>
        <v>0</v>
      </c>
      <c r="U433" s="10">
        <f>IF(Table1[[#This Row],[quantity]]&lt;0,Table1[[#This Row],[quantity]],0)</f>
        <v>0</v>
      </c>
    </row>
    <row r="434" spans="1:21" ht="14.25" customHeight="1" x14ac:dyDescent="0.25">
      <c r="A434" s="5">
        <v>45642</v>
      </c>
      <c r="B434" s="6" t="s">
        <v>57</v>
      </c>
      <c r="C434" s="6" t="s">
        <v>129</v>
      </c>
      <c r="D434" s="6" t="s">
        <v>130</v>
      </c>
      <c r="E434" s="6" t="s">
        <v>81</v>
      </c>
      <c r="F434" s="6" t="s">
        <v>82</v>
      </c>
      <c r="G434" s="6" t="s">
        <v>62</v>
      </c>
      <c r="H434" s="6" t="s">
        <v>124</v>
      </c>
      <c r="I434" s="6">
        <v>24</v>
      </c>
      <c r="J434" s="6">
        <v>48</v>
      </c>
      <c r="K434" s="6">
        <v>2544</v>
      </c>
      <c r="L434" s="6"/>
      <c r="M434" s="6" t="s">
        <v>136</v>
      </c>
      <c r="N434" s="10">
        <f>IF(AND(Table1[[#This Row],[quantity]] &gt;= 0, Table1[[#This Row],[amount]] &gt;= 0), Table1[[#This Row],[quantity]] * Table1[[#This Row],[amount]], 0)</f>
        <v>122112</v>
      </c>
      <c r="O434" s="10">
        <f t="shared" si="24"/>
        <v>2039175.4400000002</v>
      </c>
      <c r="P434" s="10">
        <f t="shared" si="25"/>
        <v>8463456.0800000057</v>
      </c>
      <c r="Q434" s="10">
        <f t="shared" si="26"/>
        <v>3202</v>
      </c>
      <c r="R434" s="10">
        <f t="shared" si="27"/>
        <v>233</v>
      </c>
      <c r="S434" s="10">
        <f>IF(Table1[[#This Row],[quantity]]&gt;0,Table1[[#This Row],[quantity]],0)</f>
        <v>48</v>
      </c>
      <c r="T434" s="10">
        <f>IF(AND(Table1[[#This Row],[quantity]]&lt;0,Table1[[#This Row],[amount]]&lt;0),Table1[[#This Row],[quantity]]*Table1[[#This Row],[amount]],0)</f>
        <v>0</v>
      </c>
      <c r="U434" s="10">
        <f>IF(Table1[[#This Row],[quantity]]&lt;0,Table1[[#This Row],[quantity]],0)</f>
        <v>0</v>
      </c>
    </row>
    <row r="435" spans="1:21" ht="14.25" customHeight="1" x14ac:dyDescent="0.25">
      <c r="A435" s="5">
        <v>45640</v>
      </c>
      <c r="B435" s="6" t="s">
        <v>57</v>
      </c>
      <c r="C435" s="6" t="s">
        <v>99</v>
      </c>
      <c r="D435" s="6" t="s">
        <v>100</v>
      </c>
      <c r="E435" s="6" t="s">
        <v>81</v>
      </c>
      <c r="F435" s="6" t="s">
        <v>82</v>
      </c>
      <c r="G435" s="6" t="s">
        <v>110</v>
      </c>
      <c r="H435" s="6" t="s">
        <v>111</v>
      </c>
      <c r="I435" s="6">
        <v>24</v>
      </c>
      <c r="J435" s="6">
        <v>24</v>
      </c>
      <c r="K435" s="6">
        <v>4959.84</v>
      </c>
      <c r="L435" s="6"/>
      <c r="M435" s="6" t="s">
        <v>105</v>
      </c>
      <c r="N435" s="10">
        <f>IF(AND(Table1[[#This Row],[quantity]] &gt;= 0, Table1[[#This Row],[amount]] &gt;= 0), Table1[[#This Row],[quantity]] * Table1[[#This Row],[amount]], 0)</f>
        <v>119036.16</v>
      </c>
      <c r="O435" s="10">
        <f t="shared" si="24"/>
        <v>499300.12</v>
      </c>
      <c r="P435" s="10">
        <f t="shared" si="25"/>
        <v>9835912.4200000092</v>
      </c>
      <c r="Q435" s="10">
        <f t="shared" si="26"/>
        <v>3914</v>
      </c>
      <c r="R435" s="10">
        <f t="shared" si="27"/>
        <v>297</v>
      </c>
      <c r="S435" s="10">
        <f>IF(Table1[[#This Row],[quantity]]&gt;0,Table1[[#This Row],[quantity]],0)</f>
        <v>24</v>
      </c>
      <c r="T435" s="10">
        <f>IF(AND(Table1[[#This Row],[quantity]]&lt;0,Table1[[#This Row],[amount]]&lt;0),Table1[[#This Row],[quantity]]*Table1[[#This Row],[amount]],0)</f>
        <v>0</v>
      </c>
      <c r="U435" s="10">
        <f>IF(Table1[[#This Row],[quantity]]&lt;0,Table1[[#This Row],[quantity]],0)</f>
        <v>0</v>
      </c>
    </row>
    <row r="436" spans="1:21" ht="14.25" customHeight="1" x14ac:dyDescent="0.25">
      <c r="A436" s="5">
        <v>45646</v>
      </c>
      <c r="B436" s="6" t="s">
        <v>57</v>
      </c>
      <c r="C436" s="6" t="s">
        <v>96</v>
      </c>
      <c r="D436" s="6" t="s">
        <v>97</v>
      </c>
      <c r="E436" s="6" t="s">
        <v>60</v>
      </c>
      <c r="F436" s="6" t="s">
        <v>61</v>
      </c>
      <c r="G436" s="6" t="s">
        <v>18</v>
      </c>
      <c r="H436" s="6" t="s">
        <v>131</v>
      </c>
      <c r="I436" s="6">
        <v>144</v>
      </c>
      <c r="J436" s="6">
        <v>36</v>
      </c>
      <c r="K436" s="6">
        <v>3182.04</v>
      </c>
      <c r="L436" s="6"/>
      <c r="M436" s="6" t="s">
        <v>136</v>
      </c>
      <c r="N436" s="10">
        <f>IF(AND(Table1[[#This Row],[quantity]] &gt;= 0, Table1[[#This Row],[amount]] &gt;= 0), Table1[[#This Row],[quantity]] * Table1[[#This Row],[amount]], 0)</f>
        <v>114553.44</v>
      </c>
      <c r="O436" s="10">
        <f t="shared" si="24"/>
        <v>1723383.3499999999</v>
      </c>
      <c r="P436" s="10">
        <f t="shared" si="25"/>
        <v>8341344.0800000029</v>
      </c>
      <c r="Q436" s="10">
        <f t="shared" si="26"/>
        <v>3154</v>
      </c>
      <c r="R436" s="10">
        <f t="shared" si="27"/>
        <v>232</v>
      </c>
      <c r="S436" s="10">
        <f>IF(Table1[[#This Row],[quantity]]&gt;0,Table1[[#This Row],[quantity]],0)</f>
        <v>36</v>
      </c>
      <c r="T436" s="10">
        <f>IF(AND(Table1[[#This Row],[quantity]]&lt;0,Table1[[#This Row],[amount]]&lt;0),Table1[[#This Row],[quantity]]*Table1[[#This Row],[amount]],0)</f>
        <v>0</v>
      </c>
      <c r="U436" s="10">
        <f>IF(Table1[[#This Row],[quantity]]&lt;0,Table1[[#This Row],[quantity]],0)</f>
        <v>0</v>
      </c>
    </row>
    <row r="437" spans="1:21" ht="14.25" customHeight="1" x14ac:dyDescent="0.25">
      <c r="A437" s="5">
        <v>45640</v>
      </c>
      <c r="B437" s="6" t="s">
        <v>57</v>
      </c>
      <c r="C437" s="6" t="s">
        <v>58</v>
      </c>
      <c r="D437" s="6" t="s">
        <v>59</v>
      </c>
      <c r="E437" s="6" t="s">
        <v>60</v>
      </c>
      <c r="F437" s="6" t="s">
        <v>61</v>
      </c>
      <c r="G437" s="6" t="s">
        <v>31</v>
      </c>
      <c r="H437" s="6" t="s">
        <v>32</v>
      </c>
      <c r="I437" s="6">
        <v>24</v>
      </c>
      <c r="J437" s="6">
        <v>24</v>
      </c>
      <c r="K437" s="6">
        <v>4736.88</v>
      </c>
      <c r="L437" s="6"/>
      <c r="M437" s="6" t="s">
        <v>105</v>
      </c>
      <c r="N437" s="10">
        <f>IF(AND(Table1[[#This Row],[quantity]] &gt;= 0, Table1[[#This Row],[amount]] &gt;= 0), Table1[[#This Row],[quantity]] * Table1[[#This Row],[amount]], 0)</f>
        <v>113685.12</v>
      </c>
      <c r="O437" s="10">
        <f t="shared" si="24"/>
        <v>1591835.12</v>
      </c>
      <c r="P437" s="10">
        <f t="shared" si="25"/>
        <v>9716876.2600000091</v>
      </c>
      <c r="Q437" s="10">
        <f t="shared" si="26"/>
        <v>3890</v>
      </c>
      <c r="R437" s="10">
        <f t="shared" si="27"/>
        <v>296</v>
      </c>
      <c r="S437" s="10">
        <f>IF(Table1[[#This Row],[quantity]]&gt;0,Table1[[#This Row],[quantity]],0)</f>
        <v>24</v>
      </c>
      <c r="T437" s="10">
        <f>IF(AND(Table1[[#This Row],[quantity]]&lt;0,Table1[[#This Row],[amount]]&lt;0),Table1[[#This Row],[quantity]]*Table1[[#This Row],[amount]],0)</f>
        <v>0</v>
      </c>
      <c r="U437" s="10">
        <f>IF(Table1[[#This Row],[quantity]]&lt;0,Table1[[#This Row],[quantity]],0)</f>
        <v>0</v>
      </c>
    </row>
    <row r="438" spans="1:21" ht="14.25" customHeight="1" x14ac:dyDescent="0.25">
      <c r="A438" s="5">
        <v>45643</v>
      </c>
      <c r="B438" s="6" t="s">
        <v>57</v>
      </c>
      <c r="C438" s="6" t="s">
        <v>58</v>
      </c>
      <c r="D438" s="6" t="s">
        <v>59</v>
      </c>
      <c r="E438" s="6" t="s">
        <v>60</v>
      </c>
      <c r="F438" s="6" t="s">
        <v>61</v>
      </c>
      <c r="G438" s="6" t="s">
        <v>31</v>
      </c>
      <c r="H438" s="6" t="s">
        <v>32</v>
      </c>
      <c r="I438" s="6">
        <v>24</v>
      </c>
      <c r="J438" s="6">
        <v>24</v>
      </c>
      <c r="K438" s="6">
        <v>4736.88</v>
      </c>
      <c r="L438" s="6"/>
      <c r="M438" s="6" t="s">
        <v>136</v>
      </c>
      <c r="N438" s="10">
        <f>IF(AND(Table1[[#This Row],[quantity]] &gt;= 0, Table1[[#This Row],[amount]] &gt;= 0), Table1[[#This Row],[quantity]] * Table1[[#This Row],[amount]], 0)</f>
        <v>113685.12</v>
      </c>
      <c r="O438" s="10">
        <f t="shared" si="24"/>
        <v>1478150</v>
      </c>
      <c r="P438" s="10">
        <f t="shared" si="25"/>
        <v>8226790.6400000025</v>
      </c>
      <c r="Q438" s="10">
        <f t="shared" si="26"/>
        <v>3118</v>
      </c>
      <c r="R438" s="10">
        <f t="shared" si="27"/>
        <v>231</v>
      </c>
      <c r="S438" s="10">
        <f>IF(Table1[[#This Row],[quantity]]&gt;0,Table1[[#This Row],[quantity]],0)</f>
        <v>24</v>
      </c>
      <c r="T438" s="10">
        <f>IF(AND(Table1[[#This Row],[quantity]]&lt;0,Table1[[#This Row],[amount]]&lt;0),Table1[[#This Row],[quantity]]*Table1[[#This Row],[amount]],0)</f>
        <v>0</v>
      </c>
      <c r="U438" s="10">
        <f>IF(Table1[[#This Row],[quantity]]&lt;0,Table1[[#This Row],[quantity]],0)</f>
        <v>0</v>
      </c>
    </row>
    <row r="439" spans="1:21" ht="14.25" customHeight="1" x14ac:dyDescent="0.25">
      <c r="A439" s="5">
        <v>45640</v>
      </c>
      <c r="B439" s="6" t="s">
        <v>57</v>
      </c>
      <c r="C439" s="6" t="s">
        <v>90</v>
      </c>
      <c r="D439" s="6" t="s">
        <v>91</v>
      </c>
      <c r="E439" s="6" t="s">
        <v>81</v>
      </c>
      <c r="F439" s="6" t="s">
        <v>82</v>
      </c>
      <c r="G439" s="6" t="s">
        <v>55</v>
      </c>
      <c r="H439" s="6" t="s">
        <v>56</v>
      </c>
      <c r="I439" s="6">
        <v>18</v>
      </c>
      <c r="J439" s="6">
        <v>18</v>
      </c>
      <c r="K439" s="6">
        <v>6245.28</v>
      </c>
      <c r="L439" s="6"/>
      <c r="M439" s="6" t="s">
        <v>105</v>
      </c>
      <c r="N439" s="10">
        <f>IF(AND(Table1[[#This Row],[quantity]] &gt;= 0, Table1[[#This Row],[amount]] &gt;= 0), Table1[[#This Row],[quantity]] * Table1[[#This Row],[amount]], 0)</f>
        <v>112415.03999999999</v>
      </c>
      <c r="O439" s="10">
        <f t="shared" si="24"/>
        <v>677705.83000000007</v>
      </c>
      <c r="P439" s="10">
        <f t="shared" si="25"/>
        <v>9603191.1400000062</v>
      </c>
      <c r="Q439" s="10">
        <f t="shared" si="26"/>
        <v>3866</v>
      </c>
      <c r="R439" s="10">
        <f t="shared" si="27"/>
        <v>295</v>
      </c>
      <c r="S439" s="10">
        <f>IF(Table1[[#This Row],[quantity]]&gt;0,Table1[[#This Row],[quantity]],0)</f>
        <v>18</v>
      </c>
      <c r="T439" s="10">
        <f>IF(AND(Table1[[#This Row],[quantity]]&lt;0,Table1[[#This Row],[amount]]&lt;0),Table1[[#This Row],[quantity]]*Table1[[#This Row],[amount]],0)</f>
        <v>0</v>
      </c>
      <c r="U439" s="10">
        <f>IF(Table1[[#This Row],[quantity]]&lt;0,Table1[[#This Row],[quantity]],0)</f>
        <v>0</v>
      </c>
    </row>
    <row r="440" spans="1:21" ht="14.25" customHeight="1" x14ac:dyDescent="0.25">
      <c r="A440" s="5">
        <v>45640</v>
      </c>
      <c r="B440" s="6" t="s">
        <v>57</v>
      </c>
      <c r="C440" s="6" t="s">
        <v>58</v>
      </c>
      <c r="D440" s="6" t="s">
        <v>59</v>
      </c>
      <c r="E440" s="6" t="s">
        <v>60</v>
      </c>
      <c r="F440" s="6" t="s">
        <v>61</v>
      </c>
      <c r="G440" s="6" t="s">
        <v>40</v>
      </c>
      <c r="H440" s="6" t="s">
        <v>50</v>
      </c>
      <c r="I440" s="6">
        <v>140</v>
      </c>
      <c r="J440" s="6">
        <v>25</v>
      </c>
      <c r="K440" s="6">
        <v>4485</v>
      </c>
      <c r="L440" s="6"/>
      <c r="M440" s="6" t="s">
        <v>105</v>
      </c>
      <c r="N440" s="10">
        <f>IF(AND(Table1[[#This Row],[quantity]] &gt;= 0, Table1[[#This Row],[amount]] &gt;= 0), Table1[[#This Row],[quantity]] * Table1[[#This Row],[amount]], 0)</f>
        <v>112125</v>
      </c>
      <c r="O440" s="10">
        <f t="shared" si="24"/>
        <v>1364464.88</v>
      </c>
      <c r="P440" s="10">
        <f t="shared" si="25"/>
        <v>9490776.1000000052</v>
      </c>
      <c r="Q440" s="10">
        <f t="shared" si="26"/>
        <v>3848</v>
      </c>
      <c r="R440" s="10">
        <f t="shared" si="27"/>
        <v>294</v>
      </c>
      <c r="S440" s="10">
        <f>IF(Table1[[#This Row],[quantity]]&gt;0,Table1[[#This Row],[quantity]],0)</f>
        <v>25</v>
      </c>
      <c r="T440" s="10">
        <f>IF(AND(Table1[[#This Row],[quantity]]&lt;0,Table1[[#This Row],[amount]]&lt;0),Table1[[#This Row],[quantity]]*Table1[[#This Row],[amount]],0)</f>
        <v>0</v>
      </c>
      <c r="U440" s="10">
        <f>IF(Table1[[#This Row],[quantity]]&lt;0,Table1[[#This Row],[quantity]],0)</f>
        <v>0</v>
      </c>
    </row>
    <row r="441" spans="1:21" ht="14.25" customHeight="1" x14ac:dyDescent="0.25">
      <c r="A441" s="5">
        <v>45643</v>
      </c>
      <c r="B441" s="6" t="s">
        <v>57</v>
      </c>
      <c r="C441" s="6" t="s">
        <v>58</v>
      </c>
      <c r="D441" s="6" t="s">
        <v>59</v>
      </c>
      <c r="E441" s="6" t="s">
        <v>60</v>
      </c>
      <c r="F441" s="6" t="s">
        <v>61</v>
      </c>
      <c r="G441" s="6" t="s">
        <v>40</v>
      </c>
      <c r="H441" s="6" t="s">
        <v>50</v>
      </c>
      <c r="I441" s="6">
        <v>140</v>
      </c>
      <c r="J441" s="6">
        <v>25</v>
      </c>
      <c r="K441" s="6">
        <v>4485</v>
      </c>
      <c r="L441" s="6"/>
      <c r="M441" s="6" t="s">
        <v>136</v>
      </c>
      <c r="N441" s="10">
        <f>IF(AND(Table1[[#This Row],[quantity]] &gt;= 0, Table1[[#This Row],[amount]] &gt;= 0), Table1[[#This Row],[quantity]] * Table1[[#This Row],[amount]], 0)</f>
        <v>112125</v>
      </c>
      <c r="O441" s="10">
        <f t="shared" si="24"/>
        <v>1252339.8799999997</v>
      </c>
      <c r="P441" s="10">
        <f t="shared" si="25"/>
        <v>8113105.5200000033</v>
      </c>
      <c r="Q441" s="10">
        <f t="shared" si="26"/>
        <v>3094</v>
      </c>
      <c r="R441" s="10">
        <f t="shared" si="27"/>
        <v>230</v>
      </c>
      <c r="S441" s="10">
        <f>IF(Table1[[#This Row],[quantity]]&gt;0,Table1[[#This Row],[quantity]],0)</f>
        <v>25</v>
      </c>
      <c r="T441" s="10">
        <f>IF(AND(Table1[[#This Row],[quantity]]&lt;0,Table1[[#This Row],[amount]]&lt;0),Table1[[#This Row],[quantity]]*Table1[[#This Row],[amount]],0)</f>
        <v>0</v>
      </c>
      <c r="U441" s="10">
        <f>IF(Table1[[#This Row],[quantity]]&lt;0,Table1[[#This Row],[quantity]],0)</f>
        <v>0</v>
      </c>
    </row>
    <row r="442" spans="1:21" ht="14.25" customHeight="1" x14ac:dyDescent="0.25">
      <c r="A442" s="5">
        <v>45640</v>
      </c>
      <c r="B442" s="6" t="s">
        <v>57</v>
      </c>
      <c r="C442" s="6" t="s">
        <v>84</v>
      </c>
      <c r="D442" s="6" t="s">
        <v>85</v>
      </c>
      <c r="E442" s="6" t="s">
        <v>60</v>
      </c>
      <c r="F442" s="6" t="s">
        <v>61</v>
      </c>
      <c r="G442" s="6" t="s">
        <v>18</v>
      </c>
      <c r="H442" s="6" t="s">
        <v>104</v>
      </c>
      <c r="I442" s="6">
        <v>480</v>
      </c>
      <c r="J442" s="6">
        <v>40</v>
      </c>
      <c r="K442" s="6">
        <v>2800</v>
      </c>
      <c r="L442" s="6"/>
      <c r="M442" s="6" t="s">
        <v>64</v>
      </c>
      <c r="N442" s="10">
        <f>IF(AND(Table1[[#This Row],[quantity]] &gt;= 0, Table1[[#This Row],[amount]] &gt;= 0), Table1[[#This Row],[quantity]] * Table1[[#This Row],[amount]], 0)</f>
        <v>112000</v>
      </c>
      <c r="O442" s="10">
        <f t="shared" si="24"/>
        <v>498558.02</v>
      </c>
      <c r="P442" s="10">
        <f t="shared" si="25"/>
        <v>1679206.0699999998</v>
      </c>
      <c r="Q442" s="10">
        <f t="shared" si="26"/>
        <v>657</v>
      </c>
      <c r="R442" s="10">
        <f t="shared" si="27"/>
        <v>45</v>
      </c>
      <c r="S442" s="10">
        <f>IF(Table1[[#This Row],[quantity]]&gt;0,Table1[[#This Row],[quantity]],0)</f>
        <v>40</v>
      </c>
      <c r="T442" s="10">
        <f>IF(AND(Table1[[#This Row],[quantity]]&lt;0,Table1[[#This Row],[amount]]&lt;0),Table1[[#This Row],[quantity]]*Table1[[#This Row],[amount]],0)</f>
        <v>0</v>
      </c>
      <c r="U442" s="10">
        <f>IF(Table1[[#This Row],[quantity]]&lt;0,Table1[[#This Row],[quantity]],0)</f>
        <v>0</v>
      </c>
    </row>
    <row r="443" spans="1:21" ht="14.25" customHeight="1" x14ac:dyDescent="0.25">
      <c r="A443" s="5">
        <v>45643</v>
      </c>
      <c r="B443" s="6" t="s">
        <v>57</v>
      </c>
      <c r="C443" s="6" t="s">
        <v>137</v>
      </c>
      <c r="D443" s="6" t="s">
        <v>138</v>
      </c>
      <c r="E443" s="6" t="s">
        <v>60</v>
      </c>
      <c r="F443" s="6" t="s">
        <v>61</v>
      </c>
      <c r="G443" s="6" t="s">
        <v>62</v>
      </c>
      <c r="H443" s="6" t="s">
        <v>71</v>
      </c>
      <c r="I443" s="6">
        <v>5</v>
      </c>
      <c r="J443" s="6">
        <v>33</v>
      </c>
      <c r="K443" s="6">
        <v>3367.32</v>
      </c>
      <c r="L443" s="6"/>
      <c r="M443" s="6" t="s">
        <v>136</v>
      </c>
      <c r="N443" s="10">
        <f>IF(AND(Table1[[#This Row],[quantity]] &gt;= 0, Table1[[#This Row],[amount]] &gt;= 0), Table1[[#This Row],[quantity]] * Table1[[#This Row],[amount]], 0)</f>
        <v>111121.56000000001</v>
      </c>
      <c r="O443" s="10">
        <f t="shared" si="24"/>
        <v>969147.19999999984</v>
      </c>
      <c r="P443" s="10">
        <f t="shared" si="25"/>
        <v>8000980.5200000033</v>
      </c>
      <c r="Q443" s="10">
        <f t="shared" si="26"/>
        <v>3069</v>
      </c>
      <c r="R443" s="10">
        <f t="shared" si="27"/>
        <v>229</v>
      </c>
      <c r="S443" s="10">
        <f>IF(Table1[[#This Row],[quantity]]&gt;0,Table1[[#This Row],[quantity]],0)</f>
        <v>33</v>
      </c>
      <c r="T443" s="10">
        <f>IF(AND(Table1[[#This Row],[quantity]]&lt;0,Table1[[#This Row],[amount]]&lt;0),Table1[[#This Row],[quantity]]*Table1[[#This Row],[amount]],0)</f>
        <v>0</v>
      </c>
      <c r="U443" s="10">
        <f>IF(Table1[[#This Row],[quantity]]&lt;0,Table1[[#This Row],[quantity]],0)</f>
        <v>0</v>
      </c>
    </row>
    <row r="444" spans="1:21" ht="14.25" customHeight="1" x14ac:dyDescent="0.25">
      <c r="A444" s="5">
        <v>45644</v>
      </c>
      <c r="B444" s="6" t="s">
        <v>57</v>
      </c>
      <c r="C444" s="6" t="s">
        <v>72</v>
      </c>
      <c r="D444" s="6" t="s">
        <v>73</v>
      </c>
      <c r="E444" s="6" t="s">
        <v>60</v>
      </c>
      <c r="F444" s="6" t="s">
        <v>61</v>
      </c>
      <c r="G444" s="6" t="s">
        <v>18</v>
      </c>
      <c r="H444" s="6" t="s">
        <v>104</v>
      </c>
      <c r="I444" s="6">
        <v>80</v>
      </c>
      <c r="J444" s="6">
        <v>40</v>
      </c>
      <c r="K444" s="6">
        <v>2773.2</v>
      </c>
      <c r="L444" s="6"/>
      <c r="M444" s="6" t="s">
        <v>136</v>
      </c>
      <c r="N444" s="10">
        <f>IF(AND(Table1[[#This Row],[quantity]] &gt;= 0, Table1[[#This Row],[amount]] &gt;= 0), Table1[[#This Row],[quantity]] * Table1[[#This Row],[amount]], 0)</f>
        <v>110928</v>
      </c>
      <c r="O444" s="10">
        <f t="shared" si="24"/>
        <v>306745.03999999998</v>
      </c>
      <c r="P444" s="10">
        <f t="shared" si="25"/>
        <v>7889858.9600000028</v>
      </c>
      <c r="Q444" s="10">
        <f t="shared" si="26"/>
        <v>3036</v>
      </c>
      <c r="R444" s="10">
        <f t="shared" si="27"/>
        <v>228</v>
      </c>
      <c r="S444" s="10">
        <f>IF(Table1[[#This Row],[quantity]]&gt;0,Table1[[#This Row],[quantity]],0)</f>
        <v>40</v>
      </c>
      <c r="T444" s="10">
        <f>IF(AND(Table1[[#This Row],[quantity]]&lt;0,Table1[[#This Row],[amount]]&lt;0),Table1[[#This Row],[quantity]]*Table1[[#This Row],[amount]],0)</f>
        <v>0</v>
      </c>
      <c r="U444" s="10">
        <f>IF(Table1[[#This Row],[quantity]]&lt;0,Table1[[#This Row],[quantity]],0)</f>
        <v>0</v>
      </c>
    </row>
    <row r="445" spans="1:21" ht="14.25" customHeight="1" x14ac:dyDescent="0.25">
      <c r="A445" s="5">
        <v>45646</v>
      </c>
      <c r="B445" s="6" t="s">
        <v>57</v>
      </c>
      <c r="C445" s="6" t="s">
        <v>67</v>
      </c>
      <c r="D445" s="6" t="s">
        <v>68</v>
      </c>
      <c r="E445" s="6" t="s">
        <v>60</v>
      </c>
      <c r="F445" s="6" t="s">
        <v>61</v>
      </c>
      <c r="G445" s="6" t="s">
        <v>18</v>
      </c>
      <c r="H445" s="6" t="s">
        <v>104</v>
      </c>
      <c r="I445" s="6">
        <v>80</v>
      </c>
      <c r="J445" s="6">
        <v>40</v>
      </c>
      <c r="K445" s="6">
        <v>2773.2</v>
      </c>
      <c r="L445" s="6"/>
      <c r="M445" s="6" t="s">
        <v>136</v>
      </c>
      <c r="N445" s="10">
        <f>IF(AND(Table1[[#This Row],[quantity]] &gt;= 0, Table1[[#This Row],[amount]] &gt;= 0), Table1[[#This Row],[quantity]] * Table1[[#This Row],[amount]], 0)</f>
        <v>110928</v>
      </c>
      <c r="O445" s="10">
        <f t="shared" si="24"/>
        <v>1628109.4400000002</v>
      </c>
      <c r="P445" s="10">
        <f t="shared" si="25"/>
        <v>7778930.9600000028</v>
      </c>
      <c r="Q445" s="10">
        <f t="shared" si="26"/>
        <v>2996</v>
      </c>
      <c r="R445" s="10">
        <f t="shared" si="27"/>
        <v>227</v>
      </c>
      <c r="S445" s="10">
        <f>IF(Table1[[#This Row],[quantity]]&gt;0,Table1[[#This Row],[quantity]],0)</f>
        <v>40</v>
      </c>
      <c r="T445" s="10">
        <f>IF(AND(Table1[[#This Row],[quantity]]&lt;0,Table1[[#This Row],[amount]]&lt;0),Table1[[#This Row],[quantity]]*Table1[[#This Row],[amount]],0)</f>
        <v>0</v>
      </c>
      <c r="U445" s="10">
        <f>IF(Table1[[#This Row],[quantity]]&lt;0,Table1[[#This Row],[quantity]],0)</f>
        <v>0</v>
      </c>
    </row>
    <row r="446" spans="1:21" ht="14.25" customHeight="1" x14ac:dyDescent="0.25">
      <c r="A446" s="5">
        <v>45640</v>
      </c>
      <c r="B446" s="6" t="s">
        <v>57</v>
      </c>
      <c r="C446" s="6" t="s">
        <v>96</v>
      </c>
      <c r="D446" s="6" t="s">
        <v>97</v>
      </c>
      <c r="E446" s="6" t="s">
        <v>60</v>
      </c>
      <c r="F446" s="6" t="s">
        <v>61</v>
      </c>
      <c r="G446" s="6" t="s">
        <v>74</v>
      </c>
      <c r="H446" s="6" t="s">
        <v>75</v>
      </c>
      <c r="I446" s="6">
        <v>40</v>
      </c>
      <c r="J446" s="6">
        <v>40</v>
      </c>
      <c r="K446" s="6">
        <v>2750</v>
      </c>
      <c r="L446" s="6"/>
      <c r="M446" s="6" t="s">
        <v>105</v>
      </c>
      <c r="N446" s="10">
        <f>IF(AND(Table1[[#This Row],[quantity]] &gt;= 0, Table1[[#This Row],[amount]] &gt;= 0), Table1[[#This Row],[quantity]] * Table1[[#This Row],[amount]], 0)</f>
        <v>110000</v>
      </c>
      <c r="O446" s="10">
        <f t="shared" si="24"/>
        <v>1608829.91</v>
      </c>
      <c r="P446" s="10">
        <f t="shared" si="25"/>
        <v>9378651.1000000015</v>
      </c>
      <c r="Q446" s="10">
        <f t="shared" si="26"/>
        <v>3823</v>
      </c>
      <c r="R446" s="10">
        <f t="shared" si="27"/>
        <v>293</v>
      </c>
      <c r="S446" s="10">
        <f>IF(Table1[[#This Row],[quantity]]&gt;0,Table1[[#This Row],[quantity]],0)</f>
        <v>40</v>
      </c>
      <c r="T446" s="10">
        <f>IF(AND(Table1[[#This Row],[quantity]]&lt;0,Table1[[#This Row],[amount]]&lt;0),Table1[[#This Row],[quantity]]*Table1[[#This Row],[amount]],0)</f>
        <v>0</v>
      </c>
      <c r="U446" s="10">
        <f>IF(Table1[[#This Row],[quantity]]&lt;0,Table1[[#This Row],[quantity]],0)</f>
        <v>0</v>
      </c>
    </row>
    <row r="447" spans="1:21" ht="14.25" customHeight="1" x14ac:dyDescent="0.25">
      <c r="A447" s="5">
        <v>45639</v>
      </c>
      <c r="B447" s="6" t="s">
        <v>57</v>
      </c>
      <c r="C447" s="6" t="s">
        <v>69</v>
      </c>
      <c r="D447" s="6" t="s">
        <v>70</v>
      </c>
      <c r="E447" s="6" t="s">
        <v>60</v>
      </c>
      <c r="F447" s="6" t="s">
        <v>61</v>
      </c>
      <c r="G447" s="6" t="s">
        <v>74</v>
      </c>
      <c r="H447" s="6" t="s">
        <v>75</v>
      </c>
      <c r="I447" s="6">
        <v>40</v>
      </c>
      <c r="J447" s="6">
        <v>40</v>
      </c>
      <c r="K447" s="6">
        <v>2750</v>
      </c>
      <c r="L447" s="6"/>
      <c r="M447" s="6" t="s">
        <v>64</v>
      </c>
      <c r="N447" s="10">
        <f>IF(AND(Table1[[#This Row],[quantity]] &gt;= 0, Table1[[#This Row],[amount]] &gt;= 0), Table1[[#This Row],[quantity]] * Table1[[#This Row],[amount]], 0)</f>
        <v>110000</v>
      </c>
      <c r="O447" s="10">
        <f t="shared" si="24"/>
        <v>651772.35000000009</v>
      </c>
      <c r="P447" s="10">
        <f t="shared" si="25"/>
        <v>1567206.0699999996</v>
      </c>
      <c r="Q447" s="10">
        <f t="shared" si="26"/>
        <v>617</v>
      </c>
      <c r="R447" s="10">
        <f t="shared" si="27"/>
        <v>44</v>
      </c>
      <c r="S447" s="10">
        <f>IF(Table1[[#This Row],[quantity]]&gt;0,Table1[[#This Row],[quantity]],0)</f>
        <v>40</v>
      </c>
      <c r="T447" s="10">
        <f>IF(AND(Table1[[#This Row],[quantity]]&lt;0,Table1[[#This Row],[amount]]&lt;0),Table1[[#This Row],[quantity]]*Table1[[#This Row],[amount]],0)</f>
        <v>0</v>
      </c>
      <c r="U447" s="10">
        <f>IF(Table1[[#This Row],[quantity]]&lt;0,Table1[[#This Row],[quantity]],0)</f>
        <v>0</v>
      </c>
    </row>
    <row r="448" spans="1:21" ht="14.25" customHeight="1" x14ac:dyDescent="0.25">
      <c r="A448" s="5">
        <v>45639</v>
      </c>
      <c r="B448" s="6" t="s">
        <v>57</v>
      </c>
      <c r="C448" s="6" t="s">
        <v>65</v>
      </c>
      <c r="D448" s="6" t="s">
        <v>66</v>
      </c>
      <c r="E448" s="6" t="s">
        <v>60</v>
      </c>
      <c r="F448" s="6" t="s">
        <v>61</v>
      </c>
      <c r="G448" s="6" t="s">
        <v>74</v>
      </c>
      <c r="H448" s="6" t="s">
        <v>75</v>
      </c>
      <c r="I448" s="6">
        <v>40</v>
      </c>
      <c r="J448" s="6">
        <v>40</v>
      </c>
      <c r="K448" s="6">
        <v>2750</v>
      </c>
      <c r="L448" s="6"/>
      <c r="M448" s="6" t="s">
        <v>64</v>
      </c>
      <c r="N448" s="10">
        <f>IF(AND(Table1[[#This Row],[quantity]] &gt;= 0, Table1[[#This Row],[amount]] &gt;= 0), Table1[[#This Row],[quantity]] * Table1[[#This Row],[amount]], 0)</f>
        <v>110000</v>
      </c>
      <c r="O448" s="10">
        <f t="shared" si="24"/>
        <v>2025592.6699999997</v>
      </c>
      <c r="P448" s="10">
        <f t="shared" si="25"/>
        <v>1457206.0699999994</v>
      </c>
      <c r="Q448" s="10">
        <f t="shared" si="26"/>
        <v>577</v>
      </c>
      <c r="R448" s="10">
        <f t="shared" si="27"/>
        <v>43</v>
      </c>
      <c r="S448" s="10">
        <f>IF(Table1[[#This Row],[quantity]]&gt;0,Table1[[#This Row],[quantity]],0)</f>
        <v>40</v>
      </c>
      <c r="T448" s="10">
        <f>IF(AND(Table1[[#This Row],[quantity]]&lt;0,Table1[[#This Row],[amount]]&lt;0),Table1[[#This Row],[quantity]]*Table1[[#This Row],[amount]],0)</f>
        <v>0</v>
      </c>
      <c r="U448" s="10">
        <f>IF(Table1[[#This Row],[quantity]]&lt;0,Table1[[#This Row],[quantity]],0)</f>
        <v>0</v>
      </c>
    </row>
    <row r="449" spans="1:21" ht="14.25" customHeight="1" x14ac:dyDescent="0.25">
      <c r="A449" s="5">
        <v>45640</v>
      </c>
      <c r="B449" s="6" t="s">
        <v>57</v>
      </c>
      <c r="C449" s="6" t="s">
        <v>84</v>
      </c>
      <c r="D449" s="6" t="s">
        <v>85</v>
      </c>
      <c r="E449" s="6" t="s">
        <v>60</v>
      </c>
      <c r="F449" s="6" t="s">
        <v>61</v>
      </c>
      <c r="G449" s="6" t="s">
        <v>40</v>
      </c>
      <c r="H449" s="6" t="s">
        <v>47</v>
      </c>
      <c r="I449" s="6">
        <v>1200</v>
      </c>
      <c r="J449" s="6">
        <v>72</v>
      </c>
      <c r="K449" s="6">
        <v>1502.64</v>
      </c>
      <c r="L449" s="6"/>
      <c r="M449" s="6" t="s">
        <v>105</v>
      </c>
      <c r="N449" s="10">
        <f>IF(AND(Table1[[#This Row],[quantity]] &gt;= 0, Table1[[#This Row],[amount]] &gt;= 0), Table1[[#This Row],[quantity]] * Table1[[#This Row],[amount]], 0)</f>
        <v>108190.08</v>
      </c>
      <c r="O449" s="10">
        <f t="shared" si="24"/>
        <v>386558.02</v>
      </c>
      <c r="P449" s="10">
        <f t="shared" si="25"/>
        <v>9268651.1000000015</v>
      </c>
      <c r="Q449" s="10">
        <f t="shared" si="26"/>
        <v>3783</v>
      </c>
      <c r="R449" s="10">
        <f t="shared" si="27"/>
        <v>292</v>
      </c>
      <c r="S449" s="10">
        <f>IF(Table1[[#This Row],[quantity]]&gt;0,Table1[[#This Row],[quantity]],0)</f>
        <v>72</v>
      </c>
      <c r="T449" s="10">
        <f>IF(AND(Table1[[#This Row],[quantity]]&lt;0,Table1[[#This Row],[amount]]&lt;0),Table1[[#This Row],[quantity]]*Table1[[#This Row],[amount]],0)</f>
        <v>0</v>
      </c>
      <c r="U449" s="10">
        <f>IF(Table1[[#This Row],[quantity]]&lt;0,Table1[[#This Row],[quantity]],0)</f>
        <v>0</v>
      </c>
    </row>
    <row r="450" spans="1:21" ht="14.25" customHeight="1" x14ac:dyDescent="0.25">
      <c r="A450" s="5">
        <v>45642</v>
      </c>
      <c r="B450" s="6" t="s">
        <v>57</v>
      </c>
      <c r="C450" s="6" t="s">
        <v>129</v>
      </c>
      <c r="D450" s="6" t="s">
        <v>130</v>
      </c>
      <c r="E450" s="6" t="s">
        <v>81</v>
      </c>
      <c r="F450" s="6" t="s">
        <v>82</v>
      </c>
      <c r="G450" s="6" t="s">
        <v>31</v>
      </c>
      <c r="H450" s="6" t="s">
        <v>32</v>
      </c>
      <c r="I450" s="6">
        <v>18</v>
      </c>
      <c r="J450" s="6">
        <v>18</v>
      </c>
      <c r="K450" s="6">
        <v>5999.94</v>
      </c>
      <c r="L450" s="6"/>
      <c r="M450" s="6" t="s">
        <v>105</v>
      </c>
      <c r="N450" s="10">
        <f>IF(AND(Table1[[#This Row],[quantity]] &gt;= 0, Table1[[#This Row],[amount]] &gt;= 0), Table1[[#This Row],[quantity]] * Table1[[#This Row],[amount]], 0)</f>
        <v>107998.92</v>
      </c>
      <c r="O450" s="10">
        <f t="shared" ref="O450:O513" si="28">SUMIF(C450:C1950,C450,N450:N1950)</f>
        <v>1917063.4400000004</v>
      </c>
      <c r="P450" s="10">
        <f t="shared" ref="P450:P513" si="29">SUMIF(M450:M1950,M450,N450:N1950)</f>
        <v>9160461.0200000014</v>
      </c>
      <c r="Q450" s="10">
        <f t="shared" ref="Q450:Q513" si="30">SUMIF(M450:M1950,M450,J450:J1950)</f>
        <v>3711</v>
      </c>
      <c r="R450" s="10">
        <f t="shared" ref="R450:R513" si="31">COUNTIF(M450:M1950,M450)</f>
        <v>291</v>
      </c>
      <c r="S450" s="10">
        <f>IF(Table1[[#This Row],[quantity]]&gt;0,Table1[[#This Row],[quantity]],0)</f>
        <v>18</v>
      </c>
      <c r="T450" s="10">
        <f>IF(AND(Table1[[#This Row],[quantity]]&lt;0,Table1[[#This Row],[amount]]&lt;0),Table1[[#This Row],[quantity]]*Table1[[#This Row],[amount]],0)</f>
        <v>0</v>
      </c>
      <c r="U450" s="10">
        <f>IF(Table1[[#This Row],[quantity]]&lt;0,Table1[[#This Row],[quantity]],0)</f>
        <v>0</v>
      </c>
    </row>
    <row r="451" spans="1:21" ht="14.25" customHeight="1" x14ac:dyDescent="0.25">
      <c r="A451" s="5">
        <v>45640</v>
      </c>
      <c r="B451" s="6" t="s">
        <v>57</v>
      </c>
      <c r="C451" s="6" t="s">
        <v>58</v>
      </c>
      <c r="D451" s="6" t="s">
        <v>59</v>
      </c>
      <c r="E451" s="6" t="s">
        <v>60</v>
      </c>
      <c r="F451" s="6" t="s">
        <v>61</v>
      </c>
      <c r="G451" s="6" t="s">
        <v>31</v>
      </c>
      <c r="H451" s="6" t="s">
        <v>32</v>
      </c>
      <c r="I451" s="6">
        <v>18</v>
      </c>
      <c r="J451" s="6">
        <v>18</v>
      </c>
      <c r="K451" s="6">
        <v>5999.94</v>
      </c>
      <c r="L451" s="6"/>
      <c r="M451" s="6" t="s">
        <v>105</v>
      </c>
      <c r="N451" s="10">
        <f>IF(AND(Table1[[#This Row],[quantity]] &gt;= 0, Table1[[#This Row],[amount]] &gt;= 0), Table1[[#This Row],[quantity]] * Table1[[#This Row],[amount]], 0)</f>
        <v>107998.92</v>
      </c>
      <c r="O451" s="10">
        <f t="shared" si="28"/>
        <v>1140214.8799999997</v>
      </c>
      <c r="P451" s="10">
        <f t="shared" si="29"/>
        <v>9052462.1000000015</v>
      </c>
      <c r="Q451" s="10">
        <f t="shared" si="30"/>
        <v>3693</v>
      </c>
      <c r="R451" s="10">
        <f t="shared" si="31"/>
        <v>290</v>
      </c>
      <c r="S451" s="10">
        <f>IF(Table1[[#This Row],[quantity]]&gt;0,Table1[[#This Row],[quantity]],0)</f>
        <v>18</v>
      </c>
      <c r="T451" s="10">
        <f>IF(AND(Table1[[#This Row],[quantity]]&lt;0,Table1[[#This Row],[amount]]&lt;0),Table1[[#This Row],[quantity]]*Table1[[#This Row],[amount]],0)</f>
        <v>0</v>
      </c>
      <c r="U451" s="10">
        <f>IF(Table1[[#This Row],[quantity]]&lt;0,Table1[[#This Row],[quantity]],0)</f>
        <v>0</v>
      </c>
    </row>
    <row r="452" spans="1:21" ht="14.25" customHeight="1" x14ac:dyDescent="0.25">
      <c r="A452" s="5">
        <v>45643</v>
      </c>
      <c r="B452" s="6" t="s">
        <v>57</v>
      </c>
      <c r="C452" s="6" t="s">
        <v>58</v>
      </c>
      <c r="D452" s="6" t="s">
        <v>59</v>
      </c>
      <c r="E452" s="6" t="s">
        <v>60</v>
      </c>
      <c r="F452" s="6" t="s">
        <v>61</v>
      </c>
      <c r="G452" s="6" t="s">
        <v>31</v>
      </c>
      <c r="H452" s="6" t="s">
        <v>32</v>
      </c>
      <c r="I452" s="6">
        <v>18</v>
      </c>
      <c r="J452" s="6">
        <v>18</v>
      </c>
      <c r="K452" s="6">
        <v>5999.94</v>
      </c>
      <c r="L452" s="6"/>
      <c r="M452" s="6" t="s">
        <v>136</v>
      </c>
      <c r="N452" s="10">
        <f>IF(AND(Table1[[#This Row],[quantity]] &gt;= 0, Table1[[#This Row],[amount]] &gt;= 0), Table1[[#This Row],[quantity]] * Table1[[#This Row],[amount]], 0)</f>
        <v>107998.92</v>
      </c>
      <c r="O452" s="10">
        <f t="shared" si="28"/>
        <v>1032215.9600000002</v>
      </c>
      <c r="P452" s="10">
        <f t="shared" si="29"/>
        <v>7668002.9600000037</v>
      </c>
      <c r="Q452" s="10">
        <f t="shared" si="30"/>
        <v>2956</v>
      </c>
      <c r="R452" s="10">
        <f t="shared" si="31"/>
        <v>226</v>
      </c>
      <c r="S452" s="10">
        <f>IF(Table1[[#This Row],[quantity]]&gt;0,Table1[[#This Row],[quantity]],0)</f>
        <v>18</v>
      </c>
      <c r="T452" s="10">
        <f>IF(AND(Table1[[#This Row],[quantity]]&lt;0,Table1[[#This Row],[amount]]&lt;0),Table1[[#This Row],[quantity]]*Table1[[#This Row],[amount]],0)</f>
        <v>0</v>
      </c>
      <c r="U452" s="10">
        <f>IF(Table1[[#This Row],[quantity]]&lt;0,Table1[[#This Row],[quantity]],0)</f>
        <v>0</v>
      </c>
    </row>
    <row r="453" spans="1:21" ht="14.25" customHeight="1" x14ac:dyDescent="0.25">
      <c r="A453" s="5">
        <v>45640</v>
      </c>
      <c r="B453" s="6" t="s">
        <v>57</v>
      </c>
      <c r="C453" s="6" t="s">
        <v>106</v>
      </c>
      <c r="D453" s="6" t="s">
        <v>107</v>
      </c>
      <c r="E453" s="6" t="s">
        <v>81</v>
      </c>
      <c r="F453" s="6" t="s">
        <v>82</v>
      </c>
      <c r="G453" s="6" t="s">
        <v>74</v>
      </c>
      <c r="H453" s="6" t="s">
        <v>75</v>
      </c>
      <c r="I453" s="6">
        <v>56</v>
      </c>
      <c r="J453" s="6">
        <v>24</v>
      </c>
      <c r="K453" s="6">
        <v>4472.6400000000003</v>
      </c>
      <c r="L453" s="6"/>
      <c r="M453" s="6" t="s">
        <v>105</v>
      </c>
      <c r="N453" s="10">
        <f>IF(AND(Table1[[#This Row],[quantity]] &gt;= 0, Table1[[#This Row],[amount]] &gt;= 0), Table1[[#This Row],[quantity]] * Table1[[#This Row],[amount]], 0)</f>
        <v>107343.36000000002</v>
      </c>
      <c r="O453" s="10">
        <f t="shared" si="28"/>
        <v>1751461.6700000004</v>
      </c>
      <c r="P453" s="10">
        <f t="shared" si="29"/>
        <v>8944463.1800000016</v>
      </c>
      <c r="Q453" s="10">
        <f t="shared" si="30"/>
        <v>3675</v>
      </c>
      <c r="R453" s="10">
        <f t="shared" si="31"/>
        <v>289</v>
      </c>
      <c r="S453" s="10">
        <f>IF(Table1[[#This Row],[quantity]]&gt;0,Table1[[#This Row],[quantity]],0)</f>
        <v>24</v>
      </c>
      <c r="T453" s="10">
        <f>IF(AND(Table1[[#This Row],[quantity]]&lt;0,Table1[[#This Row],[amount]]&lt;0),Table1[[#This Row],[quantity]]*Table1[[#This Row],[amount]],0)</f>
        <v>0</v>
      </c>
      <c r="U453" s="10">
        <f>IF(Table1[[#This Row],[quantity]]&lt;0,Table1[[#This Row],[quantity]],0)</f>
        <v>0</v>
      </c>
    </row>
    <row r="454" spans="1:21" ht="14.25" customHeight="1" x14ac:dyDescent="0.25">
      <c r="A454" s="5">
        <v>45640</v>
      </c>
      <c r="B454" s="6" t="s">
        <v>57</v>
      </c>
      <c r="C454" s="6" t="s">
        <v>90</v>
      </c>
      <c r="D454" s="6" t="s">
        <v>91</v>
      </c>
      <c r="E454" s="6" t="s">
        <v>81</v>
      </c>
      <c r="F454" s="6" t="s">
        <v>82</v>
      </c>
      <c r="G454" s="6" t="s">
        <v>74</v>
      </c>
      <c r="H454" s="6" t="s">
        <v>75</v>
      </c>
      <c r="I454" s="6">
        <v>24</v>
      </c>
      <c r="J454" s="6">
        <v>24</v>
      </c>
      <c r="K454" s="6">
        <v>4472.6400000000003</v>
      </c>
      <c r="L454" s="6"/>
      <c r="M454" s="6" t="s">
        <v>105</v>
      </c>
      <c r="N454" s="10">
        <f>IF(AND(Table1[[#This Row],[quantity]] &gt;= 0, Table1[[#This Row],[amount]] &gt;= 0), Table1[[#This Row],[quantity]] * Table1[[#This Row],[amount]], 0)</f>
        <v>107343.36000000002</v>
      </c>
      <c r="O454" s="10">
        <f t="shared" si="28"/>
        <v>565290.79</v>
      </c>
      <c r="P454" s="10">
        <f t="shared" si="29"/>
        <v>8837119.8199999984</v>
      </c>
      <c r="Q454" s="10">
        <f t="shared" si="30"/>
        <v>3651</v>
      </c>
      <c r="R454" s="10">
        <f t="shared" si="31"/>
        <v>288</v>
      </c>
      <c r="S454" s="10">
        <f>IF(Table1[[#This Row],[quantity]]&gt;0,Table1[[#This Row],[quantity]],0)</f>
        <v>24</v>
      </c>
      <c r="T454" s="10">
        <f>IF(AND(Table1[[#This Row],[quantity]]&lt;0,Table1[[#This Row],[amount]]&lt;0),Table1[[#This Row],[quantity]]*Table1[[#This Row],[amount]],0)</f>
        <v>0</v>
      </c>
      <c r="U454" s="10">
        <f>IF(Table1[[#This Row],[quantity]]&lt;0,Table1[[#This Row],[quantity]],0)</f>
        <v>0</v>
      </c>
    </row>
    <row r="455" spans="1:21" ht="14.25" customHeight="1" x14ac:dyDescent="0.25">
      <c r="A455" s="5">
        <v>45644</v>
      </c>
      <c r="B455" s="6" t="s">
        <v>57</v>
      </c>
      <c r="C455" s="6" t="s">
        <v>65</v>
      </c>
      <c r="D455" s="6" t="s">
        <v>66</v>
      </c>
      <c r="E455" s="6" t="s">
        <v>60</v>
      </c>
      <c r="F455" s="6" t="s">
        <v>61</v>
      </c>
      <c r="G455" s="6" t="s">
        <v>31</v>
      </c>
      <c r="H455" s="6" t="s">
        <v>32</v>
      </c>
      <c r="I455" s="6">
        <v>18</v>
      </c>
      <c r="J455" s="6">
        <v>18</v>
      </c>
      <c r="K455" s="6">
        <v>5921.1</v>
      </c>
      <c r="L455" s="6"/>
      <c r="M455" s="6" t="s">
        <v>136</v>
      </c>
      <c r="N455" s="10">
        <f>IF(AND(Table1[[#This Row],[quantity]] &gt;= 0, Table1[[#This Row],[amount]] &gt;= 0), Table1[[#This Row],[quantity]] * Table1[[#This Row],[amount]], 0)</f>
        <v>106579.8</v>
      </c>
      <c r="O455" s="10">
        <f t="shared" si="28"/>
        <v>1915592.6699999997</v>
      </c>
      <c r="P455" s="10">
        <f t="shared" si="29"/>
        <v>7560004.0400000038</v>
      </c>
      <c r="Q455" s="10">
        <f t="shared" si="30"/>
        <v>2938</v>
      </c>
      <c r="R455" s="10">
        <f t="shared" si="31"/>
        <v>225</v>
      </c>
      <c r="S455" s="10">
        <f>IF(Table1[[#This Row],[quantity]]&gt;0,Table1[[#This Row],[quantity]],0)</f>
        <v>18</v>
      </c>
      <c r="T455" s="10">
        <f>IF(AND(Table1[[#This Row],[quantity]]&lt;0,Table1[[#This Row],[amount]]&lt;0),Table1[[#This Row],[quantity]]*Table1[[#This Row],[amount]],0)</f>
        <v>0</v>
      </c>
      <c r="U455" s="10">
        <f>IF(Table1[[#This Row],[quantity]]&lt;0,Table1[[#This Row],[quantity]],0)</f>
        <v>0</v>
      </c>
    </row>
    <row r="456" spans="1:21" ht="14.25" customHeight="1" x14ac:dyDescent="0.25">
      <c r="A456" s="5">
        <v>45640</v>
      </c>
      <c r="B456" s="6" t="s">
        <v>57</v>
      </c>
      <c r="C456" s="6" t="s">
        <v>58</v>
      </c>
      <c r="D456" s="6" t="s">
        <v>59</v>
      </c>
      <c r="E456" s="6" t="s">
        <v>60</v>
      </c>
      <c r="F456" s="6" t="s">
        <v>61</v>
      </c>
      <c r="G456" s="6" t="s">
        <v>31</v>
      </c>
      <c r="H456" s="6" t="s">
        <v>32</v>
      </c>
      <c r="I456" s="6">
        <v>18</v>
      </c>
      <c r="J456" s="6">
        <v>18</v>
      </c>
      <c r="K456" s="6">
        <v>5921.1</v>
      </c>
      <c r="L456" s="6"/>
      <c r="M456" s="6" t="s">
        <v>105</v>
      </c>
      <c r="N456" s="10">
        <f>IF(AND(Table1[[#This Row],[quantity]] &gt;= 0, Table1[[#This Row],[amount]] &gt;= 0), Table1[[#This Row],[quantity]] * Table1[[#This Row],[amount]], 0)</f>
        <v>106579.8</v>
      </c>
      <c r="O456" s="10">
        <f t="shared" si="28"/>
        <v>924217.04000000027</v>
      </c>
      <c r="P456" s="10">
        <f t="shared" si="29"/>
        <v>8729776.459999999</v>
      </c>
      <c r="Q456" s="10">
        <f t="shared" si="30"/>
        <v>3627</v>
      </c>
      <c r="R456" s="10">
        <f t="shared" si="31"/>
        <v>287</v>
      </c>
      <c r="S456" s="10">
        <f>IF(Table1[[#This Row],[quantity]]&gt;0,Table1[[#This Row],[quantity]],0)</f>
        <v>18</v>
      </c>
      <c r="T456" s="10">
        <f>IF(AND(Table1[[#This Row],[quantity]]&lt;0,Table1[[#This Row],[amount]]&lt;0),Table1[[#This Row],[quantity]]*Table1[[#This Row],[amount]],0)</f>
        <v>0</v>
      </c>
      <c r="U456" s="10">
        <f>IF(Table1[[#This Row],[quantity]]&lt;0,Table1[[#This Row],[quantity]],0)</f>
        <v>0</v>
      </c>
    </row>
    <row r="457" spans="1:21" ht="14.25" customHeight="1" x14ac:dyDescent="0.25">
      <c r="A457" s="5">
        <v>45643</v>
      </c>
      <c r="B457" s="6" t="s">
        <v>57</v>
      </c>
      <c r="C457" s="6" t="s">
        <v>58</v>
      </c>
      <c r="D457" s="6" t="s">
        <v>59</v>
      </c>
      <c r="E457" s="6" t="s">
        <v>60</v>
      </c>
      <c r="F457" s="6" t="s">
        <v>61</v>
      </c>
      <c r="G457" s="6" t="s">
        <v>31</v>
      </c>
      <c r="H457" s="6" t="s">
        <v>32</v>
      </c>
      <c r="I457" s="6">
        <v>18</v>
      </c>
      <c r="J457" s="6">
        <v>18</v>
      </c>
      <c r="K457" s="6">
        <v>5921.1</v>
      </c>
      <c r="L457" s="6"/>
      <c r="M457" s="6" t="s">
        <v>136</v>
      </c>
      <c r="N457" s="10">
        <f>IF(AND(Table1[[#This Row],[quantity]] &gt;= 0, Table1[[#This Row],[amount]] &gt;= 0), Table1[[#This Row],[quantity]] * Table1[[#This Row],[amount]], 0)</f>
        <v>106579.8</v>
      </c>
      <c r="O457" s="10">
        <f t="shared" si="28"/>
        <v>817637.24000000022</v>
      </c>
      <c r="P457" s="10">
        <f t="shared" si="29"/>
        <v>7453424.2400000049</v>
      </c>
      <c r="Q457" s="10">
        <f t="shared" si="30"/>
        <v>2920</v>
      </c>
      <c r="R457" s="10">
        <f t="shared" si="31"/>
        <v>224</v>
      </c>
      <c r="S457" s="10">
        <f>IF(Table1[[#This Row],[quantity]]&gt;0,Table1[[#This Row],[quantity]],0)</f>
        <v>18</v>
      </c>
      <c r="T457" s="10">
        <f>IF(AND(Table1[[#This Row],[quantity]]&lt;0,Table1[[#This Row],[amount]]&lt;0),Table1[[#This Row],[quantity]]*Table1[[#This Row],[amount]],0)</f>
        <v>0</v>
      </c>
      <c r="U457" s="10">
        <f>IF(Table1[[#This Row],[quantity]]&lt;0,Table1[[#This Row],[quantity]],0)</f>
        <v>0</v>
      </c>
    </row>
    <row r="458" spans="1:21" ht="14.25" customHeight="1" x14ac:dyDescent="0.25">
      <c r="A458" s="5">
        <v>45645</v>
      </c>
      <c r="B458" s="6" t="s">
        <v>57</v>
      </c>
      <c r="C458" s="6" t="s">
        <v>87</v>
      </c>
      <c r="D458" s="6" t="s">
        <v>88</v>
      </c>
      <c r="E458" s="6" t="s">
        <v>60</v>
      </c>
      <c r="F458" s="6" t="s">
        <v>61</v>
      </c>
      <c r="G458" s="6" t="s">
        <v>94</v>
      </c>
      <c r="H458" s="6" t="s">
        <v>98</v>
      </c>
      <c r="I458" s="6">
        <v>18</v>
      </c>
      <c r="J458" s="6">
        <v>18</v>
      </c>
      <c r="K458" s="6">
        <v>5921.1</v>
      </c>
      <c r="L458" s="6"/>
      <c r="M458" s="6" t="s">
        <v>136</v>
      </c>
      <c r="N458" s="10">
        <f>IF(AND(Table1[[#This Row],[quantity]] &gt;= 0, Table1[[#This Row],[amount]] &gt;= 0), Table1[[#This Row],[quantity]] * Table1[[#This Row],[amount]], 0)</f>
        <v>106579.8</v>
      </c>
      <c r="O458" s="10">
        <f t="shared" si="28"/>
        <v>1978223.7000000002</v>
      </c>
      <c r="P458" s="10">
        <f t="shared" si="29"/>
        <v>7346844.4400000051</v>
      </c>
      <c r="Q458" s="10">
        <f t="shared" si="30"/>
        <v>2902</v>
      </c>
      <c r="R458" s="10">
        <f t="shared" si="31"/>
        <v>223</v>
      </c>
      <c r="S458" s="10">
        <f>IF(Table1[[#This Row],[quantity]]&gt;0,Table1[[#This Row],[quantity]],0)</f>
        <v>18</v>
      </c>
      <c r="T458" s="10">
        <f>IF(AND(Table1[[#This Row],[quantity]]&lt;0,Table1[[#This Row],[amount]]&lt;0),Table1[[#This Row],[quantity]]*Table1[[#This Row],[amount]],0)</f>
        <v>0</v>
      </c>
      <c r="U458" s="10">
        <f>IF(Table1[[#This Row],[quantity]]&lt;0,Table1[[#This Row],[quantity]],0)</f>
        <v>0</v>
      </c>
    </row>
    <row r="459" spans="1:21" ht="14.25" customHeight="1" x14ac:dyDescent="0.25">
      <c r="A459" s="5">
        <v>45646</v>
      </c>
      <c r="B459" s="6" t="s">
        <v>57</v>
      </c>
      <c r="C459" s="6" t="s">
        <v>67</v>
      </c>
      <c r="D459" s="6" t="s">
        <v>68</v>
      </c>
      <c r="E459" s="6" t="s">
        <v>60</v>
      </c>
      <c r="F459" s="6" t="s">
        <v>61</v>
      </c>
      <c r="G459" s="6" t="s">
        <v>31</v>
      </c>
      <c r="H459" s="6" t="s">
        <v>32</v>
      </c>
      <c r="I459" s="6">
        <v>18</v>
      </c>
      <c r="J459" s="6">
        <v>18</v>
      </c>
      <c r="K459" s="6">
        <v>5921.1</v>
      </c>
      <c r="L459" s="6"/>
      <c r="M459" s="6" t="s">
        <v>136</v>
      </c>
      <c r="N459" s="10">
        <f>IF(AND(Table1[[#This Row],[quantity]] &gt;= 0, Table1[[#This Row],[amount]] &gt;= 0), Table1[[#This Row],[quantity]] * Table1[[#This Row],[amount]], 0)</f>
        <v>106579.8</v>
      </c>
      <c r="O459" s="10">
        <f t="shared" si="28"/>
        <v>1517181.44</v>
      </c>
      <c r="P459" s="10">
        <f t="shared" si="29"/>
        <v>7240264.6400000034</v>
      </c>
      <c r="Q459" s="10">
        <f t="shared" si="30"/>
        <v>2884</v>
      </c>
      <c r="R459" s="10">
        <f t="shared" si="31"/>
        <v>222</v>
      </c>
      <c r="S459" s="10">
        <f>IF(Table1[[#This Row],[quantity]]&gt;0,Table1[[#This Row],[quantity]],0)</f>
        <v>18</v>
      </c>
      <c r="T459" s="10">
        <f>IF(AND(Table1[[#This Row],[quantity]]&lt;0,Table1[[#This Row],[amount]]&lt;0),Table1[[#This Row],[quantity]]*Table1[[#This Row],[amount]],0)</f>
        <v>0</v>
      </c>
      <c r="U459" s="10">
        <f>IF(Table1[[#This Row],[quantity]]&lt;0,Table1[[#This Row],[quantity]],0)</f>
        <v>0</v>
      </c>
    </row>
    <row r="460" spans="1:21" ht="14.25" customHeight="1" x14ac:dyDescent="0.25">
      <c r="A460" s="5">
        <v>45628</v>
      </c>
      <c r="B460" s="6" t="s">
        <v>83</v>
      </c>
      <c r="C460" s="6" t="s">
        <v>170</v>
      </c>
      <c r="D460" s="6" t="s">
        <v>171</v>
      </c>
      <c r="E460" s="6" t="s">
        <v>172</v>
      </c>
      <c r="F460" s="6" t="s">
        <v>173</v>
      </c>
      <c r="G460" s="6" t="s">
        <v>94</v>
      </c>
      <c r="H460" s="6" t="s">
        <v>98</v>
      </c>
      <c r="I460" s="6">
        <v>18</v>
      </c>
      <c r="J460" s="6">
        <v>-18</v>
      </c>
      <c r="K460" s="6">
        <v>-5921.1</v>
      </c>
      <c r="L460" s="6" t="s">
        <v>174</v>
      </c>
      <c r="M460" s="6" t="s">
        <v>21</v>
      </c>
      <c r="N460" s="10">
        <f>IF(AND(Table1[[#This Row],[quantity]] &gt;= 0, Table1[[#This Row],[amount]] &gt;= 0), Table1[[#This Row],[quantity]] * Table1[[#This Row],[amount]], 0)</f>
        <v>0</v>
      </c>
      <c r="O460" s="10">
        <f t="shared" si="28"/>
        <v>0</v>
      </c>
      <c r="P460" s="10">
        <f t="shared" si="29"/>
        <v>0</v>
      </c>
      <c r="Q460" s="10">
        <f t="shared" si="30"/>
        <v>-117</v>
      </c>
      <c r="R460" s="10">
        <f t="shared" si="31"/>
        <v>67</v>
      </c>
      <c r="S460" s="10">
        <f>IF(Table1[[#This Row],[quantity]]&gt;0,Table1[[#This Row],[quantity]],0)</f>
        <v>0</v>
      </c>
      <c r="T460" s="10">
        <f>IF(AND(Table1[[#This Row],[quantity]]&lt;0,Table1[[#This Row],[amount]]&lt;0),Table1[[#This Row],[quantity]]*Table1[[#This Row],[amount]],0)</f>
        <v>106579.8</v>
      </c>
      <c r="U460" s="10">
        <f>IF(Table1[[#This Row],[quantity]]&lt;0,Table1[[#This Row],[quantity]],0)</f>
        <v>-18</v>
      </c>
    </row>
    <row r="461" spans="1:21" ht="14.25" customHeight="1" x14ac:dyDescent="0.25">
      <c r="A461" s="5">
        <v>45643</v>
      </c>
      <c r="B461" s="6" t="s">
        <v>57</v>
      </c>
      <c r="C461" s="6" t="s">
        <v>87</v>
      </c>
      <c r="D461" s="6" t="s">
        <v>88</v>
      </c>
      <c r="E461" s="6" t="s">
        <v>60</v>
      </c>
      <c r="F461" s="6" t="s">
        <v>61</v>
      </c>
      <c r="G461" s="6" t="s">
        <v>62</v>
      </c>
      <c r="H461" s="6" t="s">
        <v>124</v>
      </c>
      <c r="I461" s="6">
        <v>12</v>
      </c>
      <c r="J461" s="6">
        <v>24</v>
      </c>
      <c r="K461" s="6">
        <v>4422.24</v>
      </c>
      <c r="L461" s="6"/>
      <c r="M461" s="6" t="s">
        <v>136</v>
      </c>
      <c r="N461" s="10">
        <f>IF(AND(Table1[[#This Row],[quantity]] &gt;= 0, Table1[[#This Row],[amount]] &gt;= 0), Table1[[#This Row],[quantity]] * Table1[[#This Row],[amount]], 0)</f>
        <v>106133.75999999999</v>
      </c>
      <c r="O461" s="10">
        <f t="shared" si="28"/>
        <v>1871643.9000000001</v>
      </c>
      <c r="P461" s="10">
        <f t="shared" si="29"/>
        <v>7133684.8400000036</v>
      </c>
      <c r="Q461" s="10">
        <f t="shared" si="30"/>
        <v>2866</v>
      </c>
      <c r="R461" s="10">
        <f t="shared" si="31"/>
        <v>221</v>
      </c>
      <c r="S461" s="10">
        <f>IF(Table1[[#This Row],[quantity]]&gt;0,Table1[[#This Row],[quantity]],0)</f>
        <v>24</v>
      </c>
      <c r="T461" s="10">
        <f>IF(AND(Table1[[#This Row],[quantity]]&lt;0,Table1[[#This Row],[amount]]&lt;0),Table1[[#This Row],[quantity]]*Table1[[#This Row],[amount]],0)</f>
        <v>0</v>
      </c>
      <c r="U461" s="10">
        <f>IF(Table1[[#This Row],[quantity]]&lt;0,Table1[[#This Row],[quantity]],0)</f>
        <v>0</v>
      </c>
    </row>
    <row r="462" spans="1:21" ht="14.25" customHeight="1" x14ac:dyDescent="0.25">
      <c r="A462" s="5">
        <v>45646</v>
      </c>
      <c r="B462" s="6" t="s">
        <v>57</v>
      </c>
      <c r="C462" s="6" t="s">
        <v>67</v>
      </c>
      <c r="D462" s="6" t="s">
        <v>68</v>
      </c>
      <c r="E462" s="6" t="s">
        <v>60</v>
      </c>
      <c r="F462" s="6" t="s">
        <v>61</v>
      </c>
      <c r="G462" s="6" t="s">
        <v>62</v>
      </c>
      <c r="H462" s="6" t="s">
        <v>124</v>
      </c>
      <c r="I462" s="6">
        <v>12</v>
      </c>
      <c r="J462" s="6">
        <v>24</v>
      </c>
      <c r="K462" s="6">
        <v>4422.24</v>
      </c>
      <c r="L462" s="6"/>
      <c r="M462" s="6" t="s">
        <v>136</v>
      </c>
      <c r="N462" s="10">
        <f>IF(AND(Table1[[#This Row],[quantity]] &gt;= 0, Table1[[#This Row],[amount]] &gt;= 0), Table1[[#This Row],[quantity]] * Table1[[#This Row],[amount]], 0)</f>
        <v>106133.75999999999</v>
      </c>
      <c r="O462" s="10">
        <f t="shared" si="28"/>
        <v>1410601.6399999997</v>
      </c>
      <c r="P462" s="10">
        <f t="shared" si="29"/>
        <v>7027551.0800000029</v>
      </c>
      <c r="Q462" s="10">
        <f t="shared" si="30"/>
        <v>2842</v>
      </c>
      <c r="R462" s="10">
        <f t="shared" si="31"/>
        <v>220</v>
      </c>
      <c r="S462" s="10">
        <f>IF(Table1[[#This Row],[quantity]]&gt;0,Table1[[#This Row],[quantity]],0)</f>
        <v>24</v>
      </c>
      <c r="T462" s="10">
        <f>IF(AND(Table1[[#This Row],[quantity]]&lt;0,Table1[[#This Row],[amount]]&lt;0),Table1[[#This Row],[quantity]]*Table1[[#This Row],[amount]],0)</f>
        <v>0</v>
      </c>
      <c r="U462" s="10">
        <f>IF(Table1[[#This Row],[quantity]]&lt;0,Table1[[#This Row],[quantity]],0)</f>
        <v>0</v>
      </c>
    </row>
    <row r="463" spans="1:21" ht="14.25" customHeight="1" x14ac:dyDescent="0.25">
      <c r="A463" s="5">
        <v>45646</v>
      </c>
      <c r="B463" s="6" t="s">
        <v>57</v>
      </c>
      <c r="C463" s="6" t="s">
        <v>67</v>
      </c>
      <c r="D463" s="6" t="s">
        <v>68</v>
      </c>
      <c r="E463" s="6" t="s">
        <v>60</v>
      </c>
      <c r="F463" s="6" t="s">
        <v>61</v>
      </c>
      <c r="G463" s="6" t="s">
        <v>26</v>
      </c>
      <c r="H463" s="6" t="s">
        <v>27</v>
      </c>
      <c r="I463" s="6">
        <v>144</v>
      </c>
      <c r="J463" s="6">
        <v>72</v>
      </c>
      <c r="K463" s="6">
        <v>1440</v>
      </c>
      <c r="L463" s="6"/>
      <c r="M463" s="6" t="s">
        <v>136</v>
      </c>
      <c r="N463" s="10">
        <f>IF(AND(Table1[[#This Row],[quantity]] &gt;= 0, Table1[[#This Row],[amount]] &gt;= 0), Table1[[#This Row],[quantity]] * Table1[[#This Row],[amount]], 0)</f>
        <v>103680</v>
      </c>
      <c r="O463" s="10">
        <f t="shared" si="28"/>
        <v>1304467.8799999997</v>
      </c>
      <c r="P463" s="10">
        <f t="shared" si="29"/>
        <v>6921417.3200000031</v>
      </c>
      <c r="Q463" s="10">
        <f t="shared" si="30"/>
        <v>2818</v>
      </c>
      <c r="R463" s="10">
        <f t="shared" si="31"/>
        <v>219</v>
      </c>
      <c r="S463" s="10">
        <f>IF(Table1[[#This Row],[quantity]]&gt;0,Table1[[#This Row],[quantity]],0)</f>
        <v>72</v>
      </c>
      <c r="T463" s="10">
        <f>IF(AND(Table1[[#This Row],[quantity]]&lt;0,Table1[[#This Row],[amount]]&lt;0),Table1[[#This Row],[quantity]]*Table1[[#This Row],[amount]],0)</f>
        <v>0</v>
      </c>
      <c r="U463" s="10">
        <f>IF(Table1[[#This Row],[quantity]]&lt;0,Table1[[#This Row],[quantity]],0)</f>
        <v>0</v>
      </c>
    </row>
    <row r="464" spans="1:21" ht="14.25" customHeight="1" x14ac:dyDescent="0.25">
      <c r="A464" s="5">
        <v>45642</v>
      </c>
      <c r="B464" s="6" t="s">
        <v>57</v>
      </c>
      <c r="C464" s="6" t="s">
        <v>126</v>
      </c>
      <c r="D464" s="6" t="s">
        <v>127</v>
      </c>
      <c r="E464" s="6" t="s">
        <v>45</v>
      </c>
      <c r="F464" s="6" t="s">
        <v>128</v>
      </c>
      <c r="G464" s="6" t="s">
        <v>40</v>
      </c>
      <c r="H464" s="6" t="s">
        <v>50</v>
      </c>
      <c r="I464" s="6">
        <v>140</v>
      </c>
      <c r="J464" s="6">
        <v>24</v>
      </c>
      <c r="K464" s="6">
        <v>4305.6000000000004</v>
      </c>
      <c r="L464" s="6"/>
      <c r="M464" s="6" t="s">
        <v>105</v>
      </c>
      <c r="N464" s="10">
        <f>IF(AND(Table1[[#This Row],[quantity]] &gt;= 0, Table1[[#This Row],[amount]] &gt;= 0), Table1[[#This Row],[quantity]] * Table1[[#This Row],[amount]], 0)</f>
        <v>103334.40000000001</v>
      </c>
      <c r="O464" s="10">
        <f t="shared" si="28"/>
        <v>3196886.2299999995</v>
      </c>
      <c r="P464" s="10">
        <f t="shared" si="29"/>
        <v>8623196.6599999983</v>
      </c>
      <c r="Q464" s="10">
        <f t="shared" si="30"/>
        <v>3609</v>
      </c>
      <c r="R464" s="10">
        <f t="shared" si="31"/>
        <v>286</v>
      </c>
      <c r="S464" s="10">
        <f>IF(Table1[[#This Row],[quantity]]&gt;0,Table1[[#This Row],[quantity]],0)</f>
        <v>24</v>
      </c>
      <c r="T464" s="10">
        <f>IF(AND(Table1[[#This Row],[quantity]]&lt;0,Table1[[#This Row],[amount]]&lt;0),Table1[[#This Row],[quantity]]*Table1[[#This Row],[amount]],0)</f>
        <v>0</v>
      </c>
      <c r="U464" s="10">
        <f>IF(Table1[[#This Row],[quantity]]&lt;0,Table1[[#This Row],[quantity]],0)</f>
        <v>0</v>
      </c>
    </row>
    <row r="465" spans="1:21" ht="14.25" customHeight="1" x14ac:dyDescent="0.25">
      <c r="A465" s="5">
        <v>45640</v>
      </c>
      <c r="B465" s="6" t="s">
        <v>57</v>
      </c>
      <c r="C465" s="6" t="s">
        <v>96</v>
      </c>
      <c r="D465" s="6" t="s">
        <v>97</v>
      </c>
      <c r="E465" s="6" t="s">
        <v>60</v>
      </c>
      <c r="F465" s="6" t="s">
        <v>61</v>
      </c>
      <c r="G465" s="6" t="s">
        <v>62</v>
      </c>
      <c r="H465" s="6" t="s">
        <v>71</v>
      </c>
      <c r="I465" s="6">
        <v>24</v>
      </c>
      <c r="J465" s="6">
        <v>48</v>
      </c>
      <c r="K465" s="6">
        <v>2088.96</v>
      </c>
      <c r="L465" s="6"/>
      <c r="M465" s="6" t="s">
        <v>105</v>
      </c>
      <c r="N465" s="10">
        <f>IF(AND(Table1[[#This Row],[quantity]] &gt;= 0, Table1[[#This Row],[amount]] &gt;= 0), Table1[[#This Row],[quantity]] * Table1[[#This Row],[amount]], 0)</f>
        <v>100270.08</v>
      </c>
      <c r="O465" s="10">
        <f t="shared" si="28"/>
        <v>1498829.9100000001</v>
      </c>
      <c r="P465" s="10">
        <f t="shared" si="29"/>
        <v>8519862.2599999979</v>
      </c>
      <c r="Q465" s="10">
        <f t="shared" si="30"/>
        <v>3585</v>
      </c>
      <c r="R465" s="10">
        <f t="shared" si="31"/>
        <v>285</v>
      </c>
      <c r="S465" s="10">
        <f>IF(Table1[[#This Row],[quantity]]&gt;0,Table1[[#This Row],[quantity]],0)</f>
        <v>48</v>
      </c>
      <c r="T465" s="10">
        <f>IF(AND(Table1[[#This Row],[quantity]]&lt;0,Table1[[#This Row],[amount]]&lt;0),Table1[[#This Row],[quantity]]*Table1[[#This Row],[amount]],0)</f>
        <v>0</v>
      </c>
      <c r="U465" s="10">
        <f>IF(Table1[[#This Row],[quantity]]&lt;0,Table1[[#This Row],[quantity]],0)</f>
        <v>0</v>
      </c>
    </row>
    <row r="466" spans="1:21" ht="14.25" customHeight="1" x14ac:dyDescent="0.25">
      <c r="A466" s="5">
        <v>45640</v>
      </c>
      <c r="B466" s="6" t="s">
        <v>57</v>
      </c>
      <c r="C466" s="6" t="s">
        <v>69</v>
      </c>
      <c r="D466" s="6" t="s">
        <v>70</v>
      </c>
      <c r="E466" s="6" t="s">
        <v>60</v>
      </c>
      <c r="F466" s="6" t="s">
        <v>61</v>
      </c>
      <c r="G466" s="6" t="s">
        <v>62</v>
      </c>
      <c r="H466" s="6" t="s">
        <v>71</v>
      </c>
      <c r="I466" s="6">
        <v>24</v>
      </c>
      <c r="J466" s="6">
        <v>48</v>
      </c>
      <c r="K466" s="6">
        <v>2088.96</v>
      </c>
      <c r="L466" s="6"/>
      <c r="M466" s="6" t="s">
        <v>105</v>
      </c>
      <c r="N466" s="10">
        <f>IF(AND(Table1[[#This Row],[quantity]] &gt;= 0, Table1[[#This Row],[amount]] &gt;= 0), Table1[[#This Row],[quantity]] * Table1[[#This Row],[amount]], 0)</f>
        <v>100270.08</v>
      </c>
      <c r="O466" s="10">
        <f t="shared" si="28"/>
        <v>541772.35000000009</v>
      </c>
      <c r="P466" s="10">
        <f t="shared" si="29"/>
        <v>8419592.1799999978</v>
      </c>
      <c r="Q466" s="10">
        <f t="shared" si="30"/>
        <v>3537</v>
      </c>
      <c r="R466" s="10">
        <f t="shared" si="31"/>
        <v>284</v>
      </c>
      <c r="S466" s="10">
        <f>IF(Table1[[#This Row],[quantity]]&gt;0,Table1[[#This Row],[quantity]],0)</f>
        <v>48</v>
      </c>
      <c r="T466" s="10">
        <f>IF(AND(Table1[[#This Row],[quantity]]&lt;0,Table1[[#This Row],[amount]]&lt;0),Table1[[#This Row],[quantity]]*Table1[[#This Row],[amount]],0)</f>
        <v>0</v>
      </c>
      <c r="U466" s="10">
        <f>IF(Table1[[#This Row],[quantity]]&lt;0,Table1[[#This Row],[quantity]],0)</f>
        <v>0</v>
      </c>
    </row>
    <row r="467" spans="1:21" ht="14.25" customHeight="1" x14ac:dyDescent="0.25">
      <c r="A467" s="5">
        <v>45640</v>
      </c>
      <c r="B467" s="6" t="s">
        <v>57</v>
      </c>
      <c r="C467" s="6" t="s">
        <v>96</v>
      </c>
      <c r="D467" s="6" t="s">
        <v>97</v>
      </c>
      <c r="E467" s="6" t="s">
        <v>60</v>
      </c>
      <c r="F467" s="6" t="s">
        <v>61</v>
      </c>
      <c r="G467" s="6" t="s">
        <v>62</v>
      </c>
      <c r="H467" s="6" t="s">
        <v>63</v>
      </c>
      <c r="I467" s="6">
        <v>6</v>
      </c>
      <c r="J467" s="6">
        <v>12</v>
      </c>
      <c r="K467" s="6">
        <v>8347.7999999999993</v>
      </c>
      <c r="L467" s="6"/>
      <c r="M467" s="6" t="s">
        <v>105</v>
      </c>
      <c r="N467" s="10">
        <f>IF(AND(Table1[[#This Row],[quantity]] &gt;= 0, Table1[[#This Row],[amount]] &gt;= 0), Table1[[#This Row],[quantity]] * Table1[[#This Row],[amount]], 0)</f>
        <v>100173.59999999999</v>
      </c>
      <c r="O467" s="10">
        <f t="shared" si="28"/>
        <v>1398559.8300000003</v>
      </c>
      <c r="P467" s="10">
        <f t="shared" si="29"/>
        <v>8319322.0999999978</v>
      </c>
      <c r="Q467" s="10">
        <f t="shared" si="30"/>
        <v>3489</v>
      </c>
      <c r="R467" s="10">
        <f t="shared" si="31"/>
        <v>283</v>
      </c>
      <c r="S467" s="10">
        <f>IF(Table1[[#This Row],[quantity]]&gt;0,Table1[[#This Row],[quantity]],0)</f>
        <v>12</v>
      </c>
      <c r="T467" s="10">
        <f>IF(AND(Table1[[#This Row],[quantity]]&lt;0,Table1[[#This Row],[amount]]&lt;0),Table1[[#This Row],[quantity]]*Table1[[#This Row],[amount]],0)</f>
        <v>0</v>
      </c>
      <c r="U467" s="10">
        <f>IF(Table1[[#This Row],[quantity]]&lt;0,Table1[[#This Row],[quantity]],0)</f>
        <v>0</v>
      </c>
    </row>
    <row r="468" spans="1:21" ht="14.25" customHeight="1" x14ac:dyDescent="0.25">
      <c r="A468" s="5">
        <v>45642</v>
      </c>
      <c r="B468" s="6" t="s">
        <v>57</v>
      </c>
      <c r="C468" s="6" t="s">
        <v>129</v>
      </c>
      <c r="D468" s="6" t="s">
        <v>130</v>
      </c>
      <c r="E468" s="6" t="s">
        <v>81</v>
      </c>
      <c r="F468" s="6" t="s">
        <v>82</v>
      </c>
      <c r="G468" s="6" t="s">
        <v>31</v>
      </c>
      <c r="H468" s="6" t="s">
        <v>32</v>
      </c>
      <c r="I468" s="6">
        <v>18</v>
      </c>
      <c r="J468" s="6">
        <v>18</v>
      </c>
      <c r="K468" s="6">
        <v>5526.36</v>
      </c>
      <c r="L468" s="6"/>
      <c r="M468" s="6" t="s">
        <v>105</v>
      </c>
      <c r="N468" s="10">
        <f>IF(AND(Table1[[#This Row],[quantity]] &gt;= 0, Table1[[#This Row],[amount]] &gt;= 0), Table1[[#This Row],[quantity]] * Table1[[#This Row],[amount]], 0)</f>
        <v>99474.48</v>
      </c>
      <c r="O468" s="10">
        <f t="shared" si="28"/>
        <v>1809064.5200000005</v>
      </c>
      <c r="P468" s="10">
        <f t="shared" si="29"/>
        <v>8219148.4999999981</v>
      </c>
      <c r="Q468" s="10">
        <f t="shared" si="30"/>
        <v>3477</v>
      </c>
      <c r="R468" s="10">
        <f t="shared" si="31"/>
        <v>282</v>
      </c>
      <c r="S468" s="10">
        <f>IF(Table1[[#This Row],[quantity]]&gt;0,Table1[[#This Row],[quantity]],0)</f>
        <v>18</v>
      </c>
      <c r="T468" s="10">
        <f>IF(AND(Table1[[#This Row],[quantity]]&lt;0,Table1[[#This Row],[amount]]&lt;0),Table1[[#This Row],[quantity]]*Table1[[#This Row],[amount]],0)</f>
        <v>0</v>
      </c>
      <c r="U468" s="10">
        <f>IF(Table1[[#This Row],[quantity]]&lt;0,Table1[[#This Row],[quantity]],0)</f>
        <v>0</v>
      </c>
    </row>
    <row r="469" spans="1:21" ht="14.25" customHeight="1" x14ac:dyDescent="0.25">
      <c r="A469" s="5">
        <v>45643</v>
      </c>
      <c r="B469" s="6" t="s">
        <v>57</v>
      </c>
      <c r="C469" s="6" t="s">
        <v>137</v>
      </c>
      <c r="D469" s="6" t="s">
        <v>138</v>
      </c>
      <c r="E469" s="6" t="s">
        <v>60</v>
      </c>
      <c r="F469" s="6" t="s">
        <v>61</v>
      </c>
      <c r="G469" s="6" t="s">
        <v>31</v>
      </c>
      <c r="H469" s="6" t="s">
        <v>32</v>
      </c>
      <c r="I469" s="6">
        <v>18</v>
      </c>
      <c r="J469" s="6">
        <v>18</v>
      </c>
      <c r="K469" s="6">
        <v>5526.36</v>
      </c>
      <c r="L469" s="6"/>
      <c r="M469" s="6" t="s">
        <v>136</v>
      </c>
      <c r="N469" s="10">
        <f>IF(AND(Table1[[#This Row],[quantity]] &gt;= 0, Table1[[#This Row],[amount]] &gt;= 0), Table1[[#This Row],[quantity]] * Table1[[#This Row],[amount]], 0)</f>
        <v>99474.48</v>
      </c>
      <c r="O469" s="10">
        <f t="shared" si="28"/>
        <v>858025.6399999999</v>
      </c>
      <c r="P469" s="10">
        <f t="shared" si="29"/>
        <v>6817737.3200000031</v>
      </c>
      <c r="Q469" s="10">
        <f t="shared" si="30"/>
        <v>2746</v>
      </c>
      <c r="R469" s="10">
        <f t="shared" si="31"/>
        <v>218</v>
      </c>
      <c r="S469" s="10">
        <f>IF(Table1[[#This Row],[quantity]]&gt;0,Table1[[#This Row],[quantity]],0)</f>
        <v>18</v>
      </c>
      <c r="T469" s="10">
        <f>IF(AND(Table1[[#This Row],[quantity]]&lt;0,Table1[[#This Row],[amount]]&lt;0),Table1[[#This Row],[quantity]]*Table1[[#This Row],[amount]],0)</f>
        <v>0</v>
      </c>
      <c r="U469" s="10">
        <f>IF(Table1[[#This Row],[quantity]]&lt;0,Table1[[#This Row],[quantity]],0)</f>
        <v>0</v>
      </c>
    </row>
    <row r="470" spans="1:21" ht="14.25" customHeight="1" x14ac:dyDescent="0.25">
      <c r="A470" s="5">
        <v>45640</v>
      </c>
      <c r="B470" s="6" t="s">
        <v>57</v>
      </c>
      <c r="C470" s="6" t="s">
        <v>96</v>
      </c>
      <c r="D470" s="6" t="s">
        <v>97</v>
      </c>
      <c r="E470" s="6" t="s">
        <v>60</v>
      </c>
      <c r="F470" s="6" t="s">
        <v>61</v>
      </c>
      <c r="G470" s="6" t="s">
        <v>74</v>
      </c>
      <c r="H470" s="6" t="s">
        <v>75</v>
      </c>
      <c r="I470" s="6">
        <v>48</v>
      </c>
      <c r="J470" s="6">
        <v>36</v>
      </c>
      <c r="K470" s="6">
        <v>2749.32</v>
      </c>
      <c r="L470" s="6"/>
      <c r="M470" s="6" t="s">
        <v>105</v>
      </c>
      <c r="N470" s="10">
        <f>IF(AND(Table1[[#This Row],[quantity]] &gt;= 0, Table1[[#This Row],[amount]] &gt;= 0), Table1[[#This Row],[quantity]] * Table1[[#This Row],[amount]], 0)</f>
        <v>98975.52</v>
      </c>
      <c r="O470" s="10">
        <f t="shared" si="28"/>
        <v>1298386.2300000002</v>
      </c>
      <c r="P470" s="10">
        <f t="shared" si="29"/>
        <v>8119674.0199999977</v>
      </c>
      <c r="Q470" s="10">
        <f t="shared" si="30"/>
        <v>3459</v>
      </c>
      <c r="R470" s="10">
        <f t="shared" si="31"/>
        <v>281</v>
      </c>
      <c r="S470" s="10">
        <f>IF(Table1[[#This Row],[quantity]]&gt;0,Table1[[#This Row],[quantity]],0)</f>
        <v>36</v>
      </c>
      <c r="T470" s="10">
        <f>IF(AND(Table1[[#This Row],[quantity]]&lt;0,Table1[[#This Row],[amount]]&lt;0),Table1[[#This Row],[quantity]]*Table1[[#This Row],[amount]],0)</f>
        <v>0</v>
      </c>
      <c r="U470" s="10">
        <f>IF(Table1[[#This Row],[quantity]]&lt;0,Table1[[#This Row],[quantity]],0)</f>
        <v>0</v>
      </c>
    </row>
    <row r="471" spans="1:21" ht="14.25" customHeight="1" x14ac:dyDescent="0.25">
      <c r="A471" s="5">
        <v>45646</v>
      </c>
      <c r="B471" s="6" t="s">
        <v>57</v>
      </c>
      <c r="C471" s="6" t="s">
        <v>67</v>
      </c>
      <c r="D471" s="6" t="s">
        <v>68</v>
      </c>
      <c r="E471" s="6" t="s">
        <v>60</v>
      </c>
      <c r="F471" s="6" t="s">
        <v>61</v>
      </c>
      <c r="G471" s="6" t="s">
        <v>74</v>
      </c>
      <c r="H471" s="6" t="s">
        <v>76</v>
      </c>
      <c r="I471" s="6">
        <v>56</v>
      </c>
      <c r="J471" s="6">
        <v>24</v>
      </c>
      <c r="K471" s="6">
        <v>4123.68</v>
      </c>
      <c r="L471" s="6"/>
      <c r="M471" s="6" t="s">
        <v>136</v>
      </c>
      <c r="N471" s="10">
        <f>IF(AND(Table1[[#This Row],[quantity]] &gt;= 0, Table1[[#This Row],[amount]] &gt;= 0), Table1[[#This Row],[quantity]] * Table1[[#This Row],[amount]], 0)</f>
        <v>98968.320000000007</v>
      </c>
      <c r="O471" s="10">
        <f t="shared" si="28"/>
        <v>1200787.8799999997</v>
      </c>
      <c r="P471" s="10">
        <f t="shared" si="29"/>
        <v>6718262.8400000026</v>
      </c>
      <c r="Q471" s="10">
        <f t="shared" si="30"/>
        <v>2728</v>
      </c>
      <c r="R471" s="10">
        <f t="shared" si="31"/>
        <v>217</v>
      </c>
      <c r="S471" s="10">
        <f>IF(Table1[[#This Row],[quantity]]&gt;0,Table1[[#This Row],[quantity]],0)</f>
        <v>24</v>
      </c>
      <c r="T471" s="10">
        <f>IF(AND(Table1[[#This Row],[quantity]]&lt;0,Table1[[#This Row],[amount]]&lt;0),Table1[[#This Row],[quantity]]*Table1[[#This Row],[amount]],0)</f>
        <v>0</v>
      </c>
      <c r="U471" s="10">
        <f>IF(Table1[[#This Row],[quantity]]&lt;0,Table1[[#This Row],[quantity]],0)</f>
        <v>0</v>
      </c>
    </row>
    <row r="472" spans="1:21" ht="14.25" customHeight="1" x14ac:dyDescent="0.25">
      <c r="A472" s="5">
        <v>45643</v>
      </c>
      <c r="B472" s="6" t="s">
        <v>57</v>
      </c>
      <c r="C472" s="6" t="s">
        <v>137</v>
      </c>
      <c r="D472" s="6" t="s">
        <v>138</v>
      </c>
      <c r="E472" s="6" t="s">
        <v>60</v>
      </c>
      <c r="F472" s="6" t="s">
        <v>61</v>
      </c>
      <c r="G472" s="6" t="s">
        <v>74</v>
      </c>
      <c r="H472" s="6" t="s">
        <v>76</v>
      </c>
      <c r="I472" s="6">
        <v>56</v>
      </c>
      <c r="J472" s="6">
        <v>24</v>
      </c>
      <c r="K472" s="6">
        <v>4123.68</v>
      </c>
      <c r="L472" s="6"/>
      <c r="M472" s="6" t="s">
        <v>136</v>
      </c>
      <c r="N472" s="10">
        <f>IF(AND(Table1[[#This Row],[quantity]] &gt;= 0, Table1[[#This Row],[amount]] &gt;= 0), Table1[[#This Row],[quantity]] * Table1[[#This Row],[amount]], 0)</f>
        <v>98968.320000000007</v>
      </c>
      <c r="O472" s="10">
        <f t="shared" si="28"/>
        <v>758551.15999999992</v>
      </c>
      <c r="P472" s="10">
        <f t="shared" si="29"/>
        <v>6619294.5200000023</v>
      </c>
      <c r="Q472" s="10">
        <f t="shared" si="30"/>
        <v>2704</v>
      </c>
      <c r="R472" s="10">
        <f t="shared" si="31"/>
        <v>216</v>
      </c>
      <c r="S472" s="10">
        <f>IF(Table1[[#This Row],[quantity]]&gt;0,Table1[[#This Row],[quantity]],0)</f>
        <v>24</v>
      </c>
      <c r="T472" s="10">
        <f>IF(AND(Table1[[#This Row],[quantity]]&lt;0,Table1[[#This Row],[amount]]&lt;0),Table1[[#This Row],[quantity]]*Table1[[#This Row],[amount]],0)</f>
        <v>0</v>
      </c>
      <c r="U472" s="10">
        <f>IF(Table1[[#This Row],[quantity]]&lt;0,Table1[[#This Row],[quantity]],0)</f>
        <v>0</v>
      </c>
    </row>
    <row r="473" spans="1:21" ht="14.25" customHeight="1" x14ac:dyDescent="0.25">
      <c r="A473" s="5">
        <v>45642</v>
      </c>
      <c r="B473" s="6" t="s">
        <v>57</v>
      </c>
      <c r="C473" s="6" t="s">
        <v>126</v>
      </c>
      <c r="D473" s="6" t="s">
        <v>127</v>
      </c>
      <c r="E473" s="6" t="s">
        <v>45</v>
      </c>
      <c r="F473" s="6" t="s">
        <v>128</v>
      </c>
      <c r="G473" s="6" t="s">
        <v>31</v>
      </c>
      <c r="H473" s="6" t="s">
        <v>32</v>
      </c>
      <c r="I473" s="6">
        <v>48</v>
      </c>
      <c r="J473" s="6">
        <v>24</v>
      </c>
      <c r="K473" s="6">
        <v>4108.08</v>
      </c>
      <c r="L473" s="6"/>
      <c r="M473" s="6" t="s">
        <v>105</v>
      </c>
      <c r="N473" s="10">
        <f>IF(AND(Table1[[#This Row],[quantity]] &gt;= 0, Table1[[#This Row],[amount]] &gt;= 0), Table1[[#This Row],[quantity]] * Table1[[#This Row],[amount]], 0)</f>
        <v>98593.919999999998</v>
      </c>
      <c r="O473" s="10">
        <f t="shared" si="28"/>
        <v>3093551.8299999996</v>
      </c>
      <c r="P473" s="10">
        <f t="shared" si="29"/>
        <v>8020698.4999999981</v>
      </c>
      <c r="Q473" s="10">
        <f t="shared" si="30"/>
        <v>3423</v>
      </c>
      <c r="R473" s="10">
        <f t="shared" si="31"/>
        <v>280</v>
      </c>
      <c r="S473" s="10">
        <f>IF(Table1[[#This Row],[quantity]]&gt;0,Table1[[#This Row],[quantity]],0)</f>
        <v>24</v>
      </c>
      <c r="T473" s="10">
        <f>IF(AND(Table1[[#This Row],[quantity]]&lt;0,Table1[[#This Row],[amount]]&lt;0),Table1[[#This Row],[quantity]]*Table1[[#This Row],[amount]],0)</f>
        <v>0</v>
      </c>
      <c r="U473" s="10">
        <f>IF(Table1[[#This Row],[quantity]]&lt;0,Table1[[#This Row],[quantity]],0)</f>
        <v>0</v>
      </c>
    </row>
    <row r="474" spans="1:21" ht="14.25" customHeight="1" x14ac:dyDescent="0.25">
      <c r="A474" s="5">
        <v>45644</v>
      </c>
      <c r="B474" s="6" t="s">
        <v>57</v>
      </c>
      <c r="C474" s="6" t="s">
        <v>72</v>
      </c>
      <c r="D474" s="6" t="s">
        <v>73</v>
      </c>
      <c r="E474" s="6" t="s">
        <v>60</v>
      </c>
      <c r="F474" s="6" t="s">
        <v>61</v>
      </c>
      <c r="G474" s="6" t="s">
        <v>31</v>
      </c>
      <c r="H474" s="6" t="s">
        <v>117</v>
      </c>
      <c r="I474" s="6">
        <v>30</v>
      </c>
      <c r="J474" s="6">
        <v>30</v>
      </c>
      <c r="K474" s="6">
        <v>3243.6</v>
      </c>
      <c r="L474" s="6"/>
      <c r="M474" s="6" t="s">
        <v>136</v>
      </c>
      <c r="N474" s="10">
        <f>IF(AND(Table1[[#This Row],[quantity]] &gt;= 0, Table1[[#This Row],[amount]] &gt;= 0), Table1[[#This Row],[quantity]] * Table1[[#This Row],[amount]], 0)</f>
        <v>97308</v>
      </c>
      <c r="O474" s="10">
        <f t="shared" si="28"/>
        <v>195817.04000000004</v>
      </c>
      <c r="P474" s="10">
        <f t="shared" si="29"/>
        <v>6520326.2000000039</v>
      </c>
      <c r="Q474" s="10">
        <f t="shared" si="30"/>
        <v>2680</v>
      </c>
      <c r="R474" s="10">
        <f t="shared" si="31"/>
        <v>215</v>
      </c>
      <c r="S474" s="10">
        <f>IF(Table1[[#This Row],[quantity]]&gt;0,Table1[[#This Row],[quantity]],0)</f>
        <v>30</v>
      </c>
      <c r="T474" s="10">
        <f>IF(AND(Table1[[#This Row],[quantity]]&lt;0,Table1[[#This Row],[amount]]&lt;0),Table1[[#This Row],[quantity]]*Table1[[#This Row],[amount]],0)</f>
        <v>0</v>
      </c>
      <c r="U474" s="10">
        <f>IF(Table1[[#This Row],[quantity]]&lt;0,Table1[[#This Row],[quantity]],0)</f>
        <v>0</v>
      </c>
    </row>
    <row r="475" spans="1:21" ht="14.25" customHeight="1" x14ac:dyDescent="0.25">
      <c r="A475" s="5">
        <v>45639</v>
      </c>
      <c r="B475" s="6" t="s">
        <v>57</v>
      </c>
      <c r="C475" s="6" t="s">
        <v>67</v>
      </c>
      <c r="D475" s="6" t="s">
        <v>68</v>
      </c>
      <c r="E475" s="6" t="s">
        <v>60</v>
      </c>
      <c r="F475" s="6" t="s">
        <v>61</v>
      </c>
      <c r="G475" s="6" t="s">
        <v>74</v>
      </c>
      <c r="H475" s="6" t="s">
        <v>76</v>
      </c>
      <c r="I475" s="6">
        <v>12</v>
      </c>
      <c r="J475" s="6">
        <v>11</v>
      </c>
      <c r="K475" s="6">
        <v>8829.48</v>
      </c>
      <c r="L475" s="6"/>
      <c r="M475" s="6" t="s">
        <v>64</v>
      </c>
      <c r="N475" s="10">
        <f>IF(AND(Table1[[#This Row],[quantity]] &gt;= 0, Table1[[#This Row],[amount]] &gt;= 0), Table1[[#This Row],[quantity]] * Table1[[#This Row],[amount]], 0)</f>
        <v>97124.28</v>
      </c>
      <c r="O475" s="10">
        <f t="shared" si="28"/>
        <v>1101819.5599999996</v>
      </c>
      <c r="P475" s="10">
        <f t="shared" si="29"/>
        <v>1347206.0699999994</v>
      </c>
      <c r="Q475" s="10">
        <f t="shared" si="30"/>
        <v>537</v>
      </c>
      <c r="R475" s="10">
        <f t="shared" si="31"/>
        <v>42</v>
      </c>
      <c r="S475" s="10">
        <f>IF(Table1[[#This Row],[quantity]]&gt;0,Table1[[#This Row],[quantity]],0)</f>
        <v>11</v>
      </c>
      <c r="T475" s="10">
        <f>IF(AND(Table1[[#This Row],[quantity]]&lt;0,Table1[[#This Row],[amount]]&lt;0),Table1[[#This Row],[quantity]]*Table1[[#This Row],[amount]],0)</f>
        <v>0</v>
      </c>
      <c r="U475" s="10">
        <f>IF(Table1[[#This Row],[quantity]]&lt;0,Table1[[#This Row],[quantity]],0)</f>
        <v>0</v>
      </c>
    </row>
    <row r="476" spans="1:21" ht="14.25" customHeight="1" x14ac:dyDescent="0.25">
      <c r="A476" s="5">
        <v>45643</v>
      </c>
      <c r="B476" s="6" t="s">
        <v>57</v>
      </c>
      <c r="C476" s="6" t="s">
        <v>87</v>
      </c>
      <c r="D476" s="6" t="s">
        <v>88</v>
      </c>
      <c r="E476" s="6" t="s">
        <v>60</v>
      </c>
      <c r="F476" s="6" t="s">
        <v>61</v>
      </c>
      <c r="G476" s="6" t="s">
        <v>18</v>
      </c>
      <c r="H476" s="6" t="s">
        <v>101</v>
      </c>
      <c r="I476" s="6">
        <v>144</v>
      </c>
      <c r="J476" s="6">
        <v>48</v>
      </c>
      <c r="K476" s="6">
        <v>2019.84</v>
      </c>
      <c r="L476" s="6"/>
      <c r="M476" s="6" t="s">
        <v>136</v>
      </c>
      <c r="N476" s="10">
        <f>IF(AND(Table1[[#This Row],[quantity]] &gt;= 0, Table1[[#This Row],[amount]] &gt;= 0), Table1[[#This Row],[quantity]] * Table1[[#This Row],[amount]], 0)</f>
        <v>96952.319999999992</v>
      </c>
      <c r="O476" s="10">
        <f t="shared" si="28"/>
        <v>1765510.1400000004</v>
      </c>
      <c r="P476" s="10">
        <f t="shared" si="29"/>
        <v>6423018.2000000039</v>
      </c>
      <c r="Q476" s="10">
        <f t="shared" si="30"/>
        <v>2650</v>
      </c>
      <c r="R476" s="10">
        <f t="shared" si="31"/>
        <v>214</v>
      </c>
      <c r="S476" s="10">
        <f>IF(Table1[[#This Row],[quantity]]&gt;0,Table1[[#This Row],[quantity]],0)</f>
        <v>48</v>
      </c>
      <c r="T476" s="10">
        <f>IF(AND(Table1[[#This Row],[quantity]]&lt;0,Table1[[#This Row],[amount]]&lt;0),Table1[[#This Row],[quantity]]*Table1[[#This Row],[amount]],0)</f>
        <v>0</v>
      </c>
      <c r="U476" s="10">
        <f>IF(Table1[[#This Row],[quantity]]&lt;0,Table1[[#This Row],[quantity]],0)</f>
        <v>0</v>
      </c>
    </row>
    <row r="477" spans="1:21" ht="14.25" customHeight="1" x14ac:dyDescent="0.25">
      <c r="A477" s="5">
        <v>45640</v>
      </c>
      <c r="B477" s="6" t="s">
        <v>57</v>
      </c>
      <c r="C477" s="6" t="s">
        <v>96</v>
      </c>
      <c r="D477" s="6" t="s">
        <v>97</v>
      </c>
      <c r="E477" s="6" t="s">
        <v>60</v>
      </c>
      <c r="F477" s="6" t="s">
        <v>61</v>
      </c>
      <c r="G477" s="6" t="s">
        <v>18</v>
      </c>
      <c r="H477" s="6" t="s">
        <v>101</v>
      </c>
      <c r="I477" s="6">
        <v>144</v>
      </c>
      <c r="J477" s="6">
        <v>48</v>
      </c>
      <c r="K477" s="6">
        <v>2019.84</v>
      </c>
      <c r="L477" s="6"/>
      <c r="M477" s="6" t="s">
        <v>64</v>
      </c>
      <c r="N477" s="10">
        <f>IF(AND(Table1[[#This Row],[quantity]] &gt;= 0, Table1[[#This Row],[amount]] &gt;= 0), Table1[[#This Row],[quantity]] * Table1[[#This Row],[amount]], 0)</f>
        <v>96952.319999999992</v>
      </c>
      <c r="O477" s="10">
        <f t="shared" si="28"/>
        <v>1199410.7100000002</v>
      </c>
      <c r="P477" s="10">
        <f t="shared" si="29"/>
        <v>1250081.7899999993</v>
      </c>
      <c r="Q477" s="10">
        <f t="shared" si="30"/>
        <v>526</v>
      </c>
      <c r="R477" s="10">
        <f t="shared" si="31"/>
        <v>41</v>
      </c>
      <c r="S477" s="10">
        <f>IF(Table1[[#This Row],[quantity]]&gt;0,Table1[[#This Row],[quantity]],0)</f>
        <v>48</v>
      </c>
      <c r="T477" s="10">
        <f>IF(AND(Table1[[#This Row],[quantity]]&lt;0,Table1[[#This Row],[amount]]&lt;0),Table1[[#This Row],[quantity]]*Table1[[#This Row],[amount]],0)</f>
        <v>0</v>
      </c>
      <c r="U477" s="10">
        <f>IF(Table1[[#This Row],[quantity]]&lt;0,Table1[[#This Row],[quantity]],0)</f>
        <v>0</v>
      </c>
    </row>
    <row r="478" spans="1:21" ht="14.25" customHeight="1" x14ac:dyDescent="0.25">
      <c r="A478" s="5">
        <v>45643</v>
      </c>
      <c r="B478" s="6" t="s">
        <v>57</v>
      </c>
      <c r="C478" s="6" t="s">
        <v>137</v>
      </c>
      <c r="D478" s="6" t="s">
        <v>138</v>
      </c>
      <c r="E478" s="6" t="s">
        <v>60</v>
      </c>
      <c r="F478" s="6" t="s">
        <v>61</v>
      </c>
      <c r="G478" s="6" t="s">
        <v>26</v>
      </c>
      <c r="H478" s="6" t="s">
        <v>116</v>
      </c>
      <c r="I478" s="6">
        <v>144</v>
      </c>
      <c r="J478" s="6">
        <v>47</v>
      </c>
      <c r="K478" s="6">
        <v>2056.25</v>
      </c>
      <c r="L478" s="6"/>
      <c r="M478" s="6" t="s">
        <v>136</v>
      </c>
      <c r="N478" s="10">
        <f>IF(AND(Table1[[#This Row],[quantity]] &gt;= 0, Table1[[#This Row],[amount]] &gt;= 0), Table1[[#This Row],[quantity]] * Table1[[#This Row],[amount]], 0)</f>
        <v>96643.75</v>
      </c>
      <c r="O478" s="10">
        <f t="shared" si="28"/>
        <v>659582.83999999985</v>
      </c>
      <c r="P478" s="10">
        <f t="shared" si="29"/>
        <v>6326065.8800000036</v>
      </c>
      <c r="Q478" s="10">
        <f t="shared" si="30"/>
        <v>2602</v>
      </c>
      <c r="R478" s="10">
        <f t="shared" si="31"/>
        <v>213</v>
      </c>
      <c r="S478" s="10">
        <f>IF(Table1[[#This Row],[quantity]]&gt;0,Table1[[#This Row],[quantity]],0)</f>
        <v>47</v>
      </c>
      <c r="T478" s="10">
        <f>IF(AND(Table1[[#This Row],[quantity]]&lt;0,Table1[[#This Row],[amount]]&lt;0),Table1[[#This Row],[quantity]]*Table1[[#This Row],[amount]],0)</f>
        <v>0</v>
      </c>
      <c r="U478" s="10">
        <f>IF(Table1[[#This Row],[quantity]]&lt;0,Table1[[#This Row],[quantity]],0)</f>
        <v>0</v>
      </c>
    </row>
    <row r="479" spans="1:21" ht="14.25" customHeight="1" x14ac:dyDescent="0.25">
      <c r="A479" s="5">
        <v>45642</v>
      </c>
      <c r="B479" s="6" t="s">
        <v>57</v>
      </c>
      <c r="C479" s="6" t="s">
        <v>129</v>
      </c>
      <c r="D479" s="6" t="s">
        <v>130</v>
      </c>
      <c r="E479" s="6" t="s">
        <v>81</v>
      </c>
      <c r="F479" s="6" t="s">
        <v>82</v>
      </c>
      <c r="G479" s="6" t="s">
        <v>55</v>
      </c>
      <c r="H479" s="6" t="s">
        <v>56</v>
      </c>
      <c r="I479" s="6">
        <v>72</v>
      </c>
      <c r="J479" s="6">
        <v>48</v>
      </c>
      <c r="K479" s="6">
        <v>2000.16</v>
      </c>
      <c r="L479" s="6"/>
      <c r="M479" s="6" t="s">
        <v>105</v>
      </c>
      <c r="N479" s="10">
        <f>IF(AND(Table1[[#This Row],[quantity]] &gt;= 0, Table1[[#This Row],[amount]] &gt;= 0), Table1[[#This Row],[quantity]] * Table1[[#This Row],[amount]], 0)</f>
        <v>96007.680000000008</v>
      </c>
      <c r="O479" s="10">
        <f t="shared" si="28"/>
        <v>1709590.04</v>
      </c>
      <c r="P479" s="10">
        <f t="shared" si="29"/>
        <v>7922104.5799999973</v>
      </c>
      <c r="Q479" s="10">
        <f t="shared" si="30"/>
        <v>3399</v>
      </c>
      <c r="R479" s="10">
        <f t="shared" si="31"/>
        <v>279</v>
      </c>
      <c r="S479" s="10">
        <f>IF(Table1[[#This Row],[quantity]]&gt;0,Table1[[#This Row],[quantity]],0)</f>
        <v>48</v>
      </c>
      <c r="T479" s="10">
        <f>IF(AND(Table1[[#This Row],[quantity]]&lt;0,Table1[[#This Row],[amount]]&lt;0),Table1[[#This Row],[quantity]]*Table1[[#This Row],[amount]],0)</f>
        <v>0</v>
      </c>
      <c r="U479" s="10">
        <f>IF(Table1[[#This Row],[quantity]]&lt;0,Table1[[#This Row],[quantity]],0)</f>
        <v>0</v>
      </c>
    </row>
    <row r="480" spans="1:21" ht="14.25" customHeight="1" x14ac:dyDescent="0.25">
      <c r="A480" s="5">
        <v>45645</v>
      </c>
      <c r="B480" s="6" t="s">
        <v>57</v>
      </c>
      <c r="C480" s="6" t="s">
        <v>87</v>
      </c>
      <c r="D480" s="6" t="s">
        <v>88</v>
      </c>
      <c r="E480" s="6" t="s">
        <v>60</v>
      </c>
      <c r="F480" s="6" t="s">
        <v>61</v>
      </c>
      <c r="G480" s="6" t="s">
        <v>62</v>
      </c>
      <c r="H480" s="6" t="s">
        <v>71</v>
      </c>
      <c r="I480" s="6">
        <v>48</v>
      </c>
      <c r="J480" s="6">
        <v>48</v>
      </c>
      <c r="K480" s="6">
        <v>2000.16</v>
      </c>
      <c r="L480" s="6"/>
      <c r="M480" s="6" t="s">
        <v>136</v>
      </c>
      <c r="N480" s="10">
        <f>IF(AND(Table1[[#This Row],[quantity]] &gt;= 0, Table1[[#This Row],[amount]] &gt;= 0), Table1[[#This Row],[quantity]] * Table1[[#This Row],[amount]], 0)</f>
        <v>96007.680000000008</v>
      </c>
      <c r="O480" s="10">
        <f t="shared" si="28"/>
        <v>1668557.8200000003</v>
      </c>
      <c r="P480" s="10">
        <f t="shared" si="29"/>
        <v>6229422.1300000036</v>
      </c>
      <c r="Q480" s="10">
        <f t="shared" si="30"/>
        <v>2555</v>
      </c>
      <c r="R480" s="10">
        <f t="shared" si="31"/>
        <v>212</v>
      </c>
      <c r="S480" s="10">
        <f>IF(Table1[[#This Row],[quantity]]&gt;0,Table1[[#This Row],[quantity]],0)</f>
        <v>48</v>
      </c>
      <c r="T480" s="10">
        <f>IF(AND(Table1[[#This Row],[quantity]]&lt;0,Table1[[#This Row],[amount]]&lt;0),Table1[[#This Row],[quantity]]*Table1[[#This Row],[amount]],0)</f>
        <v>0</v>
      </c>
      <c r="U480" s="10">
        <f>IF(Table1[[#This Row],[quantity]]&lt;0,Table1[[#This Row],[quantity]],0)</f>
        <v>0</v>
      </c>
    </row>
    <row r="481" spans="1:21" ht="14.25" customHeight="1" x14ac:dyDescent="0.25">
      <c r="A481" s="5">
        <v>45645</v>
      </c>
      <c r="B481" s="6" t="s">
        <v>57</v>
      </c>
      <c r="C481" s="6" t="s">
        <v>87</v>
      </c>
      <c r="D481" s="6" t="s">
        <v>88</v>
      </c>
      <c r="E481" s="6" t="s">
        <v>60</v>
      </c>
      <c r="F481" s="6" t="s">
        <v>61</v>
      </c>
      <c r="G481" s="6" t="s">
        <v>62</v>
      </c>
      <c r="H481" s="6" t="s">
        <v>71</v>
      </c>
      <c r="I481" s="6">
        <v>48</v>
      </c>
      <c r="J481" s="6">
        <v>48</v>
      </c>
      <c r="K481" s="6">
        <v>2000.16</v>
      </c>
      <c r="L481" s="6"/>
      <c r="M481" s="6" t="s">
        <v>136</v>
      </c>
      <c r="N481" s="10">
        <f>IF(AND(Table1[[#This Row],[quantity]] &gt;= 0, Table1[[#This Row],[amount]] &gt;= 0), Table1[[#This Row],[quantity]] * Table1[[#This Row],[amount]], 0)</f>
        <v>96007.680000000008</v>
      </c>
      <c r="O481" s="10">
        <f t="shared" si="28"/>
        <v>1572550.1400000004</v>
      </c>
      <c r="P481" s="10">
        <f t="shared" si="29"/>
        <v>6133414.450000003</v>
      </c>
      <c r="Q481" s="10">
        <f t="shared" si="30"/>
        <v>2507</v>
      </c>
      <c r="R481" s="10">
        <f t="shared" si="31"/>
        <v>211</v>
      </c>
      <c r="S481" s="10">
        <f>IF(Table1[[#This Row],[quantity]]&gt;0,Table1[[#This Row],[quantity]],0)</f>
        <v>48</v>
      </c>
      <c r="T481" s="10">
        <f>IF(AND(Table1[[#This Row],[quantity]]&lt;0,Table1[[#This Row],[amount]]&lt;0),Table1[[#This Row],[quantity]]*Table1[[#This Row],[amount]],0)</f>
        <v>0</v>
      </c>
      <c r="U481" s="10">
        <f>IF(Table1[[#This Row],[quantity]]&lt;0,Table1[[#This Row],[quantity]],0)</f>
        <v>0</v>
      </c>
    </row>
    <row r="482" spans="1:21" ht="14.25" customHeight="1" x14ac:dyDescent="0.25">
      <c r="A482" s="5">
        <v>45644</v>
      </c>
      <c r="B482" s="6" t="s">
        <v>57</v>
      </c>
      <c r="C482" s="6" t="s">
        <v>65</v>
      </c>
      <c r="D482" s="6" t="s">
        <v>66</v>
      </c>
      <c r="E482" s="6" t="s">
        <v>60</v>
      </c>
      <c r="F482" s="6" t="s">
        <v>61</v>
      </c>
      <c r="G482" s="6" t="s">
        <v>55</v>
      </c>
      <c r="H482" s="6" t="s">
        <v>56</v>
      </c>
      <c r="I482" s="6">
        <v>24</v>
      </c>
      <c r="J482" s="6">
        <v>24</v>
      </c>
      <c r="K482" s="6">
        <v>3979.92</v>
      </c>
      <c r="L482" s="6"/>
      <c r="M482" s="6" t="s">
        <v>136</v>
      </c>
      <c r="N482" s="10">
        <f>IF(AND(Table1[[#This Row],[quantity]] &gt;= 0, Table1[[#This Row],[amount]] &gt;= 0), Table1[[#This Row],[quantity]] * Table1[[#This Row],[amount]], 0)</f>
        <v>95518.080000000002</v>
      </c>
      <c r="O482" s="10">
        <f t="shared" si="28"/>
        <v>1809012.8699999996</v>
      </c>
      <c r="P482" s="10">
        <f t="shared" si="29"/>
        <v>6037406.7700000033</v>
      </c>
      <c r="Q482" s="10">
        <f t="shared" si="30"/>
        <v>2459</v>
      </c>
      <c r="R482" s="10">
        <f t="shared" si="31"/>
        <v>210</v>
      </c>
      <c r="S482" s="10">
        <f>IF(Table1[[#This Row],[quantity]]&gt;0,Table1[[#This Row],[quantity]],0)</f>
        <v>24</v>
      </c>
      <c r="T482" s="10">
        <f>IF(AND(Table1[[#This Row],[quantity]]&lt;0,Table1[[#This Row],[amount]]&lt;0),Table1[[#This Row],[quantity]]*Table1[[#This Row],[amount]],0)</f>
        <v>0</v>
      </c>
      <c r="U482" s="10">
        <f>IF(Table1[[#This Row],[quantity]]&lt;0,Table1[[#This Row],[quantity]],0)</f>
        <v>0</v>
      </c>
    </row>
    <row r="483" spans="1:21" ht="14.25" customHeight="1" x14ac:dyDescent="0.25">
      <c r="A483" s="5">
        <v>45644</v>
      </c>
      <c r="B483" s="6" t="s">
        <v>57</v>
      </c>
      <c r="C483" s="6" t="s">
        <v>65</v>
      </c>
      <c r="D483" s="6" t="s">
        <v>66</v>
      </c>
      <c r="E483" s="6" t="s">
        <v>60</v>
      </c>
      <c r="F483" s="6" t="s">
        <v>61</v>
      </c>
      <c r="G483" s="6" t="s">
        <v>55</v>
      </c>
      <c r="H483" s="6" t="s">
        <v>56</v>
      </c>
      <c r="I483" s="6">
        <v>24</v>
      </c>
      <c r="J483" s="6">
        <v>24</v>
      </c>
      <c r="K483" s="6">
        <v>3979.92</v>
      </c>
      <c r="L483" s="6"/>
      <c r="M483" s="6" t="s">
        <v>136</v>
      </c>
      <c r="N483" s="10">
        <f>IF(AND(Table1[[#This Row],[quantity]] &gt;= 0, Table1[[#This Row],[amount]] &gt;= 0), Table1[[#This Row],[quantity]] * Table1[[#This Row],[amount]], 0)</f>
        <v>95518.080000000002</v>
      </c>
      <c r="O483" s="10">
        <f t="shared" si="28"/>
        <v>1713494.7899999996</v>
      </c>
      <c r="P483" s="10">
        <f t="shared" si="29"/>
        <v>5941888.6900000032</v>
      </c>
      <c r="Q483" s="10">
        <f t="shared" si="30"/>
        <v>2435</v>
      </c>
      <c r="R483" s="10">
        <f t="shared" si="31"/>
        <v>209</v>
      </c>
      <c r="S483" s="10">
        <f>IF(Table1[[#This Row],[quantity]]&gt;0,Table1[[#This Row],[quantity]],0)</f>
        <v>24</v>
      </c>
      <c r="T483" s="10">
        <f>IF(AND(Table1[[#This Row],[quantity]]&lt;0,Table1[[#This Row],[amount]]&lt;0),Table1[[#This Row],[quantity]]*Table1[[#This Row],[amount]],0)</f>
        <v>0</v>
      </c>
      <c r="U483" s="10">
        <f>IF(Table1[[#This Row],[quantity]]&lt;0,Table1[[#This Row],[quantity]],0)</f>
        <v>0</v>
      </c>
    </row>
    <row r="484" spans="1:21" ht="14.25" customHeight="1" x14ac:dyDescent="0.25">
      <c r="A484" s="5">
        <v>45644</v>
      </c>
      <c r="B484" s="6" t="s">
        <v>57</v>
      </c>
      <c r="C484" s="6" t="s">
        <v>65</v>
      </c>
      <c r="D484" s="6" t="s">
        <v>66</v>
      </c>
      <c r="E484" s="6" t="s">
        <v>60</v>
      </c>
      <c r="F484" s="6" t="s">
        <v>61</v>
      </c>
      <c r="G484" s="6" t="s">
        <v>55</v>
      </c>
      <c r="H484" s="6" t="s">
        <v>56</v>
      </c>
      <c r="I484" s="6">
        <v>24</v>
      </c>
      <c r="J484" s="6">
        <v>24</v>
      </c>
      <c r="K484" s="6">
        <v>3979.92</v>
      </c>
      <c r="L484" s="6"/>
      <c r="M484" s="6" t="s">
        <v>136</v>
      </c>
      <c r="N484" s="10">
        <f>IF(AND(Table1[[#This Row],[quantity]] &gt;= 0, Table1[[#This Row],[amount]] &gt;= 0), Table1[[#This Row],[quantity]] * Table1[[#This Row],[amount]], 0)</f>
        <v>95518.080000000002</v>
      </c>
      <c r="O484" s="10">
        <f t="shared" si="28"/>
        <v>1617976.7099999995</v>
      </c>
      <c r="P484" s="10">
        <f t="shared" si="29"/>
        <v>5846370.6100000031</v>
      </c>
      <c r="Q484" s="10">
        <f t="shared" si="30"/>
        <v>2411</v>
      </c>
      <c r="R484" s="10">
        <f t="shared" si="31"/>
        <v>208</v>
      </c>
      <c r="S484" s="10">
        <f>IF(Table1[[#This Row],[quantity]]&gt;0,Table1[[#This Row],[quantity]],0)</f>
        <v>24</v>
      </c>
      <c r="T484" s="10">
        <f>IF(AND(Table1[[#This Row],[quantity]]&lt;0,Table1[[#This Row],[amount]]&lt;0),Table1[[#This Row],[quantity]]*Table1[[#This Row],[amount]],0)</f>
        <v>0</v>
      </c>
      <c r="U484" s="10">
        <f>IF(Table1[[#This Row],[quantity]]&lt;0,Table1[[#This Row],[quantity]],0)</f>
        <v>0</v>
      </c>
    </row>
    <row r="485" spans="1:21" ht="14.25" customHeight="1" x14ac:dyDescent="0.25">
      <c r="A485" s="5">
        <v>45643</v>
      </c>
      <c r="B485" s="6" t="s">
        <v>57</v>
      </c>
      <c r="C485" s="6" t="s">
        <v>87</v>
      </c>
      <c r="D485" s="6" t="s">
        <v>88</v>
      </c>
      <c r="E485" s="6" t="s">
        <v>60</v>
      </c>
      <c r="F485" s="6" t="s">
        <v>61</v>
      </c>
      <c r="G485" s="6" t="s">
        <v>55</v>
      </c>
      <c r="H485" s="6" t="s">
        <v>56</v>
      </c>
      <c r="I485" s="6">
        <v>24</v>
      </c>
      <c r="J485" s="6">
        <v>24</v>
      </c>
      <c r="K485" s="6">
        <v>3979.92</v>
      </c>
      <c r="L485" s="6"/>
      <c r="M485" s="6" t="s">
        <v>136</v>
      </c>
      <c r="N485" s="10">
        <f>IF(AND(Table1[[#This Row],[quantity]] &gt;= 0, Table1[[#This Row],[amount]] &gt;= 0), Table1[[#This Row],[quantity]] * Table1[[#This Row],[amount]], 0)</f>
        <v>95518.080000000002</v>
      </c>
      <c r="O485" s="10">
        <f t="shared" si="28"/>
        <v>1476542.4600000002</v>
      </c>
      <c r="P485" s="10">
        <f t="shared" si="29"/>
        <v>5750852.5300000031</v>
      </c>
      <c r="Q485" s="10">
        <f t="shared" si="30"/>
        <v>2387</v>
      </c>
      <c r="R485" s="10">
        <f t="shared" si="31"/>
        <v>207</v>
      </c>
      <c r="S485" s="10">
        <f>IF(Table1[[#This Row],[quantity]]&gt;0,Table1[[#This Row],[quantity]],0)</f>
        <v>24</v>
      </c>
      <c r="T485" s="10">
        <f>IF(AND(Table1[[#This Row],[quantity]]&lt;0,Table1[[#This Row],[amount]]&lt;0),Table1[[#This Row],[quantity]]*Table1[[#This Row],[amount]],0)</f>
        <v>0</v>
      </c>
      <c r="U485" s="10">
        <f>IF(Table1[[#This Row],[quantity]]&lt;0,Table1[[#This Row],[quantity]],0)</f>
        <v>0</v>
      </c>
    </row>
    <row r="486" spans="1:21" ht="14.25" customHeight="1" x14ac:dyDescent="0.25">
      <c r="A486" s="5">
        <v>45645</v>
      </c>
      <c r="B486" s="6" t="s">
        <v>57</v>
      </c>
      <c r="C486" s="6" t="s">
        <v>87</v>
      </c>
      <c r="D486" s="6" t="s">
        <v>88</v>
      </c>
      <c r="E486" s="6" t="s">
        <v>60</v>
      </c>
      <c r="F486" s="6" t="s">
        <v>61</v>
      </c>
      <c r="G486" s="6" t="s">
        <v>55</v>
      </c>
      <c r="H486" s="6" t="s">
        <v>56</v>
      </c>
      <c r="I486" s="6">
        <v>24</v>
      </c>
      <c r="J486" s="6">
        <v>24</v>
      </c>
      <c r="K486" s="6">
        <v>3979.92</v>
      </c>
      <c r="L486" s="6"/>
      <c r="M486" s="6" t="s">
        <v>136</v>
      </c>
      <c r="N486" s="10">
        <f>IF(AND(Table1[[#This Row],[quantity]] &gt;= 0, Table1[[#This Row],[amount]] &gt;= 0), Table1[[#This Row],[quantity]] * Table1[[#This Row],[amount]], 0)</f>
        <v>95518.080000000002</v>
      </c>
      <c r="O486" s="10">
        <f t="shared" si="28"/>
        <v>1381024.38</v>
      </c>
      <c r="P486" s="10">
        <f t="shared" si="29"/>
        <v>5655334.450000003</v>
      </c>
      <c r="Q486" s="10">
        <f t="shared" si="30"/>
        <v>2363</v>
      </c>
      <c r="R486" s="10">
        <f t="shared" si="31"/>
        <v>206</v>
      </c>
      <c r="S486" s="10">
        <f>IF(Table1[[#This Row],[quantity]]&gt;0,Table1[[#This Row],[quantity]],0)</f>
        <v>24</v>
      </c>
      <c r="T486" s="10">
        <f>IF(AND(Table1[[#This Row],[quantity]]&lt;0,Table1[[#This Row],[amount]]&lt;0),Table1[[#This Row],[quantity]]*Table1[[#This Row],[amount]],0)</f>
        <v>0</v>
      </c>
      <c r="U486" s="10">
        <f>IF(Table1[[#This Row],[quantity]]&lt;0,Table1[[#This Row],[quantity]],0)</f>
        <v>0</v>
      </c>
    </row>
    <row r="487" spans="1:21" ht="14.25" customHeight="1" x14ac:dyDescent="0.25">
      <c r="A487" s="5">
        <v>45645</v>
      </c>
      <c r="B487" s="6" t="s">
        <v>57</v>
      </c>
      <c r="C487" s="6" t="s">
        <v>87</v>
      </c>
      <c r="D487" s="6" t="s">
        <v>88</v>
      </c>
      <c r="E487" s="6" t="s">
        <v>60</v>
      </c>
      <c r="F487" s="6" t="s">
        <v>61</v>
      </c>
      <c r="G487" s="6" t="s">
        <v>55</v>
      </c>
      <c r="H487" s="6" t="s">
        <v>56</v>
      </c>
      <c r="I487" s="6">
        <v>24</v>
      </c>
      <c r="J487" s="6">
        <v>24</v>
      </c>
      <c r="K487" s="6">
        <v>3979.92</v>
      </c>
      <c r="L487" s="6"/>
      <c r="M487" s="6" t="s">
        <v>136</v>
      </c>
      <c r="N487" s="10">
        <f>IF(AND(Table1[[#This Row],[quantity]] &gt;= 0, Table1[[#This Row],[amount]] &gt;= 0), Table1[[#This Row],[quantity]] * Table1[[#This Row],[amount]], 0)</f>
        <v>95518.080000000002</v>
      </c>
      <c r="O487" s="10">
        <f t="shared" si="28"/>
        <v>1285506.2999999996</v>
      </c>
      <c r="P487" s="10">
        <f t="shared" si="29"/>
        <v>5559816.3700000038</v>
      </c>
      <c r="Q487" s="10">
        <f t="shared" si="30"/>
        <v>2339</v>
      </c>
      <c r="R487" s="10">
        <f t="shared" si="31"/>
        <v>205</v>
      </c>
      <c r="S487" s="10">
        <f>IF(Table1[[#This Row],[quantity]]&gt;0,Table1[[#This Row],[quantity]],0)</f>
        <v>24</v>
      </c>
      <c r="T487" s="10">
        <f>IF(AND(Table1[[#This Row],[quantity]]&lt;0,Table1[[#This Row],[amount]]&lt;0),Table1[[#This Row],[quantity]]*Table1[[#This Row],[amount]],0)</f>
        <v>0</v>
      </c>
      <c r="U487" s="10">
        <f>IF(Table1[[#This Row],[quantity]]&lt;0,Table1[[#This Row],[quantity]],0)</f>
        <v>0</v>
      </c>
    </row>
    <row r="488" spans="1:21" ht="14.25" customHeight="1" x14ac:dyDescent="0.25">
      <c r="A488" s="5">
        <v>45642</v>
      </c>
      <c r="B488" s="6" t="s">
        <v>57</v>
      </c>
      <c r="C488" s="6" t="s">
        <v>129</v>
      </c>
      <c r="D488" s="6" t="s">
        <v>130</v>
      </c>
      <c r="E488" s="6" t="s">
        <v>81</v>
      </c>
      <c r="F488" s="6" t="s">
        <v>82</v>
      </c>
      <c r="G488" s="6" t="s">
        <v>62</v>
      </c>
      <c r="H488" s="6" t="s">
        <v>63</v>
      </c>
      <c r="I488" s="6">
        <v>24</v>
      </c>
      <c r="J488" s="6">
        <v>24</v>
      </c>
      <c r="K488" s="6">
        <v>3977.76</v>
      </c>
      <c r="L488" s="6"/>
      <c r="M488" s="6" t="s">
        <v>136</v>
      </c>
      <c r="N488" s="10">
        <f>IF(AND(Table1[[#This Row],[quantity]] &gt;= 0, Table1[[#This Row],[amount]] &gt;= 0), Table1[[#This Row],[quantity]] * Table1[[#This Row],[amount]], 0)</f>
        <v>95466.240000000005</v>
      </c>
      <c r="O488" s="10">
        <f t="shared" si="28"/>
        <v>1613582.36</v>
      </c>
      <c r="P488" s="10">
        <f t="shared" si="29"/>
        <v>5464298.2900000028</v>
      </c>
      <c r="Q488" s="10">
        <f t="shared" si="30"/>
        <v>2315</v>
      </c>
      <c r="R488" s="10">
        <f t="shared" si="31"/>
        <v>204</v>
      </c>
      <c r="S488" s="10">
        <f>IF(Table1[[#This Row],[quantity]]&gt;0,Table1[[#This Row],[quantity]],0)</f>
        <v>24</v>
      </c>
      <c r="T488" s="10">
        <f>IF(AND(Table1[[#This Row],[quantity]]&lt;0,Table1[[#This Row],[amount]]&lt;0),Table1[[#This Row],[quantity]]*Table1[[#This Row],[amount]],0)</f>
        <v>0</v>
      </c>
      <c r="U488" s="10">
        <f>IF(Table1[[#This Row],[quantity]]&lt;0,Table1[[#This Row],[quantity]],0)</f>
        <v>0</v>
      </c>
    </row>
    <row r="489" spans="1:21" ht="14.25" customHeight="1" x14ac:dyDescent="0.25">
      <c r="A489" s="5">
        <v>45639</v>
      </c>
      <c r="B489" s="6" t="s">
        <v>57</v>
      </c>
      <c r="C489" s="6" t="s">
        <v>58</v>
      </c>
      <c r="D489" s="6" t="s">
        <v>59</v>
      </c>
      <c r="E489" s="6" t="s">
        <v>60</v>
      </c>
      <c r="F489" s="6" t="s">
        <v>61</v>
      </c>
      <c r="G489" s="6" t="s">
        <v>62</v>
      </c>
      <c r="H489" s="6" t="s">
        <v>63</v>
      </c>
      <c r="I489" s="6">
        <v>24</v>
      </c>
      <c r="J489" s="6">
        <v>24</v>
      </c>
      <c r="K489" s="6">
        <v>3977.76</v>
      </c>
      <c r="L489" s="6"/>
      <c r="M489" s="6" t="s">
        <v>64</v>
      </c>
      <c r="N489" s="10">
        <f>IF(AND(Table1[[#This Row],[quantity]] &gt;= 0, Table1[[#This Row],[amount]] &gt;= 0), Table1[[#This Row],[quantity]] * Table1[[#This Row],[amount]], 0)</f>
        <v>95466.240000000005</v>
      </c>
      <c r="O489" s="10">
        <f t="shared" si="28"/>
        <v>711057.44000000018</v>
      </c>
      <c r="P489" s="10">
        <f t="shared" si="29"/>
        <v>1153129.4699999993</v>
      </c>
      <c r="Q489" s="10">
        <f t="shared" si="30"/>
        <v>478</v>
      </c>
      <c r="R489" s="10">
        <f t="shared" si="31"/>
        <v>40</v>
      </c>
      <c r="S489" s="10">
        <f>IF(Table1[[#This Row],[quantity]]&gt;0,Table1[[#This Row],[quantity]],0)</f>
        <v>24</v>
      </c>
      <c r="T489" s="10">
        <f>IF(AND(Table1[[#This Row],[quantity]]&lt;0,Table1[[#This Row],[amount]]&lt;0),Table1[[#This Row],[quantity]]*Table1[[#This Row],[amount]],0)</f>
        <v>0</v>
      </c>
      <c r="U489" s="10">
        <f>IF(Table1[[#This Row],[quantity]]&lt;0,Table1[[#This Row],[quantity]],0)</f>
        <v>0</v>
      </c>
    </row>
    <row r="490" spans="1:21" ht="14.25" customHeight="1" x14ac:dyDescent="0.25">
      <c r="A490" s="5">
        <v>45628</v>
      </c>
      <c r="B490" s="6" t="s">
        <v>83</v>
      </c>
      <c r="C490" s="6" t="s">
        <v>230</v>
      </c>
      <c r="D490" s="6" t="s">
        <v>231</v>
      </c>
      <c r="E490" s="6" t="s">
        <v>224</v>
      </c>
      <c r="F490" s="6" t="s">
        <v>232</v>
      </c>
      <c r="G490" s="6" t="s">
        <v>62</v>
      </c>
      <c r="H490" s="6" t="s">
        <v>63</v>
      </c>
      <c r="I490" s="6">
        <v>24</v>
      </c>
      <c r="J490" s="6">
        <v>-24</v>
      </c>
      <c r="K490" s="6">
        <v>-3977.76</v>
      </c>
      <c r="L490" s="6" t="s">
        <v>153</v>
      </c>
      <c r="M490" s="6" t="s">
        <v>207</v>
      </c>
      <c r="N490" s="10">
        <f>IF(AND(Table1[[#This Row],[quantity]] &gt;= 0, Table1[[#This Row],[amount]] &gt;= 0), Table1[[#This Row],[quantity]] * Table1[[#This Row],[amount]], 0)</f>
        <v>0</v>
      </c>
      <c r="O490" s="10">
        <f t="shared" si="28"/>
        <v>0</v>
      </c>
      <c r="P490" s="10">
        <f t="shared" si="29"/>
        <v>111937.25999999998</v>
      </c>
      <c r="Q490" s="10">
        <f t="shared" si="30"/>
        <v>-1362</v>
      </c>
      <c r="R490" s="10">
        <f t="shared" si="31"/>
        <v>427</v>
      </c>
      <c r="S490" s="10">
        <f>IF(Table1[[#This Row],[quantity]]&gt;0,Table1[[#This Row],[quantity]],0)</f>
        <v>0</v>
      </c>
      <c r="T490" s="10">
        <f>IF(AND(Table1[[#This Row],[quantity]]&lt;0,Table1[[#This Row],[amount]]&lt;0),Table1[[#This Row],[quantity]]*Table1[[#This Row],[amount]],0)</f>
        <v>95466.240000000005</v>
      </c>
      <c r="U490" s="10">
        <f>IF(Table1[[#This Row],[quantity]]&lt;0,Table1[[#This Row],[quantity]],0)</f>
        <v>-24</v>
      </c>
    </row>
    <row r="491" spans="1:21" ht="14.25" customHeight="1" x14ac:dyDescent="0.25">
      <c r="A491" s="5">
        <v>45640</v>
      </c>
      <c r="B491" s="6" t="s">
        <v>57</v>
      </c>
      <c r="C491" s="6" t="s">
        <v>65</v>
      </c>
      <c r="D491" s="6" t="s">
        <v>66</v>
      </c>
      <c r="E491" s="6" t="s">
        <v>60</v>
      </c>
      <c r="F491" s="6" t="s">
        <v>61</v>
      </c>
      <c r="G491" s="6" t="s">
        <v>31</v>
      </c>
      <c r="H491" s="6" t="s">
        <v>32</v>
      </c>
      <c r="I491" s="6">
        <v>18</v>
      </c>
      <c r="J491" s="6">
        <v>17</v>
      </c>
      <c r="K491" s="6">
        <v>5592.15</v>
      </c>
      <c r="L491" s="6"/>
      <c r="M491" s="6" t="s">
        <v>105</v>
      </c>
      <c r="N491" s="10">
        <f>IF(AND(Table1[[#This Row],[quantity]] &gt;= 0, Table1[[#This Row],[amount]] &gt;= 0), Table1[[#This Row],[quantity]] * Table1[[#This Row],[amount]], 0)</f>
        <v>95066.549999999988</v>
      </c>
      <c r="O491" s="10">
        <f t="shared" si="28"/>
        <v>1522458.6299999997</v>
      </c>
      <c r="P491" s="10">
        <f t="shared" si="29"/>
        <v>7826096.8999999966</v>
      </c>
      <c r="Q491" s="10">
        <f t="shared" si="30"/>
        <v>3351</v>
      </c>
      <c r="R491" s="10">
        <f t="shared" si="31"/>
        <v>278</v>
      </c>
      <c r="S491" s="10">
        <f>IF(Table1[[#This Row],[quantity]]&gt;0,Table1[[#This Row],[quantity]],0)</f>
        <v>17</v>
      </c>
      <c r="T491" s="10">
        <f>IF(AND(Table1[[#This Row],[quantity]]&lt;0,Table1[[#This Row],[amount]]&lt;0),Table1[[#This Row],[quantity]]*Table1[[#This Row],[amount]],0)</f>
        <v>0</v>
      </c>
      <c r="U491" s="10">
        <f>IF(Table1[[#This Row],[quantity]]&lt;0,Table1[[#This Row],[quantity]],0)</f>
        <v>0</v>
      </c>
    </row>
    <row r="492" spans="1:21" ht="14.25" customHeight="1" x14ac:dyDescent="0.25">
      <c r="A492" s="5">
        <v>45644</v>
      </c>
      <c r="B492" s="6" t="s">
        <v>57</v>
      </c>
      <c r="C492" s="6" t="s">
        <v>65</v>
      </c>
      <c r="D492" s="6" t="s">
        <v>66</v>
      </c>
      <c r="E492" s="6" t="s">
        <v>60</v>
      </c>
      <c r="F492" s="6" t="s">
        <v>61</v>
      </c>
      <c r="G492" s="6" t="s">
        <v>31</v>
      </c>
      <c r="H492" s="6" t="s">
        <v>32</v>
      </c>
      <c r="I492" s="6">
        <v>15</v>
      </c>
      <c r="J492" s="6">
        <v>15</v>
      </c>
      <c r="K492" s="6">
        <v>6315.9</v>
      </c>
      <c r="L492" s="6"/>
      <c r="M492" s="6" t="s">
        <v>136</v>
      </c>
      <c r="N492" s="10">
        <f>IF(AND(Table1[[#This Row],[quantity]] &gt;= 0, Table1[[#This Row],[amount]] &gt;= 0), Table1[[#This Row],[quantity]] * Table1[[#This Row],[amount]], 0)</f>
        <v>94738.5</v>
      </c>
      <c r="O492" s="10">
        <f t="shared" si="28"/>
        <v>1427392.0799999994</v>
      </c>
      <c r="P492" s="10">
        <f t="shared" si="29"/>
        <v>5368832.0500000035</v>
      </c>
      <c r="Q492" s="10">
        <f t="shared" si="30"/>
        <v>2291</v>
      </c>
      <c r="R492" s="10">
        <f t="shared" si="31"/>
        <v>203</v>
      </c>
      <c r="S492" s="10">
        <f>IF(Table1[[#This Row],[quantity]]&gt;0,Table1[[#This Row],[quantity]],0)</f>
        <v>15</v>
      </c>
      <c r="T492" s="10">
        <f>IF(AND(Table1[[#This Row],[quantity]]&lt;0,Table1[[#This Row],[amount]]&lt;0),Table1[[#This Row],[quantity]]*Table1[[#This Row],[amount]],0)</f>
        <v>0</v>
      </c>
      <c r="U492" s="10">
        <f>IF(Table1[[#This Row],[quantity]]&lt;0,Table1[[#This Row],[quantity]],0)</f>
        <v>0</v>
      </c>
    </row>
    <row r="493" spans="1:21" ht="14.25" customHeight="1" x14ac:dyDescent="0.25">
      <c r="A493" s="5">
        <v>45640</v>
      </c>
      <c r="B493" s="6" t="s">
        <v>57</v>
      </c>
      <c r="C493" s="6" t="s">
        <v>58</v>
      </c>
      <c r="D493" s="6" t="s">
        <v>59</v>
      </c>
      <c r="E493" s="6" t="s">
        <v>60</v>
      </c>
      <c r="F493" s="6" t="s">
        <v>61</v>
      </c>
      <c r="G493" s="6" t="s">
        <v>31</v>
      </c>
      <c r="H493" s="6" t="s">
        <v>32</v>
      </c>
      <c r="I493" s="6">
        <v>15</v>
      </c>
      <c r="J493" s="6">
        <v>15</v>
      </c>
      <c r="K493" s="6">
        <v>6315.9</v>
      </c>
      <c r="L493" s="6"/>
      <c r="M493" s="6" t="s">
        <v>105</v>
      </c>
      <c r="N493" s="10">
        <f>IF(AND(Table1[[#This Row],[quantity]] &gt;= 0, Table1[[#This Row],[amount]] &gt;= 0), Table1[[#This Row],[quantity]] * Table1[[#This Row],[amount]], 0)</f>
        <v>94738.5</v>
      </c>
      <c r="O493" s="10">
        <f t="shared" si="28"/>
        <v>615591.20000000007</v>
      </c>
      <c r="P493" s="10">
        <f t="shared" si="29"/>
        <v>7731030.3499999959</v>
      </c>
      <c r="Q493" s="10">
        <f t="shared" si="30"/>
        <v>3334</v>
      </c>
      <c r="R493" s="10">
        <f t="shared" si="31"/>
        <v>277</v>
      </c>
      <c r="S493" s="10">
        <f>IF(Table1[[#This Row],[quantity]]&gt;0,Table1[[#This Row],[quantity]],0)</f>
        <v>15</v>
      </c>
      <c r="T493" s="10">
        <f>IF(AND(Table1[[#This Row],[quantity]]&lt;0,Table1[[#This Row],[amount]]&lt;0),Table1[[#This Row],[quantity]]*Table1[[#This Row],[amount]],0)</f>
        <v>0</v>
      </c>
      <c r="U493" s="10">
        <f>IF(Table1[[#This Row],[quantity]]&lt;0,Table1[[#This Row],[quantity]],0)</f>
        <v>0</v>
      </c>
    </row>
    <row r="494" spans="1:21" ht="14.25" customHeight="1" x14ac:dyDescent="0.25">
      <c r="A494" s="5">
        <v>45643</v>
      </c>
      <c r="B494" s="6" t="s">
        <v>57</v>
      </c>
      <c r="C494" s="6" t="s">
        <v>58</v>
      </c>
      <c r="D494" s="6" t="s">
        <v>59</v>
      </c>
      <c r="E494" s="6" t="s">
        <v>60</v>
      </c>
      <c r="F494" s="6" t="s">
        <v>61</v>
      </c>
      <c r="G494" s="6" t="s">
        <v>31</v>
      </c>
      <c r="H494" s="6" t="s">
        <v>32</v>
      </c>
      <c r="I494" s="6">
        <v>15</v>
      </c>
      <c r="J494" s="6">
        <v>15</v>
      </c>
      <c r="K494" s="6">
        <v>6315.9</v>
      </c>
      <c r="L494" s="6"/>
      <c r="M494" s="6" t="s">
        <v>136</v>
      </c>
      <c r="N494" s="10">
        <f>IF(AND(Table1[[#This Row],[quantity]] &gt;= 0, Table1[[#This Row],[amount]] &gt;= 0), Table1[[#This Row],[quantity]] * Table1[[#This Row],[amount]], 0)</f>
        <v>94738.5</v>
      </c>
      <c r="O494" s="10">
        <f t="shared" si="28"/>
        <v>520852.69999999995</v>
      </c>
      <c r="P494" s="10">
        <f t="shared" si="29"/>
        <v>5274093.5500000017</v>
      </c>
      <c r="Q494" s="10">
        <f t="shared" si="30"/>
        <v>2276</v>
      </c>
      <c r="R494" s="10">
        <f t="shared" si="31"/>
        <v>202</v>
      </c>
      <c r="S494" s="10">
        <f>IF(Table1[[#This Row],[quantity]]&gt;0,Table1[[#This Row],[quantity]],0)</f>
        <v>15</v>
      </c>
      <c r="T494" s="10">
        <f>IF(AND(Table1[[#This Row],[quantity]]&lt;0,Table1[[#This Row],[amount]]&lt;0),Table1[[#This Row],[quantity]]*Table1[[#This Row],[amount]],0)</f>
        <v>0</v>
      </c>
      <c r="U494" s="10">
        <f>IF(Table1[[#This Row],[quantity]]&lt;0,Table1[[#This Row],[quantity]],0)</f>
        <v>0</v>
      </c>
    </row>
    <row r="495" spans="1:21" ht="14.25" customHeight="1" x14ac:dyDescent="0.25">
      <c r="A495" s="5">
        <v>45640</v>
      </c>
      <c r="B495" s="6" t="s">
        <v>57</v>
      </c>
      <c r="C495" s="6" t="s">
        <v>58</v>
      </c>
      <c r="D495" s="6" t="s">
        <v>59</v>
      </c>
      <c r="E495" s="6" t="s">
        <v>60</v>
      </c>
      <c r="F495" s="6" t="s">
        <v>61</v>
      </c>
      <c r="G495" s="6" t="s">
        <v>55</v>
      </c>
      <c r="H495" s="6" t="s">
        <v>56</v>
      </c>
      <c r="I495" s="6">
        <v>24</v>
      </c>
      <c r="J495" s="6">
        <v>24</v>
      </c>
      <c r="K495" s="6">
        <v>3944.4</v>
      </c>
      <c r="L495" s="6"/>
      <c r="M495" s="6" t="s">
        <v>105</v>
      </c>
      <c r="N495" s="10">
        <f>IF(AND(Table1[[#This Row],[quantity]] &gt;= 0, Table1[[#This Row],[amount]] &gt;= 0), Table1[[#This Row],[quantity]] * Table1[[#This Row],[amount]], 0)</f>
        <v>94665.600000000006</v>
      </c>
      <c r="O495" s="10">
        <f t="shared" si="28"/>
        <v>426114.19999999995</v>
      </c>
      <c r="P495" s="10">
        <f t="shared" si="29"/>
        <v>7636291.8499999959</v>
      </c>
      <c r="Q495" s="10">
        <f t="shared" si="30"/>
        <v>3319</v>
      </c>
      <c r="R495" s="10">
        <f t="shared" si="31"/>
        <v>276</v>
      </c>
      <c r="S495" s="10">
        <f>IF(Table1[[#This Row],[quantity]]&gt;0,Table1[[#This Row],[quantity]],0)</f>
        <v>24</v>
      </c>
      <c r="T495" s="10">
        <f>IF(AND(Table1[[#This Row],[quantity]]&lt;0,Table1[[#This Row],[amount]]&lt;0),Table1[[#This Row],[quantity]]*Table1[[#This Row],[amount]],0)</f>
        <v>0</v>
      </c>
      <c r="U495" s="10">
        <f>IF(Table1[[#This Row],[quantity]]&lt;0,Table1[[#This Row],[quantity]],0)</f>
        <v>0</v>
      </c>
    </row>
    <row r="496" spans="1:21" ht="14.25" customHeight="1" x14ac:dyDescent="0.25">
      <c r="A496" s="5">
        <v>45642</v>
      </c>
      <c r="B496" s="6" t="s">
        <v>57</v>
      </c>
      <c r="C496" s="6" t="s">
        <v>126</v>
      </c>
      <c r="D496" s="6" t="s">
        <v>127</v>
      </c>
      <c r="E496" s="6" t="s">
        <v>45</v>
      </c>
      <c r="F496" s="6" t="s">
        <v>128</v>
      </c>
      <c r="G496" s="6" t="s">
        <v>110</v>
      </c>
      <c r="H496" s="6" t="s">
        <v>111</v>
      </c>
      <c r="I496" s="6">
        <v>24</v>
      </c>
      <c r="J496" s="6">
        <v>25</v>
      </c>
      <c r="K496" s="6">
        <v>3750</v>
      </c>
      <c r="L496" s="6"/>
      <c r="M496" s="6" t="s">
        <v>105</v>
      </c>
      <c r="N496" s="10">
        <f>IF(AND(Table1[[#This Row],[quantity]] &gt;= 0, Table1[[#This Row],[amount]] &gt;= 0), Table1[[#This Row],[quantity]] * Table1[[#This Row],[amount]], 0)</f>
        <v>93750</v>
      </c>
      <c r="O496" s="10">
        <f t="shared" si="28"/>
        <v>2994957.9099999997</v>
      </c>
      <c r="P496" s="10">
        <f t="shared" si="29"/>
        <v>7541626.2499999963</v>
      </c>
      <c r="Q496" s="10">
        <f t="shared" si="30"/>
        <v>3295</v>
      </c>
      <c r="R496" s="10">
        <f t="shared" si="31"/>
        <v>275</v>
      </c>
      <c r="S496" s="10">
        <f>IF(Table1[[#This Row],[quantity]]&gt;0,Table1[[#This Row],[quantity]],0)</f>
        <v>25</v>
      </c>
      <c r="T496" s="10">
        <f>IF(AND(Table1[[#This Row],[quantity]]&lt;0,Table1[[#This Row],[amount]]&lt;0),Table1[[#This Row],[quantity]]*Table1[[#This Row],[amount]],0)</f>
        <v>0</v>
      </c>
      <c r="U496" s="10">
        <f>IF(Table1[[#This Row],[quantity]]&lt;0,Table1[[#This Row],[quantity]],0)</f>
        <v>0</v>
      </c>
    </row>
    <row r="497" spans="1:21" ht="14.25" customHeight="1" x14ac:dyDescent="0.25">
      <c r="A497" s="5">
        <v>45643</v>
      </c>
      <c r="B497" s="6" t="s">
        <v>83</v>
      </c>
      <c r="C497" s="6" t="s">
        <v>126</v>
      </c>
      <c r="D497" s="6" t="s">
        <v>127</v>
      </c>
      <c r="E497" s="6" t="s">
        <v>45</v>
      </c>
      <c r="F497" s="6" t="s">
        <v>128</v>
      </c>
      <c r="G497" s="6" t="s">
        <v>110</v>
      </c>
      <c r="H497" s="6" t="s">
        <v>111</v>
      </c>
      <c r="I497" s="6">
        <v>24</v>
      </c>
      <c r="J497" s="6">
        <v>-25</v>
      </c>
      <c r="K497" s="6">
        <v>-3750</v>
      </c>
      <c r="L497" s="6" t="s">
        <v>86</v>
      </c>
      <c r="M497" s="6" t="s">
        <v>136</v>
      </c>
      <c r="N497" s="10">
        <f>IF(AND(Table1[[#This Row],[quantity]] &gt;= 0, Table1[[#This Row],[amount]] &gt;= 0), Table1[[#This Row],[quantity]] * Table1[[#This Row],[amount]], 0)</f>
        <v>0</v>
      </c>
      <c r="O497" s="10">
        <f t="shared" si="28"/>
        <v>2901207.9099999997</v>
      </c>
      <c r="P497" s="10">
        <f t="shared" si="29"/>
        <v>5179355.0500000026</v>
      </c>
      <c r="Q497" s="10">
        <f t="shared" si="30"/>
        <v>2261</v>
      </c>
      <c r="R497" s="10">
        <f t="shared" si="31"/>
        <v>201</v>
      </c>
      <c r="S497" s="10">
        <f>IF(Table1[[#This Row],[quantity]]&gt;0,Table1[[#This Row],[quantity]],0)</f>
        <v>0</v>
      </c>
      <c r="T497" s="10">
        <f>IF(AND(Table1[[#This Row],[quantity]]&lt;0,Table1[[#This Row],[amount]]&lt;0),Table1[[#This Row],[quantity]]*Table1[[#This Row],[amount]],0)</f>
        <v>93750</v>
      </c>
      <c r="U497" s="10">
        <f>IF(Table1[[#This Row],[quantity]]&lt;0,Table1[[#This Row],[quantity]],0)</f>
        <v>-25</v>
      </c>
    </row>
    <row r="498" spans="1:21" ht="14.25" customHeight="1" x14ac:dyDescent="0.25">
      <c r="A498" s="5">
        <v>45640</v>
      </c>
      <c r="B498" s="6" t="s">
        <v>57</v>
      </c>
      <c r="C498" s="6" t="s">
        <v>106</v>
      </c>
      <c r="D498" s="6" t="s">
        <v>107</v>
      </c>
      <c r="E498" s="6" t="s">
        <v>81</v>
      </c>
      <c r="F498" s="6" t="s">
        <v>82</v>
      </c>
      <c r="G498" s="6" t="s">
        <v>31</v>
      </c>
      <c r="H498" s="6" t="s">
        <v>117</v>
      </c>
      <c r="I498" s="6">
        <v>1</v>
      </c>
      <c r="J498" s="6">
        <v>6</v>
      </c>
      <c r="K498" s="6">
        <v>15568.02</v>
      </c>
      <c r="L498" s="6"/>
      <c r="M498" s="6" t="s">
        <v>105</v>
      </c>
      <c r="N498" s="10">
        <f>IF(AND(Table1[[#This Row],[quantity]] &gt;= 0, Table1[[#This Row],[amount]] &gt;= 0), Table1[[#This Row],[quantity]] * Table1[[#This Row],[amount]], 0)</f>
        <v>93408.12</v>
      </c>
      <c r="O498" s="10">
        <f t="shared" si="28"/>
        <v>1644118.3100000005</v>
      </c>
      <c r="P498" s="10">
        <f t="shared" si="29"/>
        <v>7447876.2499999963</v>
      </c>
      <c r="Q498" s="10">
        <f t="shared" si="30"/>
        <v>3270</v>
      </c>
      <c r="R498" s="10">
        <f t="shared" si="31"/>
        <v>274</v>
      </c>
      <c r="S498" s="10">
        <f>IF(Table1[[#This Row],[quantity]]&gt;0,Table1[[#This Row],[quantity]],0)</f>
        <v>6</v>
      </c>
      <c r="T498" s="10">
        <f>IF(AND(Table1[[#This Row],[quantity]]&lt;0,Table1[[#This Row],[amount]]&lt;0),Table1[[#This Row],[quantity]]*Table1[[#This Row],[amount]],0)</f>
        <v>0</v>
      </c>
      <c r="U498" s="10">
        <f>IF(Table1[[#This Row],[quantity]]&lt;0,Table1[[#This Row],[quantity]],0)</f>
        <v>0</v>
      </c>
    </row>
    <row r="499" spans="1:21" ht="14.25" customHeight="1" x14ac:dyDescent="0.25">
      <c r="A499" s="5">
        <v>45640</v>
      </c>
      <c r="B499" s="6" t="s">
        <v>57</v>
      </c>
      <c r="C499" s="6" t="s">
        <v>96</v>
      </c>
      <c r="D499" s="6" t="s">
        <v>97</v>
      </c>
      <c r="E499" s="6" t="s">
        <v>60</v>
      </c>
      <c r="F499" s="6" t="s">
        <v>61</v>
      </c>
      <c r="G499" s="6" t="s">
        <v>94</v>
      </c>
      <c r="H499" s="6" t="s">
        <v>98</v>
      </c>
      <c r="I499" s="6">
        <v>18</v>
      </c>
      <c r="J499" s="6">
        <v>18</v>
      </c>
      <c r="K499" s="6">
        <v>5131.62</v>
      </c>
      <c r="L499" s="6"/>
      <c r="M499" s="6" t="s">
        <v>64</v>
      </c>
      <c r="N499" s="10">
        <f>IF(AND(Table1[[#This Row],[quantity]] &gt;= 0, Table1[[#This Row],[amount]] &gt;= 0), Table1[[#This Row],[quantity]] * Table1[[#This Row],[amount]], 0)</f>
        <v>92369.16</v>
      </c>
      <c r="O499" s="10">
        <f t="shared" si="28"/>
        <v>1102458.3900000001</v>
      </c>
      <c r="P499" s="10">
        <f t="shared" si="29"/>
        <v>1057663.2299999993</v>
      </c>
      <c r="Q499" s="10">
        <f t="shared" si="30"/>
        <v>454</v>
      </c>
      <c r="R499" s="10">
        <f t="shared" si="31"/>
        <v>39</v>
      </c>
      <c r="S499" s="10">
        <f>IF(Table1[[#This Row],[quantity]]&gt;0,Table1[[#This Row],[quantity]],0)</f>
        <v>18</v>
      </c>
      <c r="T499" s="10">
        <f>IF(AND(Table1[[#This Row],[quantity]]&lt;0,Table1[[#This Row],[amount]]&lt;0),Table1[[#This Row],[quantity]]*Table1[[#This Row],[amount]],0)</f>
        <v>0</v>
      </c>
      <c r="U499" s="10">
        <f>IF(Table1[[#This Row],[quantity]]&lt;0,Table1[[#This Row],[quantity]],0)</f>
        <v>0</v>
      </c>
    </row>
    <row r="500" spans="1:21" ht="14.25" customHeight="1" x14ac:dyDescent="0.25">
      <c r="A500" s="5">
        <v>45645</v>
      </c>
      <c r="B500" s="6" t="s">
        <v>57</v>
      </c>
      <c r="C500" s="6" t="s">
        <v>87</v>
      </c>
      <c r="D500" s="6" t="s">
        <v>88</v>
      </c>
      <c r="E500" s="6" t="s">
        <v>60</v>
      </c>
      <c r="F500" s="6" t="s">
        <v>61</v>
      </c>
      <c r="G500" s="6" t="s">
        <v>94</v>
      </c>
      <c r="H500" s="6" t="s">
        <v>98</v>
      </c>
      <c r="I500" s="6">
        <v>18</v>
      </c>
      <c r="J500" s="6">
        <v>18</v>
      </c>
      <c r="K500" s="6">
        <v>5131.62</v>
      </c>
      <c r="L500" s="6"/>
      <c r="M500" s="6" t="s">
        <v>136</v>
      </c>
      <c r="N500" s="10">
        <f>IF(AND(Table1[[#This Row],[quantity]] &gt;= 0, Table1[[#This Row],[amount]] &gt;= 0), Table1[[#This Row],[quantity]] * Table1[[#This Row],[amount]], 0)</f>
        <v>92369.16</v>
      </c>
      <c r="O500" s="10">
        <f t="shared" si="28"/>
        <v>1189988.2199999995</v>
      </c>
      <c r="P500" s="10">
        <f t="shared" si="29"/>
        <v>5179355.0500000026</v>
      </c>
      <c r="Q500" s="10">
        <f t="shared" si="30"/>
        <v>2286</v>
      </c>
      <c r="R500" s="10">
        <f t="shared" si="31"/>
        <v>200</v>
      </c>
      <c r="S500" s="10">
        <f>IF(Table1[[#This Row],[quantity]]&gt;0,Table1[[#This Row],[quantity]],0)</f>
        <v>18</v>
      </c>
      <c r="T500" s="10">
        <f>IF(AND(Table1[[#This Row],[quantity]]&lt;0,Table1[[#This Row],[amount]]&lt;0),Table1[[#This Row],[quantity]]*Table1[[#This Row],[amount]],0)</f>
        <v>0</v>
      </c>
      <c r="U500" s="10">
        <f>IF(Table1[[#This Row],[quantity]]&lt;0,Table1[[#This Row],[quantity]],0)</f>
        <v>0</v>
      </c>
    </row>
    <row r="501" spans="1:21" ht="14.25" customHeight="1" x14ac:dyDescent="0.25">
      <c r="A501" s="5">
        <v>45642</v>
      </c>
      <c r="B501" s="6" t="s">
        <v>57</v>
      </c>
      <c r="C501" s="6" t="s">
        <v>106</v>
      </c>
      <c r="D501" s="6" t="s">
        <v>107</v>
      </c>
      <c r="E501" s="6" t="s">
        <v>81</v>
      </c>
      <c r="F501" s="6" t="s">
        <v>82</v>
      </c>
      <c r="G501" s="6" t="s">
        <v>62</v>
      </c>
      <c r="H501" s="6" t="s">
        <v>124</v>
      </c>
      <c r="I501" s="6">
        <v>12</v>
      </c>
      <c r="J501" s="6">
        <v>24</v>
      </c>
      <c r="K501" s="6">
        <v>3844.32</v>
      </c>
      <c r="L501" s="6"/>
      <c r="M501" s="6" t="s">
        <v>136</v>
      </c>
      <c r="N501" s="10">
        <f>IF(AND(Table1[[#This Row],[quantity]] &gt;= 0, Table1[[#This Row],[amount]] &gt;= 0), Table1[[#This Row],[quantity]] * Table1[[#This Row],[amount]], 0)</f>
        <v>92263.680000000008</v>
      </c>
      <c r="O501" s="10">
        <f t="shared" si="28"/>
        <v>1550710.1900000002</v>
      </c>
      <c r="P501" s="10">
        <f t="shared" si="29"/>
        <v>5086985.8900000015</v>
      </c>
      <c r="Q501" s="10">
        <f t="shared" si="30"/>
        <v>2268</v>
      </c>
      <c r="R501" s="10">
        <f t="shared" si="31"/>
        <v>199</v>
      </c>
      <c r="S501" s="10">
        <f>IF(Table1[[#This Row],[quantity]]&gt;0,Table1[[#This Row],[quantity]],0)</f>
        <v>24</v>
      </c>
      <c r="T501" s="10">
        <f>IF(AND(Table1[[#This Row],[quantity]]&lt;0,Table1[[#This Row],[amount]]&lt;0),Table1[[#This Row],[quantity]]*Table1[[#This Row],[amount]],0)</f>
        <v>0</v>
      </c>
      <c r="U501" s="10">
        <f>IF(Table1[[#This Row],[quantity]]&lt;0,Table1[[#This Row],[quantity]],0)</f>
        <v>0</v>
      </c>
    </row>
    <row r="502" spans="1:21" ht="14.25" customHeight="1" x14ac:dyDescent="0.25">
      <c r="A502" s="5">
        <v>45644</v>
      </c>
      <c r="B502" s="6" t="s">
        <v>57</v>
      </c>
      <c r="C502" s="6" t="s">
        <v>65</v>
      </c>
      <c r="D502" s="6" t="s">
        <v>66</v>
      </c>
      <c r="E502" s="6" t="s">
        <v>60</v>
      </c>
      <c r="F502" s="6" t="s">
        <v>61</v>
      </c>
      <c r="G502" s="6" t="s">
        <v>40</v>
      </c>
      <c r="H502" s="6" t="s">
        <v>47</v>
      </c>
      <c r="I502" s="6">
        <v>72</v>
      </c>
      <c r="J502" s="6">
        <v>18</v>
      </c>
      <c r="K502" s="6">
        <v>5106.78</v>
      </c>
      <c r="L502" s="6"/>
      <c r="M502" s="6" t="s">
        <v>136</v>
      </c>
      <c r="N502" s="10">
        <f>IF(AND(Table1[[#This Row],[quantity]] &gt;= 0, Table1[[#This Row],[amount]] &gt;= 0), Table1[[#This Row],[quantity]] * Table1[[#This Row],[amount]], 0)</f>
        <v>91922.04</v>
      </c>
      <c r="O502" s="10">
        <f t="shared" si="28"/>
        <v>1332653.5799999994</v>
      </c>
      <c r="P502" s="10">
        <f t="shared" si="29"/>
        <v>4994722.2100000009</v>
      </c>
      <c r="Q502" s="10">
        <f t="shared" si="30"/>
        <v>2244</v>
      </c>
      <c r="R502" s="10">
        <f t="shared" si="31"/>
        <v>198</v>
      </c>
      <c r="S502" s="10">
        <f>IF(Table1[[#This Row],[quantity]]&gt;0,Table1[[#This Row],[quantity]],0)</f>
        <v>18</v>
      </c>
      <c r="T502" s="10">
        <f>IF(AND(Table1[[#This Row],[quantity]]&lt;0,Table1[[#This Row],[amount]]&lt;0),Table1[[#This Row],[quantity]]*Table1[[#This Row],[amount]],0)</f>
        <v>0</v>
      </c>
      <c r="U502" s="10">
        <f>IF(Table1[[#This Row],[quantity]]&lt;0,Table1[[#This Row],[quantity]],0)</f>
        <v>0</v>
      </c>
    </row>
    <row r="503" spans="1:21" ht="14.25" customHeight="1" x14ac:dyDescent="0.25">
      <c r="A503" s="5">
        <v>45628</v>
      </c>
      <c r="B503" s="6" t="s">
        <v>83</v>
      </c>
      <c r="C503" s="6" t="s">
        <v>316</v>
      </c>
      <c r="D503" s="6" t="s">
        <v>317</v>
      </c>
      <c r="E503" s="6" t="s">
        <v>45</v>
      </c>
      <c r="F503" s="6" t="s">
        <v>268</v>
      </c>
      <c r="G503" s="6" t="s">
        <v>62</v>
      </c>
      <c r="H503" s="6" t="s">
        <v>71</v>
      </c>
      <c r="I503" s="6">
        <v>5</v>
      </c>
      <c r="J503" s="6">
        <v>-30</v>
      </c>
      <c r="K503" s="6">
        <v>-3061.2</v>
      </c>
      <c r="L503" s="6" t="s">
        <v>86</v>
      </c>
      <c r="M503" s="6" t="s">
        <v>207</v>
      </c>
      <c r="N503" s="10">
        <f>IF(AND(Table1[[#This Row],[quantity]] &gt;= 0, Table1[[#This Row],[amount]] &gt;= 0), Table1[[#This Row],[quantity]] * Table1[[#This Row],[amount]], 0)</f>
        <v>0</v>
      </c>
      <c r="O503" s="10">
        <f t="shared" si="28"/>
        <v>0</v>
      </c>
      <c r="P503" s="10">
        <f t="shared" si="29"/>
        <v>111937.25999999998</v>
      </c>
      <c r="Q503" s="10">
        <f t="shared" si="30"/>
        <v>-1338</v>
      </c>
      <c r="R503" s="10">
        <f t="shared" si="31"/>
        <v>426</v>
      </c>
      <c r="S503" s="10">
        <f>IF(Table1[[#This Row],[quantity]]&gt;0,Table1[[#This Row],[quantity]],0)</f>
        <v>0</v>
      </c>
      <c r="T503" s="10">
        <f>IF(AND(Table1[[#This Row],[quantity]]&lt;0,Table1[[#This Row],[amount]]&lt;0),Table1[[#This Row],[quantity]]*Table1[[#This Row],[amount]],0)</f>
        <v>91836</v>
      </c>
      <c r="U503" s="10">
        <f>IF(Table1[[#This Row],[quantity]]&lt;0,Table1[[#This Row],[quantity]],0)</f>
        <v>-30</v>
      </c>
    </row>
    <row r="504" spans="1:21" ht="14.25" customHeight="1" x14ac:dyDescent="0.25">
      <c r="A504" s="5">
        <v>45644</v>
      </c>
      <c r="B504" s="6" t="s">
        <v>57</v>
      </c>
      <c r="C504" s="6" t="s">
        <v>65</v>
      </c>
      <c r="D504" s="6" t="s">
        <v>66</v>
      </c>
      <c r="E504" s="6" t="s">
        <v>60</v>
      </c>
      <c r="F504" s="6" t="s">
        <v>61</v>
      </c>
      <c r="G504" s="6" t="s">
        <v>40</v>
      </c>
      <c r="H504" s="6" t="s">
        <v>93</v>
      </c>
      <c r="I504" s="6">
        <v>4</v>
      </c>
      <c r="J504" s="6">
        <v>8</v>
      </c>
      <c r="K504" s="6">
        <v>11348.4</v>
      </c>
      <c r="L504" s="6"/>
      <c r="M504" s="6" t="s">
        <v>136</v>
      </c>
      <c r="N504" s="10">
        <f>IF(AND(Table1[[#This Row],[quantity]] &gt;= 0, Table1[[#This Row],[amount]] &gt;= 0), Table1[[#This Row],[quantity]] * Table1[[#This Row],[amount]], 0)</f>
        <v>90787.199999999997</v>
      </c>
      <c r="O504" s="10">
        <f t="shared" si="28"/>
        <v>1240731.5399999996</v>
      </c>
      <c r="P504" s="10">
        <f t="shared" si="29"/>
        <v>4902800.17</v>
      </c>
      <c r="Q504" s="10">
        <f t="shared" si="30"/>
        <v>2226</v>
      </c>
      <c r="R504" s="10">
        <f t="shared" si="31"/>
        <v>197</v>
      </c>
      <c r="S504" s="10">
        <f>IF(Table1[[#This Row],[quantity]]&gt;0,Table1[[#This Row],[quantity]],0)</f>
        <v>8</v>
      </c>
      <c r="T504" s="10">
        <f>IF(AND(Table1[[#This Row],[quantity]]&lt;0,Table1[[#This Row],[amount]]&lt;0),Table1[[#This Row],[quantity]]*Table1[[#This Row],[amount]],0)</f>
        <v>0</v>
      </c>
      <c r="U504" s="10">
        <f>IF(Table1[[#This Row],[quantity]]&lt;0,Table1[[#This Row],[quantity]],0)</f>
        <v>0</v>
      </c>
    </row>
    <row r="505" spans="1:21" ht="14.25" customHeight="1" x14ac:dyDescent="0.25">
      <c r="A505" s="5">
        <v>45640</v>
      </c>
      <c r="B505" s="6" t="s">
        <v>57</v>
      </c>
      <c r="C505" s="6" t="s">
        <v>65</v>
      </c>
      <c r="D505" s="6" t="s">
        <v>66</v>
      </c>
      <c r="E505" s="6" t="s">
        <v>60</v>
      </c>
      <c r="F505" s="6" t="s">
        <v>61</v>
      </c>
      <c r="G505" s="6" t="s">
        <v>40</v>
      </c>
      <c r="H505" s="6" t="s">
        <v>93</v>
      </c>
      <c r="I505" s="6">
        <v>4</v>
      </c>
      <c r="J505" s="6">
        <v>8</v>
      </c>
      <c r="K505" s="6">
        <v>11348.4</v>
      </c>
      <c r="L505" s="6"/>
      <c r="M505" s="6" t="s">
        <v>105</v>
      </c>
      <c r="N505" s="10">
        <f>IF(AND(Table1[[#This Row],[quantity]] &gt;= 0, Table1[[#This Row],[amount]] &gt;= 0), Table1[[#This Row],[quantity]] * Table1[[#This Row],[amount]], 0)</f>
        <v>90787.199999999997</v>
      </c>
      <c r="O505" s="10">
        <f t="shared" si="28"/>
        <v>1149944.3399999994</v>
      </c>
      <c r="P505" s="10">
        <f t="shared" si="29"/>
        <v>7354468.1299999952</v>
      </c>
      <c r="Q505" s="10">
        <f t="shared" si="30"/>
        <v>3264</v>
      </c>
      <c r="R505" s="10">
        <f t="shared" si="31"/>
        <v>273</v>
      </c>
      <c r="S505" s="10">
        <f>IF(Table1[[#This Row],[quantity]]&gt;0,Table1[[#This Row],[quantity]],0)</f>
        <v>8</v>
      </c>
      <c r="T505" s="10">
        <f>IF(AND(Table1[[#This Row],[quantity]]&lt;0,Table1[[#This Row],[amount]]&lt;0),Table1[[#This Row],[quantity]]*Table1[[#This Row],[amount]],0)</f>
        <v>0</v>
      </c>
      <c r="U505" s="10">
        <f>IF(Table1[[#This Row],[quantity]]&lt;0,Table1[[#This Row],[quantity]],0)</f>
        <v>0</v>
      </c>
    </row>
    <row r="506" spans="1:21" ht="14.25" customHeight="1" x14ac:dyDescent="0.25">
      <c r="A506" s="5">
        <v>45640</v>
      </c>
      <c r="B506" s="6" t="s">
        <v>57</v>
      </c>
      <c r="C506" s="6" t="s">
        <v>106</v>
      </c>
      <c r="D506" s="6" t="s">
        <v>107</v>
      </c>
      <c r="E506" s="6" t="s">
        <v>81</v>
      </c>
      <c r="F506" s="6" t="s">
        <v>82</v>
      </c>
      <c r="G506" s="6" t="s">
        <v>40</v>
      </c>
      <c r="H506" s="6" t="s">
        <v>93</v>
      </c>
      <c r="I506" s="6">
        <v>4</v>
      </c>
      <c r="J506" s="6">
        <v>8</v>
      </c>
      <c r="K506" s="6">
        <v>11348.4</v>
      </c>
      <c r="L506" s="6"/>
      <c r="M506" s="6" t="s">
        <v>105</v>
      </c>
      <c r="N506" s="10">
        <f>IF(AND(Table1[[#This Row],[quantity]] &gt;= 0, Table1[[#This Row],[amount]] &gt;= 0), Table1[[#This Row],[quantity]] * Table1[[#This Row],[amount]], 0)</f>
        <v>90787.199999999997</v>
      </c>
      <c r="O506" s="10">
        <f t="shared" si="28"/>
        <v>1458446.5100000002</v>
      </c>
      <c r="P506" s="10">
        <f t="shared" si="29"/>
        <v>7263680.929999996</v>
      </c>
      <c r="Q506" s="10">
        <f t="shared" si="30"/>
        <v>3256</v>
      </c>
      <c r="R506" s="10">
        <f t="shared" si="31"/>
        <v>272</v>
      </c>
      <c r="S506" s="10">
        <f>IF(Table1[[#This Row],[quantity]]&gt;0,Table1[[#This Row],[quantity]],0)</f>
        <v>8</v>
      </c>
      <c r="T506" s="10">
        <f>IF(AND(Table1[[#This Row],[quantity]]&lt;0,Table1[[#This Row],[amount]]&lt;0),Table1[[#This Row],[quantity]]*Table1[[#This Row],[amount]],0)</f>
        <v>0</v>
      </c>
      <c r="U506" s="10">
        <f>IF(Table1[[#This Row],[quantity]]&lt;0,Table1[[#This Row],[quantity]],0)</f>
        <v>0</v>
      </c>
    </row>
    <row r="507" spans="1:21" ht="14.25" customHeight="1" x14ac:dyDescent="0.25">
      <c r="A507" s="5">
        <v>45642</v>
      </c>
      <c r="B507" s="6" t="s">
        <v>57</v>
      </c>
      <c r="C507" s="6" t="s">
        <v>129</v>
      </c>
      <c r="D507" s="6" t="s">
        <v>130</v>
      </c>
      <c r="E507" s="6" t="s">
        <v>81</v>
      </c>
      <c r="F507" s="6" t="s">
        <v>82</v>
      </c>
      <c r="G507" s="6" t="s">
        <v>40</v>
      </c>
      <c r="H507" s="6" t="s">
        <v>93</v>
      </c>
      <c r="I507" s="6">
        <v>4</v>
      </c>
      <c r="J507" s="6">
        <v>8</v>
      </c>
      <c r="K507" s="6">
        <v>11348.4</v>
      </c>
      <c r="L507" s="6"/>
      <c r="M507" s="6" t="s">
        <v>105</v>
      </c>
      <c r="N507" s="10">
        <f>IF(AND(Table1[[#This Row],[quantity]] &gt;= 0, Table1[[#This Row],[amount]] &gt;= 0), Table1[[#This Row],[quantity]] * Table1[[#This Row],[amount]], 0)</f>
        <v>90787.199999999997</v>
      </c>
      <c r="O507" s="10">
        <f t="shared" si="28"/>
        <v>1518116.12</v>
      </c>
      <c r="P507" s="10">
        <f t="shared" si="29"/>
        <v>7172893.7299999967</v>
      </c>
      <c r="Q507" s="10">
        <f t="shared" si="30"/>
        <v>3248</v>
      </c>
      <c r="R507" s="10">
        <f t="shared" si="31"/>
        <v>271</v>
      </c>
      <c r="S507" s="10">
        <f>IF(Table1[[#This Row],[quantity]]&gt;0,Table1[[#This Row],[quantity]],0)</f>
        <v>8</v>
      </c>
      <c r="T507" s="10">
        <f>IF(AND(Table1[[#This Row],[quantity]]&lt;0,Table1[[#This Row],[amount]]&lt;0),Table1[[#This Row],[quantity]]*Table1[[#This Row],[amount]],0)</f>
        <v>0</v>
      </c>
      <c r="U507" s="10">
        <f>IF(Table1[[#This Row],[quantity]]&lt;0,Table1[[#This Row],[quantity]],0)</f>
        <v>0</v>
      </c>
    </row>
    <row r="508" spans="1:21" ht="14.25" customHeight="1" x14ac:dyDescent="0.25">
      <c r="A508" s="5">
        <v>45640</v>
      </c>
      <c r="B508" s="6" t="s">
        <v>57</v>
      </c>
      <c r="C508" s="6" t="s">
        <v>79</v>
      </c>
      <c r="D508" s="6" t="s">
        <v>80</v>
      </c>
      <c r="E508" s="6" t="s">
        <v>81</v>
      </c>
      <c r="F508" s="6" t="s">
        <v>82</v>
      </c>
      <c r="G508" s="6" t="s">
        <v>40</v>
      </c>
      <c r="H508" s="6" t="s">
        <v>93</v>
      </c>
      <c r="I508" s="6">
        <v>4</v>
      </c>
      <c r="J508" s="6">
        <v>8</v>
      </c>
      <c r="K508" s="6">
        <v>11348.4</v>
      </c>
      <c r="L508" s="6"/>
      <c r="M508" s="6" t="s">
        <v>105</v>
      </c>
      <c r="N508" s="10">
        <f>IF(AND(Table1[[#This Row],[quantity]] &gt;= 0, Table1[[#This Row],[amount]] &gt;= 0), Table1[[#This Row],[quantity]] * Table1[[#This Row],[amount]], 0)</f>
        <v>90787.199999999997</v>
      </c>
      <c r="O508" s="10">
        <f t="shared" si="28"/>
        <v>397478.39000000019</v>
      </c>
      <c r="P508" s="10">
        <f t="shared" si="29"/>
        <v>7082106.5299999965</v>
      </c>
      <c r="Q508" s="10">
        <f t="shared" si="30"/>
        <v>3240</v>
      </c>
      <c r="R508" s="10">
        <f t="shared" si="31"/>
        <v>270</v>
      </c>
      <c r="S508" s="10">
        <f>IF(Table1[[#This Row],[quantity]]&gt;0,Table1[[#This Row],[quantity]],0)</f>
        <v>8</v>
      </c>
      <c r="T508" s="10">
        <f>IF(AND(Table1[[#This Row],[quantity]]&lt;0,Table1[[#This Row],[amount]]&lt;0),Table1[[#This Row],[quantity]]*Table1[[#This Row],[amount]],0)</f>
        <v>0</v>
      </c>
      <c r="U508" s="10">
        <f>IF(Table1[[#This Row],[quantity]]&lt;0,Table1[[#This Row],[quantity]],0)</f>
        <v>0</v>
      </c>
    </row>
    <row r="509" spans="1:21" ht="14.25" customHeight="1" x14ac:dyDescent="0.25">
      <c r="A509" s="5">
        <v>45639</v>
      </c>
      <c r="B509" s="6" t="s">
        <v>57</v>
      </c>
      <c r="C509" s="6" t="s">
        <v>69</v>
      </c>
      <c r="D509" s="6" t="s">
        <v>70</v>
      </c>
      <c r="E509" s="6" t="s">
        <v>60</v>
      </c>
      <c r="F509" s="6" t="s">
        <v>61</v>
      </c>
      <c r="G509" s="6" t="s">
        <v>74</v>
      </c>
      <c r="H509" s="6" t="s">
        <v>75</v>
      </c>
      <c r="I509" s="6">
        <v>60</v>
      </c>
      <c r="J509" s="6">
        <v>60</v>
      </c>
      <c r="K509" s="6">
        <v>1470</v>
      </c>
      <c r="L509" s="6"/>
      <c r="M509" s="6" t="s">
        <v>64</v>
      </c>
      <c r="N509" s="10">
        <f>IF(AND(Table1[[#This Row],[quantity]] &gt;= 0, Table1[[#This Row],[amount]] &gt;= 0), Table1[[#This Row],[quantity]] * Table1[[#This Row],[amount]], 0)</f>
        <v>88200</v>
      </c>
      <c r="O509" s="10">
        <f t="shared" si="28"/>
        <v>441502.27000000008</v>
      </c>
      <c r="P509" s="10">
        <f t="shared" si="29"/>
        <v>965294.06999999972</v>
      </c>
      <c r="Q509" s="10">
        <f t="shared" si="30"/>
        <v>436</v>
      </c>
      <c r="R509" s="10">
        <f t="shared" si="31"/>
        <v>38</v>
      </c>
      <c r="S509" s="10">
        <f>IF(Table1[[#This Row],[quantity]]&gt;0,Table1[[#This Row],[quantity]],0)</f>
        <v>60</v>
      </c>
      <c r="T509" s="10">
        <f>IF(AND(Table1[[#This Row],[quantity]]&lt;0,Table1[[#This Row],[amount]]&lt;0),Table1[[#This Row],[quantity]]*Table1[[#This Row],[amount]],0)</f>
        <v>0</v>
      </c>
      <c r="U509" s="10">
        <f>IF(Table1[[#This Row],[quantity]]&lt;0,Table1[[#This Row],[quantity]],0)</f>
        <v>0</v>
      </c>
    </row>
    <row r="510" spans="1:21" ht="14.25" customHeight="1" x14ac:dyDescent="0.25">
      <c r="A510" s="5">
        <v>45639</v>
      </c>
      <c r="B510" s="6" t="s">
        <v>57</v>
      </c>
      <c r="C510" s="6" t="s">
        <v>69</v>
      </c>
      <c r="D510" s="6" t="s">
        <v>70</v>
      </c>
      <c r="E510" s="6" t="s">
        <v>60</v>
      </c>
      <c r="F510" s="6" t="s">
        <v>61</v>
      </c>
      <c r="G510" s="6" t="s">
        <v>74</v>
      </c>
      <c r="H510" s="6" t="s">
        <v>75</v>
      </c>
      <c r="I510" s="6">
        <v>60</v>
      </c>
      <c r="J510" s="6">
        <v>60</v>
      </c>
      <c r="K510" s="6">
        <v>1470</v>
      </c>
      <c r="L510" s="6"/>
      <c r="M510" s="6" t="s">
        <v>64</v>
      </c>
      <c r="N510" s="10">
        <f>IF(AND(Table1[[#This Row],[quantity]] &gt;= 0, Table1[[#This Row],[amount]] &gt;= 0), Table1[[#This Row],[quantity]] * Table1[[#This Row],[amount]], 0)</f>
        <v>88200</v>
      </c>
      <c r="O510" s="10">
        <f t="shared" si="28"/>
        <v>353302.27000000008</v>
      </c>
      <c r="P510" s="10">
        <f t="shared" si="29"/>
        <v>877094.06999999983</v>
      </c>
      <c r="Q510" s="10">
        <f t="shared" si="30"/>
        <v>376</v>
      </c>
      <c r="R510" s="10">
        <f t="shared" si="31"/>
        <v>37</v>
      </c>
      <c r="S510" s="10">
        <f>IF(Table1[[#This Row],[quantity]]&gt;0,Table1[[#This Row],[quantity]],0)</f>
        <v>60</v>
      </c>
      <c r="T510" s="10">
        <f>IF(AND(Table1[[#This Row],[quantity]]&lt;0,Table1[[#This Row],[amount]]&lt;0),Table1[[#This Row],[quantity]]*Table1[[#This Row],[amount]],0)</f>
        <v>0</v>
      </c>
      <c r="U510" s="10">
        <f>IF(Table1[[#This Row],[quantity]]&lt;0,Table1[[#This Row],[quantity]],0)</f>
        <v>0</v>
      </c>
    </row>
    <row r="511" spans="1:21" ht="14.25" customHeight="1" x14ac:dyDescent="0.25">
      <c r="A511" s="5">
        <v>45640</v>
      </c>
      <c r="B511" s="6" t="s">
        <v>57</v>
      </c>
      <c r="C511" s="6" t="s">
        <v>106</v>
      </c>
      <c r="D511" s="6" t="s">
        <v>107</v>
      </c>
      <c r="E511" s="6" t="s">
        <v>81</v>
      </c>
      <c r="F511" s="6" t="s">
        <v>82</v>
      </c>
      <c r="G511" s="6" t="s">
        <v>55</v>
      </c>
      <c r="H511" s="6" t="s">
        <v>56</v>
      </c>
      <c r="I511" s="6">
        <v>12</v>
      </c>
      <c r="J511" s="6">
        <v>16</v>
      </c>
      <c r="K511" s="6">
        <v>5320</v>
      </c>
      <c r="L511" s="6"/>
      <c r="M511" s="6" t="s">
        <v>105</v>
      </c>
      <c r="N511" s="10">
        <f>IF(AND(Table1[[#This Row],[quantity]] &gt;= 0, Table1[[#This Row],[amount]] &gt;= 0), Table1[[#This Row],[quantity]] * Table1[[#This Row],[amount]], 0)</f>
        <v>85120</v>
      </c>
      <c r="O511" s="10">
        <f t="shared" si="28"/>
        <v>1367659.3100000003</v>
      </c>
      <c r="P511" s="10">
        <f t="shared" si="29"/>
        <v>6991319.3299999963</v>
      </c>
      <c r="Q511" s="10">
        <f t="shared" si="30"/>
        <v>3232</v>
      </c>
      <c r="R511" s="10">
        <f t="shared" si="31"/>
        <v>269</v>
      </c>
      <c r="S511" s="10">
        <f>IF(Table1[[#This Row],[quantity]]&gt;0,Table1[[#This Row],[quantity]],0)</f>
        <v>16</v>
      </c>
      <c r="T511" s="10">
        <f>IF(AND(Table1[[#This Row],[quantity]]&lt;0,Table1[[#This Row],[amount]]&lt;0),Table1[[#This Row],[quantity]]*Table1[[#This Row],[amount]],0)</f>
        <v>0</v>
      </c>
      <c r="U511" s="10">
        <f>IF(Table1[[#This Row],[quantity]]&lt;0,Table1[[#This Row],[quantity]],0)</f>
        <v>0</v>
      </c>
    </row>
    <row r="512" spans="1:21" ht="14.25" customHeight="1" x14ac:dyDescent="0.25">
      <c r="A512" s="5">
        <v>45643</v>
      </c>
      <c r="B512" s="6" t="s">
        <v>57</v>
      </c>
      <c r="C512" s="6" t="s">
        <v>137</v>
      </c>
      <c r="D512" s="6" t="s">
        <v>138</v>
      </c>
      <c r="E512" s="6" t="s">
        <v>60</v>
      </c>
      <c r="F512" s="6" t="s">
        <v>61</v>
      </c>
      <c r="G512" s="6" t="s">
        <v>31</v>
      </c>
      <c r="H512" s="6" t="s">
        <v>117</v>
      </c>
      <c r="I512" s="6">
        <v>20</v>
      </c>
      <c r="J512" s="6">
        <v>20</v>
      </c>
      <c r="K512" s="6">
        <v>4234.3999999999996</v>
      </c>
      <c r="L512" s="6"/>
      <c r="M512" s="6" t="s">
        <v>136</v>
      </c>
      <c r="N512" s="10">
        <f>IF(AND(Table1[[#This Row],[quantity]] &gt;= 0, Table1[[#This Row],[amount]] &gt;= 0), Table1[[#This Row],[quantity]] * Table1[[#This Row],[amount]], 0)</f>
        <v>84688</v>
      </c>
      <c r="O512" s="10">
        <f t="shared" si="28"/>
        <v>562939.08999999985</v>
      </c>
      <c r="P512" s="10">
        <f t="shared" si="29"/>
        <v>4812012.97</v>
      </c>
      <c r="Q512" s="10">
        <f t="shared" si="30"/>
        <v>2218</v>
      </c>
      <c r="R512" s="10">
        <f t="shared" si="31"/>
        <v>196</v>
      </c>
      <c r="S512" s="10">
        <f>IF(Table1[[#This Row],[quantity]]&gt;0,Table1[[#This Row],[quantity]],0)</f>
        <v>20</v>
      </c>
      <c r="T512" s="10">
        <f>IF(AND(Table1[[#This Row],[quantity]]&lt;0,Table1[[#This Row],[amount]]&lt;0),Table1[[#This Row],[quantity]]*Table1[[#This Row],[amount]],0)</f>
        <v>0</v>
      </c>
      <c r="U512" s="10">
        <f>IF(Table1[[#This Row],[quantity]]&lt;0,Table1[[#This Row],[quantity]],0)</f>
        <v>0</v>
      </c>
    </row>
    <row r="513" spans="1:21" ht="14.25" customHeight="1" x14ac:dyDescent="0.25">
      <c r="A513" s="5">
        <v>45642</v>
      </c>
      <c r="B513" s="6" t="s">
        <v>57</v>
      </c>
      <c r="C513" s="6" t="s">
        <v>129</v>
      </c>
      <c r="D513" s="6" t="s">
        <v>130</v>
      </c>
      <c r="E513" s="6" t="s">
        <v>81</v>
      </c>
      <c r="F513" s="6" t="s">
        <v>82</v>
      </c>
      <c r="G513" s="6" t="s">
        <v>55</v>
      </c>
      <c r="H513" s="6" t="s">
        <v>56</v>
      </c>
      <c r="I513" s="6">
        <v>40</v>
      </c>
      <c r="J513" s="6">
        <v>32</v>
      </c>
      <c r="K513" s="6">
        <v>2640</v>
      </c>
      <c r="L513" s="6"/>
      <c r="M513" s="6" t="s">
        <v>105</v>
      </c>
      <c r="N513" s="10">
        <f>IF(AND(Table1[[#This Row],[quantity]] &gt;= 0, Table1[[#This Row],[amount]] &gt;= 0), Table1[[#This Row],[quantity]] * Table1[[#This Row],[amount]], 0)</f>
        <v>84480</v>
      </c>
      <c r="O513" s="10">
        <f t="shared" si="28"/>
        <v>1427328.92</v>
      </c>
      <c r="P513" s="10">
        <f t="shared" si="29"/>
        <v>6906199.3299999963</v>
      </c>
      <c r="Q513" s="10">
        <f t="shared" si="30"/>
        <v>3216</v>
      </c>
      <c r="R513" s="10">
        <f t="shared" si="31"/>
        <v>268</v>
      </c>
      <c r="S513" s="10">
        <f>IF(Table1[[#This Row],[quantity]]&gt;0,Table1[[#This Row],[quantity]],0)</f>
        <v>32</v>
      </c>
      <c r="T513" s="10">
        <f>IF(AND(Table1[[#This Row],[quantity]]&lt;0,Table1[[#This Row],[amount]]&lt;0),Table1[[#This Row],[quantity]]*Table1[[#This Row],[amount]],0)</f>
        <v>0</v>
      </c>
      <c r="U513" s="10">
        <f>IF(Table1[[#This Row],[quantity]]&lt;0,Table1[[#This Row],[quantity]],0)</f>
        <v>0</v>
      </c>
    </row>
    <row r="514" spans="1:21" ht="14.25" customHeight="1" x14ac:dyDescent="0.25">
      <c r="A514" s="5">
        <v>45640</v>
      </c>
      <c r="B514" s="6" t="s">
        <v>57</v>
      </c>
      <c r="C514" s="6" t="s">
        <v>90</v>
      </c>
      <c r="D514" s="6" t="s">
        <v>91</v>
      </c>
      <c r="E514" s="6" t="s">
        <v>81</v>
      </c>
      <c r="F514" s="6" t="s">
        <v>82</v>
      </c>
      <c r="G514" s="6" t="s">
        <v>55</v>
      </c>
      <c r="H514" s="6" t="s">
        <v>56</v>
      </c>
      <c r="I514" s="6">
        <v>12</v>
      </c>
      <c r="J514" s="6">
        <v>18</v>
      </c>
      <c r="K514" s="6">
        <v>4680</v>
      </c>
      <c r="L514" s="6"/>
      <c r="M514" s="6" t="s">
        <v>105</v>
      </c>
      <c r="N514" s="10">
        <f>IF(AND(Table1[[#This Row],[quantity]] &gt;= 0, Table1[[#This Row],[amount]] &gt;= 0), Table1[[#This Row],[quantity]] * Table1[[#This Row],[amount]], 0)</f>
        <v>84240</v>
      </c>
      <c r="O514" s="10">
        <f t="shared" ref="O514:O577" si="32">SUMIF(C514:C2014,C514,N514:N2014)</f>
        <v>457947.42999999993</v>
      </c>
      <c r="P514" s="10">
        <f t="shared" ref="P514:P577" si="33">SUMIF(M514:M2014,M514,N514:N2014)</f>
        <v>6821719.3299999973</v>
      </c>
      <c r="Q514" s="10">
        <f t="shared" ref="Q514:Q577" si="34">SUMIF(M514:M2014,M514,J514:J2014)</f>
        <v>3184</v>
      </c>
      <c r="R514" s="10">
        <f t="shared" ref="R514:R577" si="35">COUNTIF(M514:M2014,M514)</f>
        <v>267</v>
      </c>
      <c r="S514" s="10">
        <f>IF(Table1[[#This Row],[quantity]]&gt;0,Table1[[#This Row],[quantity]],0)</f>
        <v>18</v>
      </c>
      <c r="T514" s="10">
        <f>IF(AND(Table1[[#This Row],[quantity]]&lt;0,Table1[[#This Row],[amount]]&lt;0),Table1[[#This Row],[quantity]]*Table1[[#This Row],[amount]],0)</f>
        <v>0</v>
      </c>
      <c r="U514" s="10">
        <f>IF(Table1[[#This Row],[quantity]]&lt;0,Table1[[#This Row],[quantity]],0)</f>
        <v>0</v>
      </c>
    </row>
    <row r="515" spans="1:21" ht="14.25" customHeight="1" x14ac:dyDescent="0.25">
      <c r="A515" s="5">
        <v>45640</v>
      </c>
      <c r="B515" s="6" t="s">
        <v>83</v>
      </c>
      <c r="C515" s="6" t="s">
        <v>90</v>
      </c>
      <c r="D515" s="6" t="s">
        <v>91</v>
      </c>
      <c r="E515" s="6" t="s">
        <v>81</v>
      </c>
      <c r="F515" s="6" t="s">
        <v>82</v>
      </c>
      <c r="G515" s="6" t="s">
        <v>55</v>
      </c>
      <c r="H515" s="6" t="s">
        <v>56</v>
      </c>
      <c r="I515" s="6">
        <v>12</v>
      </c>
      <c r="J515" s="6">
        <v>-18</v>
      </c>
      <c r="K515" s="6">
        <v>-4680</v>
      </c>
      <c r="L515" s="6" t="s">
        <v>92</v>
      </c>
      <c r="M515" s="6" t="s">
        <v>64</v>
      </c>
      <c r="N515" s="10">
        <f>IF(AND(Table1[[#This Row],[quantity]] &gt;= 0, Table1[[#This Row],[amount]] &gt;= 0), Table1[[#This Row],[quantity]] * Table1[[#This Row],[amount]], 0)</f>
        <v>0</v>
      </c>
      <c r="O515" s="10">
        <f t="shared" si="32"/>
        <v>373707.42999999993</v>
      </c>
      <c r="P515" s="10">
        <f t="shared" si="33"/>
        <v>788894.06999999983</v>
      </c>
      <c r="Q515" s="10">
        <f t="shared" si="34"/>
        <v>316</v>
      </c>
      <c r="R515" s="10">
        <f t="shared" si="35"/>
        <v>36</v>
      </c>
      <c r="S515" s="10">
        <f>IF(Table1[[#This Row],[quantity]]&gt;0,Table1[[#This Row],[quantity]],0)</f>
        <v>0</v>
      </c>
      <c r="T515" s="10">
        <f>IF(AND(Table1[[#This Row],[quantity]]&lt;0,Table1[[#This Row],[amount]]&lt;0),Table1[[#This Row],[quantity]]*Table1[[#This Row],[amount]],0)</f>
        <v>84240</v>
      </c>
      <c r="U515" s="10">
        <f>IF(Table1[[#This Row],[quantity]]&lt;0,Table1[[#This Row],[quantity]],0)</f>
        <v>-18</v>
      </c>
    </row>
    <row r="516" spans="1:21" ht="14.25" customHeight="1" x14ac:dyDescent="0.25">
      <c r="A516" s="5">
        <v>45640</v>
      </c>
      <c r="B516" s="6" t="s">
        <v>57</v>
      </c>
      <c r="C516" s="6" t="s">
        <v>90</v>
      </c>
      <c r="D516" s="6" t="s">
        <v>91</v>
      </c>
      <c r="E516" s="6" t="s">
        <v>81</v>
      </c>
      <c r="F516" s="6" t="s">
        <v>82</v>
      </c>
      <c r="G516" s="6" t="s">
        <v>40</v>
      </c>
      <c r="H516" s="6" t="s">
        <v>47</v>
      </c>
      <c r="I516" s="6">
        <v>12</v>
      </c>
      <c r="J516" s="6">
        <v>6</v>
      </c>
      <c r="K516" s="6">
        <v>13948.56</v>
      </c>
      <c r="L516" s="6"/>
      <c r="M516" s="6" t="s">
        <v>105</v>
      </c>
      <c r="N516" s="10">
        <f>IF(AND(Table1[[#This Row],[quantity]] &gt;= 0, Table1[[#This Row],[amount]] &gt;= 0), Table1[[#This Row],[quantity]] * Table1[[#This Row],[amount]], 0)</f>
        <v>83691.360000000001</v>
      </c>
      <c r="O516" s="10">
        <f t="shared" si="32"/>
        <v>373707.42999999993</v>
      </c>
      <c r="P516" s="10">
        <f t="shared" si="33"/>
        <v>6737479.3299999973</v>
      </c>
      <c r="Q516" s="10">
        <f t="shared" si="34"/>
        <v>3166</v>
      </c>
      <c r="R516" s="10">
        <f t="shared" si="35"/>
        <v>266</v>
      </c>
      <c r="S516" s="10">
        <f>IF(Table1[[#This Row],[quantity]]&gt;0,Table1[[#This Row],[quantity]],0)</f>
        <v>6</v>
      </c>
      <c r="T516" s="10">
        <f>IF(AND(Table1[[#This Row],[quantity]]&lt;0,Table1[[#This Row],[amount]]&lt;0),Table1[[#This Row],[quantity]]*Table1[[#This Row],[amount]],0)</f>
        <v>0</v>
      </c>
      <c r="U516" s="10">
        <f>IF(Table1[[#This Row],[quantity]]&lt;0,Table1[[#This Row],[quantity]],0)</f>
        <v>0</v>
      </c>
    </row>
    <row r="517" spans="1:21" ht="14.25" customHeight="1" x14ac:dyDescent="0.25">
      <c r="A517" s="5">
        <v>45642</v>
      </c>
      <c r="B517" s="6" t="s">
        <v>57</v>
      </c>
      <c r="C517" s="6" t="s">
        <v>126</v>
      </c>
      <c r="D517" s="6" t="s">
        <v>127</v>
      </c>
      <c r="E517" s="6" t="s">
        <v>45</v>
      </c>
      <c r="F517" s="6" t="s">
        <v>128</v>
      </c>
      <c r="G517" s="6" t="s">
        <v>18</v>
      </c>
      <c r="H517" s="6" t="s">
        <v>102</v>
      </c>
      <c r="I517" s="6">
        <v>40</v>
      </c>
      <c r="J517" s="6">
        <v>12</v>
      </c>
      <c r="K517" s="6">
        <v>6953.64</v>
      </c>
      <c r="L517" s="6"/>
      <c r="M517" s="6" t="s">
        <v>105</v>
      </c>
      <c r="N517" s="10">
        <f>IF(AND(Table1[[#This Row],[quantity]] &gt;= 0, Table1[[#This Row],[amount]] &gt;= 0), Table1[[#This Row],[quantity]] * Table1[[#This Row],[amount]], 0)</f>
        <v>83443.680000000008</v>
      </c>
      <c r="O517" s="10">
        <f t="shared" si="32"/>
        <v>2901207.9099999997</v>
      </c>
      <c r="P517" s="10">
        <f t="shared" si="33"/>
        <v>6653787.9699999969</v>
      </c>
      <c r="Q517" s="10">
        <f t="shared" si="34"/>
        <v>3160</v>
      </c>
      <c r="R517" s="10">
        <f t="shared" si="35"/>
        <v>265</v>
      </c>
      <c r="S517" s="10">
        <f>IF(Table1[[#This Row],[quantity]]&gt;0,Table1[[#This Row],[quantity]],0)</f>
        <v>12</v>
      </c>
      <c r="T517" s="10">
        <f>IF(AND(Table1[[#This Row],[quantity]]&lt;0,Table1[[#This Row],[amount]]&lt;0),Table1[[#This Row],[quantity]]*Table1[[#This Row],[amount]],0)</f>
        <v>0</v>
      </c>
      <c r="U517" s="10">
        <f>IF(Table1[[#This Row],[quantity]]&lt;0,Table1[[#This Row],[quantity]],0)</f>
        <v>0</v>
      </c>
    </row>
    <row r="518" spans="1:21" ht="14.25" customHeight="1" x14ac:dyDescent="0.25">
      <c r="A518" s="5">
        <v>45642</v>
      </c>
      <c r="B518" s="6" t="s">
        <v>57</v>
      </c>
      <c r="C518" s="6" t="s">
        <v>126</v>
      </c>
      <c r="D518" s="6" t="s">
        <v>127</v>
      </c>
      <c r="E518" s="6" t="s">
        <v>45</v>
      </c>
      <c r="F518" s="6" t="s">
        <v>128</v>
      </c>
      <c r="G518" s="6" t="s">
        <v>94</v>
      </c>
      <c r="H518" s="6" t="s">
        <v>98</v>
      </c>
      <c r="I518" s="6">
        <v>18</v>
      </c>
      <c r="J518" s="6">
        <v>12</v>
      </c>
      <c r="K518" s="6">
        <v>6831.6</v>
      </c>
      <c r="L518" s="6"/>
      <c r="M518" s="6" t="s">
        <v>105</v>
      </c>
      <c r="N518" s="10">
        <f>IF(AND(Table1[[#This Row],[quantity]] &gt;= 0, Table1[[#This Row],[amount]] &gt;= 0), Table1[[#This Row],[quantity]] * Table1[[#This Row],[amount]], 0)</f>
        <v>81979.200000000012</v>
      </c>
      <c r="O518" s="10">
        <f t="shared" si="32"/>
        <v>2817764.23</v>
      </c>
      <c r="P518" s="10">
        <f t="shared" si="33"/>
        <v>6570344.2899999972</v>
      </c>
      <c r="Q518" s="10">
        <f t="shared" si="34"/>
        <v>3148</v>
      </c>
      <c r="R518" s="10">
        <f t="shared" si="35"/>
        <v>264</v>
      </c>
      <c r="S518" s="10">
        <f>IF(Table1[[#This Row],[quantity]]&gt;0,Table1[[#This Row],[quantity]],0)</f>
        <v>12</v>
      </c>
      <c r="T518" s="10">
        <f>IF(AND(Table1[[#This Row],[quantity]]&lt;0,Table1[[#This Row],[amount]]&lt;0),Table1[[#This Row],[quantity]]*Table1[[#This Row],[amount]],0)</f>
        <v>0</v>
      </c>
      <c r="U518" s="10">
        <f>IF(Table1[[#This Row],[quantity]]&lt;0,Table1[[#This Row],[quantity]],0)</f>
        <v>0</v>
      </c>
    </row>
    <row r="519" spans="1:21" ht="14.25" customHeight="1" x14ac:dyDescent="0.25">
      <c r="A519" s="5">
        <v>45646</v>
      </c>
      <c r="B519" s="6" t="s">
        <v>57</v>
      </c>
      <c r="C519" s="6" t="s">
        <v>67</v>
      </c>
      <c r="D519" s="6" t="s">
        <v>68</v>
      </c>
      <c r="E519" s="6" t="s">
        <v>60</v>
      </c>
      <c r="F519" s="6" t="s">
        <v>61</v>
      </c>
      <c r="G519" s="6" t="s">
        <v>110</v>
      </c>
      <c r="H519" s="6" t="s">
        <v>111</v>
      </c>
      <c r="I519" s="6">
        <v>48</v>
      </c>
      <c r="J519" s="6">
        <v>24</v>
      </c>
      <c r="K519" s="6">
        <v>3400.08</v>
      </c>
      <c r="L519" s="6"/>
      <c r="M519" s="6" t="s">
        <v>136</v>
      </c>
      <c r="N519" s="10">
        <f>IF(AND(Table1[[#This Row],[quantity]] &gt;= 0, Table1[[#This Row],[amount]] &gt;= 0), Table1[[#This Row],[quantity]] * Table1[[#This Row],[amount]], 0)</f>
        <v>81601.919999999998</v>
      </c>
      <c r="O519" s="10">
        <f t="shared" si="32"/>
        <v>1004695.2799999999</v>
      </c>
      <c r="P519" s="10">
        <f t="shared" si="33"/>
        <v>4727324.9699999988</v>
      </c>
      <c r="Q519" s="10">
        <f t="shared" si="34"/>
        <v>2198</v>
      </c>
      <c r="R519" s="10">
        <f t="shared" si="35"/>
        <v>195</v>
      </c>
      <c r="S519" s="10">
        <f>IF(Table1[[#This Row],[quantity]]&gt;0,Table1[[#This Row],[quantity]],0)</f>
        <v>24</v>
      </c>
      <c r="T519" s="10">
        <f>IF(AND(Table1[[#This Row],[quantity]]&lt;0,Table1[[#This Row],[amount]]&lt;0),Table1[[#This Row],[quantity]]*Table1[[#This Row],[amount]],0)</f>
        <v>0</v>
      </c>
      <c r="U519" s="10">
        <f>IF(Table1[[#This Row],[quantity]]&lt;0,Table1[[#This Row],[quantity]],0)</f>
        <v>0</v>
      </c>
    </row>
    <row r="520" spans="1:21" ht="14.25" customHeight="1" x14ac:dyDescent="0.25">
      <c r="A520" s="5">
        <v>45640</v>
      </c>
      <c r="B520" s="6" t="s">
        <v>57</v>
      </c>
      <c r="C520" s="6" t="s">
        <v>96</v>
      </c>
      <c r="D520" s="6" t="s">
        <v>97</v>
      </c>
      <c r="E520" s="6" t="s">
        <v>60</v>
      </c>
      <c r="F520" s="6" t="s">
        <v>61</v>
      </c>
      <c r="G520" s="6" t="s">
        <v>40</v>
      </c>
      <c r="H520" s="6" t="s">
        <v>93</v>
      </c>
      <c r="I520" s="6">
        <v>16</v>
      </c>
      <c r="J520" s="6">
        <v>16</v>
      </c>
      <c r="K520" s="6">
        <v>4939.84</v>
      </c>
      <c r="L520" s="6"/>
      <c r="M520" s="6" t="s">
        <v>105</v>
      </c>
      <c r="N520" s="10">
        <f>IF(AND(Table1[[#This Row],[quantity]] &gt;= 0, Table1[[#This Row],[amount]] &gt;= 0), Table1[[#This Row],[quantity]] * Table1[[#This Row],[amount]], 0)</f>
        <v>79037.440000000002</v>
      </c>
      <c r="O520" s="10">
        <f t="shared" si="32"/>
        <v>1010089.2299999999</v>
      </c>
      <c r="P520" s="10">
        <f t="shared" si="33"/>
        <v>6488365.0899999971</v>
      </c>
      <c r="Q520" s="10">
        <f t="shared" si="34"/>
        <v>3136</v>
      </c>
      <c r="R520" s="10">
        <f t="shared" si="35"/>
        <v>263</v>
      </c>
      <c r="S520" s="10">
        <f>IF(Table1[[#This Row],[quantity]]&gt;0,Table1[[#This Row],[quantity]],0)</f>
        <v>16</v>
      </c>
      <c r="T520" s="10">
        <f>IF(AND(Table1[[#This Row],[quantity]]&lt;0,Table1[[#This Row],[amount]]&lt;0),Table1[[#This Row],[quantity]]*Table1[[#This Row],[amount]],0)</f>
        <v>0</v>
      </c>
      <c r="U520" s="10">
        <f>IF(Table1[[#This Row],[quantity]]&lt;0,Table1[[#This Row],[quantity]],0)</f>
        <v>0</v>
      </c>
    </row>
    <row r="521" spans="1:21" ht="14.25" customHeight="1" x14ac:dyDescent="0.25">
      <c r="A521" s="5">
        <v>45640</v>
      </c>
      <c r="B521" s="6" t="s">
        <v>57</v>
      </c>
      <c r="C521" s="6" t="s">
        <v>106</v>
      </c>
      <c r="D521" s="6" t="s">
        <v>107</v>
      </c>
      <c r="E521" s="6" t="s">
        <v>81</v>
      </c>
      <c r="F521" s="6" t="s">
        <v>82</v>
      </c>
      <c r="G521" s="6" t="s">
        <v>40</v>
      </c>
      <c r="H521" s="6" t="s">
        <v>93</v>
      </c>
      <c r="I521" s="6">
        <v>16</v>
      </c>
      <c r="J521" s="6">
        <v>16</v>
      </c>
      <c r="K521" s="6">
        <v>4939.84</v>
      </c>
      <c r="L521" s="6"/>
      <c r="M521" s="6" t="s">
        <v>105</v>
      </c>
      <c r="N521" s="10">
        <f>IF(AND(Table1[[#This Row],[quantity]] &gt;= 0, Table1[[#This Row],[amount]] &gt;= 0), Table1[[#This Row],[quantity]] * Table1[[#This Row],[amount]], 0)</f>
        <v>79037.440000000002</v>
      </c>
      <c r="O521" s="10">
        <f t="shared" si="32"/>
        <v>1282539.31</v>
      </c>
      <c r="P521" s="10">
        <f t="shared" si="33"/>
        <v>6409327.6499999976</v>
      </c>
      <c r="Q521" s="10">
        <f t="shared" si="34"/>
        <v>3120</v>
      </c>
      <c r="R521" s="10">
        <f t="shared" si="35"/>
        <v>262</v>
      </c>
      <c r="S521" s="10">
        <f>IF(Table1[[#This Row],[quantity]]&gt;0,Table1[[#This Row],[quantity]],0)</f>
        <v>16</v>
      </c>
      <c r="T521" s="10">
        <f>IF(AND(Table1[[#This Row],[quantity]]&lt;0,Table1[[#This Row],[amount]]&lt;0),Table1[[#This Row],[quantity]]*Table1[[#This Row],[amount]],0)</f>
        <v>0</v>
      </c>
      <c r="U521" s="10">
        <f>IF(Table1[[#This Row],[quantity]]&lt;0,Table1[[#This Row],[quantity]],0)</f>
        <v>0</v>
      </c>
    </row>
    <row r="522" spans="1:21" ht="14.25" customHeight="1" x14ac:dyDescent="0.25">
      <c r="A522" s="5">
        <v>45640</v>
      </c>
      <c r="B522" s="6" t="s">
        <v>57</v>
      </c>
      <c r="C522" s="6" t="s">
        <v>106</v>
      </c>
      <c r="D522" s="6" t="s">
        <v>107</v>
      </c>
      <c r="E522" s="6" t="s">
        <v>81</v>
      </c>
      <c r="F522" s="6" t="s">
        <v>82</v>
      </c>
      <c r="G522" s="6" t="s">
        <v>40</v>
      </c>
      <c r="H522" s="6" t="s">
        <v>93</v>
      </c>
      <c r="I522" s="6">
        <v>16</v>
      </c>
      <c r="J522" s="6">
        <v>16</v>
      </c>
      <c r="K522" s="6">
        <v>4939.84</v>
      </c>
      <c r="L522" s="6"/>
      <c r="M522" s="6" t="s">
        <v>105</v>
      </c>
      <c r="N522" s="10">
        <f>IF(AND(Table1[[#This Row],[quantity]] &gt;= 0, Table1[[#This Row],[amount]] &gt;= 0), Table1[[#This Row],[quantity]] * Table1[[#This Row],[amount]], 0)</f>
        <v>79037.440000000002</v>
      </c>
      <c r="O522" s="10">
        <f t="shared" si="32"/>
        <v>1203501.8699999999</v>
      </c>
      <c r="P522" s="10">
        <f t="shared" si="33"/>
        <v>6330290.209999999</v>
      </c>
      <c r="Q522" s="10">
        <f t="shared" si="34"/>
        <v>3104</v>
      </c>
      <c r="R522" s="10">
        <f t="shared" si="35"/>
        <v>261</v>
      </c>
      <c r="S522" s="10">
        <f>IF(Table1[[#This Row],[quantity]]&gt;0,Table1[[#This Row],[quantity]],0)</f>
        <v>16</v>
      </c>
      <c r="T522" s="10">
        <f>IF(AND(Table1[[#This Row],[quantity]]&lt;0,Table1[[#This Row],[amount]]&lt;0),Table1[[#This Row],[quantity]]*Table1[[#This Row],[amount]],0)</f>
        <v>0</v>
      </c>
      <c r="U522" s="10">
        <f>IF(Table1[[#This Row],[quantity]]&lt;0,Table1[[#This Row],[quantity]],0)</f>
        <v>0</v>
      </c>
    </row>
    <row r="523" spans="1:21" ht="14.25" customHeight="1" x14ac:dyDescent="0.25">
      <c r="A523" s="5">
        <v>45646</v>
      </c>
      <c r="B523" s="6" t="s">
        <v>57</v>
      </c>
      <c r="C523" s="6" t="s">
        <v>96</v>
      </c>
      <c r="D523" s="6" t="s">
        <v>97</v>
      </c>
      <c r="E523" s="6" t="s">
        <v>60</v>
      </c>
      <c r="F523" s="6" t="s">
        <v>61</v>
      </c>
      <c r="G523" s="6" t="s">
        <v>40</v>
      </c>
      <c r="H523" s="6" t="s">
        <v>93</v>
      </c>
      <c r="I523" s="6">
        <v>16</v>
      </c>
      <c r="J523" s="6">
        <v>16</v>
      </c>
      <c r="K523" s="6">
        <v>4939.84</v>
      </c>
      <c r="L523" s="6"/>
      <c r="M523" s="6" t="s">
        <v>136</v>
      </c>
      <c r="N523" s="10">
        <f>IF(AND(Table1[[#This Row],[quantity]] &gt;= 0, Table1[[#This Row],[amount]] &gt;= 0), Table1[[#This Row],[quantity]] * Table1[[#This Row],[amount]], 0)</f>
        <v>79037.440000000002</v>
      </c>
      <c r="O523" s="10">
        <f t="shared" si="32"/>
        <v>931051.7899999998</v>
      </c>
      <c r="P523" s="10">
        <f t="shared" si="33"/>
        <v>4645723.049999998</v>
      </c>
      <c r="Q523" s="10">
        <f t="shared" si="34"/>
        <v>2174</v>
      </c>
      <c r="R523" s="10">
        <f t="shared" si="35"/>
        <v>194</v>
      </c>
      <c r="S523" s="10">
        <f>IF(Table1[[#This Row],[quantity]]&gt;0,Table1[[#This Row],[quantity]],0)</f>
        <v>16</v>
      </c>
      <c r="T523" s="10">
        <f>IF(AND(Table1[[#This Row],[quantity]]&lt;0,Table1[[#This Row],[amount]]&lt;0),Table1[[#This Row],[quantity]]*Table1[[#This Row],[amount]],0)</f>
        <v>0</v>
      </c>
      <c r="U523" s="10">
        <f>IF(Table1[[#This Row],[quantity]]&lt;0,Table1[[#This Row],[quantity]],0)</f>
        <v>0</v>
      </c>
    </row>
    <row r="524" spans="1:21" ht="14.25" customHeight="1" x14ac:dyDescent="0.25">
      <c r="A524" s="5">
        <v>45640</v>
      </c>
      <c r="B524" s="6" t="s">
        <v>57</v>
      </c>
      <c r="C524" s="6" t="s">
        <v>90</v>
      </c>
      <c r="D524" s="6" t="s">
        <v>91</v>
      </c>
      <c r="E524" s="6" t="s">
        <v>81</v>
      </c>
      <c r="F524" s="6" t="s">
        <v>82</v>
      </c>
      <c r="G524" s="6" t="s">
        <v>40</v>
      </c>
      <c r="H524" s="6" t="s">
        <v>93</v>
      </c>
      <c r="I524" s="6">
        <v>16</v>
      </c>
      <c r="J524" s="6">
        <v>16</v>
      </c>
      <c r="K524" s="6">
        <v>4939.84</v>
      </c>
      <c r="L524" s="6"/>
      <c r="M524" s="6" t="s">
        <v>105</v>
      </c>
      <c r="N524" s="10">
        <f>IF(AND(Table1[[#This Row],[quantity]] &gt;= 0, Table1[[#This Row],[amount]] &gt;= 0), Table1[[#This Row],[quantity]] * Table1[[#This Row],[amount]], 0)</f>
        <v>79037.440000000002</v>
      </c>
      <c r="O524" s="10">
        <f t="shared" si="32"/>
        <v>290016.07</v>
      </c>
      <c r="P524" s="10">
        <f t="shared" si="33"/>
        <v>6251252.7699999996</v>
      </c>
      <c r="Q524" s="10">
        <f t="shared" si="34"/>
        <v>3088</v>
      </c>
      <c r="R524" s="10">
        <f t="shared" si="35"/>
        <v>260</v>
      </c>
      <c r="S524" s="10">
        <f>IF(Table1[[#This Row],[quantity]]&gt;0,Table1[[#This Row],[quantity]],0)</f>
        <v>16</v>
      </c>
      <c r="T524" s="10">
        <f>IF(AND(Table1[[#This Row],[quantity]]&lt;0,Table1[[#This Row],[amount]]&lt;0),Table1[[#This Row],[quantity]]*Table1[[#This Row],[amount]],0)</f>
        <v>0</v>
      </c>
      <c r="U524" s="10">
        <f>IF(Table1[[#This Row],[quantity]]&lt;0,Table1[[#This Row],[quantity]],0)</f>
        <v>0</v>
      </c>
    </row>
    <row r="525" spans="1:21" ht="14.25" customHeight="1" x14ac:dyDescent="0.25">
      <c r="A525" s="5">
        <v>45646</v>
      </c>
      <c r="B525" s="6" t="s">
        <v>57</v>
      </c>
      <c r="C525" s="6" t="s">
        <v>99</v>
      </c>
      <c r="D525" s="6" t="s">
        <v>100</v>
      </c>
      <c r="E525" s="6" t="s">
        <v>81</v>
      </c>
      <c r="F525" s="6" t="s">
        <v>82</v>
      </c>
      <c r="G525" s="6" t="s">
        <v>40</v>
      </c>
      <c r="H525" s="6" t="s">
        <v>93</v>
      </c>
      <c r="I525" s="6">
        <v>16</v>
      </c>
      <c r="J525" s="6">
        <v>16</v>
      </c>
      <c r="K525" s="6">
        <v>4939.84</v>
      </c>
      <c r="L525" s="6"/>
      <c r="M525" s="6" t="s">
        <v>136</v>
      </c>
      <c r="N525" s="10">
        <f>IF(AND(Table1[[#This Row],[quantity]] &gt;= 0, Table1[[#This Row],[amount]] &gt;= 0), Table1[[#This Row],[quantity]] * Table1[[#This Row],[amount]], 0)</f>
        <v>79037.440000000002</v>
      </c>
      <c r="O525" s="10">
        <f t="shared" si="32"/>
        <v>380263.95999999996</v>
      </c>
      <c r="P525" s="10">
        <f t="shared" si="33"/>
        <v>4566685.6099999985</v>
      </c>
      <c r="Q525" s="10">
        <f t="shared" si="34"/>
        <v>2158</v>
      </c>
      <c r="R525" s="10">
        <f t="shared" si="35"/>
        <v>193</v>
      </c>
      <c r="S525" s="10">
        <f>IF(Table1[[#This Row],[quantity]]&gt;0,Table1[[#This Row],[quantity]],0)</f>
        <v>16</v>
      </c>
      <c r="T525" s="10">
        <f>IF(AND(Table1[[#This Row],[quantity]]&lt;0,Table1[[#This Row],[amount]]&lt;0),Table1[[#This Row],[quantity]]*Table1[[#This Row],[amount]],0)</f>
        <v>0</v>
      </c>
      <c r="U525" s="10">
        <f>IF(Table1[[#This Row],[quantity]]&lt;0,Table1[[#This Row],[quantity]],0)</f>
        <v>0</v>
      </c>
    </row>
    <row r="526" spans="1:21" ht="14.25" customHeight="1" x14ac:dyDescent="0.25">
      <c r="A526" s="5">
        <v>45642</v>
      </c>
      <c r="B526" s="6" t="s">
        <v>57</v>
      </c>
      <c r="C526" s="6" t="s">
        <v>129</v>
      </c>
      <c r="D526" s="6" t="s">
        <v>130</v>
      </c>
      <c r="E526" s="6" t="s">
        <v>81</v>
      </c>
      <c r="F526" s="6" t="s">
        <v>82</v>
      </c>
      <c r="G526" s="6" t="s">
        <v>74</v>
      </c>
      <c r="H526" s="6" t="s">
        <v>75</v>
      </c>
      <c r="I526" s="6">
        <v>56</v>
      </c>
      <c r="J526" s="6">
        <v>18</v>
      </c>
      <c r="K526" s="6">
        <v>4336.38</v>
      </c>
      <c r="L526" s="6"/>
      <c r="M526" s="6" t="s">
        <v>136</v>
      </c>
      <c r="N526" s="10">
        <f>IF(AND(Table1[[#This Row],[quantity]] &gt;= 0, Table1[[#This Row],[amount]] &gt;= 0), Table1[[#This Row],[quantity]] * Table1[[#This Row],[amount]], 0)</f>
        <v>78054.84</v>
      </c>
      <c r="O526" s="10">
        <f t="shared" si="32"/>
        <v>1342848.92</v>
      </c>
      <c r="P526" s="10">
        <f t="shared" si="33"/>
        <v>4487648.1699999962</v>
      </c>
      <c r="Q526" s="10">
        <f t="shared" si="34"/>
        <v>2142</v>
      </c>
      <c r="R526" s="10">
        <f t="shared" si="35"/>
        <v>192</v>
      </c>
      <c r="S526" s="10">
        <f>IF(Table1[[#This Row],[quantity]]&gt;0,Table1[[#This Row],[quantity]],0)</f>
        <v>18</v>
      </c>
      <c r="T526" s="10">
        <f>IF(AND(Table1[[#This Row],[quantity]]&lt;0,Table1[[#This Row],[amount]]&lt;0),Table1[[#This Row],[quantity]]*Table1[[#This Row],[amount]],0)</f>
        <v>0</v>
      </c>
      <c r="U526" s="10">
        <f>IF(Table1[[#This Row],[quantity]]&lt;0,Table1[[#This Row],[quantity]],0)</f>
        <v>0</v>
      </c>
    </row>
    <row r="527" spans="1:21" ht="14.25" customHeight="1" x14ac:dyDescent="0.25">
      <c r="A527" s="5">
        <v>45640</v>
      </c>
      <c r="B527" s="6" t="s">
        <v>57</v>
      </c>
      <c r="C527" s="6" t="s">
        <v>96</v>
      </c>
      <c r="D527" s="6" t="s">
        <v>97</v>
      </c>
      <c r="E527" s="6" t="s">
        <v>60</v>
      </c>
      <c r="F527" s="6" t="s">
        <v>61</v>
      </c>
      <c r="G527" s="6" t="s">
        <v>62</v>
      </c>
      <c r="H527" s="6" t="s">
        <v>71</v>
      </c>
      <c r="I527" s="6">
        <v>24</v>
      </c>
      <c r="J527" s="6">
        <v>24</v>
      </c>
      <c r="K527" s="6">
        <v>3244.32</v>
      </c>
      <c r="L527" s="6"/>
      <c r="M527" s="6" t="s">
        <v>105</v>
      </c>
      <c r="N527" s="10">
        <f>IF(AND(Table1[[#This Row],[quantity]] &gt;= 0, Table1[[#This Row],[amount]] &gt;= 0), Table1[[#This Row],[quantity]] * Table1[[#This Row],[amount]], 0)</f>
        <v>77863.680000000008</v>
      </c>
      <c r="O527" s="10">
        <f t="shared" si="32"/>
        <v>852014.34999999986</v>
      </c>
      <c r="P527" s="10">
        <f t="shared" si="33"/>
        <v>6172215.3299999991</v>
      </c>
      <c r="Q527" s="10">
        <f t="shared" si="34"/>
        <v>3072</v>
      </c>
      <c r="R527" s="10">
        <f t="shared" si="35"/>
        <v>259</v>
      </c>
      <c r="S527" s="10">
        <f>IF(Table1[[#This Row],[quantity]]&gt;0,Table1[[#This Row],[quantity]],0)</f>
        <v>24</v>
      </c>
      <c r="T527" s="10">
        <f>IF(AND(Table1[[#This Row],[quantity]]&lt;0,Table1[[#This Row],[amount]]&lt;0),Table1[[#This Row],[quantity]]*Table1[[#This Row],[amount]],0)</f>
        <v>0</v>
      </c>
      <c r="U527" s="10">
        <f>IF(Table1[[#This Row],[quantity]]&lt;0,Table1[[#This Row],[quantity]],0)</f>
        <v>0</v>
      </c>
    </row>
    <row r="528" spans="1:21" ht="14.25" customHeight="1" x14ac:dyDescent="0.25">
      <c r="A528" s="5">
        <v>45642</v>
      </c>
      <c r="B528" s="6" t="s">
        <v>57</v>
      </c>
      <c r="C528" s="6" t="s">
        <v>129</v>
      </c>
      <c r="D528" s="6" t="s">
        <v>130</v>
      </c>
      <c r="E528" s="6" t="s">
        <v>81</v>
      </c>
      <c r="F528" s="6" t="s">
        <v>82</v>
      </c>
      <c r="G528" s="6" t="s">
        <v>62</v>
      </c>
      <c r="H528" s="6" t="s">
        <v>71</v>
      </c>
      <c r="I528" s="6">
        <v>24</v>
      </c>
      <c r="J528" s="6">
        <v>24</v>
      </c>
      <c r="K528" s="6">
        <v>3244.32</v>
      </c>
      <c r="L528" s="6"/>
      <c r="M528" s="6" t="s">
        <v>136</v>
      </c>
      <c r="N528" s="10">
        <f>IF(AND(Table1[[#This Row],[quantity]] &gt;= 0, Table1[[#This Row],[amount]] &gt;= 0), Table1[[#This Row],[quantity]] * Table1[[#This Row],[amount]], 0)</f>
        <v>77863.680000000008</v>
      </c>
      <c r="O528" s="10">
        <f t="shared" si="32"/>
        <v>1264794.0799999998</v>
      </c>
      <c r="P528" s="10">
        <f t="shared" si="33"/>
        <v>4409593.3299999973</v>
      </c>
      <c r="Q528" s="10">
        <f t="shared" si="34"/>
        <v>2124</v>
      </c>
      <c r="R528" s="10">
        <f t="shared" si="35"/>
        <v>191</v>
      </c>
      <c r="S528" s="10">
        <f>IF(Table1[[#This Row],[quantity]]&gt;0,Table1[[#This Row],[quantity]],0)</f>
        <v>24</v>
      </c>
      <c r="T528" s="10">
        <f>IF(AND(Table1[[#This Row],[quantity]]&lt;0,Table1[[#This Row],[amount]]&lt;0),Table1[[#This Row],[quantity]]*Table1[[#This Row],[amount]],0)</f>
        <v>0</v>
      </c>
      <c r="U528" s="10">
        <f>IF(Table1[[#This Row],[quantity]]&lt;0,Table1[[#This Row],[quantity]],0)</f>
        <v>0</v>
      </c>
    </row>
    <row r="529" spans="1:21" ht="14.25" customHeight="1" x14ac:dyDescent="0.25">
      <c r="A529" s="5">
        <v>45642</v>
      </c>
      <c r="B529" s="6" t="s">
        <v>57</v>
      </c>
      <c r="C529" s="6" t="s">
        <v>129</v>
      </c>
      <c r="D529" s="6" t="s">
        <v>130</v>
      </c>
      <c r="E529" s="6" t="s">
        <v>81</v>
      </c>
      <c r="F529" s="6" t="s">
        <v>82</v>
      </c>
      <c r="G529" s="6" t="s">
        <v>31</v>
      </c>
      <c r="H529" s="6" t="s">
        <v>32</v>
      </c>
      <c r="I529" s="6">
        <v>12</v>
      </c>
      <c r="J529" s="6">
        <v>12</v>
      </c>
      <c r="K529" s="6">
        <v>6483.48</v>
      </c>
      <c r="L529" s="6"/>
      <c r="M529" s="6" t="s">
        <v>105</v>
      </c>
      <c r="N529" s="10">
        <f>IF(AND(Table1[[#This Row],[quantity]] &gt;= 0, Table1[[#This Row],[amount]] &gt;= 0), Table1[[#This Row],[quantity]] * Table1[[#This Row],[amount]], 0)</f>
        <v>77801.759999999995</v>
      </c>
      <c r="O529" s="10">
        <f t="shared" si="32"/>
        <v>1186930.4000000001</v>
      </c>
      <c r="P529" s="10">
        <f t="shared" si="33"/>
        <v>6094351.6499999994</v>
      </c>
      <c r="Q529" s="10">
        <f t="shared" si="34"/>
        <v>3048</v>
      </c>
      <c r="R529" s="10">
        <f t="shared" si="35"/>
        <v>258</v>
      </c>
      <c r="S529" s="10">
        <f>IF(Table1[[#This Row],[quantity]]&gt;0,Table1[[#This Row],[quantity]],0)</f>
        <v>12</v>
      </c>
      <c r="T529" s="10">
        <f>IF(AND(Table1[[#This Row],[quantity]]&lt;0,Table1[[#This Row],[amount]]&lt;0),Table1[[#This Row],[quantity]]*Table1[[#This Row],[amount]],0)</f>
        <v>0</v>
      </c>
      <c r="U529" s="10">
        <f>IF(Table1[[#This Row],[quantity]]&lt;0,Table1[[#This Row],[quantity]],0)</f>
        <v>0</v>
      </c>
    </row>
    <row r="530" spans="1:21" ht="14.25" customHeight="1" x14ac:dyDescent="0.25">
      <c r="A530" s="5">
        <v>45644</v>
      </c>
      <c r="B530" s="6" t="s">
        <v>57</v>
      </c>
      <c r="C530" s="6" t="s">
        <v>65</v>
      </c>
      <c r="D530" s="6" t="s">
        <v>66</v>
      </c>
      <c r="E530" s="6" t="s">
        <v>60</v>
      </c>
      <c r="F530" s="6" t="s">
        <v>61</v>
      </c>
      <c r="G530" s="6" t="s">
        <v>26</v>
      </c>
      <c r="H530" s="6" t="s">
        <v>27</v>
      </c>
      <c r="I530" s="6">
        <v>144</v>
      </c>
      <c r="J530" s="6">
        <v>62</v>
      </c>
      <c r="K530" s="6">
        <v>1240</v>
      </c>
      <c r="L530" s="6"/>
      <c r="M530" s="6" t="s">
        <v>136</v>
      </c>
      <c r="N530" s="10">
        <f>IF(AND(Table1[[#This Row],[quantity]] &gt;= 0, Table1[[#This Row],[amount]] &gt;= 0), Table1[[#This Row],[quantity]] * Table1[[#This Row],[amount]], 0)</f>
        <v>76880</v>
      </c>
      <c r="O530" s="10">
        <f t="shared" si="32"/>
        <v>1059157.1399999997</v>
      </c>
      <c r="P530" s="10">
        <f t="shared" si="33"/>
        <v>4331729.6499999994</v>
      </c>
      <c r="Q530" s="10">
        <f t="shared" si="34"/>
        <v>2100</v>
      </c>
      <c r="R530" s="10">
        <f t="shared" si="35"/>
        <v>190</v>
      </c>
      <c r="S530" s="10">
        <f>IF(Table1[[#This Row],[quantity]]&gt;0,Table1[[#This Row],[quantity]],0)</f>
        <v>62</v>
      </c>
      <c r="T530" s="10">
        <f>IF(AND(Table1[[#This Row],[quantity]]&lt;0,Table1[[#This Row],[amount]]&lt;0),Table1[[#This Row],[quantity]]*Table1[[#This Row],[amount]],0)</f>
        <v>0</v>
      </c>
      <c r="U530" s="10">
        <f>IF(Table1[[#This Row],[quantity]]&lt;0,Table1[[#This Row],[quantity]],0)</f>
        <v>0</v>
      </c>
    </row>
    <row r="531" spans="1:21" ht="14.25" customHeight="1" x14ac:dyDescent="0.25">
      <c r="A531" s="5">
        <v>45640</v>
      </c>
      <c r="B531" s="6" t="s">
        <v>57</v>
      </c>
      <c r="C531" s="6" t="s">
        <v>106</v>
      </c>
      <c r="D531" s="6" t="s">
        <v>107</v>
      </c>
      <c r="E531" s="6" t="s">
        <v>81</v>
      </c>
      <c r="F531" s="6" t="s">
        <v>82</v>
      </c>
      <c r="G531" s="6" t="s">
        <v>40</v>
      </c>
      <c r="H531" s="6" t="s">
        <v>41</v>
      </c>
      <c r="I531" s="6">
        <v>216</v>
      </c>
      <c r="J531" s="6">
        <v>27</v>
      </c>
      <c r="K531" s="6">
        <v>2816.37</v>
      </c>
      <c r="L531" s="6"/>
      <c r="M531" s="6" t="s">
        <v>105</v>
      </c>
      <c r="N531" s="10">
        <f>IF(AND(Table1[[#This Row],[quantity]] &gt;= 0, Table1[[#This Row],[amount]] &gt;= 0), Table1[[#This Row],[quantity]] * Table1[[#This Row],[amount]], 0)</f>
        <v>76041.989999999991</v>
      </c>
      <c r="O531" s="10">
        <f t="shared" si="32"/>
        <v>1124464.43</v>
      </c>
      <c r="P531" s="10">
        <f t="shared" si="33"/>
        <v>6016549.8899999997</v>
      </c>
      <c r="Q531" s="10">
        <f t="shared" si="34"/>
        <v>3036</v>
      </c>
      <c r="R531" s="10">
        <f t="shared" si="35"/>
        <v>257</v>
      </c>
      <c r="S531" s="10">
        <f>IF(Table1[[#This Row],[quantity]]&gt;0,Table1[[#This Row],[quantity]],0)</f>
        <v>27</v>
      </c>
      <c r="T531" s="10">
        <f>IF(AND(Table1[[#This Row],[quantity]]&lt;0,Table1[[#This Row],[amount]]&lt;0),Table1[[#This Row],[quantity]]*Table1[[#This Row],[amount]],0)</f>
        <v>0</v>
      </c>
      <c r="U531" s="10">
        <f>IF(Table1[[#This Row],[quantity]]&lt;0,Table1[[#This Row],[quantity]],0)</f>
        <v>0</v>
      </c>
    </row>
    <row r="532" spans="1:21" ht="14.25" customHeight="1" x14ac:dyDescent="0.25">
      <c r="A532" s="5">
        <v>45640</v>
      </c>
      <c r="B532" s="6" t="s">
        <v>57</v>
      </c>
      <c r="C532" s="6" t="s">
        <v>90</v>
      </c>
      <c r="D532" s="6" t="s">
        <v>91</v>
      </c>
      <c r="E532" s="6" t="s">
        <v>81</v>
      </c>
      <c r="F532" s="6" t="s">
        <v>82</v>
      </c>
      <c r="G532" s="6" t="s">
        <v>40</v>
      </c>
      <c r="H532" s="6" t="s">
        <v>41</v>
      </c>
      <c r="I532" s="6">
        <v>216</v>
      </c>
      <c r="J532" s="6">
        <v>27</v>
      </c>
      <c r="K532" s="6">
        <v>2816.37</v>
      </c>
      <c r="L532" s="6"/>
      <c r="M532" s="6" t="s">
        <v>105</v>
      </c>
      <c r="N532" s="10">
        <f>IF(AND(Table1[[#This Row],[quantity]] &gt;= 0, Table1[[#This Row],[amount]] &gt;= 0), Table1[[#This Row],[quantity]] * Table1[[#This Row],[amount]], 0)</f>
        <v>76041.989999999991</v>
      </c>
      <c r="O532" s="10">
        <f t="shared" si="32"/>
        <v>210978.62999999998</v>
      </c>
      <c r="P532" s="10">
        <f t="shared" si="33"/>
        <v>5940507.8999999994</v>
      </c>
      <c r="Q532" s="10">
        <f t="shared" si="34"/>
        <v>3009</v>
      </c>
      <c r="R532" s="10">
        <f t="shared" si="35"/>
        <v>256</v>
      </c>
      <c r="S532" s="10">
        <f>IF(Table1[[#This Row],[quantity]]&gt;0,Table1[[#This Row],[quantity]],0)</f>
        <v>27</v>
      </c>
      <c r="T532" s="10">
        <f>IF(AND(Table1[[#This Row],[quantity]]&lt;0,Table1[[#This Row],[amount]]&lt;0),Table1[[#This Row],[quantity]]*Table1[[#This Row],[amount]],0)</f>
        <v>0</v>
      </c>
      <c r="U532" s="10">
        <f>IF(Table1[[#This Row],[quantity]]&lt;0,Table1[[#This Row],[quantity]],0)</f>
        <v>0</v>
      </c>
    </row>
    <row r="533" spans="1:21" ht="14.25" customHeight="1" x14ac:dyDescent="0.25">
      <c r="A533" s="5">
        <v>45628</v>
      </c>
      <c r="B533" s="6" t="s">
        <v>83</v>
      </c>
      <c r="C533" s="6" t="s">
        <v>220</v>
      </c>
      <c r="D533" s="6" t="s">
        <v>221</v>
      </c>
      <c r="E533" s="6" t="s">
        <v>16</v>
      </c>
      <c r="F533" s="6" t="s">
        <v>17</v>
      </c>
      <c r="G533" s="6" t="s">
        <v>18</v>
      </c>
      <c r="H533" s="6" t="s">
        <v>103</v>
      </c>
      <c r="I533" s="6">
        <v>192</v>
      </c>
      <c r="J533" s="6">
        <v>-34</v>
      </c>
      <c r="K533" s="6">
        <v>-2236.52</v>
      </c>
      <c r="L533" s="6" t="s">
        <v>153</v>
      </c>
      <c r="M533" s="6" t="s">
        <v>207</v>
      </c>
      <c r="N533" s="10">
        <f>IF(AND(Table1[[#This Row],[quantity]] &gt;= 0, Table1[[#This Row],[amount]] &gt;= 0), Table1[[#This Row],[quantity]] * Table1[[#This Row],[amount]], 0)</f>
        <v>0</v>
      </c>
      <c r="O533" s="10">
        <f t="shared" si="32"/>
        <v>0</v>
      </c>
      <c r="P533" s="10">
        <f t="shared" si="33"/>
        <v>111937.25999999998</v>
      </c>
      <c r="Q533" s="10">
        <f t="shared" si="34"/>
        <v>-1308</v>
      </c>
      <c r="R533" s="10">
        <f t="shared" si="35"/>
        <v>425</v>
      </c>
      <c r="S533" s="10">
        <f>IF(Table1[[#This Row],[quantity]]&gt;0,Table1[[#This Row],[quantity]],0)</f>
        <v>0</v>
      </c>
      <c r="T533" s="10">
        <f>IF(AND(Table1[[#This Row],[quantity]]&lt;0,Table1[[#This Row],[amount]]&lt;0),Table1[[#This Row],[quantity]]*Table1[[#This Row],[amount]],0)</f>
        <v>76041.679999999993</v>
      </c>
      <c r="U533" s="10">
        <f>IF(Table1[[#This Row],[quantity]]&lt;0,Table1[[#This Row],[quantity]],0)</f>
        <v>-34</v>
      </c>
    </row>
    <row r="534" spans="1:21" ht="14.25" customHeight="1" x14ac:dyDescent="0.25">
      <c r="A534" s="5">
        <v>45642</v>
      </c>
      <c r="B534" s="6" t="s">
        <v>57</v>
      </c>
      <c r="C534" s="6" t="s">
        <v>126</v>
      </c>
      <c r="D534" s="6" t="s">
        <v>127</v>
      </c>
      <c r="E534" s="6" t="s">
        <v>45</v>
      </c>
      <c r="F534" s="6" t="s">
        <v>128</v>
      </c>
      <c r="G534" s="6" t="s">
        <v>31</v>
      </c>
      <c r="H534" s="6" t="s">
        <v>32</v>
      </c>
      <c r="I534" s="6">
        <v>48</v>
      </c>
      <c r="J534" s="6">
        <v>24</v>
      </c>
      <c r="K534" s="6">
        <v>3157.92</v>
      </c>
      <c r="L534" s="6"/>
      <c r="M534" s="6" t="s">
        <v>105</v>
      </c>
      <c r="N534" s="10">
        <f>IF(AND(Table1[[#This Row],[quantity]] &gt;= 0, Table1[[#This Row],[amount]] &gt;= 0), Table1[[#This Row],[quantity]] * Table1[[#This Row],[amount]], 0)</f>
        <v>75790.080000000002</v>
      </c>
      <c r="O534" s="10">
        <f t="shared" si="32"/>
        <v>2735785.03</v>
      </c>
      <c r="P534" s="10">
        <f t="shared" si="33"/>
        <v>5864465.9099999992</v>
      </c>
      <c r="Q534" s="10">
        <f t="shared" si="34"/>
        <v>2982</v>
      </c>
      <c r="R534" s="10">
        <f t="shared" si="35"/>
        <v>255</v>
      </c>
      <c r="S534" s="10">
        <f>IF(Table1[[#This Row],[quantity]]&gt;0,Table1[[#This Row],[quantity]],0)</f>
        <v>24</v>
      </c>
      <c r="T534" s="10">
        <f>IF(AND(Table1[[#This Row],[quantity]]&lt;0,Table1[[#This Row],[amount]]&lt;0),Table1[[#This Row],[quantity]]*Table1[[#This Row],[amount]],0)</f>
        <v>0</v>
      </c>
      <c r="U534" s="10">
        <f>IF(Table1[[#This Row],[quantity]]&lt;0,Table1[[#This Row],[quantity]],0)</f>
        <v>0</v>
      </c>
    </row>
    <row r="535" spans="1:21" ht="14.25" customHeight="1" x14ac:dyDescent="0.25">
      <c r="A535" s="5">
        <v>45640</v>
      </c>
      <c r="B535" s="6" t="s">
        <v>57</v>
      </c>
      <c r="C535" s="6" t="s">
        <v>106</v>
      </c>
      <c r="D535" s="6" t="s">
        <v>107</v>
      </c>
      <c r="E535" s="6" t="s">
        <v>81</v>
      </c>
      <c r="F535" s="6" t="s">
        <v>82</v>
      </c>
      <c r="G535" s="6" t="s">
        <v>110</v>
      </c>
      <c r="H535" s="6" t="s">
        <v>111</v>
      </c>
      <c r="I535" s="6">
        <v>96</v>
      </c>
      <c r="J535" s="6">
        <v>36</v>
      </c>
      <c r="K535" s="6">
        <v>2100.2399999999998</v>
      </c>
      <c r="L535" s="6"/>
      <c r="M535" s="6" t="s">
        <v>105</v>
      </c>
      <c r="N535" s="10">
        <f>IF(AND(Table1[[#This Row],[quantity]] &gt;= 0, Table1[[#This Row],[amount]] &gt;= 0), Table1[[#This Row],[quantity]] * Table1[[#This Row],[amount]], 0)</f>
        <v>75608.639999999985</v>
      </c>
      <c r="O535" s="10">
        <f t="shared" si="32"/>
        <v>1048422.44</v>
      </c>
      <c r="P535" s="10">
        <f t="shared" si="33"/>
        <v>5788675.8299999982</v>
      </c>
      <c r="Q535" s="10">
        <f t="shared" si="34"/>
        <v>2958</v>
      </c>
      <c r="R535" s="10">
        <f t="shared" si="35"/>
        <v>254</v>
      </c>
      <c r="S535" s="10">
        <f>IF(Table1[[#This Row],[quantity]]&gt;0,Table1[[#This Row],[quantity]],0)</f>
        <v>36</v>
      </c>
      <c r="T535" s="10">
        <f>IF(AND(Table1[[#This Row],[quantity]]&lt;0,Table1[[#This Row],[amount]]&lt;0),Table1[[#This Row],[quantity]]*Table1[[#This Row],[amount]],0)</f>
        <v>0</v>
      </c>
      <c r="U535" s="10">
        <f>IF(Table1[[#This Row],[quantity]]&lt;0,Table1[[#This Row],[quantity]],0)</f>
        <v>0</v>
      </c>
    </row>
    <row r="536" spans="1:21" ht="14.25" customHeight="1" x14ac:dyDescent="0.25">
      <c r="A536" s="5">
        <v>45642</v>
      </c>
      <c r="B536" s="6" t="s">
        <v>57</v>
      </c>
      <c r="C536" s="6" t="s">
        <v>126</v>
      </c>
      <c r="D536" s="6" t="s">
        <v>127</v>
      </c>
      <c r="E536" s="6" t="s">
        <v>45</v>
      </c>
      <c r="F536" s="6" t="s">
        <v>128</v>
      </c>
      <c r="G536" s="6" t="s">
        <v>18</v>
      </c>
      <c r="H536" s="6" t="s">
        <v>19</v>
      </c>
      <c r="I536" s="6">
        <v>48</v>
      </c>
      <c r="J536" s="6">
        <v>12</v>
      </c>
      <c r="K536" s="6">
        <v>6160.68</v>
      </c>
      <c r="L536" s="6"/>
      <c r="M536" s="6" t="s">
        <v>105</v>
      </c>
      <c r="N536" s="10">
        <f>IF(AND(Table1[[#This Row],[quantity]] &gt;= 0, Table1[[#This Row],[amount]] &gt;= 0), Table1[[#This Row],[quantity]] * Table1[[#This Row],[amount]], 0)</f>
        <v>73928.160000000003</v>
      </c>
      <c r="O536" s="10">
        <f t="shared" si="32"/>
        <v>2659994.9500000002</v>
      </c>
      <c r="P536" s="10">
        <f t="shared" si="33"/>
        <v>5713067.1899999985</v>
      </c>
      <c r="Q536" s="10">
        <f t="shared" si="34"/>
        <v>2922</v>
      </c>
      <c r="R536" s="10">
        <f t="shared" si="35"/>
        <v>253</v>
      </c>
      <c r="S536" s="10">
        <f>IF(Table1[[#This Row],[quantity]]&gt;0,Table1[[#This Row],[quantity]],0)</f>
        <v>12</v>
      </c>
      <c r="T536" s="10">
        <f>IF(AND(Table1[[#This Row],[quantity]]&lt;0,Table1[[#This Row],[amount]]&lt;0),Table1[[#This Row],[quantity]]*Table1[[#This Row],[amount]],0)</f>
        <v>0</v>
      </c>
      <c r="U536" s="10">
        <f>IF(Table1[[#This Row],[quantity]]&lt;0,Table1[[#This Row],[quantity]],0)</f>
        <v>0</v>
      </c>
    </row>
    <row r="537" spans="1:21" ht="14.25" customHeight="1" x14ac:dyDescent="0.25">
      <c r="A537" s="5">
        <v>45640</v>
      </c>
      <c r="B537" s="6" t="s">
        <v>57</v>
      </c>
      <c r="C537" s="6" t="s">
        <v>90</v>
      </c>
      <c r="D537" s="6" t="s">
        <v>91</v>
      </c>
      <c r="E537" s="6" t="s">
        <v>81</v>
      </c>
      <c r="F537" s="6" t="s">
        <v>82</v>
      </c>
      <c r="G537" s="6" t="s">
        <v>18</v>
      </c>
      <c r="H537" s="6" t="s">
        <v>19</v>
      </c>
      <c r="I537" s="6">
        <v>48</v>
      </c>
      <c r="J537" s="6">
        <v>12</v>
      </c>
      <c r="K537" s="6">
        <v>6160.68</v>
      </c>
      <c r="L537" s="6"/>
      <c r="M537" s="6" t="s">
        <v>105</v>
      </c>
      <c r="N537" s="10">
        <f>IF(AND(Table1[[#This Row],[quantity]] &gt;= 0, Table1[[#This Row],[amount]] &gt;= 0), Table1[[#This Row],[quantity]] * Table1[[#This Row],[amount]], 0)</f>
        <v>73928.160000000003</v>
      </c>
      <c r="O537" s="10">
        <f t="shared" si="32"/>
        <v>134936.63999999998</v>
      </c>
      <c r="P537" s="10">
        <f t="shared" si="33"/>
        <v>5639139.0299999993</v>
      </c>
      <c r="Q537" s="10">
        <f t="shared" si="34"/>
        <v>2910</v>
      </c>
      <c r="R537" s="10">
        <f t="shared" si="35"/>
        <v>252</v>
      </c>
      <c r="S537" s="10">
        <f>IF(Table1[[#This Row],[quantity]]&gt;0,Table1[[#This Row],[quantity]],0)</f>
        <v>12</v>
      </c>
      <c r="T537" s="10">
        <f>IF(AND(Table1[[#This Row],[quantity]]&lt;0,Table1[[#This Row],[amount]]&lt;0),Table1[[#This Row],[quantity]]*Table1[[#This Row],[amount]],0)</f>
        <v>0</v>
      </c>
      <c r="U537" s="10">
        <f>IF(Table1[[#This Row],[quantity]]&lt;0,Table1[[#This Row],[quantity]],0)</f>
        <v>0</v>
      </c>
    </row>
    <row r="538" spans="1:21" ht="14.25" customHeight="1" x14ac:dyDescent="0.25">
      <c r="A538" s="5">
        <v>45645</v>
      </c>
      <c r="B538" s="6" t="s">
        <v>57</v>
      </c>
      <c r="C538" s="6" t="s">
        <v>87</v>
      </c>
      <c r="D538" s="6" t="s">
        <v>88</v>
      </c>
      <c r="E538" s="6" t="s">
        <v>60</v>
      </c>
      <c r="F538" s="6" t="s">
        <v>61</v>
      </c>
      <c r="G538" s="6" t="s">
        <v>18</v>
      </c>
      <c r="H538" s="6" t="s">
        <v>19</v>
      </c>
      <c r="I538" s="6">
        <v>48</v>
      </c>
      <c r="J538" s="6">
        <v>12</v>
      </c>
      <c r="K538" s="6">
        <v>6160.68</v>
      </c>
      <c r="L538" s="6"/>
      <c r="M538" s="6" t="s">
        <v>136</v>
      </c>
      <c r="N538" s="10">
        <f>IF(AND(Table1[[#This Row],[quantity]] &gt;= 0, Table1[[#This Row],[amount]] &gt;= 0), Table1[[#This Row],[quantity]] * Table1[[#This Row],[amount]], 0)</f>
        <v>73928.160000000003</v>
      </c>
      <c r="O538" s="10">
        <f t="shared" si="32"/>
        <v>1097619.0599999994</v>
      </c>
      <c r="P538" s="10">
        <f t="shared" si="33"/>
        <v>4254849.6500000004</v>
      </c>
      <c r="Q538" s="10">
        <f t="shared" si="34"/>
        <v>2038</v>
      </c>
      <c r="R538" s="10">
        <f t="shared" si="35"/>
        <v>189</v>
      </c>
      <c r="S538" s="10">
        <f>IF(Table1[[#This Row],[quantity]]&gt;0,Table1[[#This Row],[quantity]],0)</f>
        <v>12</v>
      </c>
      <c r="T538" s="10">
        <f>IF(AND(Table1[[#This Row],[quantity]]&lt;0,Table1[[#This Row],[amount]]&lt;0),Table1[[#This Row],[quantity]]*Table1[[#This Row],[amount]],0)</f>
        <v>0</v>
      </c>
      <c r="U538" s="10">
        <f>IF(Table1[[#This Row],[quantity]]&lt;0,Table1[[#This Row],[quantity]],0)</f>
        <v>0</v>
      </c>
    </row>
    <row r="539" spans="1:21" ht="14.25" customHeight="1" x14ac:dyDescent="0.25">
      <c r="A539" s="5">
        <v>45644</v>
      </c>
      <c r="B539" s="6" t="s">
        <v>57</v>
      </c>
      <c r="C539" s="6" t="s">
        <v>65</v>
      </c>
      <c r="D539" s="6" t="s">
        <v>66</v>
      </c>
      <c r="E539" s="6" t="s">
        <v>60</v>
      </c>
      <c r="F539" s="6" t="s">
        <v>61</v>
      </c>
      <c r="G539" s="6" t="s">
        <v>110</v>
      </c>
      <c r="H539" s="6" t="s">
        <v>111</v>
      </c>
      <c r="I539" s="6">
        <v>24</v>
      </c>
      <c r="J539" s="6">
        <v>24</v>
      </c>
      <c r="K539" s="6">
        <v>3000</v>
      </c>
      <c r="L539" s="6"/>
      <c r="M539" s="6" t="s">
        <v>136</v>
      </c>
      <c r="N539" s="10">
        <f>IF(AND(Table1[[#This Row],[quantity]] &gt;= 0, Table1[[#This Row],[amount]] &gt;= 0), Table1[[#This Row],[quantity]] * Table1[[#This Row],[amount]], 0)</f>
        <v>72000</v>
      </c>
      <c r="O539" s="10">
        <f t="shared" si="32"/>
        <v>982277.14</v>
      </c>
      <c r="P539" s="10">
        <f t="shared" si="33"/>
        <v>4180921.4899999998</v>
      </c>
      <c r="Q539" s="10">
        <f t="shared" si="34"/>
        <v>2026</v>
      </c>
      <c r="R539" s="10">
        <f t="shared" si="35"/>
        <v>188</v>
      </c>
      <c r="S539" s="10">
        <f>IF(Table1[[#This Row],[quantity]]&gt;0,Table1[[#This Row],[quantity]],0)</f>
        <v>24</v>
      </c>
      <c r="T539" s="10">
        <f>IF(AND(Table1[[#This Row],[quantity]]&lt;0,Table1[[#This Row],[amount]]&lt;0),Table1[[#This Row],[quantity]]*Table1[[#This Row],[amount]],0)</f>
        <v>0</v>
      </c>
      <c r="U539" s="10">
        <f>IF(Table1[[#This Row],[quantity]]&lt;0,Table1[[#This Row],[quantity]],0)</f>
        <v>0</v>
      </c>
    </row>
    <row r="540" spans="1:21" ht="14.25" customHeight="1" x14ac:dyDescent="0.25">
      <c r="A540" s="5">
        <v>45644</v>
      </c>
      <c r="B540" s="6" t="s">
        <v>57</v>
      </c>
      <c r="C540" s="6" t="s">
        <v>65</v>
      </c>
      <c r="D540" s="6" t="s">
        <v>66</v>
      </c>
      <c r="E540" s="6" t="s">
        <v>60</v>
      </c>
      <c r="F540" s="6" t="s">
        <v>61</v>
      </c>
      <c r="G540" s="6" t="s">
        <v>110</v>
      </c>
      <c r="H540" s="6" t="s">
        <v>111</v>
      </c>
      <c r="I540" s="6">
        <v>24</v>
      </c>
      <c r="J540" s="6">
        <v>24</v>
      </c>
      <c r="K540" s="6">
        <v>3000</v>
      </c>
      <c r="L540" s="6"/>
      <c r="M540" s="6" t="s">
        <v>136</v>
      </c>
      <c r="N540" s="10">
        <f>IF(AND(Table1[[#This Row],[quantity]] &gt;= 0, Table1[[#This Row],[amount]] &gt;= 0), Table1[[#This Row],[quantity]] * Table1[[#This Row],[amount]], 0)</f>
        <v>72000</v>
      </c>
      <c r="O540" s="10">
        <f t="shared" si="32"/>
        <v>910277.14000000013</v>
      </c>
      <c r="P540" s="10">
        <f t="shared" si="33"/>
        <v>4108921.4899999998</v>
      </c>
      <c r="Q540" s="10">
        <f t="shared" si="34"/>
        <v>2002</v>
      </c>
      <c r="R540" s="10">
        <f t="shared" si="35"/>
        <v>187</v>
      </c>
      <c r="S540" s="10">
        <f>IF(Table1[[#This Row],[quantity]]&gt;0,Table1[[#This Row],[quantity]],0)</f>
        <v>24</v>
      </c>
      <c r="T540" s="10">
        <f>IF(AND(Table1[[#This Row],[quantity]]&lt;0,Table1[[#This Row],[amount]]&lt;0),Table1[[#This Row],[quantity]]*Table1[[#This Row],[amount]],0)</f>
        <v>0</v>
      </c>
      <c r="U540" s="10">
        <f>IF(Table1[[#This Row],[quantity]]&lt;0,Table1[[#This Row],[quantity]],0)</f>
        <v>0</v>
      </c>
    </row>
    <row r="541" spans="1:21" ht="14.25" customHeight="1" x14ac:dyDescent="0.25">
      <c r="A541" s="5">
        <v>45640</v>
      </c>
      <c r="B541" s="6" t="s">
        <v>57</v>
      </c>
      <c r="C541" s="6" t="s">
        <v>79</v>
      </c>
      <c r="D541" s="6" t="s">
        <v>80</v>
      </c>
      <c r="E541" s="6" t="s">
        <v>81</v>
      </c>
      <c r="F541" s="6" t="s">
        <v>82</v>
      </c>
      <c r="G541" s="6" t="s">
        <v>110</v>
      </c>
      <c r="H541" s="6" t="s">
        <v>111</v>
      </c>
      <c r="I541" s="6">
        <v>24</v>
      </c>
      <c r="J541" s="6">
        <v>24</v>
      </c>
      <c r="K541" s="6">
        <v>3000</v>
      </c>
      <c r="L541" s="6"/>
      <c r="M541" s="6" t="s">
        <v>105</v>
      </c>
      <c r="N541" s="10">
        <f>IF(AND(Table1[[#This Row],[quantity]] &gt;= 0, Table1[[#This Row],[amount]] &gt;= 0), Table1[[#This Row],[quantity]] * Table1[[#This Row],[amount]], 0)</f>
        <v>72000</v>
      </c>
      <c r="O541" s="10">
        <f t="shared" si="32"/>
        <v>306691.19000000012</v>
      </c>
      <c r="P541" s="10">
        <f t="shared" si="33"/>
        <v>5565210.8700000001</v>
      </c>
      <c r="Q541" s="10">
        <f t="shared" si="34"/>
        <v>2898</v>
      </c>
      <c r="R541" s="10">
        <f t="shared" si="35"/>
        <v>251</v>
      </c>
      <c r="S541" s="10">
        <f>IF(Table1[[#This Row],[quantity]]&gt;0,Table1[[#This Row],[quantity]],0)</f>
        <v>24</v>
      </c>
      <c r="T541" s="10">
        <f>IF(AND(Table1[[#This Row],[quantity]]&lt;0,Table1[[#This Row],[amount]]&lt;0),Table1[[#This Row],[quantity]]*Table1[[#This Row],[amount]],0)</f>
        <v>0</v>
      </c>
      <c r="U541" s="10">
        <f>IF(Table1[[#This Row],[quantity]]&lt;0,Table1[[#This Row],[quantity]],0)</f>
        <v>0</v>
      </c>
    </row>
    <row r="542" spans="1:21" ht="14.25" customHeight="1" x14ac:dyDescent="0.25">
      <c r="A542" s="5">
        <v>45643</v>
      </c>
      <c r="B542" s="6" t="s">
        <v>57</v>
      </c>
      <c r="C542" s="6" t="s">
        <v>87</v>
      </c>
      <c r="D542" s="6" t="s">
        <v>88</v>
      </c>
      <c r="E542" s="6" t="s">
        <v>60</v>
      </c>
      <c r="F542" s="6" t="s">
        <v>61</v>
      </c>
      <c r="G542" s="6" t="s">
        <v>40</v>
      </c>
      <c r="H542" s="6" t="s">
        <v>41</v>
      </c>
      <c r="I542" s="6">
        <v>16</v>
      </c>
      <c r="J542" s="6">
        <v>6</v>
      </c>
      <c r="K542" s="6">
        <v>11890.62</v>
      </c>
      <c r="L542" s="6"/>
      <c r="M542" s="6" t="s">
        <v>136</v>
      </c>
      <c r="N542" s="10">
        <f>IF(AND(Table1[[#This Row],[quantity]] &gt;= 0, Table1[[#This Row],[amount]] &gt;= 0), Table1[[#This Row],[quantity]] * Table1[[#This Row],[amount]], 0)</f>
        <v>71343.72</v>
      </c>
      <c r="O542" s="10">
        <f t="shared" si="32"/>
        <v>1023690.8999999997</v>
      </c>
      <c r="P542" s="10">
        <f t="shared" si="33"/>
        <v>4036921.4899999998</v>
      </c>
      <c r="Q542" s="10">
        <f t="shared" si="34"/>
        <v>1978</v>
      </c>
      <c r="R542" s="10">
        <f t="shared" si="35"/>
        <v>186</v>
      </c>
      <c r="S542" s="10">
        <f>IF(Table1[[#This Row],[quantity]]&gt;0,Table1[[#This Row],[quantity]],0)</f>
        <v>6</v>
      </c>
      <c r="T542" s="10">
        <f>IF(AND(Table1[[#This Row],[quantity]]&lt;0,Table1[[#This Row],[amount]]&lt;0),Table1[[#This Row],[quantity]]*Table1[[#This Row],[amount]],0)</f>
        <v>0</v>
      </c>
      <c r="U542" s="10">
        <f>IF(Table1[[#This Row],[quantity]]&lt;0,Table1[[#This Row],[quantity]],0)</f>
        <v>0</v>
      </c>
    </row>
    <row r="543" spans="1:21" ht="14.25" customHeight="1" x14ac:dyDescent="0.25">
      <c r="A543" s="5">
        <v>45642</v>
      </c>
      <c r="B543" s="6" t="s">
        <v>57</v>
      </c>
      <c r="C543" s="6" t="s">
        <v>126</v>
      </c>
      <c r="D543" s="6" t="s">
        <v>127</v>
      </c>
      <c r="E543" s="6" t="s">
        <v>45</v>
      </c>
      <c r="F543" s="6" t="s">
        <v>128</v>
      </c>
      <c r="G543" s="6" t="s">
        <v>18</v>
      </c>
      <c r="H543" s="6" t="s">
        <v>102</v>
      </c>
      <c r="I543" s="6">
        <v>36</v>
      </c>
      <c r="J543" s="6">
        <v>12</v>
      </c>
      <c r="K543" s="6">
        <v>5882.16</v>
      </c>
      <c r="L543" s="6"/>
      <c r="M543" s="6" t="s">
        <v>105</v>
      </c>
      <c r="N543" s="10">
        <f>IF(AND(Table1[[#This Row],[quantity]] &gt;= 0, Table1[[#This Row],[amount]] &gt;= 0), Table1[[#This Row],[quantity]] * Table1[[#This Row],[amount]], 0)</f>
        <v>70585.919999999998</v>
      </c>
      <c r="O543" s="10">
        <f t="shared" si="32"/>
        <v>2586066.79</v>
      </c>
      <c r="P543" s="10">
        <f t="shared" si="33"/>
        <v>5493210.8700000001</v>
      </c>
      <c r="Q543" s="10">
        <f t="shared" si="34"/>
        <v>2874</v>
      </c>
      <c r="R543" s="10">
        <f t="shared" si="35"/>
        <v>250</v>
      </c>
      <c r="S543" s="10">
        <f>IF(Table1[[#This Row],[quantity]]&gt;0,Table1[[#This Row],[quantity]],0)</f>
        <v>12</v>
      </c>
      <c r="T543" s="10">
        <f>IF(AND(Table1[[#This Row],[quantity]]&lt;0,Table1[[#This Row],[amount]]&lt;0),Table1[[#This Row],[quantity]]*Table1[[#This Row],[amount]],0)</f>
        <v>0</v>
      </c>
      <c r="U543" s="10">
        <f>IF(Table1[[#This Row],[quantity]]&lt;0,Table1[[#This Row],[quantity]],0)</f>
        <v>0</v>
      </c>
    </row>
    <row r="544" spans="1:21" ht="14.25" customHeight="1" x14ac:dyDescent="0.25">
      <c r="A544" s="5">
        <v>45640</v>
      </c>
      <c r="B544" s="6" t="s">
        <v>57</v>
      </c>
      <c r="C544" s="6" t="s">
        <v>106</v>
      </c>
      <c r="D544" s="6" t="s">
        <v>107</v>
      </c>
      <c r="E544" s="6" t="s">
        <v>81</v>
      </c>
      <c r="F544" s="6" t="s">
        <v>82</v>
      </c>
      <c r="G544" s="6" t="s">
        <v>110</v>
      </c>
      <c r="H544" s="6" t="s">
        <v>111</v>
      </c>
      <c r="I544" s="6">
        <v>96</v>
      </c>
      <c r="J544" s="6">
        <v>36</v>
      </c>
      <c r="K544" s="6">
        <v>1950.12</v>
      </c>
      <c r="L544" s="6"/>
      <c r="M544" s="6" t="s">
        <v>105</v>
      </c>
      <c r="N544" s="10">
        <f>IF(AND(Table1[[#This Row],[quantity]] &gt;= 0, Table1[[#This Row],[amount]] &gt;= 0), Table1[[#This Row],[quantity]] * Table1[[#This Row],[amount]], 0)</f>
        <v>70204.319999999992</v>
      </c>
      <c r="O544" s="10">
        <f t="shared" si="32"/>
        <v>972813.8</v>
      </c>
      <c r="P544" s="10">
        <f t="shared" si="33"/>
        <v>5422624.9500000002</v>
      </c>
      <c r="Q544" s="10">
        <f t="shared" si="34"/>
        <v>2862</v>
      </c>
      <c r="R544" s="10">
        <f t="shared" si="35"/>
        <v>249</v>
      </c>
      <c r="S544" s="10">
        <f>IF(Table1[[#This Row],[quantity]]&gt;0,Table1[[#This Row],[quantity]],0)</f>
        <v>36</v>
      </c>
      <c r="T544" s="10">
        <f>IF(AND(Table1[[#This Row],[quantity]]&lt;0,Table1[[#This Row],[amount]]&lt;0),Table1[[#This Row],[quantity]]*Table1[[#This Row],[amount]],0)</f>
        <v>0</v>
      </c>
      <c r="U544" s="10">
        <f>IF(Table1[[#This Row],[quantity]]&lt;0,Table1[[#This Row],[quantity]],0)</f>
        <v>0</v>
      </c>
    </row>
    <row r="545" spans="1:21" ht="14.25" customHeight="1" x14ac:dyDescent="0.25">
      <c r="A545" s="5">
        <v>45644</v>
      </c>
      <c r="B545" s="6" t="s">
        <v>57</v>
      </c>
      <c r="C545" s="6" t="s">
        <v>65</v>
      </c>
      <c r="D545" s="6" t="s">
        <v>66</v>
      </c>
      <c r="E545" s="6" t="s">
        <v>60</v>
      </c>
      <c r="F545" s="6" t="s">
        <v>61</v>
      </c>
      <c r="G545" s="6" t="s">
        <v>110</v>
      </c>
      <c r="H545" s="6" t="s">
        <v>111</v>
      </c>
      <c r="I545" s="6">
        <v>20</v>
      </c>
      <c r="J545" s="6">
        <v>20</v>
      </c>
      <c r="K545" s="6">
        <v>3500</v>
      </c>
      <c r="L545" s="6"/>
      <c r="M545" s="6" t="s">
        <v>136</v>
      </c>
      <c r="N545" s="10">
        <f>IF(AND(Table1[[#This Row],[quantity]] &gt;= 0, Table1[[#This Row],[amount]] &gt;= 0), Table1[[#This Row],[quantity]] * Table1[[#This Row],[amount]], 0)</f>
        <v>70000</v>
      </c>
      <c r="O545" s="10">
        <f t="shared" si="32"/>
        <v>838277.14000000013</v>
      </c>
      <c r="P545" s="10">
        <f t="shared" si="33"/>
        <v>3965577.77</v>
      </c>
      <c r="Q545" s="10">
        <f t="shared" si="34"/>
        <v>1972</v>
      </c>
      <c r="R545" s="10">
        <f t="shared" si="35"/>
        <v>185</v>
      </c>
      <c r="S545" s="10">
        <f>IF(Table1[[#This Row],[quantity]]&gt;0,Table1[[#This Row],[quantity]],0)</f>
        <v>20</v>
      </c>
      <c r="T545" s="10">
        <f>IF(AND(Table1[[#This Row],[quantity]]&lt;0,Table1[[#This Row],[amount]]&lt;0),Table1[[#This Row],[quantity]]*Table1[[#This Row],[amount]],0)</f>
        <v>0</v>
      </c>
      <c r="U545" s="10">
        <f>IF(Table1[[#This Row],[quantity]]&lt;0,Table1[[#This Row],[quantity]],0)</f>
        <v>0</v>
      </c>
    </row>
    <row r="546" spans="1:21" ht="14.25" customHeight="1" x14ac:dyDescent="0.25">
      <c r="A546" s="5">
        <v>45640</v>
      </c>
      <c r="B546" s="6" t="s">
        <v>57</v>
      </c>
      <c r="C546" s="6" t="s">
        <v>106</v>
      </c>
      <c r="D546" s="6" t="s">
        <v>107</v>
      </c>
      <c r="E546" s="6" t="s">
        <v>81</v>
      </c>
      <c r="F546" s="6" t="s">
        <v>82</v>
      </c>
      <c r="G546" s="6" t="s">
        <v>110</v>
      </c>
      <c r="H546" s="6" t="s">
        <v>111</v>
      </c>
      <c r="I546" s="6">
        <v>20</v>
      </c>
      <c r="J546" s="6">
        <v>20</v>
      </c>
      <c r="K546" s="6">
        <v>3500</v>
      </c>
      <c r="L546" s="6"/>
      <c r="M546" s="6" t="s">
        <v>105</v>
      </c>
      <c r="N546" s="10">
        <f>IF(AND(Table1[[#This Row],[quantity]] &gt;= 0, Table1[[#This Row],[amount]] &gt;= 0), Table1[[#This Row],[quantity]] * Table1[[#This Row],[amount]], 0)</f>
        <v>70000</v>
      </c>
      <c r="O546" s="10">
        <f t="shared" si="32"/>
        <v>902609.47999999975</v>
      </c>
      <c r="P546" s="10">
        <f t="shared" si="33"/>
        <v>5352420.63</v>
      </c>
      <c r="Q546" s="10">
        <f t="shared" si="34"/>
        <v>2826</v>
      </c>
      <c r="R546" s="10">
        <f t="shared" si="35"/>
        <v>248</v>
      </c>
      <c r="S546" s="10">
        <f>IF(Table1[[#This Row],[quantity]]&gt;0,Table1[[#This Row],[quantity]],0)</f>
        <v>20</v>
      </c>
      <c r="T546" s="10">
        <f>IF(AND(Table1[[#This Row],[quantity]]&lt;0,Table1[[#This Row],[amount]]&lt;0),Table1[[#This Row],[quantity]]*Table1[[#This Row],[amount]],0)</f>
        <v>0</v>
      </c>
      <c r="U546" s="10">
        <f>IF(Table1[[#This Row],[quantity]]&lt;0,Table1[[#This Row],[quantity]],0)</f>
        <v>0</v>
      </c>
    </row>
    <row r="547" spans="1:21" ht="14.25" customHeight="1" x14ac:dyDescent="0.25">
      <c r="A547" s="5">
        <v>45642</v>
      </c>
      <c r="B547" s="6" t="s">
        <v>57</v>
      </c>
      <c r="C547" s="6" t="s">
        <v>129</v>
      </c>
      <c r="D547" s="6" t="s">
        <v>130</v>
      </c>
      <c r="E547" s="6" t="s">
        <v>81</v>
      </c>
      <c r="F547" s="6" t="s">
        <v>82</v>
      </c>
      <c r="G547" s="6" t="s">
        <v>31</v>
      </c>
      <c r="H547" s="6" t="s">
        <v>117</v>
      </c>
      <c r="I547" s="6">
        <v>30</v>
      </c>
      <c r="J547" s="6">
        <v>22</v>
      </c>
      <c r="K547" s="6">
        <v>3171.08</v>
      </c>
      <c r="L547" s="6"/>
      <c r="M547" s="6" t="s">
        <v>105</v>
      </c>
      <c r="N547" s="10">
        <f>IF(AND(Table1[[#This Row],[quantity]] &gt;= 0, Table1[[#This Row],[amount]] &gt;= 0), Table1[[#This Row],[quantity]] * Table1[[#This Row],[amount]], 0)</f>
        <v>69763.759999999995</v>
      </c>
      <c r="O547" s="10">
        <f t="shared" si="32"/>
        <v>1109128.6399999999</v>
      </c>
      <c r="P547" s="10">
        <f t="shared" si="33"/>
        <v>5282420.63</v>
      </c>
      <c r="Q547" s="10">
        <f t="shared" si="34"/>
        <v>2806</v>
      </c>
      <c r="R547" s="10">
        <f t="shared" si="35"/>
        <v>247</v>
      </c>
      <c r="S547" s="10">
        <f>IF(Table1[[#This Row],[quantity]]&gt;0,Table1[[#This Row],[quantity]],0)</f>
        <v>22</v>
      </c>
      <c r="T547" s="10">
        <f>IF(AND(Table1[[#This Row],[quantity]]&lt;0,Table1[[#This Row],[amount]]&lt;0),Table1[[#This Row],[quantity]]*Table1[[#This Row],[amount]],0)</f>
        <v>0</v>
      </c>
      <c r="U547" s="10">
        <f>IF(Table1[[#This Row],[quantity]]&lt;0,Table1[[#This Row],[quantity]],0)</f>
        <v>0</v>
      </c>
    </row>
    <row r="548" spans="1:21" ht="14.25" customHeight="1" x14ac:dyDescent="0.25">
      <c r="A548" s="5">
        <v>45646</v>
      </c>
      <c r="B548" s="6" t="s">
        <v>57</v>
      </c>
      <c r="C548" s="6" t="s">
        <v>67</v>
      </c>
      <c r="D548" s="6" t="s">
        <v>68</v>
      </c>
      <c r="E548" s="6" t="s">
        <v>60</v>
      </c>
      <c r="F548" s="6" t="s">
        <v>61</v>
      </c>
      <c r="G548" s="6" t="s">
        <v>62</v>
      </c>
      <c r="H548" s="6" t="s">
        <v>71</v>
      </c>
      <c r="I548" s="6">
        <v>12</v>
      </c>
      <c r="J548" s="6">
        <v>24</v>
      </c>
      <c r="K548" s="6">
        <v>2888.88</v>
      </c>
      <c r="L548" s="6"/>
      <c r="M548" s="6" t="s">
        <v>136</v>
      </c>
      <c r="N548" s="10">
        <f>IF(AND(Table1[[#This Row],[quantity]] &gt;= 0, Table1[[#This Row],[amount]] &gt;= 0), Table1[[#This Row],[quantity]] * Table1[[#This Row],[amount]], 0)</f>
        <v>69333.119999999995</v>
      </c>
      <c r="O548" s="10">
        <f t="shared" si="32"/>
        <v>923093.36</v>
      </c>
      <c r="P548" s="10">
        <f t="shared" si="33"/>
        <v>3895577.7699999996</v>
      </c>
      <c r="Q548" s="10">
        <f t="shared" si="34"/>
        <v>1952</v>
      </c>
      <c r="R548" s="10">
        <f t="shared" si="35"/>
        <v>184</v>
      </c>
      <c r="S548" s="10">
        <f>IF(Table1[[#This Row],[quantity]]&gt;0,Table1[[#This Row],[quantity]],0)</f>
        <v>24</v>
      </c>
      <c r="T548" s="10">
        <f>IF(AND(Table1[[#This Row],[quantity]]&lt;0,Table1[[#This Row],[amount]]&lt;0),Table1[[#This Row],[quantity]]*Table1[[#This Row],[amount]],0)</f>
        <v>0</v>
      </c>
      <c r="U548" s="10">
        <f>IF(Table1[[#This Row],[quantity]]&lt;0,Table1[[#This Row],[quantity]],0)</f>
        <v>0</v>
      </c>
    </row>
    <row r="549" spans="1:21" ht="14.25" customHeight="1" x14ac:dyDescent="0.25">
      <c r="A549" s="5">
        <v>45642</v>
      </c>
      <c r="B549" s="6" t="s">
        <v>57</v>
      </c>
      <c r="C549" s="6" t="s">
        <v>126</v>
      </c>
      <c r="D549" s="6" t="s">
        <v>127</v>
      </c>
      <c r="E549" s="6" t="s">
        <v>45</v>
      </c>
      <c r="F549" s="6" t="s">
        <v>128</v>
      </c>
      <c r="G549" s="6" t="s">
        <v>77</v>
      </c>
      <c r="H549" s="6" t="s">
        <v>78</v>
      </c>
      <c r="I549" s="6">
        <v>6</v>
      </c>
      <c r="J549" s="6">
        <v>9</v>
      </c>
      <c r="K549" s="6">
        <v>7426.89</v>
      </c>
      <c r="L549" s="6"/>
      <c r="M549" s="6" t="s">
        <v>136</v>
      </c>
      <c r="N549" s="10">
        <f>IF(AND(Table1[[#This Row],[quantity]] &gt;= 0, Table1[[#This Row],[amount]] &gt;= 0), Table1[[#This Row],[quantity]] * Table1[[#This Row],[amount]], 0)</f>
        <v>66842.010000000009</v>
      </c>
      <c r="O549" s="10">
        <f t="shared" si="32"/>
        <v>2515480.8700000006</v>
      </c>
      <c r="P549" s="10">
        <f t="shared" si="33"/>
        <v>3826244.65</v>
      </c>
      <c r="Q549" s="10">
        <f t="shared" si="34"/>
        <v>1928</v>
      </c>
      <c r="R549" s="10">
        <f t="shared" si="35"/>
        <v>183</v>
      </c>
      <c r="S549" s="10">
        <f>IF(Table1[[#This Row],[quantity]]&gt;0,Table1[[#This Row],[quantity]],0)</f>
        <v>9</v>
      </c>
      <c r="T549" s="10">
        <f>IF(AND(Table1[[#This Row],[quantity]]&lt;0,Table1[[#This Row],[amount]]&lt;0),Table1[[#This Row],[quantity]]*Table1[[#This Row],[amount]],0)</f>
        <v>0</v>
      </c>
      <c r="U549" s="10">
        <f>IF(Table1[[#This Row],[quantity]]&lt;0,Table1[[#This Row],[quantity]],0)</f>
        <v>0</v>
      </c>
    </row>
    <row r="550" spans="1:21" ht="14.25" customHeight="1" x14ac:dyDescent="0.25">
      <c r="A550" s="5">
        <v>45643</v>
      </c>
      <c r="B550" s="6" t="s">
        <v>83</v>
      </c>
      <c r="C550" s="6" t="s">
        <v>126</v>
      </c>
      <c r="D550" s="6" t="s">
        <v>127</v>
      </c>
      <c r="E550" s="6" t="s">
        <v>45</v>
      </c>
      <c r="F550" s="6" t="s">
        <v>128</v>
      </c>
      <c r="G550" s="6" t="s">
        <v>77</v>
      </c>
      <c r="H550" s="6" t="s">
        <v>78</v>
      </c>
      <c r="I550" s="6">
        <v>6</v>
      </c>
      <c r="J550" s="6">
        <v>-9</v>
      </c>
      <c r="K550" s="6">
        <v>-7426.89</v>
      </c>
      <c r="L550" s="6" t="s">
        <v>86</v>
      </c>
      <c r="M550" s="6" t="s">
        <v>136</v>
      </c>
      <c r="N550" s="10">
        <f>IF(AND(Table1[[#This Row],[quantity]] &gt;= 0, Table1[[#This Row],[amount]] &gt;= 0), Table1[[#This Row],[quantity]] * Table1[[#This Row],[amount]], 0)</f>
        <v>0</v>
      </c>
      <c r="O550" s="10">
        <f t="shared" si="32"/>
        <v>2448638.8600000013</v>
      </c>
      <c r="P550" s="10">
        <f t="shared" si="33"/>
        <v>3759402.64</v>
      </c>
      <c r="Q550" s="10">
        <f t="shared" si="34"/>
        <v>1919</v>
      </c>
      <c r="R550" s="10">
        <f t="shared" si="35"/>
        <v>182</v>
      </c>
      <c r="S550" s="10">
        <f>IF(Table1[[#This Row],[quantity]]&gt;0,Table1[[#This Row],[quantity]],0)</f>
        <v>0</v>
      </c>
      <c r="T550" s="10">
        <f>IF(AND(Table1[[#This Row],[quantity]]&lt;0,Table1[[#This Row],[amount]]&lt;0),Table1[[#This Row],[quantity]]*Table1[[#This Row],[amount]],0)</f>
        <v>66842.010000000009</v>
      </c>
      <c r="U550" s="10">
        <f>IF(Table1[[#This Row],[quantity]]&lt;0,Table1[[#This Row],[quantity]],0)</f>
        <v>-9</v>
      </c>
    </row>
    <row r="551" spans="1:21" ht="14.25" customHeight="1" x14ac:dyDescent="0.25">
      <c r="A551" s="5">
        <v>45639</v>
      </c>
      <c r="B551" s="6" t="s">
        <v>57</v>
      </c>
      <c r="C551" s="6" t="s">
        <v>67</v>
      </c>
      <c r="D551" s="6" t="s">
        <v>68</v>
      </c>
      <c r="E551" s="6" t="s">
        <v>60</v>
      </c>
      <c r="F551" s="6" t="s">
        <v>61</v>
      </c>
      <c r="G551" s="6" t="s">
        <v>62</v>
      </c>
      <c r="H551" s="6" t="s">
        <v>71</v>
      </c>
      <c r="I551" s="6">
        <v>12</v>
      </c>
      <c r="J551" s="6">
        <v>24</v>
      </c>
      <c r="K551" s="6">
        <v>2777.76</v>
      </c>
      <c r="L551" s="6"/>
      <c r="M551" s="6" t="s">
        <v>64</v>
      </c>
      <c r="N551" s="10">
        <f>IF(AND(Table1[[#This Row],[quantity]] &gt;= 0, Table1[[#This Row],[amount]] &gt;= 0), Table1[[#This Row],[quantity]] * Table1[[#This Row],[amount]], 0)</f>
        <v>66666.240000000005</v>
      </c>
      <c r="O551" s="10">
        <f t="shared" si="32"/>
        <v>853760.24</v>
      </c>
      <c r="P551" s="10">
        <f t="shared" si="33"/>
        <v>788894.06999999983</v>
      </c>
      <c r="Q551" s="10">
        <f t="shared" si="34"/>
        <v>334</v>
      </c>
      <c r="R551" s="10">
        <f t="shared" si="35"/>
        <v>35</v>
      </c>
      <c r="S551" s="10">
        <f>IF(Table1[[#This Row],[quantity]]&gt;0,Table1[[#This Row],[quantity]],0)</f>
        <v>24</v>
      </c>
      <c r="T551" s="10">
        <f>IF(AND(Table1[[#This Row],[quantity]]&lt;0,Table1[[#This Row],[amount]]&lt;0),Table1[[#This Row],[quantity]]*Table1[[#This Row],[amount]],0)</f>
        <v>0</v>
      </c>
      <c r="U551" s="10">
        <f>IF(Table1[[#This Row],[quantity]]&lt;0,Table1[[#This Row],[quantity]],0)</f>
        <v>0</v>
      </c>
    </row>
    <row r="552" spans="1:21" ht="14.25" customHeight="1" x14ac:dyDescent="0.25">
      <c r="A552" s="5">
        <v>45640</v>
      </c>
      <c r="B552" s="6" t="s">
        <v>57</v>
      </c>
      <c r="C552" s="6" t="s">
        <v>96</v>
      </c>
      <c r="D552" s="6" t="s">
        <v>97</v>
      </c>
      <c r="E552" s="6" t="s">
        <v>60</v>
      </c>
      <c r="F552" s="6" t="s">
        <v>61</v>
      </c>
      <c r="G552" s="6" t="s">
        <v>40</v>
      </c>
      <c r="H552" s="6" t="s">
        <v>47</v>
      </c>
      <c r="I552" s="6">
        <v>72</v>
      </c>
      <c r="J552" s="6">
        <v>12</v>
      </c>
      <c r="K552" s="6">
        <v>5527.44</v>
      </c>
      <c r="L552" s="6"/>
      <c r="M552" s="6" t="s">
        <v>105</v>
      </c>
      <c r="N552" s="10">
        <f>IF(AND(Table1[[#This Row],[quantity]] &gt;= 0, Table1[[#This Row],[amount]] &gt;= 0), Table1[[#This Row],[quantity]] * Table1[[#This Row],[amount]], 0)</f>
        <v>66329.279999999999</v>
      </c>
      <c r="O552" s="10">
        <f t="shared" si="32"/>
        <v>774150.66999999993</v>
      </c>
      <c r="P552" s="10">
        <f t="shared" si="33"/>
        <v>5212656.87</v>
      </c>
      <c r="Q552" s="10">
        <f t="shared" si="34"/>
        <v>2784</v>
      </c>
      <c r="R552" s="10">
        <f t="shared" si="35"/>
        <v>246</v>
      </c>
      <c r="S552" s="10">
        <f>IF(Table1[[#This Row],[quantity]]&gt;0,Table1[[#This Row],[quantity]],0)</f>
        <v>12</v>
      </c>
      <c r="T552" s="10">
        <f>IF(AND(Table1[[#This Row],[quantity]]&lt;0,Table1[[#This Row],[amount]]&lt;0),Table1[[#This Row],[quantity]]*Table1[[#This Row],[amount]],0)</f>
        <v>0</v>
      </c>
      <c r="U552" s="10">
        <f>IF(Table1[[#This Row],[quantity]]&lt;0,Table1[[#This Row],[quantity]],0)</f>
        <v>0</v>
      </c>
    </row>
    <row r="553" spans="1:21" ht="14.25" customHeight="1" x14ac:dyDescent="0.25">
      <c r="A553" s="5">
        <v>45643</v>
      </c>
      <c r="B553" s="6" t="s">
        <v>57</v>
      </c>
      <c r="C553" s="6" t="s">
        <v>137</v>
      </c>
      <c r="D553" s="6" t="s">
        <v>138</v>
      </c>
      <c r="E553" s="6" t="s">
        <v>60</v>
      </c>
      <c r="F553" s="6" t="s">
        <v>61</v>
      </c>
      <c r="G553" s="6" t="s">
        <v>18</v>
      </c>
      <c r="H553" s="6" t="s">
        <v>139</v>
      </c>
      <c r="I553" s="6">
        <v>600</v>
      </c>
      <c r="J553" s="6">
        <v>18</v>
      </c>
      <c r="K553" s="6">
        <v>3600</v>
      </c>
      <c r="L553" s="6"/>
      <c r="M553" s="6" t="s">
        <v>136</v>
      </c>
      <c r="N553" s="10">
        <f>IF(AND(Table1[[#This Row],[quantity]] &gt;= 0, Table1[[#This Row],[amount]] &gt;= 0), Table1[[#This Row],[quantity]] * Table1[[#This Row],[amount]], 0)</f>
        <v>64800</v>
      </c>
      <c r="O553" s="10">
        <f t="shared" si="32"/>
        <v>478251.09</v>
      </c>
      <c r="P553" s="10">
        <f t="shared" si="33"/>
        <v>3759402.64</v>
      </c>
      <c r="Q553" s="10">
        <f t="shared" si="34"/>
        <v>1928</v>
      </c>
      <c r="R553" s="10">
        <f t="shared" si="35"/>
        <v>181</v>
      </c>
      <c r="S553" s="10">
        <f>IF(Table1[[#This Row],[quantity]]&gt;0,Table1[[#This Row],[quantity]],0)</f>
        <v>18</v>
      </c>
      <c r="T553" s="10">
        <f>IF(AND(Table1[[#This Row],[quantity]]&lt;0,Table1[[#This Row],[amount]]&lt;0),Table1[[#This Row],[quantity]]*Table1[[#This Row],[amount]],0)</f>
        <v>0</v>
      </c>
      <c r="U553" s="10">
        <f>IF(Table1[[#This Row],[quantity]]&lt;0,Table1[[#This Row],[quantity]],0)</f>
        <v>0</v>
      </c>
    </row>
    <row r="554" spans="1:21" ht="14.25" customHeight="1" x14ac:dyDescent="0.25">
      <c r="A554" s="5">
        <v>45645</v>
      </c>
      <c r="B554" s="6" t="s">
        <v>57</v>
      </c>
      <c r="C554" s="6" t="s">
        <v>87</v>
      </c>
      <c r="D554" s="6" t="s">
        <v>88</v>
      </c>
      <c r="E554" s="6" t="s">
        <v>60</v>
      </c>
      <c r="F554" s="6" t="s">
        <v>61</v>
      </c>
      <c r="G554" s="6" t="s">
        <v>18</v>
      </c>
      <c r="H554" s="6" t="s">
        <v>104</v>
      </c>
      <c r="I554" s="6">
        <v>240</v>
      </c>
      <c r="J554" s="6">
        <v>24</v>
      </c>
      <c r="K554" s="6">
        <v>2688</v>
      </c>
      <c r="L554" s="6"/>
      <c r="M554" s="6" t="s">
        <v>136</v>
      </c>
      <c r="N554" s="10">
        <f>IF(AND(Table1[[#This Row],[quantity]] &gt;= 0, Table1[[#This Row],[amount]] &gt;= 0), Table1[[#This Row],[quantity]] * Table1[[#This Row],[amount]], 0)</f>
        <v>64512</v>
      </c>
      <c r="O554" s="10">
        <f t="shared" si="32"/>
        <v>952347.1799999997</v>
      </c>
      <c r="P554" s="10">
        <f t="shared" si="33"/>
        <v>3694602.64</v>
      </c>
      <c r="Q554" s="10">
        <f t="shared" si="34"/>
        <v>1910</v>
      </c>
      <c r="R554" s="10">
        <f t="shared" si="35"/>
        <v>180</v>
      </c>
      <c r="S554" s="10">
        <f>IF(Table1[[#This Row],[quantity]]&gt;0,Table1[[#This Row],[quantity]],0)</f>
        <v>24</v>
      </c>
      <c r="T554" s="10">
        <f>IF(AND(Table1[[#This Row],[quantity]]&lt;0,Table1[[#This Row],[amount]]&lt;0),Table1[[#This Row],[quantity]]*Table1[[#This Row],[amount]],0)</f>
        <v>0</v>
      </c>
      <c r="U554" s="10">
        <f>IF(Table1[[#This Row],[quantity]]&lt;0,Table1[[#This Row],[quantity]],0)</f>
        <v>0</v>
      </c>
    </row>
    <row r="555" spans="1:21" ht="14.25" customHeight="1" x14ac:dyDescent="0.25">
      <c r="A555" s="5">
        <v>45640</v>
      </c>
      <c r="B555" s="6" t="s">
        <v>57</v>
      </c>
      <c r="C555" s="6" t="s">
        <v>84</v>
      </c>
      <c r="D555" s="6" t="s">
        <v>85</v>
      </c>
      <c r="E555" s="6" t="s">
        <v>60</v>
      </c>
      <c r="F555" s="6" t="s">
        <v>61</v>
      </c>
      <c r="G555" s="6" t="s">
        <v>18</v>
      </c>
      <c r="H555" s="6" t="s">
        <v>104</v>
      </c>
      <c r="I555" s="6">
        <v>240</v>
      </c>
      <c r="J555" s="6">
        <v>24</v>
      </c>
      <c r="K555" s="6">
        <v>2688</v>
      </c>
      <c r="L555" s="6"/>
      <c r="M555" s="6" t="s">
        <v>64</v>
      </c>
      <c r="N555" s="10">
        <f>IF(AND(Table1[[#This Row],[quantity]] &gt;= 0, Table1[[#This Row],[amount]] &gt;= 0), Table1[[#This Row],[quantity]] * Table1[[#This Row],[amount]], 0)</f>
        <v>64512</v>
      </c>
      <c r="O555" s="10">
        <f t="shared" si="32"/>
        <v>278367.93999999994</v>
      </c>
      <c r="P555" s="10">
        <f t="shared" si="33"/>
        <v>722227.83</v>
      </c>
      <c r="Q555" s="10">
        <f t="shared" si="34"/>
        <v>310</v>
      </c>
      <c r="R555" s="10">
        <f t="shared" si="35"/>
        <v>34</v>
      </c>
      <c r="S555" s="10">
        <f>IF(Table1[[#This Row],[quantity]]&gt;0,Table1[[#This Row],[quantity]],0)</f>
        <v>24</v>
      </c>
      <c r="T555" s="10">
        <f>IF(AND(Table1[[#This Row],[quantity]]&lt;0,Table1[[#This Row],[amount]]&lt;0),Table1[[#This Row],[quantity]]*Table1[[#This Row],[amount]],0)</f>
        <v>0</v>
      </c>
      <c r="U555" s="10">
        <f>IF(Table1[[#This Row],[quantity]]&lt;0,Table1[[#This Row],[quantity]],0)</f>
        <v>0</v>
      </c>
    </row>
    <row r="556" spans="1:21" ht="14.25" customHeight="1" x14ac:dyDescent="0.25">
      <c r="A556" s="5">
        <v>45642</v>
      </c>
      <c r="B556" s="6" t="s">
        <v>57</v>
      </c>
      <c r="C556" s="6" t="s">
        <v>126</v>
      </c>
      <c r="D556" s="6" t="s">
        <v>127</v>
      </c>
      <c r="E556" s="6" t="s">
        <v>45</v>
      </c>
      <c r="F556" s="6" t="s">
        <v>128</v>
      </c>
      <c r="G556" s="6" t="s">
        <v>110</v>
      </c>
      <c r="H556" s="6" t="s">
        <v>111</v>
      </c>
      <c r="I556" s="6">
        <v>20</v>
      </c>
      <c r="J556" s="6">
        <v>16</v>
      </c>
      <c r="K556" s="6">
        <v>4000</v>
      </c>
      <c r="L556" s="6"/>
      <c r="M556" s="6" t="s">
        <v>105</v>
      </c>
      <c r="N556" s="10">
        <f>IF(AND(Table1[[#This Row],[quantity]] &gt;= 0, Table1[[#This Row],[amount]] &gt;= 0), Table1[[#This Row],[quantity]] * Table1[[#This Row],[amount]], 0)</f>
        <v>64000</v>
      </c>
      <c r="O556" s="10">
        <f t="shared" si="32"/>
        <v>2448638.8600000013</v>
      </c>
      <c r="P556" s="10">
        <f t="shared" si="33"/>
        <v>5146327.59</v>
      </c>
      <c r="Q556" s="10">
        <f t="shared" si="34"/>
        <v>2772</v>
      </c>
      <c r="R556" s="10">
        <f t="shared" si="35"/>
        <v>245</v>
      </c>
      <c r="S556" s="10">
        <f>IF(Table1[[#This Row],[quantity]]&gt;0,Table1[[#This Row],[quantity]],0)</f>
        <v>16</v>
      </c>
      <c r="T556" s="10">
        <f>IF(AND(Table1[[#This Row],[quantity]]&lt;0,Table1[[#This Row],[amount]]&lt;0),Table1[[#This Row],[quantity]]*Table1[[#This Row],[amount]],0)</f>
        <v>0</v>
      </c>
      <c r="U556" s="10">
        <f>IF(Table1[[#This Row],[quantity]]&lt;0,Table1[[#This Row],[quantity]],0)</f>
        <v>0</v>
      </c>
    </row>
    <row r="557" spans="1:21" ht="14.25" customHeight="1" x14ac:dyDescent="0.25">
      <c r="A557" s="5">
        <v>45640</v>
      </c>
      <c r="B557" s="6" t="s">
        <v>57</v>
      </c>
      <c r="C557" s="6" t="s">
        <v>84</v>
      </c>
      <c r="D557" s="6" t="s">
        <v>85</v>
      </c>
      <c r="E557" s="6" t="s">
        <v>60</v>
      </c>
      <c r="F557" s="6" t="s">
        <v>61</v>
      </c>
      <c r="G557" s="6" t="s">
        <v>18</v>
      </c>
      <c r="H557" s="6" t="s">
        <v>104</v>
      </c>
      <c r="I557" s="6">
        <v>480</v>
      </c>
      <c r="J557" s="6">
        <v>40</v>
      </c>
      <c r="K557" s="6">
        <v>1600</v>
      </c>
      <c r="L557" s="6"/>
      <c r="M557" s="6" t="s">
        <v>64</v>
      </c>
      <c r="N557" s="10">
        <f>IF(AND(Table1[[#This Row],[quantity]] &gt;= 0, Table1[[#This Row],[amount]] &gt;= 0), Table1[[#This Row],[quantity]] * Table1[[#This Row],[amount]], 0)</f>
        <v>64000</v>
      </c>
      <c r="O557" s="10">
        <f t="shared" si="32"/>
        <v>213855.94</v>
      </c>
      <c r="P557" s="10">
        <f t="shared" si="33"/>
        <v>657715.83000000007</v>
      </c>
      <c r="Q557" s="10">
        <f t="shared" si="34"/>
        <v>286</v>
      </c>
      <c r="R557" s="10">
        <f t="shared" si="35"/>
        <v>33</v>
      </c>
      <c r="S557" s="10">
        <f>IF(Table1[[#This Row],[quantity]]&gt;0,Table1[[#This Row],[quantity]],0)</f>
        <v>40</v>
      </c>
      <c r="T557" s="10">
        <f>IF(AND(Table1[[#This Row],[quantity]]&lt;0,Table1[[#This Row],[amount]]&lt;0),Table1[[#This Row],[quantity]]*Table1[[#This Row],[amount]],0)</f>
        <v>0</v>
      </c>
      <c r="U557" s="10">
        <f>IF(Table1[[#This Row],[quantity]]&lt;0,Table1[[#This Row],[quantity]],0)</f>
        <v>0</v>
      </c>
    </row>
    <row r="558" spans="1:21" ht="14.25" customHeight="1" x14ac:dyDescent="0.25">
      <c r="A558" s="5">
        <v>45642</v>
      </c>
      <c r="B558" s="6" t="s">
        <v>57</v>
      </c>
      <c r="C558" s="6" t="s">
        <v>126</v>
      </c>
      <c r="D558" s="6" t="s">
        <v>127</v>
      </c>
      <c r="E558" s="6" t="s">
        <v>45</v>
      </c>
      <c r="F558" s="6" t="s">
        <v>128</v>
      </c>
      <c r="G558" s="6" t="s">
        <v>31</v>
      </c>
      <c r="H558" s="6" t="s">
        <v>32</v>
      </c>
      <c r="I558" s="6">
        <v>32</v>
      </c>
      <c r="J558" s="6">
        <v>20</v>
      </c>
      <c r="K558" s="6">
        <v>3153.2</v>
      </c>
      <c r="L558" s="6"/>
      <c r="M558" s="6" t="s">
        <v>105</v>
      </c>
      <c r="N558" s="10">
        <f>IF(AND(Table1[[#This Row],[quantity]] &gt;= 0, Table1[[#This Row],[amount]] &gt;= 0), Table1[[#This Row],[quantity]] * Table1[[#This Row],[amount]], 0)</f>
        <v>63064</v>
      </c>
      <c r="O558" s="10">
        <f t="shared" si="32"/>
        <v>2384638.8600000013</v>
      </c>
      <c r="P558" s="10">
        <f t="shared" si="33"/>
        <v>5082327.5899999989</v>
      </c>
      <c r="Q558" s="10">
        <f t="shared" si="34"/>
        <v>2756</v>
      </c>
      <c r="R558" s="10">
        <f t="shared" si="35"/>
        <v>244</v>
      </c>
      <c r="S558" s="10">
        <f>IF(Table1[[#This Row],[quantity]]&gt;0,Table1[[#This Row],[quantity]],0)</f>
        <v>20</v>
      </c>
      <c r="T558" s="10">
        <f>IF(AND(Table1[[#This Row],[quantity]]&lt;0,Table1[[#This Row],[amount]]&lt;0),Table1[[#This Row],[quantity]]*Table1[[#This Row],[amount]],0)</f>
        <v>0</v>
      </c>
      <c r="U558" s="10">
        <f>IF(Table1[[#This Row],[quantity]]&lt;0,Table1[[#This Row],[quantity]],0)</f>
        <v>0</v>
      </c>
    </row>
    <row r="559" spans="1:21" ht="14.25" customHeight="1" x14ac:dyDescent="0.25">
      <c r="A559" s="5">
        <v>45642</v>
      </c>
      <c r="B559" s="6" t="s">
        <v>57</v>
      </c>
      <c r="C559" s="6" t="s">
        <v>126</v>
      </c>
      <c r="D559" s="6" t="s">
        <v>127</v>
      </c>
      <c r="E559" s="6" t="s">
        <v>45</v>
      </c>
      <c r="F559" s="6" t="s">
        <v>128</v>
      </c>
      <c r="G559" s="6" t="s">
        <v>40</v>
      </c>
      <c r="H559" s="6" t="s">
        <v>47</v>
      </c>
      <c r="I559" s="6">
        <v>16</v>
      </c>
      <c r="J559" s="6">
        <v>6</v>
      </c>
      <c r="K559" s="6">
        <v>10368.6</v>
      </c>
      <c r="L559" s="6"/>
      <c r="M559" s="6" t="s">
        <v>105</v>
      </c>
      <c r="N559" s="10">
        <f>IF(AND(Table1[[#This Row],[quantity]] &gt;= 0, Table1[[#This Row],[amount]] &gt;= 0), Table1[[#This Row],[quantity]] * Table1[[#This Row],[amount]], 0)</f>
        <v>62211.600000000006</v>
      </c>
      <c r="O559" s="10">
        <f t="shared" si="32"/>
        <v>2321574.8600000013</v>
      </c>
      <c r="P559" s="10">
        <f t="shared" si="33"/>
        <v>5019263.5899999989</v>
      </c>
      <c r="Q559" s="10">
        <f t="shared" si="34"/>
        <v>2736</v>
      </c>
      <c r="R559" s="10">
        <f t="shared" si="35"/>
        <v>243</v>
      </c>
      <c r="S559" s="10">
        <f>IF(Table1[[#This Row],[quantity]]&gt;0,Table1[[#This Row],[quantity]],0)</f>
        <v>6</v>
      </c>
      <c r="T559" s="10">
        <f>IF(AND(Table1[[#This Row],[quantity]]&lt;0,Table1[[#This Row],[amount]]&lt;0),Table1[[#This Row],[quantity]]*Table1[[#This Row],[amount]],0)</f>
        <v>0</v>
      </c>
      <c r="U559" s="10">
        <f>IF(Table1[[#This Row],[quantity]]&lt;0,Table1[[#This Row],[quantity]],0)</f>
        <v>0</v>
      </c>
    </row>
    <row r="560" spans="1:21" ht="14.25" customHeight="1" x14ac:dyDescent="0.25">
      <c r="A560" s="5">
        <v>45643</v>
      </c>
      <c r="B560" s="6" t="s">
        <v>57</v>
      </c>
      <c r="C560" s="6" t="s">
        <v>87</v>
      </c>
      <c r="D560" s="6" t="s">
        <v>88</v>
      </c>
      <c r="E560" s="6" t="s">
        <v>60</v>
      </c>
      <c r="F560" s="6" t="s">
        <v>61</v>
      </c>
      <c r="G560" s="6" t="s">
        <v>74</v>
      </c>
      <c r="H560" s="6" t="s">
        <v>75</v>
      </c>
      <c r="I560" s="6">
        <v>56</v>
      </c>
      <c r="J560" s="6">
        <v>16</v>
      </c>
      <c r="K560" s="6">
        <v>3854.56</v>
      </c>
      <c r="L560" s="6"/>
      <c r="M560" s="6" t="s">
        <v>136</v>
      </c>
      <c r="N560" s="10">
        <f>IF(AND(Table1[[#This Row],[quantity]] &gt;= 0, Table1[[#This Row],[amount]] &gt;= 0), Table1[[#This Row],[quantity]] * Table1[[#This Row],[amount]], 0)</f>
        <v>61672.959999999999</v>
      </c>
      <c r="O560" s="10">
        <f t="shared" si="32"/>
        <v>887835.17999999982</v>
      </c>
      <c r="P560" s="10">
        <f t="shared" si="33"/>
        <v>3630090.64</v>
      </c>
      <c r="Q560" s="10">
        <f t="shared" si="34"/>
        <v>1886</v>
      </c>
      <c r="R560" s="10">
        <f t="shared" si="35"/>
        <v>179</v>
      </c>
      <c r="S560" s="10">
        <f>IF(Table1[[#This Row],[quantity]]&gt;0,Table1[[#This Row],[quantity]],0)</f>
        <v>16</v>
      </c>
      <c r="T560" s="10">
        <f>IF(AND(Table1[[#This Row],[quantity]]&lt;0,Table1[[#This Row],[amount]]&lt;0),Table1[[#This Row],[quantity]]*Table1[[#This Row],[amount]],0)</f>
        <v>0</v>
      </c>
      <c r="U560" s="10">
        <f>IF(Table1[[#This Row],[quantity]]&lt;0,Table1[[#This Row],[quantity]],0)</f>
        <v>0</v>
      </c>
    </row>
    <row r="561" spans="1:21" ht="14.25" customHeight="1" x14ac:dyDescent="0.25">
      <c r="A561" s="5">
        <v>45642</v>
      </c>
      <c r="B561" s="6" t="s">
        <v>57</v>
      </c>
      <c r="C561" s="6" t="s">
        <v>129</v>
      </c>
      <c r="D561" s="6" t="s">
        <v>130</v>
      </c>
      <c r="E561" s="6" t="s">
        <v>81</v>
      </c>
      <c r="F561" s="6" t="s">
        <v>82</v>
      </c>
      <c r="G561" s="6" t="s">
        <v>74</v>
      </c>
      <c r="H561" s="6" t="s">
        <v>75</v>
      </c>
      <c r="I561" s="6">
        <v>56</v>
      </c>
      <c r="J561" s="6">
        <v>18</v>
      </c>
      <c r="K561" s="6">
        <v>3354.48</v>
      </c>
      <c r="L561" s="6"/>
      <c r="M561" s="6" t="s">
        <v>136</v>
      </c>
      <c r="N561" s="10">
        <f>IF(AND(Table1[[#This Row],[quantity]] &gt;= 0, Table1[[#This Row],[amount]] &gt;= 0), Table1[[#This Row],[quantity]] * Table1[[#This Row],[amount]], 0)</f>
        <v>60380.639999999999</v>
      </c>
      <c r="O561" s="10">
        <f t="shared" si="32"/>
        <v>1039364.8800000001</v>
      </c>
      <c r="P561" s="10">
        <f t="shared" si="33"/>
        <v>3568417.6799999997</v>
      </c>
      <c r="Q561" s="10">
        <f t="shared" si="34"/>
        <v>1870</v>
      </c>
      <c r="R561" s="10">
        <f t="shared" si="35"/>
        <v>178</v>
      </c>
      <c r="S561" s="10">
        <f>IF(Table1[[#This Row],[quantity]]&gt;0,Table1[[#This Row],[quantity]],0)</f>
        <v>18</v>
      </c>
      <c r="T561" s="10">
        <f>IF(AND(Table1[[#This Row],[quantity]]&lt;0,Table1[[#This Row],[amount]]&lt;0),Table1[[#This Row],[quantity]]*Table1[[#This Row],[amount]],0)</f>
        <v>0</v>
      </c>
      <c r="U561" s="10">
        <f>IF(Table1[[#This Row],[quantity]]&lt;0,Table1[[#This Row],[quantity]],0)</f>
        <v>0</v>
      </c>
    </row>
    <row r="562" spans="1:21" ht="14.25" customHeight="1" x14ac:dyDescent="0.25">
      <c r="A562" s="5">
        <v>45646</v>
      </c>
      <c r="B562" s="6" t="s">
        <v>57</v>
      </c>
      <c r="C562" s="6" t="s">
        <v>67</v>
      </c>
      <c r="D562" s="6" t="s">
        <v>68</v>
      </c>
      <c r="E562" s="6" t="s">
        <v>60</v>
      </c>
      <c r="F562" s="6" t="s">
        <v>61</v>
      </c>
      <c r="G562" s="6" t="s">
        <v>62</v>
      </c>
      <c r="H562" s="6" t="s">
        <v>71</v>
      </c>
      <c r="I562" s="6">
        <v>5</v>
      </c>
      <c r="J562" s="6">
        <v>10</v>
      </c>
      <c r="K562" s="6">
        <v>6009.3</v>
      </c>
      <c r="L562" s="6"/>
      <c r="M562" s="6" t="s">
        <v>136</v>
      </c>
      <c r="N562" s="10">
        <f>IF(AND(Table1[[#This Row],[quantity]] &gt;= 0, Table1[[#This Row],[amount]] &gt;= 0), Table1[[#This Row],[quantity]] * Table1[[#This Row],[amount]], 0)</f>
        <v>60093</v>
      </c>
      <c r="O562" s="10">
        <f t="shared" si="32"/>
        <v>787094</v>
      </c>
      <c r="P562" s="10">
        <f t="shared" si="33"/>
        <v>3508037.0399999996</v>
      </c>
      <c r="Q562" s="10">
        <f t="shared" si="34"/>
        <v>1852</v>
      </c>
      <c r="R562" s="10">
        <f t="shared" si="35"/>
        <v>177</v>
      </c>
      <c r="S562" s="10">
        <f>IF(Table1[[#This Row],[quantity]]&gt;0,Table1[[#This Row],[quantity]],0)</f>
        <v>10</v>
      </c>
      <c r="T562" s="10">
        <f>IF(AND(Table1[[#This Row],[quantity]]&lt;0,Table1[[#This Row],[amount]]&lt;0),Table1[[#This Row],[quantity]]*Table1[[#This Row],[amount]],0)</f>
        <v>0</v>
      </c>
      <c r="U562" s="10">
        <f>IF(Table1[[#This Row],[quantity]]&lt;0,Table1[[#This Row],[quantity]],0)</f>
        <v>0</v>
      </c>
    </row>
    <row r="563" spans="1:21" ht="14.25" customHeight="1" x14ac:dyDescent="0.25">
      <c r="A563" s="5">
        <v>45642</v>
      </c>
      <c r="B563" s="6" t="s">
        <v>57</v>
      </c>
      <c r="C563" s="6" t="s">
        <v>129</v>
      </c>
      <c r="D563" s="6" t="s">
        <v>130</v>
      </c>
      <c r="E563" s="6" t="s">
        <v>81</v>
      </c>
      <c r="F563" s="6" t="s">
        <v>82</v>
      </c>
      <c r="G563" s="6" t="s">
        <v>55</v>
      </c>
      <c r="H563" s="6" t="s">
        <v>56</v>
      </c>
      <c r="I563" s="6">
        <v>40</v>
      </c>
      <c r="J563" s="6">
        <v>24</v>
      </c>
      <c r="K563" s="6">
        <v>2500.08</v>
      </c>
      <c r="L563" s="6"/>
      <c r="M563" s="6" t="s">
        <v>105</v>
      </c>
      <c r="N563" s="10">
        <f>IF(AND(Table1[[#This Row],[quantity]] &gt;= 0, Table1[[#This Row],[amount]] &gt;= 0), Table1[[#This Row],[quantity]] * Table1[[#This Row],[amount]], 0)</f>
        <v>60001.919999999998</v>
      </c>
      <c r="O563" s="10">
        <f t="shared" si="32"/>
        <v>978984.24000000011</v>
      </c>
      <c r="P563" s="10">
        <f t="shared" si="33"/>
        <v>4957051.9899999993</v>
      </c>
      <c r="Q563" s="10">
        <f t="shared" si="34"/>
        <v>2730</v>
      </c>
      <c r="R563" s="10">
        <f t="shared" si="35"/>
        <v>242</v>
      </c>
      <c r="S563" s="10">
        <f>IF(Table1[[#This Row],[quantity]]&gt;0,Table1[[#This Row],[quantity]],0)</f>
        <v>24</v>
      </c>
      <c r="T563" s="10">
        <f>IF(AND(Table1[[#This Row],[quantity]]&lt;0,Table1[[#This Row],[amount]]&lt;0),Table1[[#This Row],[quantity]]*Table1[[#This Row],[amount]],0)</f>
        <v>0</v>
      </c>
      <c r="U563" s="10">
        <f>IF(Table1[[#This Row],[quantity]]&lt;0,Table1[[#This Row],[quantity]],0)</f>
        <v>0</v>
      </c>
    </row>
    <row r="564" spans="1:21" ht="14.25" customHeight="1" x14ac:dyDescent="0.25">
      <c r="A564" s="5">
        <v>45644</v>
      </c>
      <c r="B564" s="6" t="s">
        <v>57</v>
      </c>
      <c r="C564" s="6" t="s">
        <v>65</v>
      </c>
      <c r="D564" s="6" t="s">
        <v>66</v>
      </c>
      <c r="E564" s="6" t="s">
        <v>60</v>
      </c>
      <c r="F564" s="6" t="s">
        <v>61</v>
      </c>
      <c r="G564" s="6" t="s">
        <v>110</v>
      </c>
      <c r="H564" s="6" t="s">
        <v>111</v>
      </c>
      <c r="I564" s="6">
        <v>20</v>
      </c>
      <c r="J564" s="6">
        <v>20</v>
      </c>
      <c r="K564" s="6">
        <v>3000</v>
      </c>
      <c r="L564" s="6"/>
      <c r="M564" s="6" t="s">
        <v>136</v>
      </c>
      <c r="N564" s="10">
        <f>IF(AND(Table1[[#This Row],[quantity]] &gt;= 0, Table1[[#This Row],[amount]] &gt;= 0), Table1[[#This Row],[quantity]] * Table1[[#This Row],[amount]], 0)</f>
        <v>60000</v>
      </c>
      <c r="O564" s="10">
        <f t="shared" si="32"/>
        <v>768277.14000000025</v>
      </c>
      <c r="P564" s="10">
        <f t="shared" si="33"/>
        <v>3447944.0399999996</v>
      </c>
      <c r="Q564" s="10">
        <f t="shared" si="34"/>
        <v>1842</v>
      </c>
      <c r="R564" s="10">
        <f t="shared" si="35"/>
        <v>176</v>
      </c>
      <c r="S564" s="10">
        <f>IF(Table1[[#This Row],[quantity]]&gt;0,Table1[[#This Row],[quantity]],0)</f>
        <v>20</v>
      </c>
      <c r="T564" s="10">
        <f>IF(AND(Table1[[#This Row],[quantity]]&lt;0,Table1[[#This Row],[amount]]&lt;0),Table1[[#This Row],[quantity]]*Table1[[#This Row],[amount]],0)</f>
        <v>0</v>
      </c>
      <c r="U564" s="10">
        <f>IF(Table1[[#This Row],[quantity]]&lt;0,Table1[[#This Row],[quantity]],0)</f>
        <v>0</v>
      </c>
    </row>
    <row r="565" spans="1:21" ht="14.25" customHeight="1" x14ac:dyDescent="0.25">
      <c r="A565" s="5">
        <v>45628</v>
      </c>
      <c r="B565" s="6" t="s">
        <v>83</v>
      </c>
      <c r="C565" s="6" t="s">
        <v>426</v>
      </c>
      <c r="D565" s="6" t="s">
        <v>427</v>
      </c>
      <c r="E565" s="6" t="s">
        <v>428</v>
      </c>
      <c r="F565" s="6" t="s">
        <v>429</v>
      </c>
      <c r="G565" s="6" t="s">
        <v>62</v>
      </c>
      <c r="H565" s="6" t="s">
        <v>71</v>
      </c>
      <c r="I565" s="6">
        <v>24</v>
      </c>
      <c r="J565" s="6">
        <v>-21</v>
      </c>
      <c r="K565" s="6">
        <v>-2838.78</v>
      </c>
      <c r="L565" s="6" t="s">
        <v>86</v>
      </c>
      <c r="M565" s="6" t="s">
        <v>207</v>
      </c>
      <c r="N565" s="10">
        <f>IF(AND(Table1[[#This Row],[quantity]] &gt;= 0, Table1[[#This Row],[amount]] &gt;= 0), Table1[[#This Row],[quantity]] * Table1[[#This Row],[amount]], 0)</f>
        <v>0</v>
      </c>
      <c r="O565" s="10">
        <f t="shared" si="32"/>
        <v>0</v>
      </c>
      <c r="P565" s="10">
        <f t="shared" si="33"/>
        <v>111937.25999999998</v>
      </c>
      <c r="Q565" s="10">
        <f t="shared" si="34"/>
        <v>-1274</v>
      </c>
      <c r="R565" s="10">
        <f t="shared" si="35"/>
        <v>424</v>
      </c>
      <c r="S565" s="10">
        <f>IF(Table1[[#This Row],[quantity]]&gt;0,Table1[[#This Row],[quantity]],0)</f>
        <v>0</v>
      </c>
      <c r="T565" s="10">
        <f>IF(AND(Table1[[#This Row],[quantity]]&lt;0,Table1[[#This Row],[amount]]&lt;0),Table1[[#This Row],[quantity]]*Table1[[#This Row],[amount]],0)</f>
        <v>59614.380000000005</v>
      </c>
      <c r="U565" s="10">
        <f>IF(Table1[[#This Row],[quantity]]&lt;0,Table1[[#This Row],[quantity]],0)</f>
        <v>-21</v>
      </c>
    </row>
    <row r="566" spans="1:21" ht="14.25" customHeight="1" x14ac:dyDescent="0.25">
      <c r="A566" s="5">
        <v>45642</v>
      </c>
      <c r="B566" s="6" t="s">
        <v>57</v>
      </c>
      <c r="C566" s="6" t="s">
        <v>126</v>
      </c>
      <c r="D566" s="6" t="s">
        <v>127</v>
      </c>
      <c r="E566" s="6" t="s">
        <v>45</v>
      </c>
      <c r="F566" s="6" t="s">
        <v>128</v>
      </c>
      <c r="G566" s="6" t="s">
        <v>55</v>
      </c>
      <c r="H566" s="6" t="s">
        <v>56</v>
      </c>
      <c r="I566" s="6">
        <v>4</v>
      </c>
      <c r="J566" s="6">
        <v>6</v>
      </c>
      <c r="K566" s="6">
        <v>9646.92</v>
      </c>
      <c r="L566" s="6"/>
      <c r="M566" s="6" t="s">
        <v>105</v>
      </c>
      <c r="N566" s="10">
        <f>IF(AND(Table1[[#This Row],[quantity]] &gt;= 0, Table1[[#This Row],[amount]] &gt;= 0), Table1[[#This Row],[quantity]] * Table1[[#This Row],[amount]], 0)</f>
        <v>57881.520000000004</v>
      </c>
      <c r="O566" s="10">
        <f t="shared" si="32"/>
        <v>2259363.2600000012</v>
      </c>
      <c r="P566" s="10">
        <f t="shared" si="33"/>
        <v>4897050.0699999984</v>
      </c>
      <c r="Q566" s="10">
        <f t="shared" si="34"/>
        <v>2706</v>
      </c>
      <c r="R566" s="10">
        <f t="shared" si="35"/>
        <v>241</v>
      </c>
      <c r="S566" s="10">
        <f>IF(Table1[[#This Row],[quantity]]&gt;0,Table1[[#This Row],[quantity]],0)</f>
        <v>6</v>
      </c>
      <c r="T566" s="10">
        <f>IF(AND(Table1[[#This Row],[quantity]]&lt;0,Table1[[#This Row],[amount]]&lt;0),Table1[[#This Row],[quantity]]*Table1[[#This Row],[amount]],0)</f>
        <v>0</v>
      </c>
      <c r="U566" s="10">
        <f>IF(Table1[[#This Row],[quantity]]&lt;0,Table1[[#This Row],[quantity]],0)</f>
        <v>0</v>
      </c>
    </row>
    <row r="567" spans="1:21" ht="14.25" customHeight="1" x14ac:dyDescent="0.25">
      <c r="A567" s="5">
        <v>45642</v>
      </c>
      <c r="B567" s="6" t="s">
        <v>57</v>
      </c>
      <c r="C567" s="6" t="s">
        <v>129</v>
      </c>
      <c r="D567" s="6" t="s">
        <v>130</v>
      </c>
      <c r="E567" s="6" t="s">
        <v>81</v>
      </c>
      <c r="F567" s="6" t="s">
        <v>82</v>
      </c>
      <c r="G567" s="6" t="s">
        <v>62</v>
      </c>
      <c r="H567" s="6" t="s">
        <v>124</v>
      </c>
      <c r="I567" s="6">
        <v>6</v>
      </c>
      <c r="J567" s="6">
        <v>12</v>
      </c>
      <c r="K567" s="6">
        <v>4766.6400000000003</v>
      </c>
      <c r="L567" s="6"/>
      <c r="M567" s="6" t="s">
        <v>136</v>
      </c>
      <c r="N567" s="10">
        <f>IF(AND(Table1[[#This Row],[quantity]] &gt;= 0, Table1[[#This Row],[amount]] &gt;= 0), Table1[[#This Row],[quantity]] * Table1[[#This Row],[amount]], 0)</f>
        <v>57199.680000000008</v>
      </c>
      <c r="O567" s="10">
        <f t="shared" si="32"/>
        <v>918982.32000000007</v>
      </c>
      <c r="P567" s="10">
        <f t="shared" si="33"/>
        <v>3387944.0399999996</v>
      </c>
      <c r="Q567" s="10">
        <f t="shared" si="34"/>
        <v>1822</v>
      </c>
      <c r="R567" s="10">
        <f t="shared" si="35"/>
        <v>175</v>
      </c>
      <c r="S567" s="10">
        <f>IF(Table1[[#This Row],[quantity]]&gt;0,Table1[[#This Row],[quantity]],0)</f>
        <v>12</v>
      </c>
      <c r="T567" s="10">
        <f>IF(AND(Table1[[#This Row],[quantity]]&lt;0,Table1[[#This Row],[amount]]&lt;0),Table1[[#This Row],[quantity]]*Table1[[#This Row],[amount]],0)</f>
        <v>0</v>
      </c>
      <c r="U567" s="10">
        <f>IF(Table1[[#This Row],[quantity]]&lt;0,Table1[[#This Row],[quantity]],0)</f>
        <v>0</v>
      </c>
    </row>
    <row r="568" spans="1:21" ht="14.25" customHeight="1" x14ac:dyDescent="0.25">
      <c r="A568" s="5">
        <v>45642</v>
      </c>
      <c r="B568" s="6" t="s">
        <v>57</v>
      </c>
      <c r="C568" s="6" t="s">
        <v>106</v>
      </c>
      <c r="D568" s="6" t="s">
        <v>107</v>
      </c>
      <c r="E568" s="6" t="s">
        <v>81</v>
      </c>
      <c r="F568" s="6" t="s">
        <v>82</v>
      </c>
      <c r="G568" s="6" t="s">
        <v>62</v>
      </c>
      <c r="H568" s="6" t="s">
        <v>124</v>
      </c>
      <c r="I568" s="6">
        <v>6</v>
      </c>
      <c r="J568" s="6">
        <v>12</v>
      </c>
      <c r="K568" s="6">
        <v>4766.6400000000003</v>
      </c>
      <c r="L568" s="6"/>
      <c r="M568" s="6" t="s">
        <v>136</v>
      </c>
      <c r="N568" s="10">
        <f>IF(AND(Table1[[#This Row],[quantity]] &gt;= 0, Table1[[#This Row],[amount]] &gt;= 0), Table1[[#This Row],[quantity]] * Table1[[#This Row],[amount]], 0)</f>
        <v>57199.680000000008</v>
      </c>
      <c r="O568" s="10">
        <f t="shared" si="32"/>
        <v>832609.48</v>
      </c>
      <c r="P568" s="10">
        <f t="shared" si="33"/>
        <v>3330744.3600000003</v>
      </c>
      <c r="Q568" s="10">
        <f t="shared" si="34"/>
        <v>1810</v>
      </c>
      <c r="R568" s="10">
        <f t="shared" si="35"/>
        <v>174</v>
      </c>
      <c r="S568" s="10">
        <f>IF(Table1[[#This Row],[quantity]]&gt;0,Table1[[#This Row],[quantity]],0)</f>
        <v>12</v>
      </c>
      <c r="T568" s="10">
        <f>IF(AND(Table1[[#This Row],[quantity]]&lt;0,Table1[[#This Row],[amount]]&lt;0),Table1[[#This Row],[quantity]]*Table1[[#This Row],[amount]],0)</f>
        <v>0</v>
      </c>
      <c r="U568" s="10">
        <f>IF(Table1[[#This Row],[quantity]]&lt;0,Table1[[#This Row],[quantity]],0)</f>
        <v>0</v>
      </c>
    </row>
    <row r="569" spans="1:21" ht="14.25" customHeight="1" x14ac:dyDescent="0.25">
      <c r="A569" s="5">
        <v>45643</v>
      </c>
      <c r="B569" s="6" t="s">
        <v>57</v>
      </c>
      <c r="C569" s="6" t="s">
        <v>87</v>
      </c>
      <c r="D569" s="6" t="s">
        <v>88</v>
      </c>
      <c r="E569" s="6" t="s">
        <v>60</v>
      </c>
      <c r="F569" s="6" t="s">
        <v>61</v>
      </c>
      <c r="G569" s="6" t="s">
        <v>18</v>
      </c>
      <c r="H569" s="6" t="s">
        <v>102</v>
      </c>
      <c r="I569" s="6">
        <v>200</v>
      </c>
      <c r="J569" s="6">
        <v>10</v>
      </c>
      <c r="K569" s="6">
        <v>5580.4</v>
      </c>
      <c r="L569" s="6"/>
      <c r="M569" s="6" t="s">
        <v>136</v>
      </c>
      <c r="N569" s="10">
        <f>IF(AND(Table1[[#This Row],[quantity]] &gt;= 0, Table1[[#This Row],[amount]] &gt;= 0), Table1[[#This Row],[quantity]] * Table1[[#This Row],[amount]], 0)</f>
        <v>55804</v>
      </c>
      <c r="O569" s="10">
        <f t="shared" si="32"/>
        <v>826162.22</v>
      </c>
      <c r="P569" s="10">
        <f t="shared" si="33"/>
        <v>3273544.6800000006</v>
      </c>
      <c r="Q569" s="10">
        <f t="shared" si="34"/>
        <v>1798</v>
      </c>
      <c r="R569" s="10">
        <f t="shared" si="35"/>
        <v>173</v>
      </c>
      <c r="S569" s="10">
        <f>IF(Table1[[#This Row],[quantity]]&gt;0,Table1[[#This Row],[quantity]],0)</f>
        <v>10</v>
      </c>
      <c r="T569" s="10">
        <f>IF(AND(Table1[[#This Row],[quantity]]&lt;0,Table1[[#This Row],[amount]]&lt;0),Table1[[#This Row],[quantity]]*Table1[[#This Row],[amount]],0)</f>
        <v>0</v>
      </c>
      <c r="U569" s="10">
        <f>IF(Table1[[#This Row],[quantity]]&lt;0,Table1[[#This Row],[quantity]],0)</f>
        <v>0</v>
      </c>
    </row>
    <row r="570" spans="1:21" ht="14.25" customHeight="1" x14ac:dyDescent="0.25">
      <c r="A570" s="5">
        <v>45642</v>
      </c>
      <c r="B570" s="6" t="s">
        <v>57</v>
      </c>
      <c r="C570" s="6" t="s">
        <v>126</v>
      </c>
      <c r="D570" s="6" t="s">
        <v>127</v>
      </c>
      <c r="E570" s="6" t="s">
        <v>45</v>
      </c>
      <c r="F570" s="6" t="s">
        <v>128</v>
      </c>
      <c r="G570" s="6" t="s">
        <v>55</v>
      </c>
      <c r="H570" s="6" t="s">
        <v>56</v>
      </c>
      <c r="I570" s="6">
        <v>4</v>
      </c>
      <c r="J570" s="6">
        <v>6</v>
      </c>
      <c r="K570" s="6">
        <v>9125.2199999999993</v>
      </c>
      <c r="L570" s="6"/>
      <c r="M570" s="6" t="s">
        <v>105</v>
      </c>
      <c r="N570" s="10">
        <f>IF(AND(Table1[[#This Row],[quantity]] &gt;= 0, Table1[[#This Row],[amount]] &gt;= 0), Table1[[#This Row],[quantity]] * Table1[[#This Row],[amount]], 0)</f>
        <v>54751.319999999992</v>
      </c>
      <c r="O570" s="10">
        <f t="shared" si="32"/>
        <v>2201481.7400000012</v>
      </c>
      <c r="P570" s="10">
        <f t="shared" si="33"/>
        <v>4839168.5499999989</v>
      </c>
      <c r="Q570" s="10">
        <f t="shared" si="34"/>
        <v>2700</v>
      </c>
      <c r="R570" s="10">
        <f t="shared" si="35"/>
        <v>240</v>
      </c>
      <c r="S570" s="10">
        <f>IF(Table1[[#This Row],[quantity]]&gt;0,Table1[[#This Row],[quantity]],0)</f>
        <v>6</v>
      </c>
      <c r="T570" s="10">
        <f>IF(AND(Table1[[#This Row],[quantity]]&lt;0,Table1[[#This Row],[amount]]&lt;0),Table1[[#This Row],[quantity]]*Table1[[#This Row],[amount]],0)</f>
        <v>0</v>
      </c>
      <c r="U570" s="10">
        <f>IF(Table1[[#This Row],[quantity]]&lt;0,Table1[[#This Row],[quantity]],0)</f>
        <v>0</v>
      </c>
    </row>
    <row r="571" spans="1:21" ht="14.25" customHeight="1" x14ac:dyDescent="0.25">
      <c r="A571" s="5">
        <v>45642</v>
      </c>
      <c r="B571" s="6" t="s">
        <v>57</v>
      </c>
      <c r="C571" s="6" t="s">
        <v>126</v>
      </c>
      <c r="D571" s="6" t="s">
        <v>127</v>
      </c>
      <c r="E571" s="6" t="s">
        <v>45</v>
      </c>
      <c r="F571" s="6" t="s">
        <v>128</v>
      </c>
      <c r="G571" s="6" t="s">
        <v>55</v>
      </c>
      <c r="H571" s="6" t="s">
        <v>56</v>
      </c>
      <c r="I571" s="6">
        <v>4</v>
      </c>
      <c r="J571" s="6">
        <v>6</v>
      </c>
      <c r="K571" s="6">
        <v>9125.2199999999993</v>
      </c>
      <c r="L571" s="6"/>
      <c r="M571" s="6" t="s">
        <v>105</v>
      </c>
      <c r="N571" s="10">
        <f>IF(AND(Table1[[#This Row],[quantity]] &gt;= 0, Table1[[#This Row],[amount]] &gt;= 0), Table1[[#This Row],[quantity]] * Table1[[#This Row],[amount]], 0)</f>
        <v>54751.319999999992</v>
      </c>
      <c r="O571" s="10">
        <f t="shared" si="32"/>
        <v>2146730.4200000018</v>
      </c>
      <c r="P571" s="10">
        <f t="shared" si="33"/>
        <v>4784417.2299999986</v>
      </c>
      <c r="Q571" s="10">
        <f t="shared" si="34"/>
        <v>2694</v>
      </c>
      <c r="R571" s="10">
        <f t="shared" si="35"/>
        <v>239</v>
      </c>
      <c r="S571" s="10">
        <f>IF(Table1[[#This Row],[quantity]]&gt;0,Table1[[#This Row],[quantity]],0)</f>
        <v>6</v>
      </c>
      <c r="T571" s="10">
        <f>IF(AND(Table1[[#This Row],[quantity]]&lt;0,Table1[[#This Row],[amount]]&lt;0),Table1[[#This Row],[quantity]]*Table1[[#This Row],[amount]],0)</f>
        <v>0</v>
      </c>
      <c r="U571" s="10">
        <f>IF(Table1[[#This Row],[quantity]]&lt;0,Table1[[#This Row],[quantity]],0)</f>
        <v>0</v>
      </c>
    </row>
    <row r="572" spans="1:21" ht="14.25" customHeight="1" x14ac:dyDescent="0.25">
      <c r="A572" s="5">
        <v>45642</v>
      </c>
      <c r="B572" s="6" t="s">
        <v>57</v>
      </c>
      <c r="C572" s="6" t="s">
        <v>126</v>
      </c>
      <c r="D572" s="6" t="s">
        <v>127</v>
      </c>
      <c r="E572" s="6" t="s">
        <v>45</v>
      </c>
      <c r="F572" s="6" t="s">
        <v>128</v>
      </c>
      <c r="G572" s="6" t="s">
        <v>18</v>
      </c>
      <c r="H572" s="6" t="s">
        <v>102</v>
      </c>
      <c r="I572" s="6">
        <v>36</v>
      </c>
      <c r="J572" s="6">
        <v>12</v>
      </c>
      <c r="K572" s="6">
        <v>4553.5200000000004</v>
      </c>
      <c r="L572" s="6"/>
      <c r="M572" s="6" t="s">
        <v>105</v>
      </c>
      <c r="N572" s="10">
        <f>IF(AND(Table1[[#This Row],[quantity]] &gt;= 0, Table1[[#This Row],[amount]] &gt;= 0), Table1[[#This Row],[quantity]] * Table1[[#This Row],[amount]], 0)</f>
        <v>54642.240000000005</v>
      </c>
      <c r="O572" s="10">
        <f t="shared" si="32"/>
        <v>2091979.1000000006</v>
      </c>
      <c r="P572" s="10">
        <f t="shared" si="33"/>
        <v>4729665.9099999983</v>
      </c>
      <c r="Q572" s="10">
        <f t="shared" si="34"/>
        <v>2688</v>
      </c>
      <c r="R572" s="10">
        <f t="shared" si="35"/>
        <v>238</v>
      </c>
      <c r="S572" s="10">
        <f>IF(Table1[[#This Row],[quantity]]&gt;0,Table1[[#This Row],[quantity]],0)</f>
        <v>12</v>
      </c>
      <c r="T572" s="10">
        <f>IF(AND(Table1[[#This Row],[quantity]]&lt;0,Table1[[#This Row],[amount]]&lt;0),Table1[[#This Row],[quantity]]*Table1[[#This Row],[amount]],0)</f>
        <v>0</v>
      </c>
      <c r="U572" s="10">
        <f>IF(Table1[[#This Row],[quantity]]&lt;0,Table1[[#This Row],[quantity]],0)</f>
        <v>0</v>
      </c>
    </row>
    <row r="573" spans="1:21" ht="14.25" customHeight="1" x14ac:dyDescent="0.25">
      <c r="A573" s="5">
        <v>45642</v>
      </c>
      <c r="B573" s="6" t="s">
        <v>57</v>
      </c>
      <c r="C573" s="6" t="s">
        <v>126</v>
      </c>
      <c r="D573" s="6" t="s">
        <v>127</v>
      </c>
      <c r="E573" s="6" t="s">
        <v>45</v>
      </c>
      <c r="F573" s="6" t="s">
        <v>128</v>
      </c>
      <c r="G573" s="6" t="s">
        <v>26</v>
      </c>
      <c r="H573" s="6" t="s">
        <v>132</v>
      </c>
      <c r="I573" s="6">
        <v>6</v>
      </c>
      <c r="J573" s="6">
        <v>12</v>
      </c>
      <c r="K573" s="6">
        <v>4553.5200000000004</v>
      </c>
      <c r="L573" s="6"/>
      <c r="M573" s="6" t="s">
        <v>105</v>
      </c>
      <c r="N573" s="10">
        <f>IF(AND(Table1[[#This Row],[quantity]] &gt;= 0, Table1[[#This Row],[amount]] &gt;= 0), Table1[[#This Row],[quantity]] * Table1[[#This Row],[amount]], 0)</f>
        <v>54642.240000000005</v>
      </c>
      <c r="O573" s="10">
        <f t="shared" si="32"/>
        <v>2037336.8600000006</v>
      </c>
      <c r="P573" s="10">
        <f t="shared" si="33"/>
        <v>4675023.67</v>
      </c>
      <c r="Q573" s="10">
        <f t="shared" si="34"/>
        <v>2676</v>
      </c>
      <c r="R573" s="10">
        <f t="shared" si="35"/>
        <v>237</v>
      </c>
      <c r="S573" s="10">
        <f>IF(Table1[[#This Row],[quantity]]&gt;0,Table1[[#This Row],[quantity]],0)</f>
        <v>12</v>
      </c>
      <c r="T573" s="10">
        <f>IF(AND(Table1[[#This Row],[quantity]]&lt;0,Table1[[#This Row],[amount]]&lt;0),Table1[[#This Row],[quantity]]*Table1[[#This Row],[amount]],0)</f>
        <v>0</v>
      </c>
      <c r="U573" s="10">
        <f>IF(Table1[[#This Row],[quantity]]&lt;0,Table1[[#This Row],[quantity]],0)</f>
        <v>0</v>
      </c>
    </row>
    <row r="574" spans="1:21" ht="14.25" customHeight="1" x14ac:dyDescent="0.25">
      <c r="A574" s="5">
        <v>45643</v>
      </c>
      <c r="B574" s="6" t="s">
        <v>83</v>
      </c>
      <c r="C574" s="6" t="s">
        <v>126</v>
      </c>
      <c r="D574" s="6" t="s">
        <v>127</v>
      </c>
      <c r="E574" s="6" t="s">
        <v>45</v>
      </c>
      <c r="F574" s="6" t="s">
        <v>128</v>
      </c>
      <c r="G574" s="6" t="s">
        <v>26</v>
      </c>
      <c r="H574" s="6" t="s">
        <v>132</v>
      </c>
      <c r="I574" s="6">
        <v>6</v>
      </c>
      <c r="J574" s="6">
        <v>-12</v>
      </c>
      <c r="K574" s="6">
        <v>-4553.5200000000004</v>
      </c>
      <c r="L574" s="6" t="s">
        <v>86</v>
      </c>
      <c r="M574" s="6" t="s">
        <v>136</v>
      </c>
      <c r="N574" s="10">
        <f>IF(AND(Table1[[#This Row],[quantity]] &gt;= 0, Table1[[#This Row],[amount]] &gt;= 0), Table1[[#This Row],[quantity]] * Table1[[#This Row],[amount]], 0)</f>
        <v>0</v>
      </c>
      <c r="O574" s="10">
        <f t="shared" si="32"/>
        <v>1982694.6200000006</v>
      </c>
      <c r="P574" s="10">
        <f t="shared" si="33"/>
        <v>3217740.6800000006</v>
      </c>
      <c r="Q574" s="10">
        <f t="shared" si="34"/>
        <v>1788</v>
      </c>
      <c r="R574" s="10">
        <f t="shared" si="35"/>
        <v>172</v>
      </c>
      <c r="S574" s="10">
        <f>IF(Table1[[#This Row],[quantity]]&gt;0,Table1[[#This Row],[quantity]],0)</f>
        <v>0</v>
      </c>
      <c r="T574" s="10">
        <f>IF(AND(Table1[[#This Row],[quantity]]&lt;0,Table1[[#This Row],[amount]]&lt;0),Table1[[#This Row],[quantity]]*Table1[[#This Row],[amount]],0)</f>
        <v>54642.240000000005</v>
      </c>
      <c r="U574" s="10">
        <f>IF(Table1[[#This Row],[quantity]]&lt;0,Table1[[#This Row],[quantity]],0)</f>
        <v>-12</v>
      </c>
    </row>
    <row r="575" spans="1:21" ht="14.25" customHeight="1" x14ac:dyDescent="0.25">
      <c r="A575" s="5">
        <v>45640</v>
      </c>
      <c r="B575" s="6" t="s">
        <v>57</v>
      </c>
      <c r="C575" s="6" t="s">
        <v>84</v>
      </c>
      <c r="D575" s="6" t="s">
        <v>85</v>
      </c>
      <c r="E575" s="6" t="s">
        <v>60</v>
      </c>
      <c r="F575" s="6" t="s">
        <v>61</v>
      </c>
      <c r="G575" s="6" t="s">
        <v>74</v>
      </c>
      <c r="H575" s="6" t="s">
        <v>75</v>
      </c>
      <c r="I575" s="6">
        <v>60</v>
      </c>
      <c r="J575" s="6">
        <v>47</v>
      </c>
      <c r="K575" s="6">
        <v>1151.5</v>
      </c>
      <c r="L575" s="6"/>
      <c r="M575" s="6" t="s">
        <v>105</v>
      </c>
      <c r="N575" s="10">
        <f>IF(AND(Table1[[#This Row],[quantity]] &gt;= 0, Table1[[#This Row],[amount]] &gt;= 0), Table1[[#This Row],[quantity]] * Table1[[#This Row],[amount]], 0)</f>
        <v>54120.5</v>
      </c>
      <c r="O575" s="10">
        <f t="shared" si="32"/>
        <v>149855.94</v>
      </c>
      <c r="P575" s="10">
        <f t="shared" si="33"/>
        <v>4620381.43</v>
      </c>
      <c r="Q575" s="10">
        <f t="shared" si="34"/>
        <v>2664</v>
      </c>
      <c r="R575" s="10">
        <f t="shared" si="35"/>
        <v>236</v>
      </c>
      <c r="S575" s="10">
        <f>IF(Table1[[#This Row],[quantity]]&gt;0,Table1[[#This Row],[quantity]],0)</f>
        <v>47</v>
      </c>
      <c r="T575" s="10">
        <f>IF(AND(Table1[[#This Row],[quantity]]&lt;0,Table1[[#This Row],[amount]]&lt;0),Table1[[#This Row],[quantity]]*Table1[[#This Row],[amount]],0)</f>
        <v>0</v>
      </c>
      <c r="U575" s="10">
        <f>IF(Table1[[#This Row],[quantity]]&lt;0,Table1[[#This Row],[quantity]],0)</f>
        <v>0</v>
      </c>
    </row>
    <row r="576" spans="1:21" ht="14.25" customHeight="1" x14ac:dyDescent="0.25">
      <c r="A576" s="5">
        <v>45642</v>
      </c>
      <c r="B576" s="6" t="s">
        <v>57</v>
      </c>
      <c r="C576" s="6" t="s">
        <v>106</v>
      </c>
      <c r="D576" s="6" t="s">
        <v>107</v>
      </c>
      <c r="E576" s="6" t="s">
        <v>81</v>
      </c>
      <c r="F576" s="6" t="s">
        <v>82</v>
      </c>
      <c r="G576" s="6" t="s">
        <v>62</v>
      </c>
      <c r="H576" s="6" t="s">
        <v>71</v>
      </c>
      <c r="I576" s="6">
        <v>8</v>
      </c>
      <c r="J576" s="6">
        <v>12</v>
      </c>
      <c r="K576" s="6">
        <v>4433.3999999999996</v>
      </c>
      <c r="L576" s="6"/>
      <c r="M576" s="6" t="s">
        <v>136</v>
      </c>
      <c r="N576" s="10">
        <f>IF(AND(Table1[[#This Row],[quantity]] &gt;= 0, Table1[[#This Row],[amount]] &gt;= 0), Table1[[#This Row],[quantity]] * Table1[[#This Row],[amount]], 0)</f>
        <v>53200.799999999996</v>
      </c>
      <c r="O576" s="10">
        <f t="shared" si="32"/>
        <v>775409.8</v>
      </c>
      <c r="P576" s="10">
        <f t="shared" si="33"/>
        <v>3217740.6800000006</v>
      </c>
      <c r="Q576" s="10">
        <f t="shared" si="34"/>
        <v>1800</v>
      </c>
      <c r="R576" s="10">
        <f t="shared" si="35"/>
        <v>171</v>
      </c>
      <c r="S576" s="10">
        <f>IF(Table1[[#This Row],[quantity]]&gt;0,Table1[[#This Row],[quantity]],0)</f>
        <v>12</v>
      </c>
      <c r="T576" s="10">
        <f>IF(AND(Table1[[#This Row],[quantity]]&lt;0,Table1[[#This Row],[amount]]&lt;0),Table1[[#This Row],[quantity]]*Table1[[#This Row],[amount]],0)</f>
        <v>0</v>
      </c>
      <c r="U576" s="10">
        <f>IF(Table1[[#This Row],[quantity]]&lt;0,Table1[[#This Row],[quantity]],0)</f>
        <v>0</v>
      </c>
    </row>
    <row r="577" spans="1:21" ht="14.25" customHeight="1" x14ac:dyDescent="0.25">
      <c r="A577" s="5">
        <v>45645</v>
      </c>
      <c r="B577" s="6" t="s">
        <v>57</v>
      </c>
      <c r="C577" s="6" t="s">
        <v>87</v>
      </c>
      <c r="D577" s="6" t="s">
        <v>88</v>
      </c>
      <c r="E577" s="6" t="s">
        <v>60</v>
      </c>
      <c r="F577" s="6" t="s">
        <v>61</v>
      </c>
      <c r="G577" s="6" t="s">
        <v>40</v>
      </c>
      <c r="H577" s="6" t="s">
        <v>47</v>
      </c>
      <c r="I577" s="6">
        <v>1080</v>
      </c>
      <c r="J577" s="6">
        <v>36</v>
      </c>
      <c r="K577" s="6">
        <v>1441.8</v>
      </c>
      <c r="L577" s="6"/>
      <c r="M577" s="6" t="s">
        <v>136</v>
      </c>
      <c r="N577" s="10">
        <f>IF(AND(Table1[[#This Row],[quantity]] &gt;= 0, Table1[[#This Row],[amount]] &gt;= 0), Table1[[#This Row],[quantity]] * Table1[[#This Row],[amount]], 0)</f>
        <v>51904.799999999996</v>
      </c>
      <c r="O577" s="10">
        <f t="shared" si="32"/>
        <v>770358.22</v>
      </c>
      <c r="P577" s="10">
        <f t="shared" si="33"/>
        <v>3164539.8800000004</v>
      </c>
      <c r="Q577" s="10">
        <f t="shared" si="34"/>
        <v>1788</v>
      </c>
      <c r="R577" s="10">
        <f t="shared" si="35"/>
        <v>170</v>
      </c>
      <c r="S577" s="10">
        <f>IF(Table1[[#This Row],[quantity]]&gt;0,Table1[[#This Row],[quantity]],0)</f>
        <v>36</v>
      </c>
      <c r="T577" s="10">
        <f>IF(AND(Table1[[#This Row],[quantity]]&lt;0,Table1[[#This Row],[amount]]&lt;0),Table1[[#This Row],[quantity]]*Table1[[#This Row],[amount]],0)</f>
        <v>0</v>
      </c>
      <c r="U577" s="10">
        <f>IF(Table1[[#This Row],[quantity]]&lt;0,Table1[[#This Row],[quantity]],0)</f>
        <v>0</v>
      </c>
    </row>
    <row r="578" spans="1:21" ht="14.25" customHeight="1" x14ac:dyDescent="0.25">
      <c r="A578" s="5">
        <v>45642</v>
      </c>
      <c r="B578" s="6" t="s">
        <v>57</v>
      </c>
      <c r="C578" s="6" t="s">
        <v>129</v>
      </c>
      <c r="D578" s="6" t="s">
        <v>130</v>
      </c>
      <c r="E578" s="6" t="s">
        <v>81</v>
      </c>
      <c r="F578" s="6" t="s">
        <v>82</v>
      </c>
      <c r="G578" s="6" t="s">
        <v>74</v>
      </c>
      <c r="H578" s="6" t="s">
        <v>75</v>
      </c>
      <c r="I578" s="6">
        <v>36</v>
      </c>
      <c r="J578" s="6">
        <v>36</v>
      </c>
      <c r="K578" s="6">
        <v>1440</v>
      </c>
      <c r="L578" s="6"/>
      <c r="M578" s="6" t="s">
        <v>136</v>
      </c>
      <c r="N578" s="10">
        <f>IF(AND(Table1[[#This Row],[quantity]] &gt;= 0, Table1[[#This Row],[amount]] &gt;= 0), Table1[[#This Row],[quantity]] * Table1[[#This Row],[amount]], 0)</f>
        <v>51840</v>
      </c>
      <c r="O578" s="10">
        <f t="shared" ref="O578:O641" si="36">SUMIF(C578:C2078,C578,N578:N2078)</f>
        <v>861782.64</v>
      </c>
      <c r="P578" s="10">
        <f t="shared" ref="P578:P641" si="37">SUMIF(M578:M2078,M578,N578:N2078)</f>
        <v>3112635.0800000005</v>
      </c>
      <c r="Q578" s="10">
        <f t="shared" ref="Q578:Q641" si="38">SUMIF(M578:M2078,M578,J578:J2078)</f>
        <v>1752</v>
      </c>
      <c r="R578" s="10">
        <f t="shared" ref="R578:R641" si="39">COUNTIF(M578:M2078,M578)</f>
        <v>169</v>
      </c>
      <c r="S578" s="10">
        <f>IF(Table1[[#This Row],[quantity]]&gt;0,Table1[[#This Row],[quantity]],0)</f>
        <v>36</v>
      </c>
      <c r="T578" s="10">
        <f>IF(AND(Table1[[#This Row],[quantity]]&lt;0,Table1[[#This Row],[amount]]&lt;0),Table1[[#This Row],[quantity]]*Table1[[#This Row],[amount]],0)</f>
        <v>0</v>
      </c>
      <c r="U578" s="10">
        <f>IF(Table1[[#This Row],[quantity]]&lt;0,Table1[[#This Row],[quantity]],0)</f>
        <v>0</v>
      </c>
    </row>
    <row r="579" spans="1:21" ht="14.25" customHeight="1" x14ac:dyDescent="0.25">
      <c r="A579" s="5">
        <v>45640</v>
      </c>
      <c r="B579" s="6" t="s">
        <v>57</v>
      </c>
      <c r="C579" s="6" t="s">
        <v>79</v>
      </c>
      <c r="D579" s="6" t="s">
        <v>80</v>
      </c>
      <c r="E579" s="6" t="s">
        <v>81</v>
      </c>
      <c r="F579" s="6" t="s">
        <v>82</v>
      </c>
      <c r="G579" s="6" t="s">
        <v>74</v>
      </c>
      <c r="H579" s="6" t="s">
        <v>75</v>
      </c>
      <c r="I579" s="6">
        <v>36</v>
      </c>
      <c r="J579" s="6">
        <v>36</v>
      </c>
      <c r="K579" s="6">
        <v>1440</v>
      </c>
      <c r="L579" s="6"/>
      <c r="M579" s="6" t="s">
        <v>105</v>
      </c>
      <c r="N579" s="10">
        <f>IF(AND(Table1[[#This Row],[quantity]] &gt;= 0, Table1[[#This Row],[amount]] &gt;= 0), Table1[[#This Row],[quantity]] * Table1[[#This Row],[amount]], 0)</f>
        <v>51840</v>
      </c>
      <c r="O579" s="10">
        <f t="shared" si="36"/>
        <v>234691.18999999997</v>
      </c>
      <c r="P579" s="10">
        <f t="shared" si="37"/>
        <v>4566260.93</v>
      </c>
      <c r="Q579" s="10">
        <f t="shared" si="38"/>
        <v>2617</v>
      </c>
      <c r="R579" s="10">
        <f t="shared" si="39"/>
        <v>235</v>
      </c>
      <c r="S579" s="10">
        <f>IF(Table1[[#This Row],[quantity]]&gt;0,Table1[[#This Row],[quantity]],0)</f>
        <v>36</v>
      </c>
      <c r="T579" s="10">
        <f>IF(AND(Table1[[#This Row],[quantity]]&lt;0,Table1[[#This Row],[amount]]&lt;0),Table1[[#This Row],[quantity]]*Table1[[#This Row],[amount]],0)</f>
        <v>0</v>
      </c>
      <c r="U579" s="10">
        <f>IF(Table1[[#This Row],[quantity]]&lt;0,Table1[[#This Row],[quantity]],0)</f>
        <v>0</v>
      </c>
    </row>
    <row r="580" spans="1:21" ht="14.25" customHeight="1" x14ac:dyDescent="0.25">
      <c r="A580" s="5">
        <v>45646</v>
      </c>
      <c r="B580" s="6" t="s">
        <v>57</v>
      </c>
      <c r="C580" s="6" t="s">
        <v>96</v>
      </c>
      <c r="D580" s="6" t="s">
        <v>97</v>
      </c>
      <c r="E580" s="6" t="s">
        <v>60</v>
      </c>
      <c r="F580" s="6" t="s">
        <v>61</v>
      </c>
      <c r="G580" s="6" t="s">
        <v>62</v>
      </c>
      <c r="H580" s="6" t="s">
        <v>63</v>
      </c>
      <c r="I580" s="6">
        <v>2</v>
      </c>
      <c r="J580" s="6">
        <v>6</v>
      </c>
      <c r="K580" s="6">
        <v>8472.18</v>
      </c>
      <c r="L580" s="6"/>
      <c r="M580" s="6" t="s">
        <v>136</v>
      </c>
      <c r="N580" s="10">
        <f>IF(AND(Table1[[#This Row],[quantity]] &gt;= 0, Table1[[#This Row],[amount]] &gt;= 0), Table1[[#This Row],[quantity]] * Table1[[#This Row],[amount]], 0)</f>
        <v>50833.08</v>
      </c>
      <c r="O580" s="10">
        <f t="shared" si="36"/>
        <v>707821.3899999999</v>
      </c>
      <c r="P580" s="10">
        <f t="shared" si="37"/>
        <v>3060795.080000001</v>
      </c>
      <c r="Q580" s="10">
        <f t="shared" si="38"/>
        <v>1716</v>
      </c>
      <c r="R580" s="10">
        <f t="shared" si="39"/>
        <v>168</v>
      </c>
      <c r="S580" s="10">
        <f>IF(Table1[[#This Row],[quantity]]&gt;0,Table1[[#This Row],[quantity]],0)</f>
        <v>6</v>
      </c>
      <c r="T580" s="10">
        <f>IF(AND(Table1[[#This Row],[quantity]]&lt;0,Table1[[#This Row],[amount]]&lt;0),Table1[[#This Row],[quantity]]*Table1[[#This Row],[amount]],0)</f>
        <v>0</v>
      </c>
      <c r="U580" s="10">
        <f>IF(Table1[[#This Row],[quantity]]&lt;0,Table1[[#This Row],[quantity]],0)</f>
        <v>0</v>
      </c>
    </row>
    <row r="581" spans="1:21" ht="14.25" customHeight="1" x14ac:dyDescent="0.25">
      <c r="A581" s="5">
        <v>45640</v>
      </c>
      <c r="B581" s="6" t="s">
        <v>57</v>
      </c>
      <c r="C581" s="6" t="s">
        <v>87</v>
      </c>
      <c r="D581" s="6" t="s">
        <v>88</v>
      </c>
      <c r="E581" s="6" t="s">
        <v>60</v>
      </c>
      <c r="F581" s="6" t="s">
        <v>61</v>
      </c>
      <c r="G581" s="6" t="s">
        <v>18</v>
      </c>
      <c r="H581" s="6" t="s">
        <v>89</v>
      </c>
      <c r="I581" s="6">
        <v>72</v>
      </c>
      <c r="J581" s="6">
        <v>12</v>
      </c>
      <c r="K581" s="6">
        <v>4224.12</v>
      </c>
      <c r="L581" s="6"/>
      <c r="M581" s="6" t="s">
        <v>105</v>
      </c>
      <c r="N581" s="10">
        <f>IF(AND(Table1[[#This Row],[quantity]] &gt;= 0, Table1[[#This Row],[amount]] &gt;= 0), Table1[[#This Row],[quantity]] * Table1[[#This Row],[amount]], 0)</f>
        <v>50689.440000000002</v>
      </c>
      <c r="O581" s="10">
        <f t="shared" si="36"/>
        <v>718453.42000000016</v>
      </c>
      <c r="P581" s="10">
        <f t="shared" si="37"/>
        <v>4514420.9300000006</v>
      </c>
      <c r="Q581" s="10">
        <f t="shared" si="38"/>
        <v>2581</v>
      </c>
      <c r="R581" s="10">
        <f t="shared" si="39"/>
        <v>234</v>
      </c>
      <c r="S581" s="10">
        <f>IF(Table1[[#This Row],[quantity]]&gt;0,Table1[[#This Row],[quantity]],0)</f>
        <v>12</v>
      </c>
      <c r="T581" s="10">
        <f>IF(AND(Table1[[#This Row],[quantity]]&lt;0,Table1[[#This Row],[amount]]&lt;0),Table1[[#This Row],[quantity]]*Table1[[#This Row],[amount]],0)</f>
        <v>0</v>
      </c>
      <c r="U581" s="10">
        <f>IF(Table1[[#This Row],[quantity]]&lt;0,Table1[[#This Row],[quantity]],0)</f>
        <v>0</v>
      </c>
    </row>
    <row r="582" spans="1:21" ht="14.25" customHeight="1" x14ac:dyDescent="0.25">
      <c r="A582" s="5">
        <v>45645</v>
      </c>
      <c r="B582" s="6" t="s">
        <v>57</v>
      </c>
      <c r="C582" s="6" t="s">
        <v>87</v>
      </c>
      <c r="D582" s="6" t="s">
        <v>88</v>
      </c>
      <c r="E582" s="6" t="s">
        <v>60</v>
      </c>
      <c r="F582" s="6" t="s">
        <v>61</v>
      </c>
      <c r="G582" s="6" t="s">
        <v>18</v>
      </c>
      <c r="H582" s="6" t="s">
        <v>108</v>
      </c>
      <c r="I582" s="6">
        <v>30</v>
      </c>
      <c r="J582" s="6">
        <v>18</v>
      </c>
      <c r="K582" s="6">
        <v>2812.68</v>
      </c>
      <c r="L582" s="6"/>
      <c r="M582" s="6" t="s">
        <v>136</v>
      </c>
      <c r="N582" s="10">
        <f>IF(AND(Table1[[#This Row],[quantity]] &gt;= 0, Table1[[#This Row],[amount]] &gt;= 0), Table1[[#This Row],[quantity]] * Table1[[#This Row],[amount]], 0)</f>
        <v>50628.24</v>
      </c>
      <c r="O582" s="10">
        <f t="shared" si="36"/>
        <v>667763.98000000033</v>
      </c>
      <c r="P582" s="10">
        <f t="shared" si="37"/>
        <v>3009962.0000000005</v>
      </c>
      <c r="Q582" s="10">
        <f t="shared" si="38"/>
        <v>1710</v>
      </c>
      <c r="R582" s="10">
        <f t="shared" si="39"/>
        <v>167</v>
      </c>
      <c r="S582" s="10">
        <f>IF(Table1[[#This Row],[quantity]]&gt;0,Table1[[#This Row],[quantity]],0)</f>
        <v>18</v>
      </c>
      <c r="T582" s="10">
        <f>IF(AND(Table1[[#This Row],[quantity]]&lt;0,Table1[[#This Row],[amount]]&lt;0),Table1[[#This Row],[quantity]]*Table1[[#This Row],[amount]],0)</f>
        <v>0</v>
      </c>
      <c r="U582" s="10">
        <f>IF(Table1[[#This Row],[quantity]]&lt;0,Table1[[#This Row],[quantity]],0)</f>
        <v>0</v>
      </c>
    </row>
    <row r="583" spans="1:21" ht="14.25" customHeight="1" x14ac:dyDescent="0.25">
      <c r="A583" s="5">
        <v>45642</v>
      </c>
      <c r="B583" s="6" t="s">
        <v>57</v>
      </c>
      <c r="C583" s="6" t="s">
        <v>126</v>
      </c>
      <c r="D583" s="6" t="s">
        <v>127</v>
      </c>
      <c r="E583" s="6" t="s">
        <v>45</v>
      </c>
      <c r="F583" s="6" t="s">
        <v>128</v>
      </c>
      <c r="G583" s="6" t="s">
        <v>55</v>
      </c>
      <c r="H583" s="6" t="s">
        <v>56</v>
      </c>
      <c r="I583" s="6">
        <v>18</v>
      </c>
      <c r="J583" s="6">
        <v>12</v>
      </c>
      <c r="K583" s="6">
        <v>4163.5200000000004</v>
      </c>
      <c r="L583" s="6"/>
      <c r="M583" s="6" t="s">
        <v>105</v>
      </c>
      <c r="N583" s="10">
        <f>IF(AND(Table1[[#This Row],[quantity]] &gt;= 0, Table1[[#This Row],[amount]] &gt;= 0), Table1[[#This Row],[quantity]] * Table1[[#This Row],[amount]], 0)</f>
        <v>49962.240000000005</v>
      </c>
      <c r="O583" s="10">
        <f t="shared" si="36"/>
        <v>1982694.6200000006</v>
      </c>
      <c r="P583" s="10">
        <f t="shared" si="37"/>
        <v>4463731.49</v>
      </c>
      <c r="Q583" s="10">
        <f t="shared" si="38"/>
        <v>2569</v>
      </c>
      <c r="R583" s="10">
        <f t="shared" si="39"/>
        <v>233</v>
      </c>
      <c r="S583" s="10">
        <f>IF(Table1[[#This Row],[quantity]]&gt;0,Table1[[#This Row],[quantity]],0)</f>
        <v>12</v>
      </c>
      <c r="T583" s="10">
        <f>IF(AND(Table1[[#This Row],[quantity]]&lt;0,Table1[[#This Row],[amount]]&lt;0),Table1[[#This Row],[quantity]]*Table1[[#This Row],[amount]],0)</f>
        <v>0</v>
      </c>
      <c r="U583" s="10">
        <f>IF(Table1[[#This Row],[quantity]]&lt;0,Table1[[#This Row],[quantity]],0)</f>
        <v>0</v>
      </c>
    </row>
    <row r="584" spans="1:21" ht="14.25" customHeight="1" x14ac:dyDescent="0.25">
      <c r="A584" s="5">
        <v>45646</v>
      </c>
      <c r="B584" s="6" t="s">
        <v>57</v>
      </c>
      <c r="C584" s="6" t="s">
        <v>67</v>
      </c>
      <c r="D584" s="6" t="s">
        <v>68</v>
      </c>
      <c r="E584" s="6" t="s">
        <v>60</v>
      </c>
      <c r="F584" s="6" t="s">
        <v>61</v>
      </c>
      <c r="G584" s="6" t="s">
        <v>18</v>
      </c>
      <c r="H584" s="6" t="s">
        <v>101</v>
      </c>
      <c r="I584" s="6">
        <v>144</v>
      </c>
      <c r="J584" s="6">
        <v>24</v>
      </c>
      <c r="K584" s="6">
        <v>2077.6799999999998</v>
      </c>
      <c r="L584" s="6"/>
      <c r="M584" s="6" t="s">
        <v>136</v>
      </c>
      <c r="N584" s="10">
        <f>IF(AND(Table1[[#This Row],[quantity]] &gt;= 0, Table1[[#This Row],[amount]] &gt;= 0), Table1[[#This Row],[quantity]] * Table1[[#This Row],[amount]], 0)</f>
        <v>49864.319999999992</v>
      </c>
      <c r="O584" s="10">
        <f t="shared" si="36"/>
        <v>727001</v>
      </c>
      <c r="P584" s="10">
        <f t="shared" si="37"/>
        <v>2959333.7600000007</v>
      </c>
      <c r="Q584" s="10">
        <f t="shared" si="38"/>
        <v>1692</v>
      </c>
      <c r="R584" s="10">
        <f t="shared" si="39"/>
        <v>166</v>
      </c>
      <c r="S584" s="10">
        <f>IF(Table1[[#This Row],[quantity]]&gt;0,Table1[[#This Row],[quantity]],0)</f>
        <v>24</v>
      </c>
      <c r="T584" s="10">
        <f>IF(AND(Table1[[#This Row],[quantity]]&lt;0,Table1[[#This Row],[amount]]&lt;0),Table1[[#This Row],[quantity]]*Table1[[#This Row],[amount]],0)</f>
        <v>0</v>
      </c>
      <c r="U584" s="10">
        <f>IF(Table1[[#This Row],[quantity]]&lt;0,Table1[[#This Row],[quantity]],0)</f>
        <v>0</v>
      </c>
    </row>
    <row r="585" spans="1:21" ht="14.25" customHeight="1" x14ac:dyDescent="0.25">
      <c r="A585" s="5">
        <v>45644</v>
      </c>
      <c r="B585" s="6" t="s">
        <v>57</v>
      </c>
      <c r="C585" s="6" t="s">
        <v>65</v>
      </c>
      <c r="D585" s="6" t="s">
        <v>66</v>
      </c>
      <c r="E585" s="6" t="s">
        <v>60</v>
      </c>
      <c r="F585" s="6" t="s">
        <v>61</v>
      </c>
      <c r="G585" s="6" t="s">
        <v>18</v>
      </c>
      <c r="H585" s="6" t="s">
        <v>104</v>
      </c>
      <c r="I585" s="6">
        <v>800</v>
      </c>
      <c r="J585" s="6">
        <v>40</v>
      </c>
      <c r="K585" s="6">
        <v>1240</v>
      </c>
      <c r="L585" s="6"/>
      <c r="M585" s="6" t="s">
        <v>136</v>
      </c>
      <c r="N585" s="10">
        <f>IF(AND(Table1[[#This Row],[quantity]] &gt;= 0, Table1[[#This Row],[amount]] &gt;= 0), Table1[[#This Row],[quantity]] * Table1[[#This Row],[amount]], 0)</f>
        <v>49600</v>
      </c>
      <c r="O585" s="10">
        <f t="shared" si="36"/>
        <v>708277.14000000025</v>
      </c>
      <c r="P585" s="10">
        <f t="shared" si="37"/>
        <v>2909469.4400000004</v>
      </c>
      <c r="Q585" s="10">
        <f t="shared" si="38"/>
        <v>1668</v>
      </c>
      <c r="R585" s="10">
        <f t="shared" si="39"/>
        <v>165</v>
      </c>
      <c r="S585" s="10">
        <f>IF(Table1[[#This Row],[quantity]]&gt;0,Table1[[#This Row],[quantity]],0)</f>
        <v>40</v>
      </c>
      <c r="T585" s="10">
        <f>IF(AND(Table1[[#This Row],[quantity]]&lt;0,Table1[[#This Row],[amount]]&lt;0),Table1[[#This Row],[quantity]]*Table1[[#This Row],[amount]],0)</f>
        <v>0</v>
      </c>
      <c r="U585" s="10">
        <f>IF(Table1[[#This Row],[quantity]]&lt;0,Table1[[#This Row],[quantity]],0)</f>
        <v>0</v>
      </c>
    </row>
    <row r="586" spans="1:21" ht="14.25" customHeight="1" x14ac:dyDescent="0.25">
      <c r="A586" s="5">
        <v>45643</v>
      </c>
      <c r="B586" s="6" t="s">
        <v>57</v>
      </c>
      <c r="C586" s="6" t="s">
        <v>87</v>
      </c>
      <c r="D586" s="6" t="s">
        <v>88</v>
      </c>
      <c r="E586" s="6" t="s">
        <v>60</v>
      </c>
      <c r="F586" s="6" t="s">
        <v>61</v>
      </c>
      <c r="G586" s="6" t="s">
        <v>18</v>
      </c>
      <c r="H586" s="6" t="s">
        <v>104</v>
      </c>
      <c r="I586" s="6">
        <v>800</v>
      </c>
      <c r="J586" s="6">
        <v>40</v>
      </c>
      <c r="K586" s="6">
        <v>1240</v>
      </c>
      <c r="L586" s="6"/>
      <c r="M586" s="6" t="s">
        <v>136</v>
      </c>
      <c r="N586" s="10">
        <f>IF(AND(Table1[[#This Row],[quantity]] &gt;= 0, Table1[[#This Row],[amount]] &gt;= 0), Table1[[#This Row],[quantity]] * Table1[[#This Row],[amount]], 0)</f>
        <v>49600</v>
      </c>
      <c r="O586" s="10">
        <f t="shared" si="36"/>
        <v>617135.74000000034</v>
      </c>
      <c r="P586" s="10">
        <f t="shared" si="37"/>
        <v>2859869.44</v>
      </c>
      <c r="Q586" s="10">
        <f t="shared" si="38"/>
        <v>1628</v>
      </c>
      <c r="R586" s="10">
        <f t="shared" si="39"/>
        <v>164</v>
      </c>
      <c r="S586" s="10">
        <f>IF(Table1[[#This Row],[quantity]]&gt;0,Table1[[#This Row],[quantity]],0)</f>
        <v>40</v>
      </c>
      <c r="T586" s="10">
        <f>IF(AND(Table1[[#This Row],[quantity]]&lt;0,Table1[[#This Row],[amount]]&lt;0),Table1[[#This Row],[quantity]]*Table1[[#This Row],[amount]],0)</f>
        <v>0</v>
      </c>
      <c r="U586" s="10">
        <f>IF(Table1[[#This Row],[quantity]]&lt;0,Table1[[#This Row],[quantity]],0)</f>
        <v>0</v>
      </c>
    </row>
    <row r="587" spans="1:21" ht="14.25" customHeight="1" x14ac:dyDescent="0.25">
      <c r="A587" s="5">
        <v>45640</v>
      </c>
      <c r="B587" s="6" t="s">
        <v>57</v>
      </c>
      <c r="C587" s="6" t="s">
        <v>84</v>
      </c>
      <c r="D587" s="6" t="s">
        <v>85</v>
      </c>
      <c r="E587" s="6" t="s">
        <v>60</v>
      </c>
      <c r="F587" s="6" t="s">
        <v>61</v>
      </c>
      <c r="G587" s="6" t="s">
        <v>77</v>
      </c>
      <c r="H587" s="6" t="s">
        <v>78</v>
      </c>
      <c r="I587" s="6">
        <v>48</v>
      </c>
      <c r="J587" s="6">
        <v>24</v>
      </c>
      <c r="K587" s="6">
        <v>2066.16</v>
      </c>
      <c r="L587" s="6"/>
      <c r="M587" s="6" t="s">
        <v>105</v>
      </c>
      <c r="N587" s="10">
        <f>IF(AND(Table1[[#This Row],[quantity]] &gt;= 0, Table1[[#This Row],[amount]] &gt;= 0), Table1[[#This Row],[quantity]] * Table1[[#This Row],[amount]], 0)</f>
        <v>49587.839999999997</v>
      </c>
      <c r="O587" s="10">
        <f t="shared" si="36"/>
        <v>95735.44</v>
      </c>
      <c r="P587" s="10">
        <f t="shared" si="37"/>
        <v>4413769.2499999991</v>
      </c>
      <c r="Q587" s="10">
        <f t="shared" si="38"/>
        <v>2557</v>
      </c>
      <c r="R587" s="10">
        <f t="shared" si="39"/>
        <v>232</v>
      </c>
      <c r="S587" s="10">
        <f>IF(Table1[[#This Row],[quantity]]&gt;0,Table1[[#This Row],[quantity]],0)</f>
        <v>24</v>
      </c>
      <c r="T587" s="10">
        <f>IF(AND(Table1[[#This Row],[quantity]]&lt;0,Table1[[#This Row],[amount]]&lt;0),Table1[[#This Row],[quantity]]*Table1[[#This Row],[amount]],0)</f>
        <v>0</v>
      </c>
      <c r="U587" s="10">
        <f>IF(Table1[[#This Row],[quantity]]&lt;0,Table1[[#This Row],[quantity]],0)</f>
        <v>0</v>
      </c>
    </row>
    <row r="588" spans="1:21" ht="14.25" customHeight="1" x14ac:dyDescent="0.25">
      <c r="A588" s="5">
        <v>45640</v>
      </c>
      <c r="B588" s="6" t="s">
        <v>57</v>
      </c>
      <c r="C588" s="6" t="s">
        <v>79</v>
      </c>
      <c r="D588" s="6" t="s">
        <v>80</v>
      </c>
      <c r="E588" s="6" t="s">
        <v>81</v>
      </c>
      <c r="F588" s="6" t="s">
        <v>82</v>
      </c>
      <c r="G588" s="6" t="s">
        <v>77</v>
      </c>
      <c r="H588" s="6" t="s">
        <v>78</v>
      </c>
      <c r="I588" s="6">
        <v>48</v>
      </c>
      <c r="J588" s="6">
        <v>24</v>
      </c>
      <c r="K588" s="6">
        <v>2066.16</v>
      </c>
      <c r="L588" s="6"/>
      <c r="M588" s="6" t="s">
        <v>105</v>
      </c>
      <c r="N588" s="10">
        <f>IF(AND(Table1[[#This Row],[quantity]] &gt;= 0, Table1[[#This Row],[amount]] &gt;= 0), Table1[[#This Row],[quantity]] * Table1[[#This Row],[amount]], 0)</f>
        <v>49587.839999999997</v>
      </c>
      <c r="O588" s="10">
        <f t="shared" si="36"/>
        <v>182851.18999999997</v>
      </c>
      <c r="P588" s="10">
        <f t="shared" si="37"/>
        <v>4364181.4099999992</v>
      </c>
      <c r="Q588" s="10">
        <f t="shared" si="38"/>
        <v>2533</v>
      </c>
      <c r="R588" s="10">
        <f t="shared" si="39"/>
        <v>231</v>
      </c>
      <c r="S588" s="10">
        <f>IF(Table1[[#This Row],[quantity]]&gt;0,Table1[[#This Row],[quantity]],0)</f>
        <v>24</v>
      </c>
      <c r="T588" s="10">
        <f>IF(AND(Table1[[#This Row],[quantity]]&lt;0,Table1[[#This Row],[amount]]&lt;0),Table1[[#This Row],[quantity]]*Table1[[#This Row],[amount]],0)</f>
        <v>0</v>
      </c>
      <c r="U588" s="10">
        <f>IF(Table1[[#This Row],[quantity]]&lt;0,Table1[[#This Row],[quantity]],0)</f>
        <v>0</v>
      </c>
    </row>
    <row r="589" spans="1:21" ht="14.25" customHeight="1" x14ac:dyDescent="0.25">
      <c r="A589" s="5">
        <v>45639</v>
      </c>
      <c r="B589" s="6" t="s">
        <v>57</v>
      </c>
      <c r="C589" s="6" t="s">
        <v>67</v>
      </c>
      <c r="D589" s="6" t="s">
        <v>68</v>
      </c>
      <c r="E589" s="6" t="s">
        <v>60</v>
      </c>
      <c r="F589" s="6" t="s">
        <v>61</v>
      </c>
      <c r="G589" s="6" t="s">
        <v>77</v>
      </c>
      <c r="H589" s="6" t="s">
        <v>78</v>
      </c>
      <c r="I589" s="6">
        <v>48</v>
      </c>
      <c r="J589" s="6">
        <v>24</v>
      </c>
      <c r="K589" s="6">
        <v>2066.16</v>
      </c>
      <c r="L589" s="6"/>
      <c r="M589" s="6" t="s">
        <v>64</v>
      </c>
      <c r="N589" s="10">
        <f>IF(AND(Table1[[#This Row],[quantity]] &gt;= 0, Table1[[#This Row],[amount]] &gt;= 0), Table1[[#This Row],[quantity]] * Table1[[#This Row],[amount]], 0)</f>
        <v>49587.839999999997</v>
      </c>
      <c r="O589" s="10">
        <f t="shared" si="36"/>
        <v>677136.67999999993</v>
      </c>
      <c r="P589" s="10">
        <f t="shared" si="37"/>
        <v>593715.83000000019</v>
      </c>
      <c r="Q589" s="10">
        <f t="shared" si="38"/>
        <v>246</v>
      </c>
      <c r="R589" s="10">
        <f t="shared" si="39"/>
        <v>32</v>
      </c>
      <c r="S589" s="10">
        <f>IF(Table1[[#This Row],[quantity]]&gt;0,Table1[[#This Row],[quantity]],0)</f>
        <v>24</v>
      </c>
      <c r="T589" s="10">
        <f>IF(AND(Table1[[#This Row],[quantity]]&lt;0,Table1[[#This Row],[amount]]&lt;0),Table1[[#This Row],[quantity]]*Table1[[#This Row],[amount]],0)</f>
        <v>0</v>
      </c>
      <c r="U589" s="10">
        <f>IF(Table1[[#This Row],[quantity]]&lt;0,Table1[[#This Row],[quantity]],0)</f>
        <v>0</v>
      </c>
    </row>
    <row r="590" spans="1:21" ht="14.25" customHeight="1" x14ac:dyDescent="0.25">
      <c r="A590" s="5">
        <v>45644</v>
      </c>
      <c r="B590" s="6" t="s">
        <v>57</v>
      </c>
      <c r="C590" s="6" t="s">
        <v>65</v>
      </c>
      <c r="D590" s="6" t="s">
        <v>66</v>
      </c>
      <c r="E590" s="6" t="s">
        <v>60</v>
      </c>
      <c r="F590" s="6" t="s">
        <v>61</v>
      </c>
      <c r="G590" s="6" t="s">
        <v>40</v>
      </c>
      <c r="H590" s="6" t="s">
        <v>41</v>
      </c>
      <c r="I590" s="6">
        <v>16</v>
      </c>
      <c r="J590" s="6">
        <v>5</v>
      </c>
      <c r="K590" s="6">
        <v>9908.85</v>
      </c>
      <c r="L590" s="6"/>
      <c r="M590" s="6" t="s">
        <v>136</v>
      </c>
      <c r="N590" s="10">
        <f>IF(AND(Table1[[#This Row],[quantity]] &gt;= 0, Table1[[#This Row],[amount]] &gt;= 0), Table1[[#This Row],[quantity]] * Table1[[#This Row],[amount]], 0)</f>
        <v>49544.25</v>
      </c>
      <c r="O590" s="10">
        <f t="shared" si="36"/>
        <v>658677.14000000025</v>
      </c>
      <c r="P590" s="10">
        <f t="shared" si="37"/>
        <v>2810269.4400000004</v>
      </c>
      <c r="Q590" s="10">
        <f t="shared" si="38"/>
        <v>1588</v>
      </c>
      <c r="R590" s="10">
        <f t="shared" si="39"/>
        <v>163</v>
      </c>
      <c r="S590" s="10">
        <f>IF(Table1[[#This Row],[quantity]]&gt;0,Table1[[#This Row],[quantity]],0)</f>
        <v>5</v>
      </c>
      <c r="T590" s="10">
        <f>IF(AND(Table1[[#This Row],[quantity]]&lt;0,Table1[[#This Row],[amount]]&lt;0),Table1[[#This Row],[quantity]]*Table1[[#This Row],[amount]],0)</f>
        <v>0</v>
      </c>
      <c r="U590" s="10">
        <f>IF(Table1[[#This Row],[quantity]]&lt;0,Table1[[#This Row],[quantity]],0)</f>
        <v>0</v>
      </c>
    </row>
    <row r="591" spans="1:21" ht="14.25" customHeight="1" x14ac:dyDescent="0.25">
      <c r="A591" s="5">
        <v>45643</v>
      </c>
      <c r="B591" s="6" t="s">
        <v>57</v>
      </c>
      <c r="C591" s="6" t="s">
        <v>137</v>
      </c>
      <c r="D591" s="6" t="s">
        <v>138</v>
      </c>
      <c r="E591" s="6" t="s">
        <v>60</v>
      </c>
      <c r="F591" s="6" t="s">
        <v>61</v>
      </c>
      <c r="G591" s="6" t="s">
        <v>55</v>
      </c>
      <c r="H591" s="6" t="s">
        <v>56</v>
      </c>
      <c r="I591" s="6">
        <v>12</v>
      </c>
      <c r="J591" s="6">
        <v>12</v>
      </c>
      <c r="K591" s="6">
        <v>4089.96</v>
      </c>
      <c r="L591" s="6"/>
      <c r="M591" s="6" t="s">
        <v>136</v>
      </c>
      <c r="N591" s="10">
        <f>IF(AND(Table1[[#This Row],[quantity]] &gt;= 0, Table1[[#This Row],[amount]] &gt;= 0), Table1[[#This Row],[quantity]] * Table1[[#This Row],[amount]], 0)</f>
        <v>49079.520000000004</v>
      </c>
      <c r="O591" s="10">
        <f t="shared" si="36"/>
        <v>413451.09</v>
      </c>
      <c r="P591" s="10">
        <f t="shared" si="37"/>
        <v>2760725.1900000009</v>
      </c>
      <c r="Q591" s="10">
        <f t="shared" si="38"/>
        <v>1583</v>
      </c>
      <c r="R591" s="10">
        <f t="shared" si="39"/>
        <v>162</v>
      </c>
      <c r="S591" s="10">
        <f>IF(Table1[[#This Row],[quantity]]&gt;0,Table1[[#This Row],[quantity]],0)</f>
        <v>12</v>
      </c>
      <c r="T591" s="10">
        <f>IF(AND(Table1[[#This Row],[quantity]]&lt;0,Table1[[#This Row],[amount]]&lt;0),Table1[[#This Row],[quantity]]*Table1[[#This Row],[amount]],0)</f>
        <v>0</v>
      </c>
      <c r="U591" s="10">
        <f>IF(Table1[[#This Row],[quantity]]&lt;0,Table1[[#This Row],[quantity]],0)</f>
        <v>0</v>
      </c>
    </row>
    <row r="592" spans="1:21" ht="14.25" customHeight="1" x14ac:dyDescent="0.25">
      <c r="A592" s="5">
        <v>45642</v>
      </c>
      <c r="B592" s="6" t="s">
        <v>57</v>
      </c>
      <c r="C592" s="6" t="s">
        <v>129</v>
      </c>
      <c r="D592" s="6" t="s">
        <v>130</v>
      </c>
      <c r="E592" s="6" t="s">
        <v>81</v>
      </c>
      <c r="F592" s="6" t="s">
        <v>82</v>
      </c>
      <c r="G592" s="6" t="s">
        <v>55</v>
      </c>
      <c r="H592" s="6" t="s">
        <v>56</v>
      </c>
      <c r="I592" s="6">
        <v>12</v>
      </c>
      <c r="J592" s="6">
        <v>12</v>
      </c>
      <c r="K592" s="6">
        <v>4089.96</v>
      </c>
      <c r="L592" s="6"/>
      <c r="M592" s="6" t="s">
        <v>105</v>
      </c>
      <c r="N592" s="10">
        <f>IF(AND(Table1[[#This Row],[quantity]] &gt;= 0, Table1[[#This Row],[amount]] &gt;= 0), Table1[[#This Row],[quantity]] * Table1[[#This Row],[amount]], 0)</f>
        <v>49079.520000000004</v>
      </c>
      <c r="O592" s="10">
        <f t="shared" si="36"/>
        <v>809942.64</v>
      </c>
      <c r="P592" s="10">
        <f t="shared" si="37"/>
        <v>4314593.5699999994</v>
      </c>
      <c r="Q592" s="10">
        <f t="shared" si="38"/>
        <v>2509</v>
      </c>
      <c r="R592" s="10">
        <f t="shared" si="39"/>
        <v>230</v>
      </c>
      <c r="S592" s="10">
        <f>IF(Table1[[#This Row],[quantity]]&gt;0,Table1[[#This Row],[quantity]],0)</f>
        <v>12</v>
      </c>
      <c r="T592" s="10">
        <f>IF(AND(Table1[[#This Row],[quantity]]&lt;0,Table1[[#This Row],[amount]]&lt;0),Table1[[#This Row],[quantity]]*Table1[[#This Row],[amount]],0)</f>
        <v>0</v>
      </c>
      <c r="U592" s="10">
        <f>IF(Table1[[#This Row],[quantity]]&lt;0,Table1[[#This Row],[quantity]],0)</f>
        <v>0</v>
      </c>
    </row>
    <row r="593" spans="1:21" ht="14.25" customHeight="1" x14ac:dyDescent="0.25">
      <c r="A593" s="5">
        <v>45643</v>
      </c>
      <c r="B593" s="6" t="s">
        <v>57</v>
      </c>
      <c r="C593" s="6" t="s">
        <v>58</v>
      </c>
      <c r="D593" s="6" t="s">
        <v>59</v>
      </c>
      <c r="E593" s="6" t="s">
        <v>60</v>
      </c>
      <c r="F593" s="6" t="s">
        <v>61</v>
      </c>
      <c r="G593" s="6" t="s">
        <v>26</v>
      </c>
      <c r="H593" s="6" t="s">
        <v>27</v>
      </c>
      <c r="I593" s="6">
        <v>12</v>
      </c>
      <c r="J593" s="6">
        <v>14</v>
      </c>
      <c r="K593" s="6">
        <v>3437.56</v>
      </c>
      <c r="L593" s="6"/>
      <c r="M593" s="6" t="s">
        <v>136</v>
      </c>
      <c r="N593" s="10">
        <f>IF(AND(Table1[[#This Row],[quantity]] &gt;= 0, Table1[[#This Row],[amount]] &gt;= 0), Table1[[#This Row],[quantity]] * Table1[[#This Row],[amount]], 0)</f>
        <v>48125.84</v>
      </c>
      <c r="O593" s="10">
        <f t="shared" si="36"/>
        <v>331448.59999999998</v>
      </c>
      <c r="P593" s="10">
        <f t="shared" si="37"/>
        <v>2711645.6700000009</v>
      </c>
      <c r="Q593" s="10">
        <f t="shared" si="38"/>
        <v>1571</v>
      </c>
      <c r="R593" s="10">
        <f t="shared" si="39"/>
        <v>161</v>
      </c>
      <c r="S593" s="10">
        <f>IF(Table1[[#This Row],[quantity]]&gt;0,Table1[[#This Row],[quantity]],0)</f>
        <v>14</v>
      </c>
      <c r="T593" s="10">
        <f>IF(AND(Table1[[#This Row],[quantity]]&lt;0,Table1[[#This Row],[amount]]&lt;0),Table1[[#This Row],[quantity]]*Table1[[#This Row],[amount]],0)</f>
        <v>0</v>
      </c>
      <c r="U593" s="10">
        <f>IF(Table1[[#This Row],[quantity]]&lt;0,Table1[[#This Row],[quantity]],0)</f>
        <v>0</v>
      </c>
    </row>
    <row r="594" spans="1:21" ht="14.25" customHeight="1" x14ac:dyDescent="0.25">
      <c r="A594" s="5">
        <v>45640</v>
      </c>
      <c r="B594" s="6" t="s">
        <v>57</v>
      </c>
      <c r="C594" s="6" t="s">
        <v>65</v>
      </c>
      <c r="D594" s="6" t="s">
        <v>66</v>
      </c>
      <c r="E594" s="6" t="s">
        <v>60</v>
      </c>
      <c r="F594" s="6" t="s">
        <v>61</v>
      </c>
      <c r="G594" s="6" t="s">
        <v>55</v>
      </c>
      <c r="H594" s="6" t="s">
        <v>56</v>
      </c>
      <c r="I594" s="6">
        <v>12</v>
      </c>
      <c r="J594" s="6">
        <v>12</v>
      </c>
      <c r="K594" s="6">
        <v>3990</v>
      </c>
      <c r="L594" s="6"/>
      <c r="M594" s="6" t="s">
        <v>105</v>
      </c>
      <c r="N594" s="10">
        <f>IF(AND(Table1[[#This Row],[quantity]] &gt;= 0, Table1[[#This Row],[amount]] &gt;= 0), Table1[[#This Row],[quantity]] * Table1[[#This Row],[amount]], 0)</f>
        <v>47880</v>
      </c>
      <c r="O594" s="10">
        <f t="shared" si="36"/>
        <v>609132.89000000025</v>
      </c>
      <c r="P594" s="10">
        <f t="shared" si="37"/>
        <v>4265514.049999998</v>
      </c>
      <c r="Q594" s="10">
        <f t="shared" si="38"/>
        <v>2497</v>
      </c>
      <c r="R594" s="10">
        <f t="shared" si="39"/>
        <v>229</v>
      </c>
      <c r="S594" s="10">
        <f>IF(Table1[[#This Row],[quantity]]&gt;0,Table1[[#This Row],[quantity]],0)</f>
        <v>12</v>
      </c>
      <c r="T594" s="10">
        <f>IF(AND(Table1[[#This Row],[quantity]]&lt;0,Table1[[#This Row],[amount]]&lt;0),Table1[[#This Row],[quantity]]*Table1[[#This Row],[amount]],0)</f>
        <v>0</v>
      </c>
      <c r="U594" s="10">
        <f>IF(Table1[[#This Row],[quantity]]&lt;0,Table1[[#This Row],[quantity]],0)</f>
        <v>0</v>
      </c>
    </row>
    <row r="595" spans="1:21" ht="14.25" customHeight="1" x14ac:dyDescent="0.25">
      <c r="A595" s="5">
        <v>45640</v>
      </c>
      <c r="B595" s="6" t="s">
        <v>57</v>
      </c>
      <c r="C595" s="6" t="s">
        <v>96</v>
      </c>
      <c r="D595" s="6" t="s">
        <v>97</v>
      </c>
      <c r="E595" s="6" t="s">
        <v>60</v>
      </c>
      <c r="F595" s="6" t="s">
        <v>61</v>
      </c>
      <c r="G595" s="6" t="s">
        <v>55</v>
      </c>
      <c r="H595" s="6" t="s">
        <v>56</v>
      </c>
      <c r="I595" s="6">
        <v>12</v>
      </c>
      <c r="J595" s="6">
        <v>12</v>
      </c>
      <c r="K595" s="6">
        <v>3990</v>
      </c>
      <c r="L595" s="6"/>
      <c r="M595" s="6" t="s">
        <v>105</v>
      </c>
      <c r="N595" s="10">
        <f>IF(AND(Table1[[#This Row],[quantity]] &gt;= 0, Table1[[#This Row],[amount]] &gt;= 0), Table1[[#This Row],[quantity]] * Table1[[#This Row],[amount]], 0)</f>
        <v>47880</v>
      </c>
      <c r="O595" s="10">
        <f t="shared" si="36"/>
        <v>656988.30999999994</v>
      </c>
      <c r="P595" s="10">
        <f t="shared" si="37"/>
        <v>4217634.0499999989</v>
      </c>
      <c r="Q595" s="10">
        <f t="shared" si="38"/>
        <v>2485</v>
      </c>
      <c r="R595" s="10">
        <f t="shared" si="39"/>
        <v>228</v>
      </c>
      <c r="S595" s="10">
        <f>IF(Table1[[#This Row],[quantity]]&gt;0,Table1[[#This Row],[quantity]],0)</f>
        <v>12</v>
      </c>
      <c r="T595" s="10">
        <f>IF(AND(Table1[[#This Row],[quantity]]&lt;0,Table1[[#This Row],[amount]]&lt;0),Table1[[#This Row],[quantity]]*Table1[[#This Row],[amount]],0)</f>
        <v>0</v>
      </c>
      <c r="U595" s="10">
        <f>IF(Table1[[#This Row],[quantity]]&lt;0,Table1[[#This Row],[quantity]],0)</f>
        <v>0</v>
      </c>
    </row>
    <row r="596" spans="1:21" ht="14.25" customHeight="1" x14ac:dyDescent="0.25">
      <c r="A596" s="5">
        <v>45640</v>
      </c>
      <c r="B596" s="6" t="s">
        <v>57</v>
      </c>
      <c r="C596" s="6" t="s">
        <v>106</v>
      </c>
      <c r="D596" s="6" t="s">
        <v>107</v>
      </c>
      <c r="E596" s="6" t="s">
        <v>81</v>
      </c>
      <c r="F596" s="6" t="s">
        <v>82</v>
      </c>
      <c r="G596" s="6" t="s">
        <v>55</v>
      </c>
      <c r="H596" s="6" t="s">
        <v>56</v>
      </c>
      <c r="I596" s="6">
        <v>12</v>
      </c>
      <c r="J596" s="6">
        <v>12</v>
      </c>
      <c r="K596" s="6">
        <v>3990</v>
      </c>
      <c r="L596" s="6"/>
      <c r="M596" s="6" t="s">
        <v>105</v>
      </c>
      <c r="N596" s="10">
        <f>IF(AND(Table1[[#This Row],[quantity]] &gt;= 0, Table1[[#This Row],[amount]] &gt;= 0), Table1[[#This Row],[quantity]] * Table1[[#This Row],[amount]], 0)</f>
        <v>47880</v>
      </c>
      <c r="O596" s="10">
        <f t="shared" si="36"/>
        <v>722209</v>
      </c>
      <c r="P596" s="10">
        <f t="shared" si="37"/>
        <v>4169754.0499999989</v>
      </c>
      <c r="Q596" s="10">
        <f t="shared" si="38"/>
        <v>2473</v>
      </c>
      <c r="R596" s="10">
        <f t="shared" si="39"/>
        <v>227</v>
      </c>
      <c r="S596" s="10">
        <f>IF(Table1[[#This Row],[quantity]]&gt;0,Table1[[#This Row],[quantity]],0)</f>
        <v>12</v>
      </c>
      <c r="T596" s="10">
        <f>IF(AND(Table1[[#This Row],[quantity]]&lt;0,Table1[[#This Row],[amount]]&lt;0),Table1[[#This Row],[quantity]]*Table1[[#This Row],[amount]],0)</f>
        <v>0</v>
      </c>
      <c r="U596" s="10">
        <f>IF(Table1[[#This Row],[quantity]]&lt;0,Table1[[#This Row],[quantity]],0)</f>
        <v>0</v>
      </c>
    </row>
    <row r="597" spans="1:21" ht="14.25" customHeight="1" x14ac:dyDescent="0.25">
      <c r="A597" s="5">
        <v>45640</v>
      </c>
      <c r="B597" s="6" t="s">
        <v>57</v>
      </c>
      <c r="C597" s="6" t="s">
        <v>58</v>
      </c>
      <c r="D597" s="6" t="s">
        <v>59</v>
      </c>
      <c r="E597" s="6" t="s">
        <v>60</v>
      </c>
      <c r="F597" s="6" t="s">
        <v>61</v>
      </c>
      <c r="G597" s="6" t="s">
        <v>55</v>
      </c>
      <c r="H597" s="6" t="s">
        <v>56</v>
      </c>
      <c r="I597" s="6">
        <v>12</v>
      </c>
      <c r="J597" s="6">
        <v>12</v>
      </c>
      <c r="K597" s="6">
        <v>3990</v>
      </c>
      <c r="L597" s="6"/>
      <c r="M597" s="6" t="s">
        <v>105</v>
      </c>
      <c r="N597" s="10">
        <f>IF(AND(Table1[[#This Row],[quantity]] &gt;= 0, Table1[[#This Row],[amount]] &gt;= 0), Table1[[#This Row],[quantity]] * Table1[[#This Row],[amount]], 0)</f>
        <v>47880</v>
      </c>
      <c r="O597" s="10">
        <f t="shared" si="36"/>
        <v>283322.75999999995</v>
      </c>
      <c r="P597" s="10">
        <f t="shared" si="37"/>
        <v>4121874.0499999989</v>
      </c>
      <c r="Q597" s="10">
        <f t="shared" si="38"/>
        <v>2461</v>
      </c>
      <c r="R597" s="10">
        <f t="shared" si="39"/>
        <v>226</v>
      </c>
      <c r="S597" s="10">
        <f>IF(Table1[[#This Row],[quantity]]&gt;0,Table1[[#This Row],[quantity]],0)</f>
        <v>12</v>
      </c>
      <c r="T597" s="10">
        <f>IF(AND(Table1[[#This Row],[quantity]]&lt;0,Table1[[#This Row],[amount]]&lt;0),Table1[[#This Row],[quantity]]*Table1[[#This Row],[amount]],0)</f>
        <v>0</v>
      </c>
      <c r="U597" s="10">
        <f>IF(Table1[[#This Row],[quantity]]&lt;0,Table1[[#This Row],[quantity]],0)</f>
        <v>0</v>
      </c>
    </row>
    <row r="598" spans="1:21" ht="14.25" customHeight="1" x14ac:dyDescent="0.25">
      <c r="A598" s="5">
        <v>45643</v>
      </c>
      <c r="B598" s="6" t="s">
        <v>57</v>
      </c>
      <c r="C598" s="6" t="s">
        <v>58</v>
      </c>
      <c r="D598" s="6" t="s">
        <v>59</v>
      </c>
      <c r="E598" s="6" t="s">
        <v>60</v>
      </c>
      <c r="F598" s="6" t="s">
        <v>61</v>
      </c>
      <c r="G598" s="6" t="s">
        <v>55</v>
      </c>
      <c r="H598" s="6" t="s">
        <v>56</v>
      </c>
      <c r="I598" s="6">
        <v>12</v>
      </c>
      <c r="J598" s="6">
        <v>12</v>
      </c>
      <c r="K598" s="6">
        <v>3990</v>
      </c>
      <c r="L598" s="6"/>
      <c r="M598" s="6" t="s">
        <v>136</v>
      </c>
      <c r="N598" s="10">
        <f>IF(AND(Table1[[#This Row],[quantity]] &gt;= 0, Table1[[#This Row],[amount]] &gt;= 0), Table1[[#This Row],[quantity]] * Table1[[#This Row],[amount]], 0)</f>
        <v>47880</v>
      </c>
      <c r="O598" s="10">
        <f t="shared" si="36"/>
        <v>235442.75999999998</v>
      </c>
      <c r="P598" s="10">
        <f t="shared" si="37"/>
        <v>2663519.830000001</v>
      </c>
      <c r="Q598" s="10">
        <f t="shared" si="38"/>
        <v>1557</v>
      </c>
      <c r="R598" s="10">
        <f t="shared" si="39"/>
        <v>160</v>
      </c>
      <c r="S598" s="10">
        <f>IF(Table1[[#This Row],[quantity]]&gt;0,Table1[[#This Row],[quantity]],0)</f>
        <v>12</v>
      </c>
      <c r="T598" s="10">
        <f>IF(AND(Table1[[#This Row],[quantity]]&lt;0,Table1[[#This Row],[amount]]&lt;0),Table1[[#This Row],[quantity]]*Table1[[#This Row],[amount]],0)</f>
        <v>0</v>
      </c>
      <c r="U598" s="10">
        <f>IF(Table1[[#This Row],[quantity]]&lt;0,Table1[[#This Row],[quantity]],0)</f>
        <v>0</v>
      </c>
    </row>
    <row r="599" spans="1:21" ht="14.25" customHeight="1" x14ac:dyDescent="0.25">
      <c r="A599" s="5">
        <v>45643</v>
      </c>
      <c r="B599" s="6" t="s">
        <v>57</v>
      </c>
      <c r="C599" s="6" t="s">
        <v>58</v>
      </c>
      <c r="D599" s="6" t="s">
        <v>59</v>
      </c>
      <c r="E599" s="6" t="s">
        <v>60</v>
      </c>
      <c r="F599" s="6" t="s">
        <v>61</v>
      </c>
      <c r="G599" s="6" t="s">
        <v>55</v>
      </c>
      <c r="H599" s="6" t="s">
        <v>56</v>
      </c>
      <c r="I599" s="6">
        <v>12</v>
      </c>
      <c r="J599" s="6">
        <v>12</v>
      </c>
      <c r="K599" s="6">
        <v>3990</v>
      </c>
      <c r="L599" s="6"/>
      <c r="M599" s="6" t="s">
        <v>136</v>
      </c>
      <c r="N599" s="10">
        <f>IF(AND(Table1[[#This Row],[quantity]] &gt;= 0, Table1[[#This Row],[amount]] &gt;= 0), Table1[[#This Row],[quantity]] * Table1[[#This Row],[amount]], 0)</f>
        <v>47880</v>
      </c>
      <c r="O599" s="10">
        <f t="shared" si="36"/>
        <v>187562.76000000004</v>
      </c>
      <c r="P599" s="10">
        <f t="shared" si="37"/>
        <v>2615639.8300000005</v>
      </c>
      <c r="Q599" s="10">
        <f t="shared" si="38"/>
        <v>1545</v>
      </c>
      <c r="R599" s="10">
        <f t="shared" si="39"/>
        <v>159</v>
      </c>
      <c r="S599" s="10">
        <f>IF(Table1[[#This Row],[quantity]]&gt;0,Table1[[#This Row],[quantity]],0)</f>
        <v>12</v>
      </c>
      <c r="T599" s="10">
        <f>IF(AND(Table1[[#This Row],[quantity]]&lt;0,Table1[[#This Row],[amount]]&lt;0),Table1[[#This Row],[quantity]]*Table1[[#This Row],[amount]],0)</f>
        <v>0</v>
      </c>
      <c r="U599" s="10">
        <f>IF(Table1[[#This Row],[quantity]]&lt;0,Table1[[#This Row],[quantity]],0)</f>
        <v>0</v>
      </c>
    </row>
    <row r="600" spans="1:21" ht="14.25" customHeight="1" x14ac:dyDescent="0.25">
      <c r="A600" s="5">
        <v>45642</v>
      </c>
      <c r="B600" s="6" t="s">
        <v>57</v>
      </c>
      <c r="C600" s="6" t="s">
        <v>126</v>
      </c>
      <c r="D600" s="6" t="s">
        <v>127</v>
      </c>
      <c r="E600" s="6" t="s">
        <v>45</v>
      </c>
      <c r="F600" s="6" t="s">
        <v>128</v>
      </c>
      <c r="G600" s="6" t="s">
        <v>55</v>
      </c>
      <c r="H600" s="6" t="s">
        <v>56</v>
      </c>
      <c r="I600" s="6">
        <v>12</v>
      </c>
      <c r="J600" s="6">
        <v>12</v>
      </c>
      <c r="K600" s="6">
        <v>3990</v>
      </c>
      <c r="L600" s="6"/>
      <c r="M600" s="6" t="s">
        <v>105</v>
      </c>
      <c r="N600" s="10">
        <f>IF(AND(Table1[[#This Row],[quantity]] &gt;= 0, Table1[[#This Row],[amount]] &gt;= 0), Table1[[#This Row],[quantity]] * Table1[[#This Row],[amount]], 0)</f>
        <v>47880</v>
      </c>
      <c r="O600" s="10">
        <f t="shared" si="36"/>
        <v>1932732.3800000004</v>
      </c>
      <c r="P600" s="10">
        <f t="shared" si="37"/>
        <v>4073994.0499999993</v>
      </c>
      <c r="Q600" s="10">
        <f t="shared" si="38"/>
        <v>2449</v>
      </c>
      <c r="R600" s="10">
        <f t="shared" si="39"/>
        <v>225</v>
      </c>
      <c r="S600" s="10">
        <f>IF(Table1[[#This Row],[quantity]]&gt;0,Table1[[#This Row],[quantity]],0)</f>
        <v>12</v>
      </c>
      <c r="T600" s="10">
        <f>IF(AND(Table1[[#This Row],[quantity]]&lt;0,Table1[[#This Row],[amount]]&lt;0),Table1[[#This Row],[quantity]]*Table1[[#This Row],[amount]],0)</f>
        <v>0</v>
      </c>
      <c r="U600" s="10">
        <f>IF(Table1[[#This Row],[quantity]]&lt;0,Table1[[#This Row],[quantity]],0)</f>
        <v>0</v>
      </c>
    </row>
    <row r="601" spans="1:21" ht="14.25" customHeight="1" x14ac:dyDescent="0.25">
      <c r="A601" s="5">
        <v>45642</v>
      </c>
      <c r="B601" s="6" t="s">
        <v>57</v>
      </c>
      <c r="C601" s="6" t="s">
        <v>126</v>
      </c>
      <c r="D601" s="6" t="s">
        <v>127</v>
      </c>
      <c r="E601" s="6" t="s">
        <v>45</v>
      </c>
      <c r="F601" s="6" t="s">
        <v>128</v>
      </c>
      <c r="G601" s="6" t="s">
        <v>55</v>
      </c>
      <c r="H601" s="6" t="s">
        <v>56</v>
      </c>
      <c r="I601" s="6">
        <v>12</v>
      </c>
      <c r="J601" s="6">
        <v>12</v>
      </c>
      <c r="K601" s="6">
        <v>3990</v>
      </c>
      <c r="L601" s="6"/>
      <c r="M601" s="6" t="s">
        <v>105</v>
      </c>
      <c r="N601" s="10">
        <f>IF(AND(Table1[[#This Row],[quantity]] &gt;= 0, Table1[[#This Row],[amount]] &gt;= 0), Table1[[#This Row],[quantity]] * Table1[[#This Row],[amount]], 0)</f>
        <v>47880</v>
      </c>
      <c r="O601" s="10">
        <f t="shared" si="36"/>
        <v>1884852.3800000001</v>
      </c>
      <c r="P601" s="10">
        <f t="shared" si="37"/>
        <v>4026114.0499999989</v>
      </c>
      <c r="Q601" s="10">
        <f t="shared" si="38"/>
        <v>2437</v>
      </c>
      <c r="R601" s="10">
        <f t="shared" si="39"/>
        <v>224</v>
      </c>
      <c r="S601" s="10">
        <f>IF(Table1[[#This Row],[quantity]]&gt;0,Table1[[#This Row],[quantity]],0)</f>
        <v>12</v>
      </c>
      <c r="T601" s="10">
        <f>IF(AND(Table1[[#This Row],[quantity]]&lt;0,Table1[[#This Row],[amount]]&lt;0),Table1[[#This Row],[quantity]]*Table1[[#This Row],[amount]],0)</f>
        <v>0</v>
      </c>
      <c r="U601" s="10">
        <f>IF(Table1[[#This Row],[quantity]]&lt;0,Table1[[#This Row],[quantity]],0)</f>
        <v>0</v>
      </c>
    </row>
    <row r="602" spans="1:21" ht="14.25" customHeight="1" x14ac:dyDescent="0.25">
      <c r="A602" s="5">
        <v>45642</v>
      </c>
      <c r="B602" s="6" t="s">
        <v>57</v>
      </c>
      <c r="C602" s="6" t="s">
        <v>106</v>
      </c>
      <c r="D602" s="6" t="s">
        <v>107</v>
      </c>
      <c r="E602" s="6" t="s">
        <v>81</v>
      </c>
      <c r="F602" s="6" t="s">
        <v>82</v>
      </c>
      <c r="G602" s="6" t="s">
        <v>55</v>
      </c>
      <c r="H602" s="6" t="s">
        <v>56</v>
      </c>
      <c r="I602" s="6">
        <v>12</v>
      </c>
      <c r="J602" s="6">
        <v>12</v>
      </c>
      <c r="K602" s="6">
        <v>3990</v>
      </c>
      <c r="L602" s="6"/>
      <c r="M602" s="6" t="s">
        <v>105</v>
      </c>
      <c r="N602" s="10">
        <f>IF(AND(Table1[[#This Row],[quantity]] &gt;= 0, Table1[[#This Row],[amount]] &gt;= 0), Table1[[#This Row],[quantity]] * Table1[[#This Row],[amount]], 0)</f>
        <v>47880</v>
      </c>
      <c r="O602" s="10">
        <f t="shared" si="36"/>
        <v>674329.00000000012</v>
      </c>
      <c r="P602" s="10">
        <f t="shared" si="37"/>
        <v>3978234.0499999989</v>
      </c>
      <c r="Q602" s="10">
        <f t="shared" si="38"/>
        <v>2425</v>
      </c>
      <c r="R602" s="10">
        <f t="shared" si="39"/>
        <v>223</v>
      </c>
      <c r="S602" s="10">
        <f>IF(Table1[[#This Row],[quantity]]&gt;0,Table1[[#This Row],[quantity]],0)</f>
        <v>12</v>
      </c>
      <c r="T602" s="10">
        <f>IF(AND(Table1[[#This Row],[quantity]]&lt;0,Table1[[#This Row],[amount]]&lt;0),Table1[[#This Row],[quantity]]*Table1[[#This Row],[amount]],0)</f>
        <v>0</v>
      </c>
      <c r="U602" s="10">
        <f>IF(Table1[[#This Row],[quantity]]&lt;0,Table1[[#This Row],[quantity]],0)</f>
        <v>0</v>
      </c>
    </row>
    <row r="603" spans="1:21" ht="14.25" customHeight="1" x14ac:dyDescent="0.25">
      <c r="A603" s="5">
        <v>45640</v>
      </c>
      <c r="B603" s="6" t="s">
        <v>57</v>
      </c>
      <c r="C603" s="6" t="s">
        <v>96</v>
      </c>
      <c r="D603" s="6" t="s">
        <v>97</v>
      </c>
      <c r="E603" s="6" t="s">
        <v>60</v>
      </c>
      <c r="F603" s="6" t="s">
        <v>61</v>
      </c>
      <c r="G603" s="6" t="s">
        <v>74</v>
      </c>
      <c r="H603" s="6" t="s">
        <v>75</v>
      </c>
      <c r="I603" s="6">
        <v>48</v>
      </c>
      <c r="J603" s="6">
        <v>25</v>
      </c>
      <c r="K603" s="6">
        <v>1909.25</v>
      </c>
      <c r="L603" s="6"/>
      <c r="M603" s="6" t="s">
        <v>105</v>
      </c>
      <c r="N603" s="10">
        <f>IF(AND(Table1[[#This Row],[quantity]] &gt;= 0, Table1[[#This Row],[amount]] &gt;= 0), Table1[[#This Row],[quantity]] * Table1[[#This Row],[amount]], 0)</f>
        <v>47731.25</v>
      </c>
      <c r="O603" s="10">
        <f t="shared" si="36"/>
        <v>609108.30999999994</v>
      </c>
      <c r="P603" s="10">
        <f t="shared" si="37"/>
        <v>3930354.0499999989</v>
      </c>
      <c r="Q603" s="10">
        <f t="shared" si="38"/>
        <v>2413</v>
      </c>
      <c r="R603" s="10">
        <f t="shared" si="39"/>
        <v>222</v>
      </c>
      <c r="S603" s="10">
        <f>IF(Table1[[#This Row],[quantity]]&gt;0,Table1[[#This Row],[quantity]],0)</f>
        <v>25</v>
      </c>
      <c r="T603" s="10">
        <f>IF(AND(Table1[[#This Row],[quantity]]&lt;0,Table1[[#This Row],[amount]]&lt;0),Table1[[#This Row],[quantity]]*Table1[[#This Row],[amount]],0)</f>
        <v>0</v>
      </c>
      <c r="U603" s="10">
        <f>IF(Table1[[#This Row],[quantity]]&lt;0,Table1[[#This Row],[quantity]],0)</f>
        <v>0</v>
      </c>
    </row>
    <row r="604" spans="1:21" ht="14.25" customHeight="1" x14ac:dyDescent="0.25">
      <c r="A604" s="5">
        <v>45642</v>
      </c>
      <c r="B604" s="6" t="s">
        <v>57</v>
      </c>
      <c r="C604" s="6" t="s">
        <v>126</v>
      </c>
      <c r="D604" s="6" t="s">
        <v>127</v>
      </c>
      <c r="E604" s="6" t="s">
        <v>45</v>
      </c>
      <c r="F604" s="6" t="s">
        <v>128</v>
      </c>
      <c r="G604" s="6" t="s">
        <v>18</v>
      </c>
      <c r="H604" s="6" t="s">
        <v>89</v>
      </c>
      <c r="I604" s="6">
        <v>36</v>
      </c>
      <c r="J604" s="6">
        <v>12</v>
      </c>
      <c r="K604" s="6">
        <v>3934.2</v>
      </c>
      <c r="L604" s="6"/>
      <c r="M604" s="6" t="s">
        <v>105</v>
      </c>
      <c r="N604" s="10">
        <f>IF(AND(Table1[[#This Row],[quantity]] &gt;= 0, Table1[[#This Row],[amount]] &gt;= 0), Table1[[#This Row],[quantity]] * Table1[[#This Row],[amount]], 0)</f>
        <v>47210.399999999994</v>
      </c>
      <c r="O604" s="10">
        <f t="shared" si="36"/>
        <v>1836972.3800000001</v>
      </c>
      <c r="P604" s="10">
        <f t="shared" si="37"/>
        <v>3882622.7999999993</v>
      </c>
      <c r="Q604" s="10">
        <f t="shared" si="38"/>
        <v>2388</v>
      </c>
      <c r="R604" s="10">
        <f t="shared" si="39"/>
        <v>221</v>
      </c>
      <c r="S604" s="10">
        <f>IF(Table1[[#This Row],[quantity]]&gt;0,Table1[[#This Row],[quantity]],0)</f>
        <v>12</v>
      </c>
      <c r="T604" s="10">
        <f>IF(AND(Table1[[#This Row],[quantity]]&lt;0,Table1[[#This Row],[amount]]&lt;0),Table1[[#This Row],[quantity]]*Table1[[#This Row],[amount]],0)</f>
        <v>0</v>
      </c>
      <c r="U604" s="10">
        <f>IF(Table1[[#This Row],[quantity]]&lt;0,Table1[[#This Row],[quantity]],0)</f>
        <v>0</v>
      </c>
    </row>
    <row r="605" spans="1:21" ht="14.25" customHeight="1" x14ac:dyDescent="0.25">
      <c r="A605" s="5">
        <v>45639</v>
      </c>
      <c r="B605" s="6" t="s">
        <v>57</v>
      </c>
      <c r="C605" s="6" t="s">
        <v>67</v>
      </c>
      <c r="D605" s="6" t="s">
        <v>68</v>
      </c>
      <c r="E605" s="6" t="s">
        <v>60</v>
      </c>
      <c r="F605" s="6" t="s">
        <v>61</v>
      </c>
      <c r="G605" s="6" t="s">
        <v>74</v>
      </c>
      <c r="H605" s="6" t="s">
        <v>76</v>
      </c>
      <c r="I605" s="6">
        <v>30</v>
      </c>
      <c r="J605" s="6">
        <v>12</v>
      </c>
      <c r="K605" s="6">
        <v>3916.32</v>
      </c>
      <c r="L605" s="6"/>
      <c r="M605" s="6" t="s">
        <v>64</v>
      </c>
      <c r="N605" s="10">
        <f>IF(AND(Table1[[#This Row],[quantity]] &gt;= 0, Table1[[#This Row],[amount]] &gt;= 0), Table1[[#This Row],[quantity]] * Table1[[#This Row],[amount]], 0)</f>
        <v>46995.840000000004</v>
      </c>
      <c r="O605" s="10">
        <f t="shared" si="36"/>
        <v>627548.84</v>
      </c>
      <c r="P605" s="10">
        <f t="shared" si="37"/>
        <v>544127.99000000022</v>
      </c>
      <c r="Q605" s="10">
        <f t="shared" si="38"/>
        <v>222</v>
      </c>
      <c r="R605" s="10">
        <f t="shared" si="39"/>
        <v>31</v>
      </c>
      <c r="S605" s="10">
        <f>IF(Table1[[#This Row],[quantity]]&gt;0,Table1[[#This Row],[quantity]],0)</f>
        <v>12</v>
      </c>
      <c r="T605" s="10">
        <f>IF(AND(Table1[[#This Row],[quantity]]&lt;0,Table1[[#This Row],[amount]]&lt;0),Table1[[#This Row],[quantity]]*Table1[[#This Row],[amount]],0)</f>
        <v>0</v>
      </c>
      <c r="U605" s="10">
        <f>IF(Table1[[#This Row],[quantity]]&lt;0,Table1[[#This Row],[quantity]],0)</f>
        <v>0</v>
      </c>
    </row>
    <row r="606" spans="1:21" ht="14.25" customHeight="1" x14ac:dyDescent="0.25">
      <c r="A606" s="5">
        <v>45639</v>
      </c>
      <c r="B606" s="6" t="s">
        <v>57</v>
      </c>
      <c r="C606" s="6" t="s">
        <v>67</v>
      </c>
      <c r="D606" s="6" t="s">
        <v>68</v>
      </c>
      <c r="E606" s="6" t="s">
        <v>60</v>
      </c>
      <c r="F606" s="6" t="s">
        <v>61</v>
      </c>
      <c r="G606" s="6" t="s">
        <v>74</v>
      </c>
      <c r="H606" s="6" t="s">
        <v>76</v>
      </c>
      <c r="I606" s="6">
        <v>30</v>
      </c>
      <c r="J606" s="6">
        <v>12</v>
      </c>
      <c r="K606" s="6">
        <v>3916.32</v>
      </c>
      <c r="L606" s="6"/>
      <c r="M606" s="6" t="s">
        <v>64</v>
      </c>
      <c r="N606" s="10">
        <f>IF(AND(Table1[[#This Row],[quantity]] &gt;= 0, Table1[[#This Row],[amount]] &gt;= 0), Table1[[#This Row],[quantity]] * Table1[[#This Row],[amount]], 0)</f>
        <v>46995.840000000004</v>
      </c>
      <c r="O606" s="10">
        <f t="shared" si="36"/>
        <v>580553.00000000012</v>
      </c>
      <c r="P606" s="10">
        <f t="shared" si="37"/>
        <v>497132.15000000014</v>
      </c>
      <c r="Q606" s="10">
        <f t="shared" si="38"/>
        <v>210</v>
      </c>
      <c r="R606" s="10">
        <f t="shared" si="39"/>
        <v>30</v>
      </c>
      <c r="S606" s="10">
        <f>IF(Table1[[#This Row],[quantity]]&gt;0,Table1[[#This Row],[quantity]],0)</f>
        <v>12</v>
      </c>
      <c r="T606" s="10">
        <f>IF(AND(Table1[[#This Row],[quantity]]&lt;0,Table1[[#This Row],[amount]]&lt;0),Table1[[#This Row],[quantity]]*Table1[[#This Row],[amount]],0)</f>
        <v>0</v>
      </c>
      <c r="U606" s="10">
        <f>IF(Table1[[#This Row],[quantity]]&lt;0,Table1[[#This Row],[quantity]],0)</f>
        <v>0</v>
      </c>
    </row>
    <row r="607" spans="1:21" ht="14.25" customHeight="1" x14ac:dyDescent="0.25">
      <c r="A607" s="5">
        <v>45639</v>
      </c>
      <c r="B607" s="6" t="s">
        <v>57</v>
      </c>
      <c r="C607" s="6" t="s">
        <v>67</v>
      </c>
      <c r="D607" s="6" t="s">
        <v>68</v>
      </c>
      <c r="E607" s="6" t="s">
        <v>60</v>
      </c>
      <c r="F607" s="6" t="s">
        <v>61</v>
      </c>
      <c r="G607" s="6" t="s">
        <v>74</v>
      </c>
      <c r="H607" s="6" t="s">
        <v>76</v>
      </c>
      <c r="I607" s="6">
        <v>30</v>
      </c>
      <c r="J607" s="6">
        <v>12</v>
      </c>
      <c r="K607" s="6">
        <v>3916.32</v>
      </c>
      <c r="L607" s="6"/>
      <c r="M607" s="6" t="s">
        <v>64</v>
      </c>
      <c r="N607" s="10">
        <f>IF(AND(Table1[[#This Row],[quantity]] &gt;= 0, Table1[[#This Row],[amount]] &gt;= 0), Table1[[#This Row],[quantity]] * Table1[[#This Row],[amount]], 0)</f>
        <v>46995.840000000004</v>
      </c>
      <c r="O607" s="10">
        <f t="shared" si="36"/>
        <v>533557.16</v>
      </c>
      <c r="P607" s="10">
        <f t="shared" si="37"/>
        <v>450136.31000000011</v>
      </c>
      <c r="Q607" s="10">
        <f t="shared" si="38"/>
        <v>198</v>
      </c>
      <c r="R607" s="10">
        <f t="shared" si="39"/>
        <v>29</v>
      </c>
      <c r="S607" s="10">
        <f>IF(Table1[[#This Row],[quantity]]&gt;0,Table1[[#This Row],[quantity]],0)</f>
        <v>12</v>
      </c>
      <c r="T607" s="10">
        <f>IF(AND(Table1[[#This Row],[quantity]]&lt;0,Table1[[#This Row],[amount]]&lt;0),Table1[[#This Row],[quantity]]*Table1[[#This Row],[amount]],0)</f>
        <v>0</v>
      </c>
      <c r="U607" s="10">
        <f>IF(Table1[[#This Row],[quantity]]&lt;0,Table1[[#This Row],[quantity]],0)</f>
        <v>0</v>
      </c>
    </row>
    <row r="608" spans="1:21" ht="14.25" customHeight="1" x14ac:dyDescent="0.25">
      <c r="A608" s="5">
        <v>45646</v>
      </c>
      <c r="B608" s="6" t="s">
        <v>57</v>
      </c>
      <c r="C608" s="6" t="s">
        <v>67</v>
      </c>
      <c r="D608" s="6" t="s">
        <v>68</v>
      </c>
      <c r="E608" s="6" t="s">
        <v>60</v>
      </c>
      <c r="F608" s="6" t="s">
        <v>61</v>
      </c>
      <c r="G608" s="6" t="s">
        <v>74</v>
      </c>
      <c r="H608" s="6" t="s">
        <v>75</v>
      </c>
      <c r="I608" s="6">
        <v>30</v>
      </c>
      <c r="J608" s="6">
        <v>10</v>
      </c>
      <c r="K608" s="6">
        <v>4681.8</v>
      </c>
      <c r="L608" s="6"/>
      <c r="M608" s="6" t="s">
        <v>136</v>
      </c>
      <c r="N608" s="10">
        <f>IF(AND(Table1[[#This Row],[quantity]] &gt;= 0, Table1[[#This Row],[amount]] &gt;= 0), Table1[[#This Row],[quantity]] * Table1[[#This Row],[amount]], 0)</f>
        <v>46818</v>
      </c>
      <c r="O608" s="10">
        <f t="shared" si="36"/>
        <v>486561.31999999995</v>
      </c>
      <c r="P608" s="10">
        <f t="shared" si="37"/>
        <v>2567759.830000001</v>
      </c>
      <c r="Q608" s="10">
        <f t="shared" si="38"/>
        <v>1533</v>
      </c>
      <c r="R608" s="10">
        <f t="shared" si="39"/>
        <v>158</v>
      </c>
      <c r="S608" s="10">
        <f>IF(Table1[[#This Row],[quantity]]&gt;0,Table1[[#This Row],[quantity]],0)</f>
        <v>10</v>
      </c>
      <c r="T608" s="10">
        <f>IF(AND(Table1[[#This Row],[quantity]]&lt;0,Table1[[#This Row],[amount]]&lt;0),Table1[[#This Row],[quantity]]*Table1[[#This Row],[amount]],0)</f>
        <v>0</v>
      </c>
      <c r="U608" s="10">
        <f>IF(Table1[[#This Row],[quantity]]&lt;0,Table1[[#This Row],[quantity]],0)</f>
        <v>0</v>
      </c>
    </row>
    <row r="609" spans="1:21" ht="14.25" customHeight="1" x14ac:dyDescent="0.25">
      <c r="A609" s="5">
        <v>45640</v>
      </c>
      <c r="B609" s="6" t="s">
        <v>57</v>
      </c>
      <c r="C609" s="6" t="s">
        <v>69</v>
      </c>
      <c r="D609" s="6" t="s">
        <v>70</v>
      </c>
      <c r="E609" s="6" t="s">
        <v>60</v>
      </c>
      <c r="F609" s="6" t="s">
        <v>61</v>
      </c>
      <c r="G609" s="6" t="s">
        <v>62</v>
      </c>
      <c r="H609" s="6" t="s">
        <v>63</v>
      </c>
      <c r="I609" s="6">
        <v>2</v>
      </c>
      <c r="J609" s="6">
        <v>6</v>
      </c>
      <c r="K609" s="6">
        <v>7772.22</v>
      </c>
      <c r="L609" s="6"/>
      <c r="M609" s="6" t="s">
        <v>105</v>
      </c>
      <c r="N609" s="10">
        <f>IF(AND(Table1[[#This Row],[quantity]] &gt;= 0, Table1[[#This Row],[amount]] &gt;= 0), Table1[[#This Row],[quantity]] * Table1[[#This Row],[amount]], 0)</f>
        <v>46633.32</v>
      </c>
      <c r="O609" s="10">
        <f t="shared" si="36"/>
        <v>265102.26999999996</v>
      </c>
      <c r="P609" s="10">
        <f t="shared" si="37"/>
        <v>3835412.4</v>
      </c>
      <c r="Q609" s="10">
        <f t="shared" si="38"/>
        <v>2376</v>
      </c>
      <c r="R609" s="10">
        <f t="shared" si="39"/>
        <v>220</v>
      </c>
      <c r="S609" s="10">
        <f>IF(Table1[[#This Row],[quantity]]&gt;0,Table1[[#This Row],[quantity]],0)</f>
        <v>6</v>
      </c>
      <c r="T609" s="10">
        <f>IF(AND(Table1[[#This Row],[quantity]]&lt;0,Table1[[#This Row],[amount]]&lt;0),Table1[[#This Row],[quantity]]*Table1[[#This Row],[amount]],0)</f>
        <v>0</v>
      </c>
      <c r="U609" s="10">
        <f>IF(Table1[[#This Row],[quantity]]&lt;0,Table1[[#This Row],[quantity]],0)</f>
        <v>0</v>
      </c>
    </row>
    <row r="610" spans="1:21" ht="14.25" customHeight="1" x14ac:dyDescent="0.25">
      <c r="A610" s="5">
        <v>45642</v>
      </c>
      <c r="B610" s="6" t="s">
        <v>57</v>
      </c>
      <c r="C610" s="6" t="s">
        <v>106</v>
      </c>
      <c r="D610" s="6" t="s">
        <v>107</v>
      </c>
      <c r="E610" s="6" t="s">
        <v>81</v>
      </c>
      <c r="F610" s="6" t="s">
        <v>82</v>
      </c>
      <c r="G610" s="6" t="s">
        <v>62</v>
      </c>
      <c r="H610" s="6" t="s">
        <v>63</v>
      </c>
      <c r="I610" s="6">
        <v>2</v>
      </c>
      <c r="J610" s="6">
        <v>6</v>
      </c>
      <c r="K610" s="6">
        <v>7772.22</v>
      </c>
      <c r="L610" s="6"/>
      <c r="M610" s="6" t="s">
        <v>136</v>
      </c>
      <c r="N610" s="10">
        <f>IF(AND(Table1[[#This Row],[quantity]] &gt;= 0, Table1[[#This Row],[amount]] &gt;= 0), Table1[[#This Row],[quantity]] * Table1[[#This Row],[amount]], 0)</f>
        <v>46633.32</v>
      </c>
      <c r="O610" s="10">
        <f t="shared" si="36"/>
        <v>626449.00000000023</v>
      </c>
      <c r="P610" s="10">
        <f t="shared" si="37"/>
        <v>2520941.8300000005</v>
      </c>
      <c r="Q610" s="10">
        <f t="shared" si="38"/>
        <v>1523</v>
      </c>
      <c r="R610" s="10">
        <f t="shared" si="39"/>
        <v>157</v>
      </c>
      <c r="S610" s="10">
        <f>IF(Table1[[#This Row],[quantity]]&gt;0,Table1[[#This Row],[quantity]],0)</f>
        <v>6</v>
      </c>
      <c r="T610" s="10">
        <f>IF(AND(Table1[[#This Row],[quantity]]&lt;0,Table1[[#This Row],[amount]]&lt;0),Table1[[#This Row],[quantity]]*Table1[[#This Row],[amount]],0)</f>
        <v>0</v>
      </c>
      <c r="U610" s="10">
        <f>IF(Table1[[#This Row],[quantity]]&lt;0,Table1[[#This Row],[quantity]],0)</f>
        <v>0</v>
      </c>
    </row>
    <row r="611" spans="1:21" ht="14.25" customHeight="1" x14ac:dyDescent="0.25">
      <c r="A611" s="5">
        <v>45640</v>
      </c>
      <c r="B611" s="6" t="s">
        <v>57</v>
      </c>
      <c r="C611" s="6" t="s">
        <v>96</v>
      </c>
      <c r="D611" s="6" t="s">
        <v>97</v>
      </c>
      <c r="E611" s="6" t="s">
        <v>60</v>
      </c>
      <c r="F611" s="6" t="s">
        <v>61</v>
      </c>
      <c r="G611" s="6" t="s">
        <v>26</v>
      </c>
      <c r="H611" s="6" t="s">
        <v>27</v>
      </c>
      <c r="I611" s="6">
        <v>144</v>
      </c>
      <c r="J611" s="6">
        <v>36</v>
      </c>
      <c r="K611" s="6">
        <v>1285.56</v>
      </c>
      <c r="L611" s="6"/>
      <c r="M611" s="6" t="s">
        <v>105</v>
      </c>
      <c r="N611" s="10">
        <f>IF(AND(Table1[[#This Row],[quantity]] &gt;= 0, Table1[[#This Row],[amount]] &gt;= 0), Table1[[#This Row],[quantity]] * Table1[[#This Row],[amount]], 0)</f>
        <v>46280.159999999996</v>
      </c>
      <c r="O611" s="10">
        <f t="shared" si="36"/>
        <v>561377.05999999994</v>
      </c>
      <c r="P611" s="10">
        <f t="shared" si="37"/>
        <v>3788779.08</v>
      </c>
      <c r="Q611" s="10">
        <f t="shared" si="38"/>
        <v>2370</v>
      </c>
      <c r="R611" s="10">
        <f t="shared" si="39"/>
        <v>219</v>
      </c>
      <c r="S611" s="10">
        <f>IF(Table1[[#This Row],[quantity]]&gt;0,Table1[[#This Row],[quantity]],0)</f>
        <v>36</v>
      </c>
      <c r="T611" s="10">
        <f>IF(AND(Table1[[#This Row],[quantity]]&lt;0,Table1[[#This Row],[amount]]&lt;0),Table1[[#This Row],[quantity]]*Table1[[#This Row],[amount]],0)</f>
        <v>0</v>
      </c>
      <c r="U611" s="10">
        <f>IF(Table1[[#This Row],[quantity]]&lt;0,Table1[[#This Row],[quantity]],0)</f>
        <v>0</v>
      </c>
    </row>
    <row r="612" spans="1:21" ht="14.25" customHeight="1" x14ac:dyDescent="0.25">
      <c r="A612" s="5">
        <v>45640</v>
      </c>
      <c r="B612" s="6" t="s">
        <v>57</v>
      </c>
      <c r="C612" s="6" t="s">
        <v>96</v>
      </c>
      <c r="D612" s="6" t="s">
        <v>97</v>
      </c>
      <c r="E612" s="6" t="s">
        <v>60</v>
      </c>
      <c r="F612" s="6" t="s">
        <v>61</v>
      </c>
      <c r="G612" s="6" t="s">
        <v>26</v>
      </c>
      <c r="H612" s="6" t="s">
        <v>27</v>
      </c>
      <c r="I612" s="6">
        <v>144</v>
      </c>
      <c r="J612" s="6">
        <v>36</v>
      </c>
      <c r="K612" s="6">
        <v>1285.56</v>
      </c>
      <c r="L612" s="6"/>
      <c r="M612" s="6" t="s">
        <v>105</v>
      </c>
      <c r="N612" s="10">
        <f>IF(AND(Table1[[#This Row],[quantity]] &gt;= 0, Table1[[#This Row],[amount]] &gt;= 0), Table1[[#This Row],[quantity]] * Table1[[#This Row],[amount]], 0)</f>
        <v>46280.159999999996</v>
      </c>
      <c r="O612" s="10">
        <f t="shared" si="36"/>
        <v>515096.89999999991</v>
      </c>
      <c r="P612" s="10">
        <f t="shared" si="37"/>
        <v>3742498.9200000004</v>
      </c>
      <c r="Q612" s="10">
        <f t="shared" si="38"/>
        <v>2334</v>
      </c>
      <c r="R612" s="10">
        <f t="shared" si="39"/>
        <v>218</v>
      </c>
      <c r="S612" s="10">
        <f>IF(Table1[[#This Row],[quantity]]&gt;0,Table1[[#This Row],[quantity]],0)</f>
        <v>36</v>
      </c>
      <c r="T612" s="10">
        <f>IF(AND(Table1[[#This Row],[quantity]]&lt;0,Table1[[#This Row],[amount]]&lt;0),Table1[[#This Row],[quantity]]*Table1[[#This Row],[amount]],0)</f>
        <v>0</v>
      </c>
      <c r="U612" s="10">
        <f>IF(Table1[[#This Row],[quantity]]&lt;0,Table1[[#This Row],[quantity]],0)</f>
        <v>0</v>
      </c>
    </row>
    <row r="613" spans="1:21" ht="14.25" customHeight="1" x14ac:dyDescent="0.25">
      <c r="A613" s="5">
        <v>45640</v>
      </c>
      <c r="B613" s="6" t="s">
        <v>57</v>
      </c>
      <c r="C613" s="6" t="s">
        <v>84</v>
      </c>
      <c r="D613" s="6" t="s">
        <v>85</v>
      </c>
      <c r="E613" s="6" t="s">
        <v>60</v>
      </c>
      <c r="F613" s="6" t="s">
        <v>61</v>
      </c>
      <c r="G613" s="6" t="s">
        <v>26</v>
      </c>
      <c r="H613" s="6" t="s">
        <v>27</v>
      </c>
      <c r="I613" s="6">
        <v>144</v>
      </c>
      <c r="J613" s="6">
        <v>48</v>
      </c>
      <c r="K613" s="6">
        <v>960</v>
      </c>
      <c r="L613" s="6"/>
      <c r="M613" s="6" t="s">
        <v>105</v>
      </c>
      <c r="N613" s="10">
        <f>IF(AND(Table1[[#This Row],[quantity]] &gt;= 0, Table1[[#This Row],[amount]] &gt;= 0), Table1[[#This Row],[quantity]] * Table1[[#This Row],[amount]], 0)</f>
        <v>46080</v>
      </c>
      <c r="O613" s="10">
        <f t="shared" si="36"/>
        <v>46147.6</v>
      </c>
      <c r="P613" s="10">
        <f t="shared" si="37"/>
        <v>3696218.7600000002</v>
      </c>
      <c r="Q613" s="10">
        <f t="shared" si="38"/>
        <v>2298</v>
      </c>
      <c r="R613" s="10">
        <f t="shared" si="39"/>
        <v>217</v>
      </c>
      <c r="S613" s="10">
        <f>IF(Table1[[#This Row],[quantity]]&gt;0,Table1[[#This Row],[quantity]],0)</f>
        <v>48</v>
      </c>
      <c r="T613" s="10">
        <f>IF(AND(Table1[[#This Row],[quantity]]&lt;0,Table1[[#This Row],[amount]]&lt;0),Table1[[#This Row],[quantity]]*Table1[[#This Row],[amount]],0)</f>
        <v>0</v>
      </c>
      <c r="U613" s="10">
        <f>IF(Table1[[#This Row],[quantity]]&lt;0,Table1[[#This Row],[quantity]],0)</f>
        <v>0</v>
      </c>
    </row>
    <row r="614" spans="1:21" ht="14.25" customHeight="1" x14ac:dyDescent="0.25">
      <c r="A614" s="5">
        <v>45642</v>
      </c>
      <c r="B614" s="6" t="s">
        <v>57</v>
      </c>
      <c r="C614" s="6" t="s">
        <v>126</v>
      </c>
      <c r="D614" s="6" t="s">
        <v>127</v>
      </c>
      <c r="E614" s="6" t="s">
        <v>45</v>
      </c>
      <c r="F614" s="6" t="s">
        <v>128</v>
      </c>
      <c r="G614" s="6" t="s">
        <v>40</v>
      </c>
      <c r="H614" s="6" t="s">
        <v>47</v>
      </c>
      <c r="I614" s="6">
        <v>72</v>
      </c>
      <c r="J614" s="6">
        <v>10</v>
      </c>
      <c r="K614" s="6">
        <v>4606.2</v>
      </c>
      <c r="L614" s="6"/>
      <c r="M614" s="6" t="s">
        <v>105</v>
      </c>
      <c r="N614" s="10">
        <f>IF(AND(Table1[[#This Row],[quantity]] &gt;= 0, Table1[[#This Row],[amount]] &gt;= 0), Table1[[#This Row],[quantity]] * Table1[[#This Row],[amount]], 0)</f>
        <v>46062</v>
      </c>
      <c r="O614" s="10">
        <f t="shared" si="36"/>
        <v>1789761.9800000004</v>
      </c>
      <c r="P614" s="10">
        <f t="shared" si="37"/>
        <v>3650138.7600000002</v>
      </c>
      <c r="Q614" s="10">
        <f t="shared" si="38"/>
        <v>2250</v>
      </c>
      <c r="R614" s="10">
        <f t="shared" si="39"/>
        <v>216</v>
      </c>
      <c r="S614" s="10">
        <f>IF(Table1[[#This Row],[quantity]]&gt;0,Table1[[#This Row],[quantity]],0)</f>
        <v>10</v>
      </c>
      <c r="T614" s="10">
        <f>IF(AND(Table1[[#This Row],[quantity]]&lt;0,Table1[[#This Row],[amount]]&lt;0),Table1[[#This Row],[quantity]]*Table1[[#This Row],[amount]],0)</f>
        <v>0</v>
      </c>
      <c r="U614" s="10">
        <f>IF(Table1[[#This Row],[quantity]]&lt;0,Table1[[#This Row],[quantity]],0)</f>
        <v>0</v>
      </c>
    </row>
    <row r="615" spans="1:21" ht="14.25" customHeight="1" x14ac:dyDescent="0.25">
      <c r="A615" s="5">
        <v>45644</v>
      </c>
      <c r="B615" s="6" t="s">
        <v>57</v>
      </c>
      <c r="C615" s="6" t="s">
        <v>65</v>
      </c>
      <c r="D615" s="6" t="s">
        <v>66</v>
      </c>
      <c r="E615" s="6" t="s">
        <v>60</v>
      </c>
      <c r="F615" s="6" t="s">
        <v>61</v>
      </c>
      <c r="G615" s="6" t="s">
        <v>40</v>
      </c>
      <c r="H615" s="6" t="s">
        <v>42</v>
      </c>
      <c r="I615" s="6">
        <v>25</v>
      </c>
      <c r="J615" s="6">
        <v>6</v>
      </c>
      <c r="K615" s="6">
        <v>7599.78</v>
      </c>
      <c r="L615" s="6"/>
      <c r="M615" s="6" t="s">
        <v>136</v>
      </c>
      <c r="N615" s="10">
        <f>IF(AND(Table1[[#This Row],[quantity]] &gt;= 0, Table1[[#This Row],[amount]] &gt;= 0), Table1[[#This Row],[quantity]] * Table1[[#This Row],[amount]], 0)</f>
        <v>45598.68</v>
      </c>
      <c r="O615" s="10">
        <f t="shared" si="36"/>
        <v>561252.89</v>
      </c>
      <c r="P615" s="10">
        <f t="shared" si="37"/>
        <v>2474308.5100000002</v>
      </c>
      <c r="Q615" s="10">
        <f t="shared" si="38"/>
        <v>1517</v>
      </c>
      <c r="R615" s="10">
        <f t="shared" si="39"/>
        <v>156</v>
      </c>
      <c r="S615" s="10">
        <f>IF(Table1[[#This Row],[quantity]]&gt;0,Table1[[#This Row],[quantity]],0)</f>
        <v>6</v>
      </c>
      <c r="T615" s="10">
        <f>IF(AND(Table1[[#This Row],[quantity]]&lt;0,Table1[[#This Row],[amount]]&lt;0),Table1[[#This Row],[quantity]]*Table1[[#This Row],[amount]],0)</f>
        <v>0</v>
      </c>
      <c r="U615" s="10">
        <f>IF(Table1[[#This Row],[quantity]]&lt;0,Table1[[#This Row],[quantity]],0)</f>
        <v>0</v>
      </c>
    </row>
    <row r="616" spans="1:21" ht="14.25" customHeight="1" x14ac:dyDescent="0.25">
      <c r="A616" s="5">
        <v>45642</v>
      </c>
      <c r="B616" s="6" t="s">
        <v>57</v>
      </c>
      <c r="C616" s="6" t="s">
        <v>126</v>
      </c>
      <c r="D616" s="6" t="s">
        <v>127</v>
      </c>
      <c r="E616" s="6" t="s">
        <v>45</v>
      </c>
      <c r="F616" s="6" t="s">
        <v>128</v>
      </c>
      <c r="G616" s="6" t="s">
        <v>18</v>
      </c>
      <c r="H616" s="6" t="s">
        <v>103</v>
      </c>
      <c r="I616" s="6">
        <v>100</v>
      </c>
      <c r="J616" s="6">
        <v>24</v>
      </c>
      <c r="K616" s="6">
        <v>1886.64</v>
      </c>
      <c r="L616" s="6"/>
      <c r="M616" s="6" t="s">
        <v>105</v>
      </c>
      <c r="N616" s="10">
        <f>IF(AND(Table1[[#This Row],[quantity]] &gt;= 0, Table1[[#This Row],[amount]] &gt;= 0), Table1[[#This Row],[quantity]] * Table1[[#This Row],[amount]], 0)</f>
        <v>45279.360000000001</v>
      </c>
      <c r="O616" s="10">
        <f t="shared" si="36"/>
        <v>1743699.9800000004</v>
      </c>
      <c r="P616" s="10">
        <f t="shared" si="37"/>
        <v>3604076.7600000002</v>
      </c>
      <c r="Q616" s="10">
        <f t="shared" si="38"/>
        <v>2240</v>
      </c>
      <c r="R616" s="10">
        <f t="shared" si="39"/>
        <v>215</v>
      </c>
      <c r="S616" s="10">
        <f>IF(Table1[[#This Row],[quantity]]&gt;0,Table1[[#This Row],[quantity]],0)</f>
        <v>24</v>
      </c>
      <c r="T616" s="10">
        <f>IF(AND(Table1[[#This Row],[quantity]]&lt;0,Table1[[#This Row],[amount]]&lt;0),Table1[[#This Row],[quantity]]*Table1[[#This Row],[amount]],0)</f>
        <v>0</v>
      </c>
      <c r="U616" s="10">
        <f>IF(Table1[[#This Row],[quantity]]&lt;0,Table1[[#This Row],[quantity]],0)</f>
        <v>0</v>
      </c>
    </row>
    <row r="617" spans="1:21" ht="14.25" customHeight="1" x14ac:dyDescent="0.25">
      <c r="A617" s="5">
        <v>45643</v>
      </c>
      <c r="B617" s="6" t="s">
        <v>57</v>
      </c>
      <c r="C617" s="6" t="s">
        <v>137</v>
      </c>
      <c r="D617" s="6" t="s">
        <v>138</v>
      </c>
      <c r="E617" s="6" t="s">
        <v>60</v>
      </c>
      <c r="F617" s="6" t="s">
        <v>61</v>
      </c>
      <c r="G617" s="6" t="s">
        <v>110</v>
      </c>
      <c r="H617" s="6" t="s">
        <v>111</v>
      </c>
      <c r="I617" s="6">
        <v>36</v>
      </c>
      <c r="J617" s="6">
        <v>20</v>
      </c>
      <c r="K617" s="6">
        <v>2250</v>
      </c>
      <c r="L617" s="6"/>
      <c r="M617" s="6" t="s">
        <v>136</v>
      </c>
      <c r="N617" s="10">
        <f>IF(AND(Table1[[#This Row],[quantity]] &gt;= 0, Table1[[#This Row],[amount]] &gt;= 0), Table1[[#This Row],[quantity]] * Table1[[#This Row],[amount]], 0)</f>
        <v>45000</v>
      </c>
      <c r="O617" s="10">
        <f t="shared" si="36"/>
        <v>364371.57</v>
      </c>
      <c r="P617" s="10">
        <f t="shared" si="37"/>
        <v>2428709.8300000005</v>
      </c>
      <c r="Q617" s="10">
        <f t="shared" si="38"/>
        <v>1511</v>
      </c>
      <c r="R617" s="10">
        <f t="shared" si="39"/>
        <v>155</v>
      </c>
      <c r="S617" s="10">
        <f>IF(Table1[[#This Row],[quantity]]&gt;0,Table1[[#This Row],[quantity]],0)</f>
        <v>20</v>
      </c>
      <c r="T617" s="10">
        <f>IF(AND(Table1[[#This Row],[quantity]]&lt;0,Table1[[#This Row],[amount]]&lt;0),Table1[[#This Row],[quantity]]*Table1[[#This Row],[amount]],0)</f>
        <v>0</v>
      </c>
      <c r="U617" s="10">
        <f>IF(Table1[[#This Row],[quantity]]&lt;0,Table1[[#This Row],[quantity]],0)</f>
        <v>0</v>
      </c>
    </row>
    <row r="618" spans="1:21" ht="14.25" customHeight="1" x14ac:dyDescent="0.25">
      <c r="A618" s="5">
        <v>45644</v>
      </c>
      <c r="B618" s="6" t="s">
        <v>57</v>
      </c>
      <c r="C618" s="6" t="s">
        <v>65</v>
      </c>
      <c r="D618" s="6" t="s">
        <v>66</v>
      </c>
      <c r="E618" s="6" t="s">
        <v>60</v>
      </c>
      <c r="F618" s="6" t="s">
        <v>61</v>
      </c>
      <c r="G618" s="6" t="s">
        <v>94</v>
      </c>
      <c r="H618" s="6" t="s">
        <v>95</v>
      </c>
      <c r="I618" s="6">
        <v>192</v>
      </c>
      <c r="J618" s="6">
        <v>24</v>
      </c>
      <c r="K618" s="6">
        <v>1873.44</v>
      </c>
      <c r="L618" s="6"/>
      <c r="M618" s="6" t="s">
        <v>136</v>
      </c>
      <c r="N618" s="10">
        <f>IF(AND(Table1[[#This Row],[quantity]] &gt;= 0, Table1[[#This Row],[amount]] &gt;= 0), Table1[[#This Row],[quantity]] * Table1[[#This Row],[amount]], 0)</f>
        <v>44962.559999999998</v>
      </c>
      <c r="O618" s="10">
        <f t="shared" si="36"/>
        <v>515654.21</v>
      </c>
      <c r="P618" s="10">
        <f t="shared" si="37"/>
        <v>2383709.830000001</v>
      </c>
      <c r="Q618" s="10">
        <f t="shared" si="38"/>
        <v>1491</v>
      </c>
      <c r="R618" s="10">
        <f t="shared" si="39"/>
        <v>154</v>
      </c>
      <c r="S618" s="10">
        <f>IF(Table1[[#This Row],[quantity]]&gt;0,Table1[[#This Row],[quantity]],0)</f>
        <v>24</v>
      </c>
      <c r="T618" s="10">
        <f>IF(AND(Table1[[#This Row],[quantity]]&lt;0,Table1[[#This Row],[amount]]&lt;0),Table1[[#This Row],[quantity]]*Table1[[#This Row],[amount]],0)</f>
        <v>0</v>
      </c>
      <c r="U618" s="10">
        <f>IF(Table1[[#This Row],[quantity]]&lt;0,Table1[[#This Row],[quantity]],0)</f>
        <v>0</v>
      </c>
    </row>
    <row r="619" spans="1:21" ht="14.25" customHeight="1" x14ac:dyDescent="0.25">
      <c r="A619" s="5">
        <v>45642</v>
      </c>
      <c r="B619" s="6" t="s">
        <v>57</v>
      </c>
      <c r="C619" s="6" t="s">
        <v>126</v>
      </c>
      <c r="D619" s="6" t="s">
        <v>127</v>
      </c>
      <c r="E619" s="6" t="s">
        <v>45</v>
      </c>
      <c r="F619" s="6" t="s">
        <v>128</v>
      </c>
      <c r="G619" s="6" t="s">
        <v>18</v>
      </c>
      <c r="H619" s="6" t="s">
        <v>19</v>
      </c>
      <c r="I619" s="6">
        <v>72</v>
      </c>
      <c r="J619" s="6">
        <v>12</v>
      </c>
      <c r="K619" s="6">
        <v>3739.2</v>
      </c>
      <c r="L619" s="6"/>
      <c r="M619" s="6" t="s">
        <v>105</v>
      </c>
      <c r="N619" s="10">
        <f>IF(AND(Table1[[#This Row],[quantity]] &gt;= 0, Table1[[#This Row],[amount]] &gt;= 0), Table1[[#This Row],[quantity]] * Table1[[#This Row],[amount]], 0)</f>
        <v>44870.399999999994</v>
      </c>
      <c r="O619" s="10">
        <f t="shared" si="36"/>
        <v>1698420.6200000003</v>
      </c>
      <c r="P619" s="10">
        <f t="shared" si="37"/>
        <v>3558797.4000000004</v>
      </c>
      <c r="Q619" s="10">
        <f t="shared" si="38"/>
        <v>2216</v>
      </c>
      <c r="R619" s="10">
        <f t="shared" si="39"/>
        <v>214</v>
      </c>
      <c r="S619" s="10">
        <f>IF(Table1[[#This Row],[quantity]]&gt;0,Table1[[#This Row],[quantity]],0)</f>
        <v>12</v>
      </c>
      <c r="T619" s="10">
        <f>IF(AND(Table1[[#This Row],[quantity]]&lt;0,Table1[[#This Row],[amount]]&lt;0),Table1[[#This Row],[quantity]]*Table1[[#This Row],[amount]],0)</f>
        <v>0</v>
      </c>
      <c r="U619" s="10">
        <f>IF(Table1[[#This Row],[quantity]]&lt;0,Table1[[#This Row],[quantity]],0)</f>
        <v>0</v>
      </c>
    </row>
    <row r="620" spans="1:21" ht="14.25" customHeight="1" x14ac:dyDescent="0.25">
      <c r="A620" s="5">
        <v>45642</v>
      </c>
      <c r="B620" s="6" t="s">
        <v>57</v>
      </c>
      <c r="C620" s="6" t="s">
        <v>126</v>
      </c>
      <c r="D620" s="6" t="s">
        <v>127</v>
      </c>
      <c r="E620" s="6" t="s">
        <v>45</v>
      </c>
      <c r="F620" s="6" t="s">
        <v>128</v>
      </c>
      <c r="G620" s="6" t="s">
        <v>18</v>
      </c>
      <c r="H620" s="6" t="s">
        <v>19</v>
      </c>
      <c r="I620" s="6">
        <v>36</v>
      </c>
      <c r="J620" s="6">
        <v>12</v>
      </c>
      <c r="K620" s="6">
        <v>3739.2</v>
      </c>
      <c r="L620" s="6"/>
      <c r="M620" s="6" t="s">
        <v>105</v>
      </c>
      <c r="N620" s="10">
        <f>IF(AND(Table1[[#This Row],[quantity]] &gt;= 0, Table1[[#This Row],[amount]] &gt;= 0), Table1[[#This Row],[quantity]] * Table1[[#This Row],[amount]], 0)</f>
        <v>44870.399999999994</v>
      </c>
      <c r="O620" s="10">
        <f t="shared" si="36"/>
        <v>1653550.2200000002</v>
      </c>
      <c r="P620" s="10">
        <f t="shared" si="37"/>
        <v>3513927</v>
      </c>
      <c r="Q620" s="10">
        <f t="shared" si="38"/>
        <v>2204</v>
      </c>
      <c r="R620" s="10">
        <f t="shared" si="39"/>
        <v>213</v>
      </c>
      <c r="S620" s="10">
        <f>IF(Table1[[#This Row],[quantity]]&gt;0,Table1[[#This Row],[quantity]],0)</f>
        <v>12</v>
      </c>
      <c r="T620" s="10">
        <f>IF(AND(Table1[[#This Row],[quantity]]&lt;0,Table1[[#This Row],[amount]]&lt;0),Table1[[#This Row],[quantity]]*Table1[[#This Row],[amount]],0)</f>
        <v>0</v>
      </c>
      <c r="U620" s="10">
        <f>IF(Table1[[#This Row],[quantity]]&lt;0,Table1[[#This Row],[quantity]],0)</f>
        <v>0</v>
      </c>
    </row>
    <row r="621" spans="1:21" ht="14.25" customHeight="1" x14ac:dyDescent="0.25">
      <c r="A621" s="5">
        <v>45640</v>
      </c>
      <c r="B621" s="6" t="s">
        <v>57</v>
      </c>
      <c r="C621" s="6" t="s">
        <v>96</v>
      </c>
      <c r="D621" s="6" t="s">
        <v>97</v>
      </c>
      <c r="E621" s="6" t="s">
        <v>60</v>
      </c>
      <c r="F621" s="6" t="s">
        <v>61</v>
      </c>
      <c r="G621" s="6" t="s">
        <v>31</v>
      </c>
      <c r="H621" s="6" t="s">
        <v>32</v>
      </c>
      <c r="I621" s="6">
        <v>12</v>
      </c>
      <c r="J621" s="6">
        <v>12</v>
      </c>
      <c r="K621" s="6">
        <v>3720.24</v>
      </c>
      <c r="L621" s="6"/>
      <c r="M621" s="6" t="s">
        <v>105</v>
      </c>
      <c r="N621" s="10">
        <f>IF(AND(Table1[[#This Row],[quantity]] &gt;= 0, Table1[[#This Row],[amount]] &gt;= 0), Table1[[#This Row],[quantity]] * Table1[[#This Row],[amount]], 0)</f>
        <v>44642.879999999997</v>
      </c>
      <c r="O621" s="10">
        <f t="shared" si="36"/>
        <v>468816.73999999993</v>
      </c>
      <c r="P621" s="10">
        <f t="shared" si="37"/>
        <v>3469056.6</v>
      </c>
      <c r="Q621" s="10">
        <f t="shared" si="38"/>
        <v>2192</v>
      </c>
      <c r="R621" s="10">
        <f t="shared" si="39"/>
        <v>212</v>
      </c>
      <c r="S621" s="10">
        <f>IF(Table1[[#This Row],[quantity]]&gt;0,Table1[[#This Row],[quantity]],0)</f>
        <v>12</v>
      </c>
      <c r="T621" s="10">
        <f>IF(AND(Table1[[#This Row],[quantity]]&lt;0,Table1[[#This Row],[amount]]&lt;0),Table1[[#This Row],[quantity]]*Table1[[#This Row],[amount]],0)</f>
        <v>0</v>
      </c>
      <c r="U621" s="10">
        <f>IF(Table1[[#This Row],[quantity]]&lt;0,Table1[[#This Row],[quantity]],0)</f>
        <v>0</v>
      </c>
    </row>
    <row r="622" spans="1:21" ht="14.25" customHeight="1" x14ac:dyDescent="0.25">
      <c r="A622" s="5">
        <v>45640</v>
      </c>
      <c r="B622" s="6" t="s">
        <v>57</v>
      </c>
      <c r="C622" s="6" t="s">
        <v>69</v>
      </c>
      <c r="D622" s="6" t="s">
        <v>70</v>
      </c>
      <c r="E622" s="6" t="s">
        <v>60</v>
      </c>
      <c r="F622" s="6" t="s">
        <v>61</v>
      </c>
      <c r="G622" s="6" t="s">
        <v>18</v>
      </c>
      <c r="H622" s="6" t="s">
        <v>19</v>
      </c>
      <c r="I622" s="6">
        <v>60</v>
      </c>
      <c r="J622" s="6">
        <v>6</v>
      </c>
      <c r="K622" s="6">
        <v>7432.44</v>
      </c>
      <c r="L622" s="6"/>
      <c r="M622" s="6" t="s">
        <v>64</v>
      </c>
      <c r="N622" s="10">
        <f>IF(AND(Table1[[#This Row],[quantity]] &gt;= 0, Table1[[#This Row],[amount]] &gt;= 0), Table1[[#This Row],[quantity]] * Table1[[#This Row],[amount]], 0)</f>
        <v>44594.64</v>
      </c>
      <c r="O622" s="10">
        <f t="shared" si="36"/>
        <v>218468.95</v>
      </c>
      <c r="P622" s="10">
        <f t="shared" si="37"/>
        <v>403140.47000000009</v>
      </c>
      <c r="Q622" s="10">
        <f t="shared" si="38"/>
        <v>186</v>
      </c>
      <c r="R622" s="10">
        <f t="shared" si="39"/>
        <v>28</v>
      </c>
      <c r="S622" s="10">
        <f>IF(Table1[[#This Row],[quantity]]&gt;0,Table1[[#This Row],[quantity]],0)</f>
        <v>6</v>
      </c>
      <c r="T622" s="10">
        <f>IF(AND(Table1[[#This Row],[quantity]]&lt;0,Table1[[#This Row],[amount]]&lt;0),Table1[[#This Row],[quantity]]*Table1[[#This Row],[amount]],0)</f>
        <v>0</v>
      </c>
      <c r="U622" s="10">
        <f>IF(Table1[[#This Row],[quantity]]&lt;0,Table1[[#This Row],[quantity]],0)</f>
        <v>0</v>
      </c>
    </row>
    <row r="623" spans="1:21" ht="14.25" customHeight="1" x14ac:dyDescent="0.25">
      <c r="A623" s="5">
        <v>45628</v>
      </c>
      <c r="B623" s="6" t="s">
        <v>83</v>
      </c>
      <c r="C623" s="6" t="s">
        <v>218</v>
      </c>
      <c r="D623" s="6" t="s">
        <v>219</v>
      </c>
      <c r="E623" s="6" t="s">
        <v>16</v>
      </c>
      <c r="F623" s="6" t="s">
        <v>17</v>
      </c>
      <c r="G623" s="6" t="s">
        <v>18</v>
      </c>
      <c r="H623" s="6" t="s">
        <v>103</v>
      </c>
      <c r="I623" s="6">
        <v>192</v>
      </c>
      <c r="J623" s="6">
        <v>-26</v>
      </c>
      <c r="K623" s="6">
        <v>-1710.28</v>
      </c>
      <c r="L623" s="6" t="s">
        <v>86</v>
      </c>
      <c r="M623" s="6" t="s">
        <v>207</v>
      </c>
      <c r="N623" s="10">
        <f>IF(AND(Table1[[#This Row],[quantity]] &gt;= 0, Table1[[#This Row],[amount]] &gt;= 0), Table1[[#This Row],[quantity]] * Table1[[#This Row],[amount]], 0)</f>
        <v>0</v>
      </c>
      <c r="O623" s="10">
        <f t="shared" si="36"/>
        <v>0</v>
      </c>
      <c r="P623" s="10">
        <f t="shared" si="37"/>
        <v>111937.25999999998</v>
      </c>
      <c r="Q623" s="10">
        <f t="shared" si="38"/>
        <v>-1253</v>
      </c>
      <c r="R623" s="10">
        <f t="shared" si="39"/>
        <v>423</v>
      </c>
      <c r="S623" s="10">
        <f>IF(Table1[[#This Row],[quantity]]&gt;0,Table1[[#This Row],[quantity]],0)</f>
        <v>0</v>
      </c>
      <c r="T623" s="10">
        <f>IF(AND(Table1[[#This Row],[quantity]]&lt;0,Table1[[#This Row],[amount]]&lt;0),Table1[[#This Row],[quantity]]*Table1[[#This Row],[amount]],0)</f>
        <v>44467.28</v>
      </c>
      <c r="U623" s="10">
        <f>IF(Table1[[#This Row],[quantity]]&lt;0,Table1[[#This Row],[quantity]],0)</f>
        <v>-26</v>
      </c>
    </row>
    <row r="624" spans="1:21" ht="14.25" customHeight="1" x14ac:dyDescent="0.25">
      <c r="A624" s="5">
        <v>45640</v>
      </c>
      <c r="B624" s="6" t="s">
        <v>57</v>
      </c>
      <c r="C624" s="6" t="s">
        <v>58</v>
      </c>
      <c r="D624" s="6" t="s">
        <v>59</v>
      </c>
      <c r="E624" s="6" t="s">
        <v>60</v>
      </c>
      <c r="F624" s="6" t="s">
        <v>61</v>
      </c>
      <c r="G624" s="6" t="s">
        <v>55</v>
      </c>
      <c r="H624" s="6" t="s">
        <v>56</v>
      </c>
      <c r="I624" s="6">
        <v>40</v>
      </c>
      <c r="J624" s="6">
        <v>16</v>
      </c>
      <c r="K624" s="6">
        <v>2768.8</v>
      </c>
      <c r="L624" s="6"/>
      <c r="M624" s="6" t="s">
        <v>105</v>
      </c>
      <c r="N624" s="10">
        <f>IF(AND(Table1[[#This Row],[quantity]] &gt;= 0, Table1[[#This Row],[amount]] &gt;= 0), Table1[[#This Row],[quantity]] * Table1[[#This Row],[amount]], 0)</f>
        <v>44300.800000000003</v>
      </c>
      <c r="O624" s="10">
        <f t="shared" si="36"/>
        <v>139682.76000000004</v>
      </c>
      <c r="P624" s="10">
        <f t="shared" si="37"/>
        <v>3424413.7200000007</v>
      </c>
      <c r="Q624" s="10">
        <f t="shared" si="38"/>
        <v>2180</v>
      </c>
      <c r="R624" s="10">
        <f t="shared" si="39"/>
        <v>211</v>
      </c>
      <c r="S624" s="10">
        <f>IF(Table1[[#This Row],[quantity]]&gt;0,Table1[[#This Row],[quantity]],0)</f>
        <v>16</v>
      </c>
      <c r="T624" s="10">
        <f>IF(AND(Table1[[#This Row],[quantity]]&lt;0,Table1[[#This Row],[amount]]&lt;0),Table1[[#This Row],[quantity]]*Table1[[#This Row],[amount]],0)</f>
        <v>0</v>
      </c>
      <c r="U624" s="10">
        <f>IF(Table1[[#This Row],[quantity]]&lt;0,Table1[[#This Row],[quantity]],0)</f>
        <v>0</v>
      </c>
    </row>
    <row r="625" spans="1:21" ht="14.25" customHeight="1" x14ac:dyDescent="0.25">
      <c r="A625" s="5">
        <v>45640</v>
      </c>
      <c r="B625" s="6" t="s">
        <v>57</v>
      </c>
      <c r="C625" s="6" t="s">
        <v>96</v>
      </c>
      <c r="D625" s="6" t="s">
        <v>97</v>
      </c>
      <c r="E625" s="6" t="s">
        <v>60</v>
      </c>
      <c r="F625" s="6" t="s">
        <v>61</v>
      </c>
      <c r="G625" s="6" t="s">
        <v>31</v>
      </c>
      <c r="H625" s="6" t="s">
        <v>32</v>
      </c>
      <c r="I625" s="6">
        <v>12</v>
      </c>
      <c r="J625" s="6">
        <v>12</v>
      </c>
      <c r="K625" s="6">
        <v>3684.24</v>
      </c>
      <c r="L625" s="6"/>
      <c r="M625" s="6" t="s">
        <v>105</v>
      </c>
      <c r="N625" s="10">
        <f>IF(AND(Table1[[#This Row],[quantity]] &gt;= 0, Table1[[#This Row],[amount]] &gt;= 0), Table1[[#This Row],[quantity]] * Table1[[#This Row],[amount]], 0)</f>
        <v>44210.879999999997</v>
      </c>
      <c r="O625" s="10">
        <f t="shared" si="36"/>
        <v>424173.86</v>
      </c>
      <c r="P625" s="10">
        <f t="shared" si="37"/>
        <v>3380112.9200000004</v>
      </c>
      <c r="Q625" s="10">
        <f t="shared" si="38"/>
        <v>2164</v>
      </c>
      <c r="R625" s="10">
        <f t="shared" si="39"/>
        <v>210</v>
      </c>
      <c r="S625" s="10">
        <f>IF(Table1[[#This Row],[quantity]]&gt;0,Table1[[#This Row],[quantity]],0)</f>
        <v>12</v>
      </c>
      <c r="T625" s="10">
        <f>IF(AND(Table1[[#This Row],[quantity]]&lt;0,Table1[[#This Row],[amount]]&lt;0),Table1[[#This Row],[quantity]]*Table1[[#This Row],[amount]],0)</f>
        <v>0</v>
      </c>
      <c r="U625" s="10">
        <f>IF(Table1[[#This Row],[quantity]]&lt;0,Table1[[#This Row],[quantity]],0)</f>
        <v>0</v>
      </c>
    </row>
    <row r="626" spans="1:21" ht="14.25" customHeight="1" x14ac:dyDescent="0.25">
      <c r="A626" s="5">
        <v>45643</v>
      </c>
      <c r="B626" s="6" t="s">
        <v>57</v>
      </c>
      <c r="C626" s="6" t="s">
        <v>87</v>
      </c>
      <c r="D626" s="6" t="s">
        <v>88</v>
      </c>
      <c r="E626" s="6" t="s">
        <v>60</v>
      </c>
      <c r="F626" s="6" t="s">
        <v>61</v>
      </c>
      <c r="G626" s="6" t="s">
        <v>31</v>
      </c>
      <c r="H626" s="6" t="s">
        <v>32</v>
      </c>
      <c r="I626" s="6">
        <v>12</v>
      </c>
      <c r="J626" s="6">
        <v>12</v>
      </c>
      <c r="K626" s="6">
        <v>3684.24</v>
      </c>
      <c r="L626" s="6"/>
      <c r="M626" s="6" t="s">
        <v>136</v>
      </c>
      <c r="N626" s="10">
        <f>IF(AND(Table1[[#This Row],[quantity]] &gt;= 0, Table1[[#This Row],[amount]] &gt;= 0), Table1[[#This Row],[quantity]] * Table1[[#This Row],[amount]], 0)</f>
        <v>44210.879999999997</v>
      </c>
      <c r="O626" s="10">
        <f t="shared" si="36"/>
        <v>567535.74000000022</v>
      </c>
      <c r="P626" s="10">
        <f t="shared" si="37"/>
        <v>2338747.2700000005</v>
      </c>
      <c r="Q626" s="10">
        <f t="shared" si="38"/>
        <v>1467</v>
      </c>
      <c r="R626" s="10">
        <f t="shared" si="39"/>
        <v>153</v>
      </c>
      <c r="S626" s="10">
        <f>IF(Table1[[#This Row],[quantity]]&gt;0,Table1[[#This Row],[quantity]],0)</f>
        <v>12</v>
      </c>
      <c r="T626" s="10">
        <f>IF(AND(Table1[[#This Row],[quantity]]&lt;0,Table1[[#This Row],[amount]]&lt;0),Table1[[#This Row],[quantity]]*Table1[[#This Row],[amount]],0)</f>
        <v>0</v>
      </c>
      <c r="U626" s="10">
        <f>IF(Table1[[#This Row],[quantity]]&lt;0,Table1[[#This Row],[quantity]],0)</f>
        <v>0</v>
      </c>
    </row>
    <row r="627" spans="1:21" ht="14.25" customHeight="1" x14ac:dyDescent="0.25">
      <c r="A627" s="5">
        <v>45643</v>
      </c>
      <c r="B627" s="6" t="s">
        <v>57</v>
      </c>
      <c r="C627" s="6" t="s">
        <v>137</v>
      </c>
      <c r="D627" s="6" t="s">
        <v>138</v>
      </c>
      <c r="E627" s="6" t="s">
        <v>60</v>
      </c>
      <c r="F627" s="6" t="s">
        <v>61</v>
      </c>
      <c r="G627" s="6" t="s">
        <v>31</v>
      </c>
      <c r="H627" s="6" t="s">
        <v>32</v>
      </c>
      <c r="I627" s="6">
        <v>12</v>
      </c>
      <c r="J627" s="6">
        <v>12</v>
      </c>
      <c r="K627" s="6">
        <v>3684.24</v>
      </c>
      <c r="L627" s="6"/>
      <c r="M627" s="6" t="s">
        <v>136</v>
      </c>
      <c r="N627" s="10">
        <f>IF(AND(Table1[[#This Row],[quantity]] &gt;= 0, Table1[[#This Row],[amount]] &gt;= 0), Table1[[#This Row],[quantity]] * Table1[[#This Row],[amount]], 0)</f>
        <v>44210.879999999997</v>
      </c>
      <c r="O627" s="10">
        <f t="shared" si="36"/>
        <v>319371.57000000007</v>
      </c>
      <c r="P627" s="10">
        <f t="shared" si="37"/>
        <v>2294536.3899999992</v>
      </c>
      <c r="Q627" s="10">
        <f t="shared" si="38"/>
        <v>1455</v>
      </c>
      <c r="R627" s="10">
        <f t="shared" si="39"/>
        <v>152</v>
      </c>
      <c r="S627" s="10">
        <f>IF(Table1[[#This Row],[quantity]]&gt;0,Table1[[#This Row],[quantity]],0)</f>
        <v>12</v>
      </c>
      <c r="T627" s="10">
        <f>IF(AND(Table1[[#This Row],[quantity]]&lt;0,Table1[[#This Row],[amount]]&lt;0),Table1[[#This Row],[quantity]]*Table1[[#This Row],[amount]],0)</f>
        <v>0</v>
      </c>
      <c r="U627" s="10">
        <f>IF(Table1[[#This Row],[quantity]]&lt;0,Table1[[#This Row],[quantity]],0)</f>
        <v>0</v>
      </c>
    </row>
    <row r="628" spans="1:21" ht="14.25" customHeight="1" x14ac:dyDescent="0.25">
      <c r="A628" s="5">
        <v>45642</v>
      </c>
      <c r="B628" s="6" t="s">
        <v>57</v>
      </c>
      <c r="C628" s="6" t="s">
        <v>126</v>
      </c>
      <c r="D628" s="6" t="s">
        <v>127</v>
      </c>
      <c r="E628" s="6" t="s">
        <v>45</v>
      </c>
      <c r="F628" s="6" t="s">
        <v>128</v>
      </c>
      <c r="G628" s="6" t="s">
        <v>31</v>
      </c>
      <c r="H628" s="6" t="s">
        <v>32</v>
      </c>
      <c r="I628" s="6">
        <v>18</v>
      </c>
      <c r="J628" s="6">
        <v>12</v>
      </c>
      <c r="K628" s="6">
        <v>3684.24</v>
      </c>
      <c r="L628" s="6"/>
      <c r="M628" s="6" t="s">
        <v>105</v>
      </c>
      <c r="N628" s="10">
        <f>IF(AND(Table1[[#This Row],[quantity]] &gt;= 0, Table1[[#This Row],[amount]] &gt;= 0), Table1[[#This Row],[quantity]] * Table1[[#This Row],[amount]], 0)</f>
        <v>44210.879999999997</v>
      </c>
      <c r="O628" s="10">
        <f t="shared" si="36"/>
        <v>1608679.82</v>
      </c>
      <c r="P628" s="10">
        <f t="shared" si="37"/>
        <v>3335902.0400000005</v>
      </c>
      <c r="Q628" s="10">
        <f t="shared" si="38"/>
        <v>2152</v>
      </c>
      <c r="R628" s="10">
        <f t="shared" si="39"/>
        <v>209</v>
      </c>
      <c r="S628" s="10">
        <f>IF(Table1[[#This Row],[quantity]]&gt;0,Table1[[#This Row],[quantity]],0)</f>
        <v>12</v>
      </c>
      <c r="T628" s="10">
        <f>IF(AND(Table1[[#This Row],[quantity]]&lt;0,Table1[[#This Row],[amount]]&lt;0),Table1[[#This Row],[quantity]]*Table1[[#This Row],[amount]],0)</f>
        <v>0</v>
      </c>
      <c r="U628" s="10">
        <f>IF(Table1[[#This Row],[quantity]]&lt;0,Table1[[#This Row],[quantity]],0)</f>
        <v>0</v>
      </c>
    </row>
    <row r="629" spans="1:21" ht="14.25" customHeight="1" x14ac:dyDescent="0.25">
      <c r="A629" s="5">
        <v>45642</v>
      </c>
      <c r="B629" s="6" t="s">
        <v>57</v>
      </c>
      <c r="C629" s="6" t="s">
        <v>126</v>
      </c>
      <c r="D629" s="6" t="s">
        <v>127</v>
      </c>
      <c r="E629" s="6" t="s">
        <v>45</v>
      </c>
      <c r="F629" s="6" t="s">
        <v>128</v>
      </c>
      <c r="G629" s="6" t="s">
        <v>31</v>
      </c>
      <c r="H629" s="6" t="s">
        <v>32</v>
      </c>
      <c r="I629" s="6">
        <v>18</v>
      </c>
      <c r="J629" s="6">
        <v>12</v>
      </c>
      <c r="K629" s="6">
        <v>3684.24</v>
      </c>
      <c r="L629" s="6"/>
      <c r="M629" s="6" t="s">
        <v>105</v>
      </c>
      <c r="N629" s="10">
        <f>IF(AND(Table1[[#This Row],[quantity]] &gt;= 0, Table1[[#This Row],[amount]] &gt;= 0), Table1[[#This Row],[quantity]] * Table1[[#This Row],[amount]], 0)</f>
        <v>44210.879999999997</v>
      </c>
      <c r="O629" s="10">
        <f t="shared" si="36"/>
        <v>1564468.94</v>
      </c>
      <c r="P629" s="10">
        <f t="shared" si="37"/>
        <v>3291691.1600000006</v>
      </c>
      <c r="Q629" s="10">
        <f t="shared" si="38"/>
        <v>2140</v>
      </c>
      <c r="R629" s="10">
        <f t="shared" si="39"/>
        <v>208</v>
      </c>
      <c r="S629" s="10">
        <f>IF(Table1[[#This Row],[quantity]]&gt;0,Table1[[#This Row],[quantity]],0)</f>
        <v>12</v>
      </c>
      <c r="T629" s="10">
        <f>IF(AND(Table1[[#This Row],[quantity]]&lt;0,Table1[[#This Row],[amount]]&lt;0),Table1[[#This Row],[quantity]]*Table1[[#This Row],[amount]],0)</f>
        <v>0</v>
      </c>
      <c r="U629" s="10">
        <f>IF(Table1[[#This Row],[quantity]]&lt;0,Table1[[#This Row],[quantity]],0)</f>
        <v>0</v>
      </c>
    </row>
    <row r="630" spans="1:21" ht="14.25" customHeight="1" x14ac:dyDescent="0.25">
      <c r="A630" s="5">
        <v>45640</v>
      </c>
      <c r="B630" s="6" t="s">
        <v>57</v>
      </c>
      <c r="C630" s="6" t="s">
        <v>106</v>
      </c>
      <c r="D630" s="6" t="s">
        <v>107</v>
      </c>
      <c r="E630" s="6" t="s">
        <v>81</v>
      </c>
      <c r="F630" s="6" t="s">
        <v>82</v>
      </c>
      <c r="G630" s="6" t="s">
        <v>74</v>
      </c>
      <c r="H630" s="6" t="s">
        <v>75</v>
      </c>
      <c r="I630" s="6">
        <v>48</v>
      </c>
      <c r="J630" s="6">
        <v>24</v>
      </c>
      <c r="K630" s="6">
        <v>1832.88</v>
      </c>
      <c r="L630" s="6"/>
      <c r="M630" s="6" t="s">
        <v>105</v>
      </c>
      <c r="N630" s="10">
        <f>IF(AND(Table1[[#This Row],[quantity]] &gt;= 0, Table1[[#This Row],[amount]] &gt;= 0), Table1[[#This Row],[quantity]] * Table1[[#This Row],[amount]], 0)</f>
        <v>43989.120000000003</v>
      </c>
      <c r="O630" s="10">
        <f t="shared" si="36"/>
        <v>579815.68000000005</v>
      </c>
      <c r="P630" s="10">
        <f t="shared" si="37"/>
        <v>3247480.2800000012</v>
      </c>
      <c r="Q630" s="10">
        <f t="shared" si="38"/>
        <v>2128</v>
      </c>
      <c r="R630" s="10">
        <f t="shared" si="39"/>
        <v>207</v>
      </c>
      <c r="S630" s="10">
        <f>IF(Table1[[#This Row],[quantity]]&gt;0,Table1[[#This Row],[quantity]],0)</f>
        <v>24</v>
      </c>
      <c r="T630" s="10">
        <f>IF(AND(Table1[[#This Row],[quantity]]&lt;0,Table1[[#This Row],[amount]]&lt;0),Table1[[#This Row],[quantity]]*Table1[[#This Row],[amount]],0)</f>
        <v>0</v>
      </c>
      <c r="U630" s="10">
        <f>IF(Table1[[#This Row],[quantity]]&lt;0,Table1[[#This Row],[quantity]],0)</f>
        <v>0</v>
      </c>
    </row>
    <row r="631" spans="1:21" ht="14.25" customHeight="1" x14ac:dyDescent="0.25">
      <c r="A631" s="5">
        <v>45640</v>
      </c>
      <c r="B631" s="6" t="s">
        <v>57</v>
      </c>
      <c r="C631" s="6" t="s">
        <v>106</v>
      </c>
      <c r="D631" s="6" t="s">
        <v>107</v>
      </c>
      <c r="E631" s="6" t="s">
        <v>81</v>
      </c>
      <c r="F631" s="6" t="s">
        <v>82</v>
      </c>
      <c r="G631" s="6" t="s">
        <v>74</v>
      </c>
      <c r="H631" s="6" t="s">
        <v>75</v>
      </c>
      <c r="I631" s="6">
        <v>48</v>
      </c>
      <c r="J631" s="6">
        <v>24</v>
      </c>
      <c r="K631" s="6">
        <v>1832.88</v>
      </c>
      <c r="L631" s="6"/>
      <c r="M631" s="6" t="s">
        <v>105</v>
      </c>
      <c r="N631" s="10">
        <f>IF(AND(Table1[[#This Row],[quantity]] &gt;= 0, Table1[[#This Row],[amount]] &gt;= 0), Table1[[#This Row],[quantity]] * Table1[[#This Row],[amount]], 0)</f>
        <v>43989.120000000003</v>
      </c>
      <c r="O631" s="10">
        <f t="shared" si="36"/>
        <v>535826.56000000006</v>
      </c>
      <c r="P631" s="10">
        <f t="shared" si="37"/>
        <v>3203491.1600000011</v>
      </c>
      <c r="Q631" s="10">
        <f t="shared" si="38"/>
        <v>2104</v>
      </c>
      <c r="R631" s="10">
        <f t="shared" si="39"/>
        <v>206</v>
      </c>
      <c r="S631" s="10">
        <f>IF(Table1[[#This Row],[quantity]]&gt;0,Table1[[#This Row],[quantity]],0)</f>
        <v>24</v>
      </c>
      <c r="T631" s="10">
        <f>IF(AND(Table1[[#This Row],[quantity]]&lt;0,Table1[[#This Row],[amount]]&lt;0),Table1[[#This Row],[quantity]]*Table1[[#This Row],[amount]],0)</f>
        <v>0</v>
      </c>
      <c r="U631" s="10">
        <f>IF(Table1[[#This Row],[quantity]]&lt;0,Table1[[#This Row],[quantity]],0)</f>
        <v>0</v>
      </c>
    </row>
    <row r="632" spans="1:21" ht="14.25" customHeight="1" x14ac:dyDescent="0.25">
      <c r="A632" s="5">
        <v>45640</v>
      </c>
      <c r="B632" s="6" t="s">
        <v>57</v>
      </c>
      <c r="C632" s="6" t="s">
        <v>106</v>
      </c>
      <c r="D632" s="6" t="s">
        <v>107</v>
      </c>
      <c r="E632" s="6" t="s">
        <v>81</v>
      </c>
      <c r="F632" s="6" t="s">
        <v>82</v>
      </c>
      <c r="G632" s="6" t="s">
        <v>74</v>
      </c>
      <c r="H632" s="6" t="s">
        <v>75</v>
      </c>
      <c r="I632" s="6">
        <v>48</v>
      </c>
      <c r="J632" s="6">
        <v>24</v>
      </c>
      <c r="K632" s="6">
        <v>1832.88</v>
      </c>
      <c r="L632" s="6"/>
      <c r="M632" s="6" t="s">
        <v>105</v>
      </c>
      <c r="N632" s="10">
        <f>IF(AND(Table1[[#This Row],[quantity]] &gt;= 0, Table1[[#This Row],[amount]] &gt;= 0), Table1[[#This Row],[quantity]] * Table1[[#This Row],[amount]], 0)</f>
        <v>43989.120000000003</v>
      </c>
      <c r="O632" s="10">
        <f t="shared" si="36"/>
        <v>491837.44</v>
      </c>
      <c r="P632" s="10">
        <f t="shared" si="37"/>
        <v>3159502.040000001</v>
      </c>
      <c r="Q632" s="10">
        <f t="shared" si="38"/>
        <v>2080</v>
      </c>
      <c r="R632" s="10">
        <f t="shared" si="39"/>
        <v>205</v>
      </c>
      <c r="S632" s="10">
        <f>IF(Table1[[#This Row],[quantity]]&gt;0,Table1[[#This Row],[quantity]],0)</f>
        <v>24</v>
      </c>
      <c r="T632" s="10">
        <f>IF(AND(Table1[[#This Row],[quantity]]&lt;0,Table1[[#This Row],[amount]]&lt;0),Table1[[#This Row],[quantity]]*Table1[[#This Row],[amount]],0)</f>
        <v>0</v>
      </c>
      <c r="U632" s="10">
        <f>IF(Table1[[#This Row],[quantity]]&lt;0,Table1[[#This Row],[quantity]],0)</f>
        <v>0</v>
      </c>
    </row>
    <row r="633" spans="1:21" ht="14.25" customHeight="1" x14ac:dyDescent="0.25">
      <c r="A633" s="5">
        <v>45642</v>
      </c>
      <c r="B633" s="6" t="s">
        <v>57</v>
      </c>
      <c r="C633" s="6" t="s">
        <v>129</v>
      </c>
      <c r="D633" s="6" t="s">
        <v>130</v>
      </c>
      <c r="E633" s="6" t="s">
        <v>81</v>
      </c>
      <c r="F633" s="6" t="s">
        <v>82</v>
      </c>
      <c r="G633" s="6" t="s">
        <v>74</v>
      </c>
      <c r="H633" s="6" t="s">
        <v>75</v>
      </c>
      <c r="I633" s="6">
        <v>48</v>
      </c>
      <c r="J633" s="6">
        <v>24</v>
      </c>
      <c r="K633" s="6">
        <v>1832.88</v>
      </c>
      <c r="L633" s="6"/>
      <c r="M633" s="6" t="s">
        <v>136</v>
      </c>
      <c r="N633" s="10">
        <f>IF(AND(Table1[[#This Row],[quantity]] &gt;= 0, Table1[[#This Row],[amount]] &gt;= 0), Table1[[#This Row],[quantity]] * Table1[[#This Row],[amount]], 0)</f>
        <v>43989.120000000003</v>
      </c>
      <c r="O633" s="10">
        <f t="shared" si="36"/>
        <v>760863.12000000011</v>
      </c>
      <c r="P633" s="10">
        <f t="shared" si="37"/>
        <v>2250325.5099999998</v>
      </c>
      <c r="Q633" s="10">
        <f t="shared" si="38"/>
        <v>1443</v>
      </c>
      <c r="R633" s="10">
        <f t="shared" si="39"/>
        <v>151</v>
      </c>
      <c r="S633" s="10">
        <f>IF(Table1[[#This Row],[quantity]]&gt;0,Table1[[#This Row],[quantity]],0)</f>
        <v>24</v>
      </c>
      <c r="T633" s="10">
        <f>IF(AND(Table1[[#This Row],[quantity]]&lt;0,Table1[[#This Row],[amount]]&lt;0),Table1[[#This Row],[quantity]]*Table1[[#This Row],[amount]],0)</f>
        <v>0</v>
      </c>
      <c r="U633" s="10">
        <f>IF(Table1[[#This Row],[quantity]]&lt;0,Table1[[#This Row],[quantity]],0)</f>
        <v>0</v>
      </c>
    </row>
    <row r="634" spans="1:21" ht="14.25" customHeight="1" x14ac:dyDescent="0.25">
      <c r="A634" s="5">
        <v>45642</v>
      </c>
      <c r="B634" s="6" t="s">
        <v>57</v>
      </c>
      <c r="C634" s="6" t="s">
        <v>129</v>
      </c>
      <c r="D634" s="6" t="s">
        <v>130</v>
      </c>
      <c r="E634" s="6" t="s">
        <v>81</v>
      </c>
      <c r="F634" s="6" t="s">
        <v>82</v>
      </c>
      <c r="G634" s="6" t="s">
        <v>74</v>
      </c>
      <c r="H634" s="6" t="s">
        <v>75</v>
      </c>
      <c r="I634" s="6">
        <v>48</v>
      </c>
      <c r="J634" s="6">
        <v>24</v>
      </c>
      <c r="K634" s="6">
        <v>1832.88</v>
      </c>
      <c r="L634" s="6"/>
      <c r="M634" s="6" t="s">
        <v>136</v>
      </c>
      <c r="N634" s="10">
        <f>IF(AND(Table1[[#This Row],[quantity]] &gt;= 0, Table1[[#This Row],[amount]] &gt;= 0), Table1[[#This Row],[quantity]] * Table1[[#This Row],[amount]], 0)</f>
        <v>43989.120000000003</v>
      </c>
      <c r="O634" s="10">
        <f t="shared" si="36"/>
        <v>716873.99999999988</v>
      </c>
      <c r="P634" s="10">
        <f t="shared" si="37"/>
        <v>2206336.39</v>
      </c>
      <c r="Q634" s="10">
        <f t="shared" si="38"/>
        <v>1419</v>
      </c>
      <c r="R634" s="10">
        <f t="shared" si="39"/>
        <v>150</v>
      </c>
      <c r="S634" s="10">
        <f>IF(Table1[[#This Row],[quantity]]&gt;0,Table1[[#This Row],[quantity]],0)</f>
        <v>24</v>
      </c>
      <c r="T634" s="10">
        <f>IF(AND(Table1[[#This Row],[quantity]]&lt;0,Table1[[#This Row],[amount]]&lt;0),Table1[[#This Row],[quantity]]*Table1[[#This Row],[amount]],0)</f>
        <v>0</v>
      </c>
      <c r="U634" s="10">
        <f>IF(Table1[[#This Row],[quantity]]&lt;0,Table1[[#This Row],[quantity]],0)</f>
        <v>0</v>
      </c>
    </row>
    <row r="635" spans="1:21" ht="14.25" customHeight="1" x14ac:dyDescent="0.25">
      <c r="A635" s="5">
        <v>45642</v>
      </c>
      <c r="B635" s="6" t="s">
        <v>57</v>
      </c>
      <c r="C635" s="6" t="s">
        <v>129</v>
      </c>
      <c r="D635" s="6" t="s">
        <v>130</v>
      </c>
      <c r="E635" s="6" t="s">
        <v>81</v>
      </c>
      <c r="F635" s="6" t="s">
        <v>82</v>
      </c>
      <c r="G635" s="6" t="s">
        <v>74</v>
      </c>
      <c r="H635" s="6" t="s">
        <v>75</v>
      </c>
      <c r="I635" s="6">
        <v>48</v>
      </c>
      <c r="J635" s="6">
        <v>24</v>
      </c>
      <c r="K635" s="6">
        <v>1832.88</v>
      </c>
      <c r="L635" s="6"/>
      <c r="M635" s="6" t="s">
        <v>136</v>
      </c>
      <c r="N635" s="10">
        <f>IF(AND(Table1[[#This Row],[quantity]] &gt;= 0, Table1[[#This Row],[amount]] &gt;= 0), Table1[[#This Row],[quantity]] * Table1[[#This Row],[amount]], 0)</f>
        <v>43989.120000000003</v>
      </c>
      <c r="O635" s="10">
        <f t="shared" si="36"/>
        <v>672884.87999999977</v>
      </c>
      <c r="P635" s="10">
        <f t="shared" si="37"/>
        <v>2162347.2699999996</v>
      </c>
      <c r="Q635" s="10">
        <f t="shared" si="38"/>
        <v>1395</v>
      </c>
      <c r="R635" s="10">
        <f t="shared" si="39"/>
        <v>149</v>
      </c>
      <c r="S635" s="10">
        <f>IF(Table1[[#This Row],[quantity]]&gt;0,Table1[[#This Row],[quantity]],0)</f>
        <v>24</v>
      </c>
      <c r="T635" s="10">
        <f>IF(AND(Table1[[#This Row],[quantity]]&lt;0,Table1[[#This Row],[amount]]&lt;0),Table1[[#This Row],[quantity]]*Table1[[#This Row],[amount]],0)</f>
        <v>0</v>
      </c>
      <c r="U635" s="10">
        <f>IF(Table1[[#This Row],[quantity]]&lt;0,Table1[[#This Row],[quantity]],0)</f>
        <v>0</v>
      </c>
    </row>
    <row r="636" spans="1:21" ht="14.25" customHeight="1" x14ac:dyDescent="0.25">
      <c r="A636" s="5">
        <v>45639</v>
      </c>
      <c r="B636" s="6" t="s">
        <v>57</v>
      </c>
      <c r="C636" s="6" t="s">
        <v>65</v>
      </c>
      <c r="D636" s="6" t="s">
        <v>66</v>
      </c>
      <c r="E636" s="6" t="s">
        <v>60</v>
      </c>
      <c r="F636" s="6" t="s">
        <v>61</v>
      </c>
      <c r="G636" s="6" t="s">
        <v>74</v>
      </c>
      <c r="H636" s="6" t="s">
        <v>75</v>
      </c>
      <c r="I636" s="6">
        <v>48</v>
      </c>
      <c r="J636" s="6">
        <v>24</v>
      </c>
      <c r="K636" s="6">
        <v>1832.88</v>
      </c>
      <c r="L636" s="6"/>
      <c r="M636" s="6" t="s">
        <v>64</v>
      </c>
      <c r="N636" s="10">
        <f>IF(AND(Table1[[#This Row],[quantity]] &gt;= 0, Table1[[#This Row],[amount]] &gt;= 0), Table1[[#This Row],[quantity]] * Table1[[#This Row],[amount]], 0)</f>
        <v>43989.120000000003</v>
      </c>
      <c r="O636" s="10">
        <f t="shared" si="36"/>
        <v>470691.65</v>
      </c>
      <c r="P636" s="10">
        <f t="shared" si="37"/>
        <v>358545.83</v>
      </c>
      <c r="Q636" s="10">
        <f t="shared" si="38"/>
        <v>180</v>
      </c>
      <c r="R636" s="10">
        <f t="shared" si="39"/>
        <v>27</v>
      </c>
      <c r="S636" s="10">
        <f>IF(Table1[[#This Row],[quantity]]&gt;0,Table1[[#This Row],[quantity]],0)</f>
        <v>24</v>
      </c>
      <c r="T636" s="10">
        <f>IF(AND(Table1[[#This Row],[quantity]]&lt;0,Table1[[#This Row],[amount]]&lt;0),Table1[[#This Row],[quantity]]*Table1[[#This Row],[amount]],0)</f>
        <v>0</v>
      </c>
      <c r="U636" s="10">
        <f>IF(Table1[[#This Row],[quantity]]&lt;0,Table1[[#This Row],[quantity]],0)</f>
        <v>0</v>
      </c>
    </row>
    <row r="637" spans="1:21" ht="14.25" customHeight="1" x14ac:dyDescent="0.25">
      <c r="A637" s="5">
        <v>45646</v>
      </c>
      <c r="B637" s="6" t="s">
        <v>57</v>
      </c>
      <c r="C637" s="6" t="s">
        <v>99</v>
      </c>
      <c r="D637" s="6" t="s">
        <v>100</v>
      </c>
      <c r="E637" s="6" t="s">
        <v>81</v>
      </c>
      <c r="F637" s="6" t="s">
        <v>82</v>
      </c>
      <c r="G637" s="6" t="s">
        <v>74</v>
      </c>
      <c r="H637" s="6" t="s">
        <v>75</v>
      </c>
      <c r="I637" s="6">
        <v>48</v>
      </c>
      <c r="J637" s="6">
        <v>24</v>
      </c>
      <c r="K637" s="6">
        <v>1832.88</v>
      </c>
      <c r="L637" s="6"/>
      <c r="M637" s="6" t="s">
        <v>136</v>
      </c>
      <c r="N637" s="10">
        <f>IF(AND(Table1[[#This Row],[quantity]] &gt;= 0, Table1[[#This Row],[amount]] &gt;= 0), Table1[[#This Row],[quantity]] * Table1[[#This Row],[amount]], 0)</f>
        <v>43989.120000000003</v>
      </c>
      <c r="O637" s="10">
        <f t="shared" si="36"/>
        <v>301226.52</v>
      </c>
      <c r="P637" s="10">
        <f t="shared" si="37"/>
        <v>2118358.1499999994</v>
      </c>
      <c r="Q637" s="10">
        <f t="shared" si="38"/>
        <v>1371</v>
      </c>
      <c r="R637" s="10">
        <f t="shared" si="39"/>
        <v>148</v>
      </c>
      <c r="S637" s="10">
        <f>IF(Table1[[#This Row],[quantity]]&gt;0,Table1[[#This Row],[quantity]],0)</f>
        <v>24</v>
      </c>
      <c r="T637" s="10">
        <f>IF(AND(Table1[[#This Row],[quantity]]&lt;0,Table1[[#This Row],[amount]]&lt;0),Table1[[#This Row],[quantity]]*Table1[[#This Row],[amount]],0)</f>
        <v>0</v>
      </c>
      <c r="U637" s="10">
        <f>IF(Table1[[#This Row],[quantity]]&lt;0,Table1[[#This Row],[quantity]],0)</f>
        <v>0</v>
      </c>
    </row>
    <row r="638" spans="1:21" ht="14.25" customHeight="1" x14ac:dyDescent="0.25">
      <c r="A638" s="5">
        <v>45646</v>
      </c>
      <c r="B638" s="6" t="s">
        <v>57</v>
      </c>
      <c r="C638" s="6" t="s">
        <v>99</v>
      </c>
      <c r="D638" s="6" t="s">
        <v>100</v>
      </c>
      <c r="E638" s="6" t="s">
        <v>81</v>
      </c>
      <c r="F638" s="6" t="s">
        <v>82</v>
      </c>
      <c r="G638" s="6" t="s">
        <v>74</v>
      </c>
      <c r="H638" s="6" t="s">
        <v>75</v>
      </c>
      <c r="I638" s="6">
        <v>48</v>
      </c>
      <c r="J638" s="6">
        <v>24</v>
      </c>
      <c r="K638" s="6">
        <v>1832.88</v>
      </c>
      <c r="L638" s="6"/>
      <c r="M638" s="6" t="s">
        <v>136</v>
      </c>
      <c r="N638" s="10">
        <f>IF(AND(Table1[[#This Row],[quantity]] &gt;= 0, Table1[[#This Row],[amount]] &gt;= 0), Table1[[#This Row],[quantity]] * Table1[[#This Row],[amount]], 0)</f>
        <v>43989.120000000003</v>
      </c>
      <c r="O638" s="10">
        <f t="shared" si="36"/>
        <v>257237.40000000005</v>
      </c>
      <c r="P638" s="10">
        <f t="shared" si="37"/>
        <v>2074369.0299999991</v>
      </c>
      <c r="Q638" s="10">
        <f t="shared" si="38"/>
        <v>1347</v>
      </c>
      <c r="R638" s="10">
        <f t="shared" si="39"/>
        <v>147</v>
      </c>
      <c r="S638" s="10">
        <f>IF(Table1[[#This Row],[quantity]]&gt;0,Table1[[#This Row],[quantity]],0)</f>
        <v>24</v>
      </c>
      <c r="T638" s="10">
        <f>IF(AND(Table1[[#This Row],[quantity]]&lt;0,Table1[[#This Row],[amount]]&lt;0),Table1[[#This Row],[quantity]]*Table1[[#This Row],[amount]],0)</f>
        <v>0</v>
      </c>
      <c r="U638" s="10">
        <f>IF(Table1[[#This Row],[quantity]]&lt;0,Table1[[#This Row],[quantity]],0)</f>
        <v>0</v>
      </c>
    </row>
    <row r="639" spans="1:21" ht="14.25" customHeight="1" x14ac:dyDescent="0.25">
      <c r="A639" s="5">
        <v>45646</v>
      </c>
      <c r="B639" s="6" t="s">
        <v>57</v>
      </c>
      <c r="C639" s="6" t="s">
        <v>99</v>
      </c>
      <c r="D639" s="6" t="s">
        <v>100</v>
      </c>
      <c r="E639" s="6" t="s">
        <v>81</v>
      </c>
      <c r="F639" s="6" t="s">
        <v>82</v>
      </c>
      <c r="G639" s="6" t="s">
        <v>74</v>
      </c>
      <c r="H639" s="6" t="s">
        <v>75</v>
      </c>
      <c r="I639" s="6">
        <v>48</v>
      </c>
      <c r="J639" s="6">
        <v>24</v>
      </c>
      <c r="K639" s="6">
        <v>1832.88</v>
      </c>
      <c r="L639" s="6"/>
      <c r="M639" s="6" t="s">
        <v>136</v>
      </c>
      <c r="N639" s="10">
        <f>IF(AND(Table1[[#This Row],[quantity]] &gt;= 0, Table1[[#This Row],[amount]] &gt;= 0), Table1[[#This Row],[quantity]] * Table1[[#This Row],[amount]], 0)</f>
        <v>43989.120000000003</v>
      </c>
      <c r="O639" s="10">
        <f t="shared" si="36"/>
        <v>213248.28000000006</v>
      </c>
      <c r="P639" s="10">
        <f t="shared" si="37"/>
        <v>2030379.9099999992</v>
      </c>
      <c r="Q639" s="10">
        <f t="shared" si="38"/>
        <v>1323</v>
      </c>
      <c r="R639" s="10">
        <f t="shared" si="39"/>
        <v>146</v>
      </c>
      <c r="S639" s="10">
        <f>IF(Table1[[#This Row],[quantity]]&gt;0,Table1[[#This Row],[quantity]],0)</f>
        <v>24</v>
      </c>
      <c r="T639" s="10">
        <f>IF(AND(Table1[[#This Row],[quantity]]&lt;0,Table1[[#This Row],[amount]]&lt;0),Table1[[#This Row],[quantity]]*Table1[[#This Row],[amount]],0)</f>
        <v>0</v>
      </c>
      <c r="U639" s="10">
        <f>IF(Table1[[#This Row],[quantity]]&lt;0,Table1[[#This Row],[quantity]],0)</f>
        <v>0</v>
      </c>
    </row>
    <row r="640" spans="1:21" ht="14.25" customHeight="1" x14ac:dyDescent="0.25">
      <c r="A640" s="5">
        <v>45640</v>
      </c>
      <c r="B640" s="6" t="s">
        <v>57</v>
      </c>
      <c r="C640" s="6" t="s">
        <v>112</v>
      </c>
      <c r="D640" s="6" t="s">
        <v>113</v>
      </c>
      <c r="E640" s="6" t="s">
        <v>114</v>
      </c>
      <c r="F640" s="6" t="s">
        <v>115</v>
      </c>
      <c r="G640" s="6" t="s">
        <v>26</v>
      </c>
      <c r="H640" s="6" t="s">
        <v>27</v>
      </c>
      <c r="I640" s="6">
        <v>72</v>
      </c>
      <c r="J640" s="6">
        <v>30</v>
      </c>
      <c r="K640" s="6">
        <v>1440</v>
      </c>
      <c r="L640" s="6"/>
      <c r="M640" s="6" t="s">
        <v>105</v>
      </c>
      <c r="N640" s="10">
        <f>IF(AND(Table1[[#This Row],[quantity]] &gt;= 0, Table1[[#This Row],[amount]] &gt;= 0), Table1[[#This Row],[quantity]] * Table1[[#This Row],[amount]], 0)</f>
        <v>43200</v>
      </c>
      <c r="O640" s="10">
        <f t="shared" si="36"/>
        <v>43200</v>
      </c>
      <c r="P640" s="10">
        <f t="shared" si="37"/>
        <v>3115512.9200000009</v>
      </c>
      <c r="Q640" s="10">
        <f t="shared" si="38"/>
        <v>2056</v>
      </c>
      <c r="R640" s="10">
        <f t="shared" si="39"/>
        <v>204</v>
      </c>
      <c r="S640" s="10">
        <f>IF(Table1[[#This Row],[quantity]]&gt;0,Table1[[#This Row],[quantity]],0)</f>
        <v>30</v>
      </c>
      <c r="T640" s="10">
        <f>IF(AND(Table1[[#This Row],[quantity]]&lt;0,Table1[[#This Row],[amount]]&lt;0),Table1[[#This Row],[quantity]]*Table1[[#This Row],[amount]],0)</f>
        <v>0</v>
      </c>
      <c r="U640" s="10">
        <f>IF(Table1[[#This Row],[quantity]]&lt;0,Table1[[#This Row],[quantity]],0)</f>
        <v>0</v>
      </c>
    </row>
    <row r="641" spans="1:21" ht="14.25" customHeight="1" x14ac:dyDescent="0.25">
      <c r="A641" s="5">
        <v>45642</v>
      </c>
      <c r="B641" s="6" t="s">
        <v>57</v>
      </c>
      <c r="C641" s="6" t="s">
        <v>126</v>
      </c>
      <c r="D641" s="6" t="s">
        <v>127</v>
      </c>
      <c r="E641" s="6" t="s">
        <v>45</v>
      </c>
      <c r="F641" s="6" t="s">
        <v>128</v>
      </c>
      <c r="G641" s="6" t="s">
        <v>110</v>
      </c>
      <c r="H641" s="6" t="s">
        <v>111</v>
      </c>
      <c r="I641" s="6">
        <v>96</v>
      </c>
      <c r="J641" s="6">
        <v>24</v>
      </c>
      <c r="K641" s="6">
        <v>1800</v>
      </c>
      <c r="L641" s="6"/>
      <c r="M641" s="6" t="s">
        <v>105</v>
      </c>
      <c r="N641" s="10">
        <f>IF(AND(Table1[[#This Row],[quantity]] &gt;= 0, Table1[[#This Row],[amount]] &gt;= 0), Table1[[#This Row],[quantity]] * Table1[[#This Row],[amount]], 0)</f>
        <v>43200</v>
      </c>
      <c r="O641" s="10">
        <f t="shared" si="36"/>
        <v>1520258.0599999998</v>
      </c>
      <c r="P641" s="10">
        <f t="shared" si="37"/>
        <v>3072312.9200000009</v>
      </c>
      <c r="Q641" s="10">
        <f t="shared" si="38"/>
        <v>2026</v>
      </c>
      <c r="R641" s="10">
        <f t="shared" si="39"/>
        <v>203</v>
      </c>
      <c r="S641" s="10">
        <f>IF(Table1[[#This Row],[quantity]]&gt;0,Table1[[#This Row],[quantity]],0)</f>
        <v>24</v>
      </c>
      <c r="T641" s="10">
        <f>IF(AND(Table1[[#This Row],[quantity]]&lt;0,Table1[[#This Row],[amount]]&lt;0),Table1[[#This Row],[quantity]]*Table1[[#This Row],[amount]],0)</f>
        <v>0</v>
      </c>
      <c r="U641" s="10">
        <f>IF(Table1[[#This Row],[quantity]]&lt;0,Table1[[#This Row],[quantity]],0)</f>
        <v>0</v>
      </c>
    </row>
    <row r="642" spans="1:21" ht="14.25" customHeight="1" x14ac:dyDescent="0.25">
      <c r="A642" s="5">
        <v>45640</v>
      </c>
      <c r="B642" s="6" t="s">
        <v>57</v>
      </c>
      <c r="C642" s="6" t="s">
        <v>96</v>
      </c>
      <c r="D642" s="6" t="s">
        <v>97</v>
      </c>
      <c r="E642" s="6" t="s">
        <v>60</v>
      </c>
      <c r="F642" s="6" t="s">
        <v>61</v>
      </c>
      <c r="G642" s="6" t="s">
        <v>18</v>
      </c>
      <c r="H642" s="6" t="s">
        <v>89</v>
      </c>
      <c r="I642" s="6">
        <v>36</v>
      </c>
      <c r="J642" s="6">
        <v>6</v>
      </c>
      <c r="K642" s="6">
        <v>7021.62</v>
      </c>
      <c r="L642" s="6"/>
      <c r="M642" s="6" t="s">
        <v>105</v>
      </c>
      <c r="N642" s="10">
        <f>IF(AND(Table1[[#This Row],[quantity]] &gt;= 0, Table1[[#This Row],[amount]] &gt;= 0), Table1[[#This Row],[quantity]] * Table1[[#This Row],[amount]], 0)</f>
        <v>42129.72</v>
      </c>
      <c r="O642" s="10">
        <f t="shared" ref="O642:O705" si="40">SUMIF(C642:C2142,C642,N642:N2142)</f>
        <v>379962.98</v>
      </c>
      <c r="P642" s="10">
        <f t="shared" ref="P642:P705" si="41">SUMIF(M642:M2142,M642,N642:N2142)</f>
        <v>3029112.9200000009</v>
      </c>
      <c r="Q642" s="10">
        <f t="shared" ref="Q642:Q705" si="42">SUMIF(M642:M2142,M642,J642:J2142)</f>
        <v>2002</v>
      </c>
      <c r="R642" s="10">
        <f t="shared" ref="R642:R705" si="43">COUNTIF(M642:M2142,M642)</f>
        <v>202</v>
      </c>
      <c r="S642" s="10">
        <f>IF(Table1[[#This Row],[quantity]]&gt;0,Table1[[#This Row],[quantity]],0)</f>
        <v>6</v>
      </c>
      <c r="T642" s="10">
        <f>IF(AND(Table1[[#This Row],[quantity]]&lt;0,Table1[[#This Row],[amount]]&lt;0),Table1[[#This Row],[quantity]]*Table1[[#This Row],[amount]],0)</f>
        <v>0</v>
      </c>
      <c r="U642" s="10">
        <f>IF(Table1[[#This Row],[quantity]]&lt;0,Table1[[#This Row],[quantity]],0)</f>
        <v>0</v>
      </c>
    </row>
    <row r="643" spans="1:21" ht="14.25" customHeight="1" x14ac:dyDescent="0.25">
      <c r="A643" s="5">
        <v>45642</v>
      </c>
      <c r="B643" s="6" t="s">
        <v>57</v>
      </c>
      <c r="C643" s="6" t="s">
        <v>126</v>
      </c>
      <c r="D643" s="6" t="s">
        <v>127</v>
      </c>
      <c r="E643" s="6" t="s">
        <v>45</v>
      </c>
      <c r="F643" s="6" t="s">
        <v>128</v>
      </c>
      <c r="G643" s="6" t="s">
        <v>18</v>
      </c>
      <c r="H643" s="6" t="s">
        <v>19</v>
      </c>
      <c r="I643" s="6">
        <v>72</v>
      </c>
      <c r="J643" s="6">
        <v>12</v>
      </c>
      <c r="K643" s="6">
        <v>3482.16</v>
      </c>
      <c r="L643" s="6"/>
      <c r="M643" s="6" t="s">
        <v>105</v>
      </c>
      <c r="N643" s="10">
        <f>IF(AND(Table1[[#This Row],[quantity]] &gt;= 0, Table1[[#This Row],[amount]] &gt;= 0), Table1[[#This Row],[quantity]] * Table1[[#This Row],[amount]], 0)</f>
        <v>41785.919999999998</v>
      </c>
      <c r="O643" s="10">
        <f t="shared" si="40"/>
        <v>1477058.0599999996</v>
      </c>
      <c r="P643" s="10">
        <f t="shared" si="41"/>
        <v>2986983.2000000016</v>
      </c>
      <c r="Q643" s="10">
        <f t="shared" si="42"/>
        <v>1996</v>
      </c>
      <c r="R643" s="10">
        <f t="shared" si="43"/>
        <v>201</v>
      </c>
      <c r="S643" s="10">
        <f>IF(Table1[[#This Row],[quantity]]&gt;0,Table1[[#This Row],[quantity]],0)</f>
        <v>12</v>
      </c>
      <c r="T643" s="10">
        <f>IF(AND(Table1[[#This Row],[quantity]]&lt;0,Table1[[#This Row],[amount]]&lt;0),Table1[[#This Row],[quantity]]*Table1[[#This Row],[amount]],0)</f>
        <v>0</v>
      </c>
      <c r="U643" s="10">
        <f>IF(Table1[[#This Row],[quantity]]&lt;0,Table1[[#This Row],[quantity]],0)</f>
        <v>0</v>
      </c>
    </row>
    <row r="644" spans="1:21" ht="14.25" customHeight="1" x14ac:dyDescent="0.25">
      <c r="A644" s="5">
        <v>45642</v>
      </c>
      <c r="B644" s="6" t="s">
        <v>57</v>
      </c>
      <c r="C644" s="6" t="s">
        <v>126</v>
      </c>
      <c r="D644" s="6" t="s">
        <v>127</v>
      </c>
      <c r="E644" s="6" t="s">
        <v>45</v>
      </c>
      <c r="F644" s="6" t="s">
        <v>128</v>
      </c>
      <c r="G644" s="6" t="s">
        <v>94</v>
      </c>
      <c r="H644" s="6" t="s">
        <v>98</v>
      </c>
      <c r="I644" s="6">
        <v>18</v>
      </c>
      <c r="J644" s="6">
        <v>12</v>
      </c>
      <c r="K644" s="6">
        <v>3421.08</v>
      </c>
      <c r="L644" s="6"/>
      <c r="M644" s="6" t="s">
        <v>105</v>
      </c>
      <c r="N644" s="10">
        <f>IF(AND(Table1[[#This Row],[quantity]] &gt;= 0, Table1[[#This Row],[amount]] &gt;= 0), Table1[[#This Row],[quantity]] * Table1[[#This Row],[amount]], 0)</f>
        <v>41052.959999999999</v>
      </c>
      <c r="O644" s="10">
        <f t="shared" si="40"/>
        <v>1435272.1399999997</v>
      </c>
      <c r="P644" s="10">
        <f t="shared" si="41"/>
        <v>2945197.2800000012</v>
      </c>
      <c r="Q644" s="10">
        <f t="shared" si="42"/>
        <v>1984</v>
      </c>
      <c r="R644" s="10">
        <f t="shared" si="43"/>
        <v>200</v>
      </c>
      <c r="S644" s="10">
        <f>IF(Table1[[#This Row],[quantity]]&gt;0,Table1[[#This Row],[quantity]],0)</f>
        <v>12</v>
      </c>
      <c r="T644" s="10">
        <f>IF(AND(Table1[[#This Row],[quantity]]&lt;0,Table1[[#This Row],[amount]]&lt;0),Table1[[#This Row],[quantity]]*Table1[[#This Row],[amount]],0)</f>
        <v>0</v>
      </c>
      <c r="U644" s="10">
        <f>IF(Table1[[#This Row],[quantity]]&lt;0,Table1[[#This Row],[quantity]],0)</f>
        <v>0</v>
      </c>
    </row>
    <row r="645" spans="1:21" ht="14.25" customHeight="1" x14ac:dyDescent="0.25">
      <c r="A645" s="5">
        <v>45642</v>
      </c>
      <c r="B645" s="6" t="s">
        <v>57</v>
      </c>
      <c r="C645" s="6" t="s">
        <v>126</v>
      </c>
      <c r="D645" s="6" t="s">
        <v>127</v>
      </c>
      <c r="E645" s="6" t="s">
        <v>45</v>
      </c>
      <c r="F645" s="6" t="s">
        <v>128</v>
      </c>
      <c r="G645" s="6" t="s">
        <v>18</v>
      </c>
      <c r="H645" s="6" t="s">
        <v>104</v>
      </c>
      <c r="I645" s="6">
        <v>480</v>
      </c>
      <c r="J645" s="6">
        <v>24</v>
      </c>
      <c r="K645" s="6">
        <v>1680</v>
      </c>
      <c r="L645" s="6"/>
      <c r="M645" s="6" t="s">
        <v>105</v>
      </c>
      <c r="N645" s="10">
        <f>IF(AND(Table1[[#This Row],[quantity]] &gt;= 0, Table1[[#This Row],[amount]] &gt;= 0), Table1[[#This Row],[quantity]] * Table1[[#This Row],[amount]], 0)</f>
        <v>40320</v>
      </c>
      <c r="O645" s="10">
        <f t="shared" si="40"/>
        <v>1394219.1799999997</v>
      </c>
      <c r="P645" s="10">
        <f t="shared" si="41"/>
        <v>2904144.3200000012</v>
      </c>
      <c r="Q645" s="10">
        <f t="shared" si="42"/>
        <v>1972</v>
      </c>
      <c r="R645" s="10">
        <f t="shared" si="43"/>
        <v>199</v>
      </c>
      <c r="S645" s="10">
        <f>IF(Table1[[#This Row],[quantity]]&gt;0,Table1[[#This Row],[quantity]],0)</f>
        <v>24</v>
      </c>
      <c r="T645" s="10">
        <f>IF(AND(Table1[[#This Row],[quantity]]&lt;0,Table1[[#This Row],[amount]]&lt;0),Table1[[#This Row],[quantity]]*Table1[[#This Row],[amount]],0)</f>
        <v>0</v>
      </c>
      <c r="U645" s="10">
        <f>IF(Table1[[#This Row],[quantity]]&lt;0,Table1[[#This Row],[quantity]],0)</f>
        <v>0</v>
      </c>
    </row>
    <row r="646" spans="1:21" ht="14.25" customHeight="1" x14ac:dyDescent="0.25">
      <c r="A646" s="5">
        <v>45646</v>
      </c>
      <c r="B646" s="6" t="s">
        <v>57</v>
      </c>
      <c r="C646" s="6" t="s">
        <v>96</v>
      </c>
      <c r="D646" s="6" t="s">
        <v>97</v>
      </c>
      <c r="E646" s="6" t="s">
        <v>60</v>
      </c>
      <c r="F646" s="6" t="s">
        <v>61</v>
      </c>
      <c r="G646" s="6" t="s">
        <v>18</v>
      </c>
      <c r="H646" s="6" t="s">
        <v>104</v>
      </c>
      <c r="I646" s="6">
        <v>80</v>
      </c>
      <c r="J646" s="6">
        <v>24</v>
      </c>
      <c r="K646" s="6">
        <v>1663.92</v>
      </c>
      <c r="L646" s="6"/>
      <c r="M646" s="6" t="s">
        <v>136</v>
      </c>
      <c r="N646" s="10">
        <f>IF(AND(Table1[[#This Row],[quantity]] &gt;= 0, Table1[[#This Row],[amount]] &gt;= 0), Table1[[#This Row],[quantity]] * Table1[[#This Row],[amount]], 0)</f>
        <v>39934.080000000002</v>
      </c>
      <c r="O646" s="10">
        <f t="shared" si="40"/>
        <v>337833.26</v>
      </c>
      <c r="P646" s="10">
        <f t="shared" si="41"/>
        <v>1986390.7899999991</v>
      </c>
      <c r="Q646" s="10">
        <f t="shared" si="42"/>
        <v>1299</v>
      </c>
      <c r="R646" s="10">
        <f t="shared" si="43"/>
        <v>145</v>
      </c>
      <c r="S646" s="10">
        <f>IF(Table1[[#This Row],[quantity]]&gt;0,Table1[[#This Row],[quantity]],0)</f>
        <v>24</v>
      </c>
      <c r="T646" s="10">
        <f>IF(AND(Table1[[#This Row],[quantity]]&lt;0,Table1[[#This Row],[amount]]&lt;0),Table1[[#This Row],[quantity]]*Table1[[#This Row],[amount]],0)</f>
        <v>0</v>
      </c>
      <c r="U646" s="10">
        <f>IF(Table1[[#This Row],[quantity]]&lt;0,Table1[[#This Row],[quantity]],0)</f>
        <v>0</v>
      </c>
    </row>
    <row r="647" spans="1:21" ht="14.25" customHeight="1" x14ac:dyDescent="0.25">
      <c r="A647" s="5">
        <v>45643</v>
      </c>
      <c r="B647" s="6" t="s">
        <v>57</v>
      </c>
      <c r="C647" s="6" t="s">
        <v>87</v>
      </c>
      <c r="D647" s="6" t="s">
        <v>88</v>
      </c>
      <c r="E647" s="6" t="s">
        <v>60</v>
      </c>
      <c r="F647" s="6" t="s">
        <v>61</v>
      </c>
      <c r="G647" s="6" t="s">
        <v>18</v>
      </c>
      <c r="H647" s="6" t="s">
        <v>104</v>
      </c>
      <c r="I647" s="6">
        <v>80</v>
      </c>
      <c r="J647" s="6">
        <v>24</v>
      </c>
      <c r="K647" s="6">
        <v>1663.92</v>
      </c>
      <c r="L647" s="6"/>
      <c r="M647" s="6" t="s">
        <v>136</v>
      </c>
      <c r="N647" s="10">
        <f>IF(AND(Table1[[#This Row],[quantity]] &gt;= 0, Table1[[#This Row],[amount]] &gt;= 0), Table1[[#This Row],[quantity]] * Table1[[#This Row],[amount]], 0)</f>
        <v>39934.080000000002</v>
      </c>
      <c r="O647" s="10">
        <f t="shared" si="40"/>
        <v>523324.86000000004</v>
      </c>
      <c r="P647" s="10">
        <f t="shared" si="41"/>
        <v>1946456.709999999</v>
      </c>
      <c r="Q647" s="10">
        <f t="shared" si="42"/>
        <v>1275</v>
      </c>
      <c r="R647" s="10">
        <f t="shared" si="43"/>
        <v>144</v>
      </c>
      <c r="S647" s="10">
        <f>IF(Table1[[#This Row],[quantity]]&gt;0,Table1[[#This Row],[quantity]],0)</f>
        <v>24</v>
      </c>
      <c r="T647" s="10">
        <f>IF(AND(Table1[[#This Row],[quantity]]&lt;0,Table1[[#This Row],[amount]]&lt;0),Table1[[#This Row],[quantity]]*Table1[[#This Row],[amount]],0)</f>
        <v>0</v>
      </c>
      <c r="U647" s="10">
        <f>IF(Table1[[#This Row],[quantity]]&lt;0,Table1[[#This Row],[quantity]],0)</f>
        <v>0</v>
      </c>
    </row>
    <row r="648" spans="1:21" ht="14.25" customHeight="1" x14ac:dyDescent="0.25">
      <c r="A648" s="5">
        <v>45642</v>
      </c>
      <c r="B648" s="6" t="s">
        <v>57</v>
      </c>
      <c r="C648" s="6" t="s">
        <v>126</v>
      </c>
      <c r="D648" s="6" t="s">
        <v>127</v>
      </c>
      <c r="E648" s="6" t="s">
        <v>45</v>
      </c>
      <c r="F648" s="6" t="s">
        <v>128</v>
      </c>
      <c r="G648" s="6" t="s">
        <v>94</v>
      </c>
      <c r="H648" s="6" t="s">
        <v>98</v>
      </c>
      <c r="I648" s="6">
        <v>18</v>
      </c>
      <c r="J648" s="6">
        <v>11</v>
      </c>
      <c r="K648" s="6">
        <v>3618.45</v>
      </c>
      <c r="L648" s="6"/>
      <c r="M648" s="6" t="s">
        <v>105</v>
      </c>
      <c r="N648" s="10">
        <f>IF(AND(Table1[[#This Row],[quantity]] &gt;= 0, Table1[[#This Row],[amount]] &gt;= 0), Table1[[#This Row],[quantity]] * Table1[[#This Row],[amount]], 0)</f>
        <v>39802.949999999997</v>
      </c>
      <c r="O648" s="10">
        <f t="shared" si="40"/>
        <v>1353899.18</v>
      </c>
      <c r="P648" s="10">
        <f t="shared" si="41"/>
        <v>2863824.3200000012</v>
      </c>
      <c r="Q648" s="10">
        <f t="shared" si="42"/>
        <v>1948</v>
      </c>
      <c r="R648" s="10">
        <f t="shared" si="43"/>
        <v>198</v>
      </c>
      <c r="S648" s="10">
        <f>IF(Table1[[#This Row],[quantity]]&gt;0,Table1[[#This Row],[quantity]],0)</f>
        <v>11</v>
      </c>
      <c r="T648" s="10">
        <f>IF(AND(Table1[[#This Row],[quantity]]&lt;0,Table1[[#This Row],[amount]]&lt;0),Table1[[#This Row],[quantity]]*Table1[[#This Row],[amount]],0)</f>
        <v>0</v>
      </c>
      <c r="U648" s="10">
        <f>IF(Table1[[#This Row],[quantity]]&lt;0,Table1[[#This Row],[quantity]],0)</f>
        <v>0</v>
      </c>
    </row>
    <row r="649" spans="1:21" ht="14.25" customHeight="1" x14ac:dyDescent="0.25">
      <c r="A649" s="5">
        <v>45640</v>
      </c>
      <c r="B649" s="6" t="s">
        <v>57</v>
      </c>
      <c r="C649" s="6" t="s">
        <v>65</v>
      </c>
      <c r="D649" s="6" t="s">
        <v>66</v>
      </c>
      <c r="E649" s="6" t="s">
        <v>60</v>
      </c>
      <c r="F649" s="6" t="s">
        <v>61</v>
      </c>
      <c r="G649" s="6" t="s">
        <v>26</v>
      </c>
      <c r="H649" s="6" t="s">
        <v>27</v>
      </c>
      <c r="I649" s="6">
        <v>96</v>
      </c>
      <c r="J649" s="6">
        <v>24</v>
      </c>
      <c r="K649" s="6">
        <v>1607.04</v>
      </c>
      <c r="L649" s="6"/>
      <c r="M649" s="6" t="s">
        <v>105</v>
      </c>
      <c r="N649" s="10">
        <f>IF(AND(Table1[[#This Row],[quantity]] &gt;= 0, Table1[[#This Row],[amount]] &gt;= 0), Table1[[#This Row],[quantity]] * Table1[[#This Row],[amount]], 0)</f>
        <v>38568.959999999999</v>
      </c>
      <c r="O649" s="10">
        <f t="shared" si="40"/>
        <v>426702.53</v>
      </c>
      <c r="P649" s="10">
        <f t="shared" si="41"/>
        <v>2824021.3700000015</v>
      </c>
      <c r="Q649" s="10">
        <f t="shared" si="42"/>
        <v>1937</v>
      </c>
      <c r="R649" s="10">
        <f t="shared" si="43"/>
        <v>197</v>
      </c>
      <c r="S649" s="10">
        <f>IF(Table1[[#This Row],[quantity]]&gt;0,Table1[[#This Row],[quantity]],0)</f>
        <v>24</v>
      </c>
      <c r="T649" s="10">
        <f>IF(AND(Table1[[#This Row],[quantity]]&lt;0,Table1[[#This Row],[amount]]&lt;0),Table1[[#This Row],[quantity]]*Table1[[#This Row],[amount]],0)</f>
        <v>0</v>
      </c>
      <c r="U649" s="10">
        <f>IF(Table1[[#This Row],[quantity]]&lt;0,Table1[[#This Row],[quantity]],0)</f>
        <v>0</v>
      </c>
    </row>
    <row r="650" spans="1:21" ht="14.25" customHeight="1" x14ac:dyDescent="0.25">
      <c r="A650" s="5">
        <v>45643</v>
      </c>
      <c r="B650" s="6" t="s">
        <v>57</v>
      </c>
      <c r="C650" s="6" t="s">
        <v>137</v>
      </c>
      <c r="D650" s="6" t="s">
        <v>138</v>
      </c>
      <c r="E650" s="6" t="s">
        <v>60</v>
      </c>
      <c r="F650" s="6" t="s">
        <v>61</v>
      </c>
      <c r="G650" s="6" t="s">
        <v>26</v>
      </c>
      <c r="H650" s="6" t="s">
        <v>27</v>
      </c>
      <c r="I650" s="6">
        <v>96</v>
      </c>
      <c r="J650" s="6">
        <v>24</v>
      </c>
      <c r="K650" s="6">
        <v>1607.04</v>
      </c>
      <c r="L650" s="6"/>
      <c r="M650" s="6" t="s">
        <v>136</v>
      </c>
      <c r="N650" s="10">
        <f>IF(AND(Table1[[#This Row],[quantity]] &gt;= 0, Table1[[#This Row],[amount]] &gt;= 0), Table1[[#This Row],[quantity]] * Table1[[#This Row],[amount]], 0)</f>
        <v>38568.959999999999</v>
      </c>
      <c r="O650" s="10">
        <f t="shared" si="40"/>
        <v>275160.69</v>
      </c>
      <c r="P650" s="10">
        <f t="shared" si="41"/>
        <v>1906522.6299999992</v>
      </c>
      <c r="Q650" s="10">
        <f t="shared" si="42"/>
        <v>1251</v>
      </c>
      <c r="R650" s="10">
        <f t="shared" si="43"/>
        <v>143</v>
      </c>
      <c r="S650" s="10">
        <f>IF(Table1[[#This Row],[quantity]]&gt;0,Table1[[#This Row],[quantity]],0)</f>
        <v>24</v>
      </c>
      <c r="T650" s="10">
        <f>IF(AND(Table1[[#This Row],[quantity]]&lt;0,Table1[[#This Row],[amount]]&lt;0),Table1[[#This Row],[quantity]]*Table1[[#This Row],[amount]],0)</f>
        <v>0</v>
      </c>
      <c r="U650" s="10">
        <f>IF(Table1[[#This Row],[quantity]]&lt;0,Table1[[#This Row],[quantity]],0)</f>
        <v>0</v>
      </c>
    </row>
    <row r="651" spans="1:21" ht="14.25" customHeight="1" x14ac:dyDescent="0.25">
      <c r="A651" s="5">
        <v>45642</v>
      </c>
      <c r="B651" s="6" t="s">
        <v>57</v>
      </c>
      <c r="C651" s="6" t="s">
        <v>126</v>
      </c>
      <c r="D651" s="6" t="s">
        <v>127</v>
      </c>
      <c r="E651" s="6" t="s">
        <v>45</v>
      </c>
      <c r="F651" s="6" t="s">
        <v>128</v>
      </c>
      <c r="G651" s="6" t="s">
        <v>51</v>
      </c>
      <c r="H651" s="6" t="s">
        <v>52</v>
      </c>
      <c r="I651" s="6">
        <v>96</v>
      </c>
      <c r="J651" s="6">
        <v>24</v>
      </c>
      <c r="K651" s="6">
        <v>1607.04</v>
      </c>
      <c r="L651" s="6"/>
      <c r="M651" s="6" t="s">
        <v>105</v>
      </c>
      <c r="N651" s="10">
        <f>IF(AND(Table1[[#This Row],[quantity]] &gt;= 0, Table1[[#This Row],[amount]] &gt;= 0), Table1[[#This Row],[quantity]] * Table1[[#This Row],[amount]], 0)</f>
        <v>38568.959999999999</v>
      </c>
      <c r="O651" s="10">
        <f t="shared" si="40"/>
        <v>1314096.23</v>
      </c>
      <c r="P651" s="10">
        <f t="shared" si="41"/>
        <v>2785452.4100000011</v>
      </c>
      <c r="Q651" s="10">
        <f t="shared" si="42"/>
        <v>1913</v>
      </c>
      <c r="R651" s="10">
        <f t="shared" si="43"/>
        <v>196</v>
      </c>
      <c r="S651" s="10">
        <f>IF(Table1[[#This Row],[quantity]]&gt;0,Table1[[#This Row],[quantity]],0)</f>
        <v>24</v>
      </c>
      <c r="T651" s="10">
        <f>IF(AND(Table1[[#This Row],[quantity]]&lt;0,Table1[[#This Row],[amount]]&lt;0),Table1[[#This Row],[quantity]]*Table1[[#This Row],[amount]],0)</f>
        <v>0</v>
      </c>
      <c r="U651" s="10">
        <f>IF(Table1[[#This Row],[quantity]]&lt;0,Table1[[#This Row],[quantity]],0)</f>
        <v>0</v>
      </c>
    </row>
    <row r="652" spans="1:21" ht="14.25" customHeight="1" x14ac:dyDescent="0.25">
      <c r="A652" s="5">
        <v>45642</v>
      </c>
      <c r="B652" s="6" t="s">
        <v>57</v>
      </c>
      <c r="C652" s="6" t="s">
        <v>126</v>
      </c>
      <c r="D652" s="6" t="s">
        <v>127</v>
      </c>
      <c r="E652" s="6" t="s">
        <v>45</v>
      </c>
      <c r="F652" s="6" t="s">
        <v>128</v>
      </c>
      <c r="G652" s="6" t="s">
        <v>74</v>
      </c>
      <c r="H652" s="6" t="s">
        <v>75</v>
      </c>
      <c r="I652" s="6">
        <v>12</v>
      </c>
      <c r="J652" s="6">
        <v>6</v>
      </c>
      <c r="K652" s="6">
        <v>6423.18</v>
      </c>
      <c r="L652" s="6"/>
      <c r="M652" s="6" t="s">
        <v>136</v>
      </c>
      <c r="N652" s="10">
        <f>IF(AND(Table1[[#This Row],[quantity]] &gt;= 0, Table1[[#This Row],[amount]] &gt;= 0), Table1[[#This Row],[quantity]] * Table1[[#This Row],[amount]], 0)</f>
        <v>38539.08</v>
      </c>
      <c r="O652" s="10">
        <f t="shared" si="40"/>
        <v>1275527.27</v>
      </c>
      <c r="P652" s="10">
        <f t="shared" si="41"/>
        <v>1867953.669999999</v>
      </c>
      <c r="Q652" s="10">
        <f t="shared" si="42"/>
        <v>1227</v>
      </c>
      <c r="R652" s="10">
        <f t="shared" si="43"/>
        <v>142</v>
      </c>
      <c r="S652" s="10">
        <f>IF(Table1[[#This Row],[quantity]]&gt;0,Table1[[#This Row],[quantity]],0)</f>
        <v>6</v>
      </c>
      <c r="T652" s="10">
        <f>IF(AND(Table1[[#This Row],[quantity]]&lt;0,Table1[[#This Row],[amount]]&lt;0),Table1[[#This Row],[quantity]]*Table1[[#This Row],[amount]],0)</f>
        <v>0</v>
      </c>
      <c r="U652" s="10">
        <f>IF(Table1[[#This Row],[quantity]]&lt;0,Table1[[#This Row],[quantity]],0)</f>
        <v>0</v>
      </c>
    </row>
    <row r="653" spans="1:21" ht="14.25" customHeight="1" x14ac:dyDescent="0.25">
      <c r="A653" s="5">
        <v>45642</v>
      </c>
      <c r="B653" s="6" t="s">
        <v>57</v>
      </c>
      <c r="C653" s="6" t="s">
        <v>126</v>
      </c>
      <c r="D653" s="6" t="s">
        <v>127</v>
      </c>
      <c r="E653" s="6" t="s">
        <v>45</v>
      </c>
      <c r="F653" s="6" t="s">
        <v>128</v>
      </c>
      <c r="G653" s="6" t="s">
        <v>51</v>
      </c>
      <c r="H653" s="6" t="s">
        <v>52</v>
      </c>
      <c r="I653" s="6">
        <v>48</v>
      </c>
      <c r="J653" s="6">
        <v>12</v>
      </c>
      <c r="K653" s="6">
        <v>3120</v>
      </c>
      <c r="L653" s="6"/>
      <c r="M653" s="6" t="s">
        <v>105</v>
      </c>
      <c r="N653" s="10">
        <f>IF(AND(Table1[[#This Row],[quantity]] &gt;= 0, Table1[[#This Row],[amount]] &gt;= 0), Table1[[#This Row],[quantity]] * Table1[[#This Row],[amount]], 0)</f>
        <v>37440</v>
      </c>
      <c r="O653" s="10">
        <f t="shared" si="40"/>
        <v>1236988.19</v>
      </c>
      <c r="P653" s="10">
        <f t="shared" si="41"/>
        <v>2746883.4500000007</v>
      </c>
      <c r="Q653" s="10">
        <f t="shared" si="42"/>
        <v>1889</v>
      </c>
      <c r="R653" s="10">
        <f t="shared" si="43"/>
        <v>195</v>
      </c>
      <c r="S653" s="10">
        <f>IF(Table1[[#This Row],[quantity]]&gt;0,Table1[[#This Row],[quantity]],0)</f>
        <v>12</v>
      </c>
      <c r="T653" s="10">
        <f>IF(AND(Table1[[#This Row],[quantity]]&lt;0,Table1[[#This Row],[amount]]&lt;0),Table1[[#This Row],[quantity]]*Table1[[#This Row],[amount]],0)</f>
        <v>0</v>
      </c>
      <c r="U653" s="10">
        <f>IF(Table1[[#This Row],[quantity]]&lt;0,Table1[[#This Row],[quantity]],0)</f>
        <v>0</v>
      </c>
    </row>
    <row r="654" spans="1:21" ht="14.25" customHeight="1" x14ac:dyDescent="0.25">
      <c r="A654" s="5">
        <v>45628</v>
      </c>
      <c r="B654" s="6" t="s">
        <v>83</v>
      </c>
      <c r="C654" s="6" t="s">
        <v>210</v>
      </c>
      <c r="D654" s="6" t="s">
        <v>211</v>
      </c>
      <c r="E654" s="6" t="s">
        <v>212</v>
      </c>
      <c r="F654" s="6" t="s">
        <v>213</v>
      </c>
      <c r="G654" s="6" t="s">
        <v>62</v>
      </c>
      <c r="H654" s="6" t="s">
        <v>71</v>
      </c>
      <c r="I654" s="6">
        <v>12</v>
      </c>
      <c r="J654" s="6">
        <v>-12</v>
      </c>
      <c r="K654" s="6">
        <v>-3111.12</v>
      </c>
      <c r="L654" s="6" t="s">
        <v>174</v>
      </c>
      <c r="M654" s="6" t="s">
        <v>207</v>
      </c>
      <c r="N654" s="10">
        <f>IF(AND(Table1[[#This Row],[quantity]] &gt;= 0, Table1[[#This Row],[amount]] &gt;= 0), Table1[[#This Row],[quantity]] * Table1[[#This Row],[amount]], 0)</f>
        <v>0</v>
      </c>
      <c r="O654" s="10">
        <f t="shared" si="40"/>
        <v>0</v>
      </c>
      <c r="P654" s="10">
        <f t="shared" si="41"/>
        <v>111937.25999999998</v>
      </c>
      <c r="Q654" s="10">
        <f t="shared" si="42"/>
        <v>-1227</v>
      </c>
      <c r="R654" s="10">
        <f t="shared" si="43"/>
        <v>422</v>
      </c>
      <c r="S654" s="10">
        <f>IF(Table1[[#This Row],[quantity]]&gt;0,Table1[[#This Row],[quantity]],0)</f>
        <v>0</v>
      </c>
      <c r="T654" s="10">
        <f>IF(AND(Table1[[#This Row],[quantity]]&lt;0,Table1[[#This Row],[amount]]&lt;0),Table1[[#This Row],[quantity]]*Table1[[#This Row],[amount]],0)</f>
        <v>37333.440000000002</v>
      </c>
      <c r="U654" s="10">
        <f>IF(Table1[[#This Row],[quantity]]&lt;0,Table1[[#This Row],[quantity]],0)</f>
        <v>-12</v>
      </c>
    </row>
    <row r="655" spans="1:21" ht="14.25" customHeight="1" x14ac:dyDescent="0.25">
      <c r="A655" s="5">
        <v>45642</v>
      </c>
      <c r="B655" s="6" t="s">
        <v>57</v>
      </c>
      <c r="C655" s="6" t="s">
        <v>126</v>
      </c>
      <c r="D655" s="6" t="s">
        <v>127</v>
      </c>
      <c r="E655" s="6" t="s">
        <v>45</v>
      </c>
      <c r="F655" s="6" t="s">
        <v>128</v>
      </c>
      <c r="G655" s="6" t="s">
        <v>77</v>
      </c>
      <c r="H655" s="6" t="s">
        <v>78</v>
      </c>
      <c r="I655" s="6">
        <v>6</v>
      </c>
      <c r="J655" s="6">
        <v>10</v>
      </c>
      <c r="K655" s="6">
        <v>3730.4</v>
      </c>
      <c r="L655" s="6"/>
      <c r="M655" s="6" t="s">
        <v>136</v>
      </c>
      <c r="N655" s="10">
        <f>IF(AND(Table1[[#This Row],[quantity]] &gt;= 0, Table1[[#This Row],[amount]] &gt;= 0), Table1[[#This Row],[quantity]] * Table1[[#This Row],[amount]], 0)</f>
        <v>37304</v>
      </c>
      <c r="O655" s="10">
        <f t="shared" si="40"/>
        <v>1199548.1900000002</v>
      </c>
      <c r="P655" s="10">
        <f t="shared" si="41"/>
        <v>1829414.5899999989</v>
      </c>
      <c r="Q655" s="10">
        <f t="shared" si="42"/>
        <v>1221</v>
      </c>
      <c r="R655" s="10">
        <f t="shared" si="43"/>
        <v>141</v>
      </c>
      <c r="S655" s="10">
        <f>IF(Table1[[#This Row],[quantity]]&gt;0,Table1[[#This Row],[quantity]],0)</f>
        <v>10</v>
      </c>
      <c r="T655" s="10">
        <f>IF(AND(Table1[[#This Row],[quantity]]&lt;0,Table1[[#This Row],[amount]]&lt;0),Table1[[#This Row],[quantity]]*Table1[[#This Row],[amount]],0)</f>
        <v>0</v>
      </c>
      <c r="U655" s="10">
        <f>IF(Table1[[#This Row],[quantity]]&lt;0,Table1[[#This Row],[quantity]],0)</f>
        <v>0</v>
      </c>
    </row>
    <row r="656" spans="1:21" ht="14.25" customHeight="1" x14ac:dyDescent="0.25">
      <c r="A656" s="5">
        <v>45643</v>
      </c>
      <c r="B656" s="6" t="s">
        <v>83</v>
      </c>
      <c r="C656" s="6" t="s">
        <v>126</v>
      </c>
      <c r="D656" s="6" t="s">
        <v>127</v>
      </c>
      <c r="E656" s="6" t="s">
        <v>45</v>
      </c>
      <c r="F656" s="6" t="s">
        <v>128</v>
      </c>
      <c r="G656" s="6" t="s">
        <v>77</v>
      </c>
      <c r="H656" s="6" t="s">
        <v>78</v>
      </c>
      <c r="I656" s="6">
        <v>6</v>
      </c>
      <c r="J656" s="6">
        <v>-10</v>
      </c>
      <c r="K656" s="6">
        <v>-3730.4</v>
      </c>
      <c r="L656" s="6" t="s">
        <v>86</v>
      </c>
      <c r="M656" s="6" t="s">
        <v>136</v>
      </c>
      <c r="N656" s="10">
        <f>IF(AND(Table1[[#This Row],[quantity]] &gt;= 0, Table1[[#This Row],[amount]] &gt;= 0), Table1[[#This Row],[quantity]] * Table1[[#This Row],[amount]], 0)</f>
        <v>0</v>
      </c>
      <c r="O656" s="10">
        <f t="shared" si="40"/>
        <v>1162244.1900000002</v>
      </c>
      <c r="P656" s="10">
        <f t="shared" si="41"/>
        <v>1792110.5899999989</v>
      </c>
      <c r="Q656" s="10">
        <f t="shared" si="42"/>
        <v>1211</v>
      </c>
      <c r="R656" s="10">
        <f t="shared" si="43"/>
        <v>140</v>
      </c>
      <c r="S656" s="10">
        <f>IF(Table1[[#This Row],[quantity]]&gt;0,Table1[[#This Row],[quantity]],0)</f>
        <v>0</v>
      </c>
      <c r="T656" s="10">
        <f>IF(AND(Table1[[#This Row],[quantity]]&lt;0,Table1[[#This Row],[amount]]&lt;0),Table1[[#This Row],[quantity]]*Table1[[#This Row],[amount]],0)</f>
        <v>37304</v>
      </c>
      <c r="U656" s="10">
        <f>IF(Table1[[#This Row],[quantity]]&lt;0,Table1[[#This Row],[quantity]],0)</f>
        <v>-10</v>
      </c>
    </row>
    <row r="657" spans="1:21" ht="14.25" customHeight="1" x14ac:dyDescent="0.25">
      <c r="A657" s="5">
        <v>45642</v>
      </c>
      <c r="B657" s="6" t="s">
        <v>57</v>
      </c>
      <c r="C657" s="6" t="s">
        <v>126</v>
      </c>
      <c r="D657" s="6" t="s">
        <v>127</v>
      </c>
      <c r="E657" s="6" t="s">
        <v>45</v>
      </c>
      <c r="F657" s="6" t="s">
        <v>128</v>
      </c>
      <c r="G657" s="6" t="s">
        <v>40</v>
      </c>
      <c r="H657" s="6" t="s">
        <v>47</v>
      </c>
      <c r="I657" s="6">
        <v>12</v>
      </c>
      <c r="J657" s="6">
        <v>4</v>
      </c>
      <c r="K657" s="6">
        <v>9299.0400000000009</v>
      </c>
      <c r="L657" s="6"/>
      <c r="M657" s="6" t="s">
        <v>105</v>
      </c>
      <c r="N657" s="10">
        <f>IF(AND(Table1[[#This Row],[quantity]] &gt;= 0, Table1[[#This Row],[amount]] &gt;= 0), Table1[[#This Row],[quantity]] * Table1[[#This Row],[amount]], 0)</f>
        <v>37196.160000000003</v>
      </c>
      <c r="O657" s="10">
        <f t="shared" si="40"/>
        <v>1162244.1900000002</v>
      </c>
      <c r="P657" s="10">
        <f t="shared" si="41"/>
        <v>2709443.4500000007</v>
      </c>
      <c r="Q657" s="10">
        <f t="shared" si="42"/>
        <v>1877</v>
      </c>
      <c r="R657" s="10">
        <f t="shared" si="43"/>
        <v>194</v>
      </c>
      <c r="S657" s="10">
        <f>IF(Table1[[#This Row],[quantity]]&gt;0,Table1[[#This Row],[quantity]],0)</f>
        <v>4</v>
      </c>
      <c r="T657" s="10">
        <f>IF(AND(Table1[[#This Row],[quantity]]&lt;0,Table1[[#This Row],[amount]]&lt;0),Table1[[#This Row],[quantity]]*Table1[[#This Row],[amount]],0)</f>
        <v>0</v>
      </c>
      <c r="U657" s="10">
        <f>IF(Table1[[#This Row],[quantity]]&lt;0,Table1[[#This Row],[quantity]],0)</f>
        <v>0</v>
      </c>
    </row>
    <row r="658" spans="1:21" ht="14.25" customHeight="1" x14ac:dyDescent="0.25">
      <c r="A658" s="5">
        <v>45640</v>
      </c>
      <c r="B658" s="6" t="s">
        <v>57</v>
      </c>
      <c r="C658" s="6" t="s">
        <v>96</v>
      </c>
      <c r="D658" s="6" t="s">
        <v>97</v>
      </c>
      <c r="E658" s="6" t="s">
        <v>60</v>
      </c>
      <c r="F658" s="6" t="s">
        <v>61</v>
      </c>
      <c r="G658" s="6" t="s">
        <v>62</v>
      </c>
      <c r="H658" s="6" t="s">
        <v>124</v>
      </c>
      <c r="I658" s="6">
        <v>4</v>
      </c>
      <c r="J658" s="6">
        <v>8</v>
      </c>
      <c r="K658" s="6">
        <v>4533.28</v>
      </c>
      <c r="L658" s="6"/>
      <c r="M658" s="6" t="s">
        <v>105</v>
      </c>
      <c r="N658" s="10">
        <f>IF(AND(Table1[[#This Row],[quantity]] &gt;= 0, Table1[[#This Row],[amount]] &gt;= 0), Table1[[#This Row],[quantity]] * Table1[[#This Row],[amount]], 0)</f>
        <v>36266.239999999998</v>
      </c>
      <c r="O658" s="10">
        <f t="shared" si="40"/>
        <v>297899.18</v>
      </c>
      <c r="P658" s="10">
        <f t="shared" si="41"/>
        <v>2672247.2900000005</v>
      </c>
      <c r="Q658" s="10">
        <f t="shared" si="42"/>
        <v>1873</v>
      </c>
      <c r="R658" s="10">
        <f t="shared" si="43"/>
        <v>193</v>
      </c>
      <c r="S658" s="10">
        <f>IF(Table1[[#This Row],[quantity]]&gt;0,Table1[[#This Row],[quantity]],0)</f>
        <v>8</v>
      </c>
      <c r="T658" s="10">
        <f>IF(AND(Table1[[#This Row],[quantity]]&lt;0,Table1[[#This Row],[amount]]&lt;0),Table1[[#This Row],[quantity]]*Table1[[#This Row],[amount]],0)</f>
        <v>0</v>
      </c>
      <c r="U658" s="10">
        <f>IF(Table1[[#This Row],[quantity]]&lt;0,Table1[[#This Row],[quantity]],0)</f>
        <v>0</v>
      </c>
    </row>
    <row r="659" spans="1:21" ht="14.25" customHeight="1" x14ac:dyDescent="0.25">
      <c r="A659" s="5">
        <v>45646</v>
      </c>
      <c r="B659" s="6" t="s">
        <v>57</v>
      </c>
      <c r="C659" s="6" t="s">
        <v>67</v>
      </c>
      <c r="D659" s="6" t="s">
        <v>68</v>
      </c>
      <c r="E659" s="6" t="s">
        <v>60</v>
      </c>
      <c r="F659" s="6" t="s">
        <v>61</v>
      </c>
      <c r="G659" s="6" t="s">
        <v>110</v>
      </c>
      <c r="H659" s="6" t="s">
        <v>111</v>
      </c>
      <c r="I659" s="6">
        <v>24</v>
      </c>
      <c r="J659" s="6">
        <v>12</v>
      </c>
      <c r="K659" s="6">
        <v>3000</v>
      </c>
      <c r="L659" s="6"/>
      <c r="M659" s="6" t="s">
        <v>136</v>
      </c>
      <c r="N659" s="10">
        <f>IF(AND(Table1[[#This Row],[quantity]] &gt;= 0, Table1[[#This Row],[amount]] &gt;= 0), Table1[[#This Row],[quantity]] * Table1[[#This Row],[amount]], 0)</f>
        <v>36000</v>
      </c>
      <c r="O659" s="10">
        <f t="shared" si="40"/>
        <v>439743.32</v>
      </c>
      <c r="P659" s="10">
        <f t="shared" si="41"/>
        <v>1792110.5899999989</v>
      </c>
      <c r="Q659" s="10">
        <f t="shared" si="42"/>
        <v>1221</v>
      </c>
      <c r="R659" s="10">
        <f t="shared" si="43"/>
        <v>139</v>
      </c>
      <c r="S659" s="10">
        <f>IF(Table1[[#This Row],[quantity]]&gt;0,Table1[[#This Row],[quantity]],0)</f>
        <v>12</v>
      </c>
      <c r="T659" s="10">
        <f>IF(AND(Table1[[#This Row],[quantity]]&lt;0,Table1[[#This Row],[amount]]&lt;0),Table1[[#This Row],[quantity]]*Table1[[#This Row],[amount]],0)</f>
        <v>0</v>
      </c>
      <c r="U659" s="10">
        <f>IF(Table1[[#This Row],[quantity]]&lt;0,Table1[[#This Row],[quantity]],0)</f>
        <v>0</v>
      </c>
    </row>
    <row r="660" spans="1:21" ht="14.25" customHeight="1" x14ac:dyDescent="0.25">
      <c r="A660" s="5">
        <v>45642</v>
      </c>
      <c r="B660" s="6" t="s">
        <v>57</v>
      </c>
      <c r="C660" s="6" t="s">
        <v>126</v>
      </c>
      <c r="D660" s="6" t="s">
        <v>127</v>
      </c>
      <c r="E660" s="6" t="s">
        <v>45</v>
      </c>
      <c r="F660" s="6" t="s">
        <v>128</v>
      </c>
      <c r="G660" s="6" t="s">
        <v>122</v>
      </c>
      <c r="H660" s="6" t="s">
        <v>123</v>
      </c>
      <c r="I660" s="6">
        <v>6</v>
      </c>
      <c r="J660" s="6">
        <v>12</v>
      </c>
      <c r="K660" s="6">
        <v>2989.92</v>
      </c>
      <c r="L660" s="6"/>
      <c r="M660" s="6" t="s">
        <v>105</v>
      </c>
      <c r="N660" s="10">
        <f>IF(AND(Table1[[#This Row],[quantity]] &gt;= 0, Table1[[#This Row],[amount]] &gt;= 0), Table1[[#This Row],[quantity]] * Table1[[#This Row],[amount]], 0)</f>
        <v>35879.040000000001</v>
      </c>
      <c r="O660" s="10">
        <f t="shared" si="40"/>
        <v>1125048.0299999998</v>
      </c>
      <c r="P660" s="10">
        <f t="shared" si="41"/>
        <v>2635981.0500000007</v>
      </c>
      <c r="Q660" s="10">
        <f t="shared" si="42"/>
        <v>1865</v>
      </c>
      <c r="R660" s="10">
        <f t="shared" si="43"/>
        <v>192</v>
      </c>
      <c r="S660" s="10">
        <f>IF(Table1[[#This Row],[quantity]]&gt;0,Table1[[#This Row],[quantity]],0)</f>
        <v>12</v>
      </c>
      <c r="T660" s="10">
        <f>IF(AND(Table1[[#This Row],[quantity]]&lt;0,Table1[[#This Row],[amount]]&lt;0),Table1[[#This Row],[quantity]]*Table1[[#This Row],[amount]],0)</f>
        <v>0</v>
      </c>
      <c r="U660" s="10">
        <f>IF(Table1[[#This Row],[quantity]]&lt;0,Table1[[#This Row],[quantity]],0)</f>
        <v>0</v>
      </c>
    </row>
    <row r="661" spans="1:21" ht="14.25" customHeight="1" x14ac:dyDescent="0.25">
      <c r="A661" s="5">
        <v>45642</v>
      </c>
      <c r="B661" s="6" t="s">
        <v>57</v>
      </c>
      <c r="C661" s="6" t="s">
        <v>126</v>
      </c>
      <c r="D661" s="6" t="s">
        <v>127</v>
      </c>
      <c r="E661" s="6" t="s">
        <v>45</v>
      </c>
      <c r="F661" s="6" t="s">
        <v>128</v>
      </c>
      <c r="G661" s="6" t="s">
        <v>122</v>
      </c>
      <c r="H661" s="6" t="s">
        <v>123</v>
      </c>
      <c r="I661" s="6">
        <v>6</v>
      </c>
      <c r="J661" s="6">
        <v>12</v>
      </c>
      <c r="K661" s="6">
        <v>2989.92</v>
      </c>
      <c r="L661" s="6"/>
      <c r="M661" s="6" t="s">
        <v>105</v>
      </c>
      <c r="N661" s="10">
        <f>IF(AND(Table1[[#This Row],[quantity]] &gt;= 0, Table1[[#This Row],[amount]] &gt;= 0), Table1[[#This Row],[quantity]] * Table1[[#This Row],[amount]], 0)</f>
        <v>35879.040000000001</v>
      </c>
      <c r="O661" s="10">
        <f t="shared" si="40"/>
        <v>1089168.9900000002</v>
      </c>
      <c r="P661" s="10">
        <f t="shared" si="41"/>
        <v>2600102.0100000002</v>
      </c>
      <c r="Q661" s="10">
        <f t="shared" si="42"/>
        <v>1853</v>
      </c>
      <c r="R661" s="10">
        <f t="shared" si="43"/>
        <v>191</v>
      </c>
      <c r="S661" s="10">
        <f>IF(Table1[[#This Row],[quantity]]&gt;0,Table1[[#This Row],[quantity]],0)</f>
        <v>12</v>
      </c>
      <c r="T661" s="10">
        <f>IF(AND(Table1[[#This Row],[quantity]]&lt;0,Table1[[#This Row],[amount]]&lt;0),Table1[[#This Row],[quantity]]*Table1[[#This Row],[amount]],0)</f>
        <v>0</v>
      </c>
      <c r="U661" s="10">
        <f>IF(Table1[[#This Row],[quantity]]&lt;0,Table1[[#This Row],[quantity]],0)</f>
        <v>0</v>
      </c>
    </row>
    <row r="662" spans="1:21" ht="14.25" customHeight="1" x14ac:dyDescent="0.25">
      <c r="A662" s="5">
        <v>45642</v>
      </c>
      <c r="B662" s="6" t="s">
        <v>57</v>
      </c>
      <c r="C662" s="6" t="s">
        <v>126</v>
      </c>
      <c r="D662" s="6" t="s">
        <v>127</v>
      </c>
      <c r="E662" s="6" t="s">
        <v>45</v>
      </c>
      <c r="F662" s="6" t="s">
        <v>128</v>
      </c>
      <c r="G662" s="6" t="s">
        <v>122</v>
      </c>
      <c r="H662" s="6" t="s">
        <v>123</v>
      </c>
      <c r="I662" s="6">
        <v>6</v>
      </c>
      <c r="J662" s="6">
        <v>12</v>
      </c>
      <c r="K662" s="6">
        <v>2989.92</v>
      </c>
      <c r="L662" s="6"/>
      <c r="M662" s="6" t="s">
        <v>105</v>
      </c>
      <c r="N662" s="10">
        <f>IF(AND(Table1[[#This Row],[quantity]] &gt;= 0, Table1[[#This Row],[amount]] &gt;= 0), Table1[[#This Row],[quantity]] * Table1[[#This Row],[amount]], 0)</f>
        <v>35879.040000000001</v>
      </c>
      <c r="O662" s="10">
        <f t="shared" si="40"/>
        <v>1053289.9500000004</v>
      </c>
      <c r="P662" s="10">
        <f t="shared" si="41"/>
        <v>2564222.9700000007</v>
      </c>
      <c r="Q662" s="10">
        <f t="shared" si="42"/>
        <v>1841</v>
      </c>
      <c r="R662" s="10">
        <f t="shared" si="43"/>
        <v>190</v>
      </c>
      <c r="S662" s="10">
        <f>IF(Table1[[#This Row],[quantity]]&gt;0,Table1[[#This Row],[quantity]],0)</f>
        <v>12</v>
      </c>
      <c r="T662" s="10">
        <f>IF(AND(Table1[[#This Row],[quantity]]&lt;0,Table1[[#This Row],[amount]]&lt;0),Table1[[#This Row],[quantity]]*Table1[[#This Row],[amount]],0)</f>
        <v>0</v>
      </c>
      <c r="U662" s="10">
        <f>IF(Table1[[#This Row],[quantity]]&lt;0,Table1[[#This Row],[quantity]],0)</f>
        <v>0</v>
      </c>
    </row>
    <row r="663" spans="1:21" ht="14.25" customHeight="1" x14ac:dyDescent="0.25">
      <c r="A663" s="5">
        <v>45642</v>
      </c>
      <c r="B663" s="6" t="s">
        <v>57</v>
      </c>
      <c r="C663" s="6" t="s">
        <v>129</v>
      </c>
      <c r="D663" s="6" t="s">
        <v>130</v>
      </c>
      <c r="E663" s="6" t="s">
        <v>81</v>
      </c>
      <c r="F663" s="6" t="s">
        <v>82</v>
      </c>
      <c r="G663" s="6" t="s">
        <v>18</v>
      </c>
      <c r="H663" s="6" t="s">
        <v>19</v>
      </c>
      <c r="I663" s="6">
        <v>36</v>
      </c>
      <c r="J663" s="6">
        <v>12</v>
      </c>
      <c r="K663" s="6">
        <v>2946.48</v>
      </c>
      <c r="L663" s="6"/>
      <c r="M663" s="6" t="s">
        <v>105</v>
      </c>
      <c r="N663" s="10">
        <f>IF(AND(Table1[[#This Row],[quantity]] &gt;= 0, Table1[[#This Row],[amount]] &gt;= 0), Table1[[#This Row],[quantity]] * Table1[[#This Row],[amount]], 0)</f>
        <v>35357.760000000002</v>
      </c>
      <c r="O663" s="10">
        <f t="shared" si="40"/>
        <v>628895.75999999989</v>
      </c>
      <c r="P663" s="10">
        <f t="shared" si="41"/>
        <v>2528343.9300000002</v>
      </c>
      <c r="Q663" s="10">
        <f t="shared" si="42"/>
        <v>1829</v>
      </c>
      <c r="R663" s="10">
        <f t="shared" si="43"/>
        <v>189</v>
      </c>
      <c r="S663" s="10">
        <f>IF(Table1[[#This Row],[quantity]]&gt;0,Table1[[#This Row],[quantity]],0)</f>
        <v>12</v>
      </c>
      <c r="T663" s="10">
        <f>IF(AND(Table1[[#This Row],[quantity]]&lt;0,Table1[[#This Row],[amount]]&lt;0),Table1[[#This Row],[quantity]]*Table1[[#This Row],[amount]],0)</f>
        <v>0</v>
      </c>
      <c r="U663" s="10">
        <f>IF(Table1[[#This Row],[quantity]]&lt;0,Table1[[#This Row],[quantity]],0)</f>
        <v>0</v>
      </c>
    </row>
    <row r="664" spans="1:21" ht="14.25" customHeight="1" x14ac:dyDescent="0.25">
      <c r="A664" s="5">
        <v>45646</v>
      </c>
      <c r="B664" s="6" t="s">
        <v>57</v>
      </c>
      <c r="C664" s="6" t="s">
        <v>67</v>
      </c>
      <c r="D664" s="6" t="s">
        <v>68</v>
      </c>
      <c r="E664" s="6" t="s">
        <v>60</v>
      </c>
      <c r="F664" s="6" t="s">
        <v>61</v>
      </c>
      <c r="G664" s="6" t="s">
        <v>26</v>
      </c>
      <c r="H664" s="6" t="s">
        <v>27</v>
      </c>
      <c r="I664" s="6">
        <v>12</v>
      </c>
      <c r="J664" s="6">
        <v>12</v>
      </c>
      <c r="K664" s="6">
        <v>2946.48</v>
      </c>
      <c r="L664" s="6"/>
      <c r="M664" s="6" t="s">
        <v>136</v>
      </c>
      <c r="N664" s="10">
        <f>IF(AND(Table1[[#This Row],[quantity]] &gt;= 0, Table1[[#This Row],[amount]] &gt;= 0), Table1[[#This Row],[quantity]] * Table1[[#This Row],[amount]], 0)</f>
        <v>35357.760000000002</v>
      </c>
      <c r="O664" s="10">
        <f t="shared" si="40"/>
        <v>403743.32</v>
      </c>
      <c r="P664" s="10">
        <f t="shared" si="41"/>
        <v>1756110.5899999992</v>
      </c>
      <c r="Q664" s="10">
        <f t="shared" si="42"/>
        <v>1209</v>
      </c>
      <c r="R664" s="10">
        <f t="shared" si="43"/>
        <v>138</v>
      </c>
      <c r="S664" s="10">
        <f>IF(Table1[[#This Row],[quantity]]&gt;0,Table1[[#This Row],[quantity]],0)</f>
        <v>12</v>
      </c>
      <c r="T664" s="10">
        <f>IF(AND(Table1[[#This Row],[quantity]]&lt;0,Table1[[#This Row],[amount]]&lt;0),Table1[[#This Row],[quantity]]*Table1[[#This Row],[amount]],0)</f>
        <v>0</v>
      </c>
      <c r="U664" s="10">
        <f>IF(Table1[[#This Row],[quantity]]&lt;0,Table1[[#This Row],[quantity]],0)</f>
        <v>0</v>
      </c>
    </row>
    <row r="665" spans="1:21" ht="14.25" customHeight="1" x14ac:dyDescent="0.25">
      <c r="A665" s="5">
        <v>45642</v>
      </c>
      <c r="B665" s="6" t="s">
        <v>57</v>
      </c>
      <c r="C665" s="6" t="s">
        <v>126</v>
      </c>
      <c r="D665" s="6" t="s">
        <v>127</v>
      </c>
      <c r="E665" s="6" t="s">
        <v>45</v>
      </c>
      <c r="F665" s="6" t="s">
        <v>128</v>
      </c>
      <c r="G665" s="6" t="s">
        <v>74</v>
      </c>
      <c r="H665" s="6" t="s">
        <v>75</v>
      </c>
      <c r="I665" s="6">
        <v>56</v>
      </c>
      <c r="J665" s="6">
        <v>12</v>
      </c>
      <c r="K665" s="6">
        <v>2890.92</v>
      </c>
      <c r="L665" s="6"/>
      <c r="M665" s="6" t="s">
        <v>136</v>
      </c>
      <c r="N665" s="10">
        <f>IF(AND(Table1[[#This Row],[quantity]] &gt;= 0, Table1[[#This Row],[amount]] &gt;= 0), Table1[[#This Row],[quantity]] * Table1[[#This Row],[amount]], 0)</f>
        <v>34691.040000000001</v>
      </c>
      <c r="O665" s="10">
        <f t="shared" si="40"/>
        <v>1017410.9100000005</v>
      </c>
      <c r="P665" s="10">
        <f t="shared" si="41"/>
        <v>1720752.8299999989</v>
      </c>
      <c r="Q665" s="10">
        <f t="shared" si="42"/>
        <v>1197</v>
      </c>
      <c r="R665" s="10">
        <f t="shared" si="43"/>
        <v>137</v>
      </c>
      <c r="S665" s="10">
        <f>IF(Table1[[#This Row],[quantity]]&gt;0,Table1[[#This Row],[quantity]],0)</f>
        <v>12</v>
      </c>
      <c r="T665" s="10">
        <f>IF(AND(Table1[[#This Row],[quantity]]&lt;0,Table1[[#This Row],[amount]]&lt;0),Table1[[#This Row],[quantity]]*Table1[[#This Row],[amount]],0)</f>
        <v>0</v>
      </c>
      <c r="U665" s="10">
        <f>IF(Table1[[#This Row],[quantity]]&lt;0,Table1[[#This Row],[quantity]],0)</f>
        <v>0</v>
      </c>
    </row>
    <row r="666" spans="1:21" ht="14.25" customHeight="1" x14ac:dyDescent="0.25">
      <c r="A666" s="5">
        <v>45640</v>
      </c>
      <c r="B666" s="6" t="s">
        <v>57</v>
      </c>
      <c r="C666" s="6" t="s">
        <v>65</v>
      </c>
      <c r="D666" s="6" t="s">
        <v>66</v>
      </c>
      <c r="E666" s="6" t="s">
        <v>60</v>
      </c>
      <c r="F666" s="6" t="s">
        <v>61</v>
      </c>
      <c r="G666" s="6" t="s">
        <v>62</v>
      </c>
      <c r="H666" s="6" t="s">
        <v>124</v>
      </c>
      <c r="I666" s="6">
        <v>12</v>
      </c>
      <c r="J666" s="6">
        <v>12</v>
      </c>
      <c r="K666" s="6">
        <v>2833.32</v>
      </c>
      <c r="L666" s="6"/>
      <c r="M666" s="6" t="s">
        <v>105</v>
      </c>
      <c r="N666" s="10">
        <f>IF(AND(Table1[[#This Row],[quantity]] &gt;= 0, Table1[[#This Row],[amount]] &gt;= 0), Table1[[#This Row],[quantity]] * Table1[[#This Row],[amount]], 0)</f>
        <v>33999.840000000004</v>
      </c>
      <c r="O666" s="10">
        <f t="shared" si="40"/>
        <v>388133.57000000007</v>
      </c>
      <c r="P666" s="10">
        <f t="shared" si="41"/>
        <v>2492986.17</v>
      </c>
      <c r="Q666" s="10">
        <f t="shared" si="42"/>
        <v>1817</v>
      </c>
      <c r="R666" s="10">
        <f t="shared" si="43"/>
        <v>188</v>
      </c>
      <c r="S666" s="10">
        <f>IF(Table1[[#This Row],[quantity]]&gt;0,Table1[[#This Row],[quantity]],0)</f>
        <v>12</v>
      </c>
      <c r="T666" s="10">
        <f>IF(AND(Table1[[#This Row],[quantity]]&lt;0,Table1[[#This Row],[amount]]&lt;0),Table1[[#This Row],[quantity]]*Table1[[#This Row],[amount]],0)</f>
        <v>0</v>
      </c>
      <c r="U666" s="10">
        <f>IF(Table1[[#This Row],[quantity]]&lt;0,Table1[[#This Row],[quantity]],0)</f>
        <v>0</v>
      </c>
    </row>
    <row r="667" spans="1:21" ht="14.25" customHeight="1" x14ac:dyDescent="0.25">
      <c r="A667" s="5">
        <v>45642</v>
      </c>
      <c r="B667" s="6" t="s">
        <v>57</v>
      </c>
      <c r="C667" s="6" t="s">
        <v>129</v>
      </c>
      <c r="D667" s="6" t="s">
        <v>130</v>
      </c>
      <c r="E667" s="6" t="s">
        <v>81</v>
      </c>
      <c r="F667" s="6" t="s">
        <v>82</v>
      </c>
      <c r="G667" s="6" t="s">
        <v>62</v>
      </c>
      <c r="H667" s="6" t="s">
        <v>124</v>
      </c>
      <c r="I667" s="6">
        <v>12</v>
      </c>
      <c r="J667" s="6">
        <v>12</v>
      </c>
      <c r="K667" s="6">
        <v>2833.32</v>
      </c>
      <c r="L667" s="6"/>
      <c r="M667" s="6" t="s">
        <v>136</v>
      </c>
      <c r="N667" s="10">
        <f>IF(AND(Table1[[#This Row],[quantity]] &gt;= 0, Table1[[#This Row],[amount]] &gt;= 0), Table1[[#This Row],[quantity]] * Table1[[#This Row],[amount]], 0)</f>
        <v>33999.840000000004</v>
      </c>
      <c r="O667" s="10">
        <f t="shared" si="40"/>
        <v>593537.99999999988</v>
      </c>
      <c r="P667" s="10">
        <f t="shared" si="41"/>
        <v>1686061.7899999993</v>
      </c>
      <c r="Q667" s="10">
        <f t="shared" si="42"/>
        <v>1185</v>
      </c>
      <c r="R667" s="10">
        <f t="shared" si="43"/>
        <v>136</v>
      </c>
      <c r="S667" s="10">
        <f>IF(Table1[[#This Row],[quantity]]&gt;0,Table1[[#This Row],[quantity]],0)</f>
        <v>12</v>
      </c>
      <c r="T667" s="10">
        <f>IF(AND(Table1[[#This Row],[quantity]]&lt;0,Table1[[#This Row],[amount]]&lt;0),Table1[[#This Row],[quantity]]*Table1[[#This Row],[amount]],0)</f>
        <v>0</v>
      </c>
      <c r="U667" s="10">
        <f>IF(Table1[[#This Row],[quantity]]&lt;0,Table1[[#This Row],[quantity]],0)</f>
        <v>0</v>
      </c>
    </row>
    <row r="668" spans="1:21" ht="14.25" customHeight="1" x14ac:dyDescent="0.25">
      <c r="A668" s="5">
        <v>45642</v>
      </c>
      <c r="B668" s="6" t="s">
        <v>57</v>
      </c>
      <c r="C668" s="6" t="s">
        <v>126</v>
      </c>
      <c r="D668" s="6" t="s">
        <v>127</v>
      </c>
      <c r="E668" s="6" t="s">
        <v>45</v>
      </c>
      <c r="F668" s="6" t="s">
        <v>128</v>
      </c>
      <c r="G668" s="6" t="s">
        <v>31</v>
      </c>
      <c r="H668" s="6" t="s">
        <v>32</v>
      </c>
      <c r="I668" s="6">
        <v>60</v>
      </c>
      <c r="J668" s="6">
        <v>24</v>
      </c>
      <c r="K668" s="6">
        <v>1405.2</v>
      </c>
      <c r="L668" s="6"/>
      <c r="M668" s="6" t="s">
        <v>105</v>
      </c>
      <c r="N668" s="10">
        <f>IF(AND(Table1[[#This Row],[quantity]] &gt;= 0, Table1[[#This Row],[amount]] &gt;= 0), Table1[[#This Row],[quantity]] * Table1[[#This Row],[amount]], 0)</f>
        <v>33724.800000000003</v>
      </c>
      <c r="O668" s="10">
        <f t="shared" si="40"/>
        <v>982719.87000000058</v>
      </c>
      <c r="P668" s="10">
        <f t="shared" si="41"/>
        <v>2458986.33</v>
      </c>
      <c r="Q668" s="10">
        <f t="shared" si="42"/>
        <v>1805</v>
      </c>
      <c r="R668" s="10">
        <f t="shared" si="43"/>
        <v>187</v>
      </c>
      <c r="S668" s="10">
        <f>IF(Table1[[#This Row],[quantity]]&gt;0,Table1[[#This Row],[quantity]],0)</f>
        <v>24</v>
      </c>
      <c r="T668" s="10">
        <f>IF(AND(Table1[[#This Row],[quantity]]&lt;0,Table1[[#This Row],[amount]]&lt;0),Table1[[#This Row],[quantity]]*Table1[[#This Row],[amount]],0)</f>
        <v>0</v>
      </c>
      <c r="U668" s="10">
        <f>IF(Table1[[#This Row],[quantity]]&lt;0,Table1[[#This Row],[quantity]],0)</f>
        <v>0</v>
      </c>
    </row>
    <row r="669" spans="1:21" ht="14.25" customHeight="1" x14ac:dyDescent="0.25">
      <c r="A669" s="5">
        <v>45644</v>
      </c>
      <c r="B669" s="6" t="s">
        <v>57</v>
      </c>
      <c r="C669" s="6" t="s">
        <v>65</v>
      </c>
      <c r="D669" s="6" t="s">
        <v>66</v>
      </c>
      <c r="E669" s="6" t="s">
        <v>60</v>
      </c>
      <c r="F669" s="6" t="s">
        <v>61</v>
      </c>
      <c r="G669" s="6" t="s">
        <v>18</v>
      </c>
      <c r="H669" s="6" t="s">
        <v>131</v>
      </c>
      <c r="I669" s="6">
        <v>600</v>
      </c>
      <c r="J669" s="6">
        <v>20</v>
      </c>
      <c r="K669" s="6">
        <v>1661</v>
      </c>
      <c r="L669" s="6"/>
      <c r="M669" s="6" t="s">
        <v>136</v>
      </c>
      <c r="N669" s="10">
        <f>IF(AND(Table1[[#This Row],[quantity]] &gt;= 0, Table1[[#This Row],[amount]] &gt;= 0), Table1[[#This Row],[quantity]] * Table1[[#This Row],[amount]], 0)</f>
        <v>33220</v>
      </c>
      <c r="O669" s="10">
        <f t="shared" si="40"/>
        <v>354133.7300000001</v>
      </c>
      <c r="P669" s="10">
        <f t="shared" si="41"/>
        <v>1652061.949999999</v>
      </c>
      <c r="Q669" s="10">
        <f t="shared" si="42"/>
        <v>1173</v>
      </c>
      <c r="R669" s="10">
        <f t="shared" si="43"/>
        <v>135</v>
      </c>
      <c r="S669" s="10">
        <f>IF(Table1[[#This Row],[quantity]]&gt;0,Table1[[#This Row],[quantity]],0)</f>
        <v>20</v>
      </c>
      <c r="T669" s="10">
        <f>IF(AND(Table1[[#This Row],[quantity]]&lt;0,Table1[[#This Row],[amount]]&lt;0),Table1[[#This Row],[quantity]]*Table1[[#This Row],[amount]],0)</f>
        <v>0</v>
      </c>
      <c r="U669" s="10">
        <f>IF(Table1[[#This Row],[quantity]]&lt;0,Table1[[#This Row],[quantity]],0)</f>
        <v>0</v>
      </c>
    </row>
    <row r="670" spans="1:21" ht="14.25" customHeight="1" x14ac:dyDescent="0.25">
      <c r="A670" s="5">
        <v>45642</v>
      </c>
      <c r="B670" s="6" t="s">
        <v>57</v>
      </c>
      <c r="C670" s="6" t="s">
        <v>129</v>
      </c>
      <c r="D670" s="6" t="s">
        <v>130</v>
      </c>
      <c r="E670" s="6" t="s">
        <v>81</v>
      </c>
      <c r="F670" s="6" t="s">
        <v>82</v>
      </c>
      <c r="G670" s="6" t="s">
        <v>110</v>
      </c>
      <c r="H670" s="6" t="s">
        <v>111</v>
      </c>
      <c r="I670" s="6">
        <v>12</v>
      </c>
      <c r="J670" s="6">
        <v>12</v>
      </c>
      <c r="K670" s="6">
        <v>2749.92</v>
      </c>
      <c r="L670" s="6"/>
      <c r="M670" s="6" t="s">
        <v>105</v>
      </c>
      <c r="N670" s="10">
        <f>IF(AND(Table1[[#This Row],[quantity]] &gt;= 0, Table1[[#This Row],[amount]] &gt;= 0), Table1[[#This Row],[quantity]] * Table1[[#This Row],[amount]], 0)</f>
        <v>32999.040000000001</v>
      </c>
      <c r="O670" s="10">
        <f t="shared" si="40"/>
        <v>559538.15999999992</v>
      </c>
      <c r="P670" s="10">
        <f t="shared" si="41"/>
        <v>2425261.5299999998</v>
      </c>
      <c r="Q670" s="10">
        <f t="shared" si="42"/>
        <v>1781</v>
      </c>
      <c r="R670" s="10">
        <f t="shared" si="43"/>
        <v>186</v>
      </c>
      <c r="S670" s="10">
        <f>IF(Table1[[#This Row],[quantity]]&gt;0,Table1[[#This Row],[quantity]],0)</f>
        <v>12</v>
      </c>
      <c r="T670" s="10">
        <f>IF(AND(Table1[[#This Row],[quantity]]&lt;0,Table1[[#This Row],[amount]]&lt;0),Table1[[#This Row],[quantity]]*Table1[[#This Row],[amount]],0)</f>
        <v>0</v>
      </c>
      <c r="U670" s="10">
        <f>IF(Table1[[#This Row],[quantity]]&lt;0,Table1[[#This Row],[quantity]],0)</f>
        <v>0</v>
      </c>
    </row>
    <row r="671" spans="1:21" ht="14.25" customHeight="1" x14ac:dyDescent="0.25">
      <c r="A671" s="5">
        <v>45640</v>
      </c>
      <c r="B671" s="6" t="s">
        <v>57</v>
      </c>
      <c r="C671" s="6" t="s">
        <v>87</v>
      </c>
      <c r="D671" s="6" t="s">
        <v>88</v>
      </c>
      <c r="E671" s="6" t="s">
        <v>60</v>
      </c>
      <c r="F671" s="6" t="s">
        <v>61</v>
      </c>
      <c r="G671" s="6" t="s">
        <v>110</v>
      </c>
      <c r="H671" s="6" t="s">
        <v>111</v>
      </c>
      <c r="I671" s="6">
        <v>72</v>
      </c>
      <c r="J671" s="6">
        <v>18</v>
      </c>
      <c r="K671" s="6">
        <v>1800</v>
      </c>
      <c r="L671" s="6"/>
      <c r="M671" s="6" t="s">
        <v>105</v>
      </c>
      <c r="N671" s="10">
        <f>IF(AND(Table1[[#This Row],[quantity]] &gt;= 0, Table1[[#This Row],[amount]] &gt;= 0), Table1[[#This Row],[quantity]] * Table1[[#This Row],[amount]], 0)</f>
        <v>32400</v>
      </c>
      <c r="O671" s="10">
        <f t="shared" si="40"/>
        <v>483390.77999999997</v>
      </c>
      <c r="P671" s="10">
        <f t="shared" si="41"/>
        <v>2392262.4899999998</v>
      </c>
      <c r="Q671" s="10">
        <f t="shared" si="42"/>
        <v>1769</v>
      </c>
      <c r="R671" s="10">
        <f t="shared" si="43"/>
        <v>185</v>
      </c>
      <c r="S671" s="10">
        <f>IF(Table1[[#This Row],[quantity]]&gt;0,Table1[[#This Row],[quantity]],0)</f>
        <v>18</v>
      </c>
      <c r="T671" s="10">
        <f>IF(AND(Table1[[#This Row],[quantity]]&lt;0,Table1[[#This Row],[amount]]&lt;0),Table1[[#This Row],[quantity]]*Table1[[#This Row],[amount]],0)</f>
        <v>0</v>
      </c>
      <c r="U671" s="10">
        <f>IF(Table1[[#This Row],[quantity]]&lt;0,Table1[[#This Row],[quantity]],0)</f>
        <v>0</v>
      </c>
    </row>
    <row r="672" spans="1:21" ht="14.25" customHeight="1" x14ac:dyDescent="0.25">
      <c r="A672" s="5">
        <v>45646</v>
      </c>
      <c r="B672" s="6" t="s">
        <v>57</v>
      </c>
      <c r="C672" s="6" t="s">
        <v>67</v>
      </c>
      <c r="D672" s="6" t="s">
        <v>68</v>
      </c>
      <c r="E672" s="6" t="s">
        <v>60</v>
      </c>
      <c r="F672" s="6" t="s">
        <v>61</v>
      </c>
      <c r="G672" s="6" t="s">
        <v>62</v>
      </c>
      <c r="H672" s="6" t="s">
        <v>63</v>
      </c>
      <c r="I672" s="6">
        <v>3</v>
      </c>
      <c r="J672" s="6">
        <v>6</v>
      </c>
      <c r="K672" s="6">
        <v>5388.84</v>
      </c>
      <c r="L672" s="6"/>
      <c r="M672" s="6" t="s">
        <v>136</v>
      </c>
      <c r="N672" s="10">
        <f>IF(AND(Table1[[#This Row],[quantity]] &gt;= 0, Table1[[#This Row],[amount]] &gt;= 0), Table1[[#This Row],[quantity]] * Table1[[#This Row],[amount]], 0)</f>
        <v>32333.040000000001</v>
      </c>
      <c r="O672" s="10">
        <f t="shared" si="40"/>
        <v>368385.56</v>
      </c>
      <c r="P672" s="10">
        <f t="shared" si="41"/>
        <v>1618841.949999999</v>
      </c>
      <c r="Q672" s="10">
        <f t="shared" si="42"/>
        <v>1153</v>
      </c>
      <c r="R672" s="10">
        <f t="shared" si="43"/>
        <v>134</v>
      </c>
      <c r="S672" s="10">
        <f>IF(Table1[[#This Row],[quantity]]&gt;0,Table1[[#This Row],[quantity]],0)</f>
        <v>6</v>
      </c>
      <c r="T672" s="10">
        <f>IF(AND(Table1[[#This Row],[quantity]]&lt;0,Table1[[#This Row],[amount]]&lt;0),Table1[[#This Row],[quantity]]*Table1[[#This Row],[amount]],0)</f>
        <v>0</v>
      </c>
      <c r="U672" s="10">
        <f>IF(Table1[[#This Row],[quantity]]&lt;0,Table1[[#This Row],[quantity]],0)</f>
        <v>0</v>
      </c>
    </row>
    <row r="673" spans="1:21" ht="14.25" customHeight="1" x14ac:dyDescent="0.25">
      <c r="A673" s="5">
        <v>45642</v>
      </c>
      <c r="B673" s="6" t="s">
        <v>57</v>
      </c>
      <c r="C673" s="6" t="s">
        <v>126</v>
      </c>
      <c r="D673" s="6" t="s">
        <v>127</v>
      </c>
      <c r="E673" s="6" t="s">
        <v>45</v>
      </c>
      <c r="F673" s="6" t="s">
        <v>128</v>
      </c>
      <c r="G673" s="6" t="s">
        <v>18</v>
      </c>
      <c r="H673" s="6" t="s">
        <v>108</v>
      </c>
      <c r="I673" s="6">
        <v>72</v>
      </c>
      <c r="J673" s="6">
        <v>12</v>
      </c>
      <c r="K673" s="6">
        <v>2667.84</v>
      </c>
      <c r="L673" s="6"/>
      <c r="M673" s="6" t="s">
        <v>105</v>
      </c>
      <c r="N673" s="10">
        <f>IF(AND(Table1[[#This Row],[quantity]] &gt;= 0, Table1[[#This Row],[amount]] &gt;= 0), Table1[[#This Row],[quantity]] * Table1[[#This Row],[amount]], 0)</f>
        <v>32014.080000000002</v>
      </c>
      <c r="O673" s="10">
        <f t="shared" si="40"/>
        <v>948995.07000000053</v>
      </c>
      <c r="P673" s="10">
        <f t="shared" si="41"/>
        <v>2359862.4899999998</v>
      </c>
      <c r="Q673" s="10">
        <f t="shared" si="42"/>
        <v>1751</v>
      </c>
      <c r="R673" s="10">
        <f t="shared" si="43"/>
        <v>184</v>
      </c>
      <c r="S673" s="10">
        <f>IF(Table1[[#This Row],[quantity]]&gt;0,Table1[[#This Row],[quantity]],0)</f>
        <v>12</v>
      </c>
      <c r="T673" s="10">
        <f>IF(AND(Table1[[#This Row],[quantity]]&lt;0,Table1[[#This Row],[amount]]&lt;0),Table1[[#This Row],[quantity]]*Table1[[#This Row],[amount]],0)</f>
        <v>0</v>
      </c>
      <c r="U673" s="10">
        <f>IF(Table1[[#This Row],[quantity]]&lt;0,Table1[[#This Row],[quantity]],0)</f>
        <v>0</v>
      </c>
    </row>
    <row r="674" spans="1:21" ht="14.25" customHeight="1" x14ac:dyDescent="0.25">
      <c r="A674" s="5">
        <v>45642</v>
      </c>
      <c r="B674" s="6" t="s">
        <v>57</v>
      </c>
      <c r="C674" s="6" t="s">
        <v>126</v>
      </c>
      <c r="D674" s="6" t="s">
        <v>127</v>
      </c>
      <c r="E674" s="6" t="s">
        <v>45</v>
      </c>
      <c r="F674" s="6" t="s">
        <v>128</v>
      </c>
      <c r="G674" s="6" t="s">
        <v>26</v>
      </c>
      <c r="H674" s="6" t="s">
        <v>27</v>
      </c>
      <c r="I674" s="6">
        <v>12</v>
      </c>
      <c r="J674" s="6">
        <v>12</v>
      </c>
      <c r="K674" s="6">
        <v>2667.84</v>
      </c>
      <c r="L674" s="6"/>
      <c r="M674" s="6" t="s">
        <v>105</v>
      </c>
      <c r="N674" s="10">
        <f>IF(AND(Table1[[#This Row],[quantity]] &gt;= 0, Table1[[#This Row],[amount]] &gt;= 0), Table1[[#This Row],[quantity]] * Table1[[#This Row],[amount]], 0)</f>
        <v>32014.080000000002</v>
      </c>
      <c r="O674" s="10">
        <f t="shared" si="40"/>
        <v>916980.99000000046</v>
      </c>
      <c r="P674" s="10">
        <f t="shared" si="41"/>
        <v>2327848.41</v>
      </c>
      <c r="Q674" s="10">
        <f t="shared" si="42"/>
        <v>1739</v>
      </c>
      <c r="R674" s="10">
        <f t="shared" si="43"/>
        <v>183</v>
      </c>
      <c r="S674" s="10">
        <f>IF(Table1[[#This Row],[quantity]]&gt;0,Table1[[#This Row],[quantity]],0)</f>
        <v>12</v>
      </c>
      <c r="T674" s="10">
        <f>IF(AND(Table1[[#This Row],[quantity]]&lt;0,Table1[[#This Row],[amount]]&lt;0),Table1[[#This Row],[quantity]]*Table1[[#This Row],[amount]],0)</f>
        <v>0</v>
      </c>
      <c r="U674" s="10">
        <f>IF(Table1[[#This Row],[quantity]]&lt;0,Table1[[#This Row],[quantity]],0)</f>
        <v>0</v>
      </c>
    </row>
    <row r="675" spans="1:21" ht="14.25" customHeight="1" x14ac:dyDescent="0.25">
      <c r="A675" s="5">
        <v>45642</v>
      </c>
      <c r="B675" s="6" t="s">
        <v>57</v>
      </c>
      <c r="C675" s="6" t="s">
        <v>126</v>
      </c>
      <c r="D675" s="6" t="s">
        <v>127</v>
      </c>
      <c r="E675" s="6" t="s">
        <v>45</v>
      </c>
      <c r="F675" s="6" t="s">
        <v>128</v>
      </c>
      <c r="G675" s="6" t="s">
        <v>26</v>
      </c>
      <c r="H675" s="6" t="s">
        <v>27</v>
      </c>
      <c r="I675" s="6">
        <v>24</v>
      </c>
      <c r="J675" s="6">
        <v>12</v>
      </c>
      <c r="K675" s="6">
        <v>2667.84</v>
      </c>
      <c r="L675" s="6"/>
      <c r="M675" s="6" t="s">
        <v>105</v>
      </c>
      <c r="N675" s="10">
        <f>IF(AND(Table1[[#This Row],[quantity]] &gt;= 0, Table1[[#This Row],[amount]] &gt;= 0), Table1[[#This Row],[quantity]] * Table1[[#This Row],[amount]], 0)</f>
        <v>32014.080000000002</v>
      </c>
      <c r="O675" s="10">
        <f t="shared" si="40"/>
        <v>884966.9100000005</v>
      </c>
      <c r="P675" s="10">
        <f t="shared" si="41"/>
        <v>2295834.33</v>
      </c>
      <c r="Q675" s="10">
        <f t="shared" si="42"/>
        <v>1727</v>
      </c>
      <c r="R675" s="10">
        <f t="shared" si="43"/>
        <v>182</v>
      </c>
      <c r="S675" s="10">
        <f>IF(Table1[[#This Row],[quantity]]&gt;0,Table1[[#This Row],[quantity]],0)</f>
        <v>12</v>
      </c>
      <c r="T675" s="10">
        <f>IF(AND(Table1[[#This Row],[quantity]]&lt;0,Table1[[#This Row],[amount]]&lt;0),Table1[[#This Row],[quantity]]*Table1[[#This Row],[amount]],0)</f>
        <v>0</v>
      </c>
      <c r="U675" s="10">
        <f>IF(Table1[[#This Row],[quantity]]&lt;0,Table1[[#This Row],[quantity]],0)</f>
        <v>0</v>
      </c>
    </row>
    <row r="676" spans="1:21" ht="14.25" customHeight="1" x14ac:dyDescent="0.25">
      <c r="A676" s="5">
        <v>45645</v>
      </c>
      <c r="B676" s="6" t="s">
        <v>57</v>
      </c>
      <c r="C676" s="6" t="s">
        <v>87</v>
      </c>
      <c r="D676" s="6" t="s">
        <v>88</v>
      </c>
      <c r="E676" s="6" t="s">
        <v>60</v>
      </c>
      <c r="F676" s="6" t="s">
        <v>61</v>
      </c>
      <c r="G676" s="6" t="s">
        <v>26</v>
      </c>
      <c r="H676" s="6" t="s">
        <v>27</v>
      </c>
      <c r="I676" s="6">
        <v>12</v>
      </c>
      <c r="J676" s="6">
        <v>12</v>
      </c>
      <c r="K676" s="6">
        <v>2667.84</v>
      </c>
      <c r="L676" s="6"/>
      <c r="M676" s="6" t="s">
        <v>136</v>
      </c>
      <c r="N676" s="10">
        <f>IF(AND(Table1[[#This Row],[quantity]] &gt;= 0, Table1[[#This Row],[amount]] &gt;= 0), Table1[[#This Row],[quantity]] * Table1[[#This Row],[amount]], 0)</f>
        <v>32014.080000000002</v>
      </c>
      <c r="O676" s="10">
        <f t="shared" si="40"/>
        <v>450990.77999999997</v>
      </c>
      <c r="P676" s="10">
        <f t="shared" si="41"/>
        <v>1586508.9099999995</v>
      </c>
      <c r="Q676" s="10">
        <f t="shared" si="42"/>
        <v>1147</v>
      </c>
      <c r="R676" s="10">
        <f t="shared" si="43"/>
        <v>133</v>
      </c>
      <c r="S676" s="10">
        <f>IF(Table1[[#This Row],[quantity]]&gt;0,Table1[[#This Row],[quantity]],0)</f>
        <v>12</v>
      </c>
      <c r="T676" s="10">
        <f>IF(AND(Table1[[#This Row],[quantity]]&lt;0,Table1[[#This Row],[amount]]&lt;0),Table1[[#This Row],[quantity]]*Table1[[#This Row],[amount]],0)</f>
        <v>0</v>
      </c>
      <c r="U676" s="10">
        <f>IF(Table1[[#This Row],[quantity]]&lt;0,Table1[[#This Row],[quantity]],0)</f>
        <v>0</v>
      </c>
    </row>
    <row r="677" spans="1:21" ht="14.25" customHeight="1" x14ac:dyDescent="0.25">
      <c r="A677" s="5">
        <v>45645</v>
      </c>
      <c r="B677" s="6" t="s">
        <v>57</v>
      </c>
      <c r="C677" s="6" t="s">
        <v>87</v>
      </c>
      <c r="D677" s="6" t="s">
        <v>88</v>
      </c>
      <c r="E677" s="6" t="s">
        <v>60</v>
      </c>
      <c r="F677" s="6" t="s">
        <v>61</v>
      </c>
      <c r="G677" s="6" t="s">
        <v>26</v>
      </c>
      <c r="H677" s="6" t="s">
        <v>27</v>
      </c>
      <c r="I677" s="6">
        <v>12</v>
      </c>
      <c r="J677" s="6">
        <v>12</v>
      </c>
      <c r="K677" s="6">
        <v>2667.84</v>
      </c>
      <c r="L677" s="6"/>
      <c r="M677" s="6" t="s">
        <v>136</v>
      </c>
      <c r="N677" s="10">
        <f>IF(AND(Table1[[#This Row],[quantity]] &gt;= 0, Table1[[#This Row],[amount]] &gt;= 0), Table1[[#This Row],[quantity]] * Table1[[#This Row],[amount]], 0)</f>
        <v>32014.080000000002</v>
      </c>
      <c r="O677" s="10">
        <f t="shared" si="40"/>
        <v>418976.6999999999</v>
      </c>
      <c r="P677" s="10">
        <f t="shared" si="41"/>
        <v>1554494.8299999994</v>
      </c>
      <c r="Q677" s="10">
        <f t="shared" si="42"/>
        <v>1135</v>
      </c>
      <c r="R677" s="10">
        <f t="shared" si="43"/>
        <v>132</v>
      </c>
      <c r="S677" s="10">
        <f>IF(Table1[[#This Row],[quantity]]&gt;0,Table1[[#This Row],[quantity]],0)</f>
        <v>12</v>
      </c>
      <c r="T677" s="10">
        <f>IF(AND(Table1[[#This Row],[quantity]]&lt;0,Table1[[#This Row],[amount]]&lt;0),Table1[[#This Row],[quantity]]*Table1[[#This Row],[amount]],0)</f>
        <v>0</v>
      </c>
      <c r="U677" s="10">
        <f>IF(Table1[[#This Row],[quantity]]&lt;0,Table1[[#This Row],[quantity]],0)</f>
        <v>0</v>
      </c>
    </row>
    <row r="678" spans="1:21" ht="14.25" customHeight="1" x14ac:dyDescent="0.25">
      <c r="A678" s="5">
        <v>45639</v>
      </c>
      <c r="B678" s="6" t="s">
        <v>57</v>
      </c>
      <c r="C678" s="6" t="s">
        <v>69</v>
      </c>
      <c r="D678" s="6" t="s">
        <v>70</v>
      </c>
      <c r="E678" s="6" t="s">
        <v>60</v>
      </c>
      <c r="F678" s="6" t="s">
        <v>61</v>
      </c>
      <c r="G678" s="6" t="s">
        <v>74</v>
      </c>
      <c r="H678" s="6" t="s">
        <v>75</v>
      </c>
      <c r="I678" s="6">
        <v>12</v>
      </c>
      <c r="J678" s="6">
        <v>6</v>
      </c>
      <c r="K678" s="6">
        <v>5298.24</v>
      </c>
      <c r="L678" s="6"/>
      <c r="M678" s="6" t="s">
        <v>64</v>
      </c>
      <c r="N678" s="10">
        <f>IF(AND(Table1[[#This Row],[quantity]] &gt;= 0, Table1[[#This Row],[amount]] &gt;= 0), Table1[[#This Row],[quantity]] * Table1[[#This Row],[amount]], 0)</f>
        <v>31789.439999999999</v>
      </c>
      <c r="O678" s="10">
        <f t="shared" si="40"/>
        <v>173874.30999999997</v>
      </c>
      <c r="P678" s="10">
        <f t="shared" si="41"/>
        <v>314556.71000000002</v>
      </c>
      <c r="Q678" s="10">
        <f t="shared" si="42"/>
        <v>156</v>
      </c>
      <c r="R678" s="10">
        <f t="shared" si="43"/>
        <v>26</v>
      </c>
      <c r="S678" s="10">
        <f>IF(Table1[[#This Row],[quantity]]&gt;0,Table1[[#This Row],[quantity]],0)</f>
        <v>6</v>
      </c>
      <c r="T678" s="10">
        <f>IF(AND(Table1[[#This Row],[quantity]]&lt;0,Table1[[#This Row],[amount]]&lt;0),Table1[[#This Row],[quantity]]*Table1[[#This Row],[amount]],0)</f>
        <v>0</v>
      </c>
      <c r="U678" s="10">
        <f>IF(Table1[[#This Row],[quantity]]&lt;0,Table1[[#This Row],[quantity]],0)</f>
        <v>0</v>
      </c>
    </row>
    <row r="679" spans="1:21" ht="14.25" customHeight="1" x14ac:dyDescent="0.25">
      <c r="A679" s="5">
        <v>45639</v>
      </c>
      <c r="B679" s="6" t="s">
        <v>57</v>
      </c>
      <c r="C679" s="6" t="s">
        <v>69</v>
      </c>
      <c r="D679" s="6" t="s">
        <v>70</v>
      </c>
      <c r="E679" s="6" t="s">
        <v>60</v>
      </c>
      <c r="F679" s="6" t="s">
        <v>61</v>
      </c>
      <c r="G679" s="6" t="s">
        <v>74</v>
      </c>
      <c r="H679" s="6" t="s">
        <v>75</v>
      </c>
      <c r="I679" s="6">
        <v>12</v>
      </c>
      <c r="J679" s="6">
        <v>6</v>
      </c>
      <c r="K679" s="6">
        <v>5298.24</v>
      </c>
      <c r="L679" s="6"/>
      <c r="M679" s="6" t="s">
        <v>64</v>
      </c>
      <c r="N679" s="10">
        <f>IF(AND(Table1[[#This Row],[quantity]] &gt;= 0, Table1[[#This Row],[amount]] &gt;= 0), Table1[[#This Row],[quantity]] * Table1[[#This Row],[amount]], 0)</f>
        <v>31789.439999999999</v>
      </c>
      <c r="O679" s="10">
        <f t="shared" si="40"/>
        <v>142084.86999999997</v>
      </c>
      <c r="P679" s="10">
        <f t="shared" si="41"/>
        <v>282767.27000000008</v>
      </c>
      <c r="Q679" s="10">
        <f t="shared" si="42"/>
        <v>150</v>
      </c>
      <c r="R679" s="10">
        <f t="shared" si="43"/>
        <v>25</v>
      </c>
      <c r="S679" s="10">
        <f>IF(Table1[[#This Row],[quantity]]&gt;0,Table1[[#This Row],[quantity]],0)</f>
        <v>6</v>
      </c>
      <c r="T679" s="10">
        <f>IF(AND(Table1[[#This Row],[quantity]]&lt;0,Table1[[#This Row],[amount]]&lt;0),Table1[[#This Row],[quantity]]*Table1[[#This Row],[amount]],0)</f>
        <v>0</v>
      </c>
      <c r="U679" s="10">
        <f>IF(Table1[[#This Row],[quantity]]&lt;0,Table1[[#This Row],[quantity]],0)</f>
        <v>0</v>
      </c>
    </row>
    <row r="680" spans="1:21" ht="14.25" customHeight="1" x14ac:dyDescent="0.25">
      <c r="A680" s="5">
        <v>45639</v>
      </c>
      <c r="B680" s="6" t="s">
        <v>57</v>
      </c>
      <c r="C680" s="6" t="s">
        <v>65</v>
      </c>
      <c r="D680" s="6" t="s">
        <v>66</v>
      </c>
      <c r="E680" s="6" t="s">
        <v>60</v>
      </c>
      <c r="F680" s="6" t="s">
        <v>61</v>
      </c>
      <c r="G680" s="6" t="s">
        <v>74</v>
      </c>
      <c r="H680" s="6" t="s">
        <v>75</v>
      </c>
      <c r="I680" s="6">
        <v>12</v>
      </c>
      <c r="J680" s="6">
        <v>6</v>
      </c>
      <c r="K680" s="6">
        <v>5298.24</v>
      </c>
      <c r="L680" s="6"/>
      <c r="M680" s="6" t="s">
        <v>64</v>
      </c>
      <c r="N680" s="10">
        <f>IF(AND(Table1[[#This Row],[quantity]] &gt;= 0, Table1[[#This Row],[amount]] &gt;= 0), Table1[[#This Row],[quantity]] * Table1[[#This Row],[amount]], 0)</f>
        <v>31789.439999999999</v>
      </c>
      <c r="O680" s="10">
        <f t="shared" si="40"/>
        <v>320913.7300000001</v>
      </c>
      <c r="P680" s="10">
        <f t="shared" si="41"/>
        <v>250977.83000000005</v>
      </c>
      <c r="Q680" s="10">
        <f t="shared" si="42"/>
        <v>144</v>
      </c>
      <c r="R680" s="10">
        <f t="shared" si="43"/>
        <v>24</v>
      </c>
      <c r="S680" s="10">
        <f>IF(Table1[[#This Row],[quantity]]&gt;0,Table1[[#This Row],[quantity]],0)</f>
        <v>6</v>
      </c>
      <c r="T680" s="10">
        <f>IF(AND(Table1[[#This Row],[quantity]]&lt;0,Table1[[#This Row],[amount]]&lt;0),Table1[[#This Row],[quantity]]*Table1[[#This Row],[amount]],0)</f>
        <v>0</v>
      </c>
      <c r="U680" s="10">
        <f>IF(Table1[[#This Row],[quantity]]&lt;0,Table1[[#This Row],[quantity]],0)</f>
        <v>0</v>
      </c>
    </row>
    <row r="681" spans="1:21" ht="14.25" customHeight="1" x14ac:dyDescent="0.25">
      <c r="A681" s="5">
        <v>45644</v>
      </c>
      <c r="B681" s="6" t="s">
        <v>57</v>
      </c>
      <c r="C681" s="6" t="s">
        <v>72</v>
      </c>
      <c r="D681" s="6" t="s">
        <v>73</v>
      </c>
      <c r="E681" s="6" t="s">
        <v>60</v>
      </c>
      <c r="F681" s="6" t="s">
        <v>61</v>
      </c>
      <c r="G681" s="6" t="s">
        <v>74</v>
      </c>
      <c r="H681" s="6" t="s">
        <v>75</v>
      </c>
      <c r="I681" s="6">
        <v>12</v>
      </c>
      <c r="J681" s="6">
        <v>6</v>
      </c>
      <c r="K681" s="6">
        <v>5298.24</v>
      </c>
      <c r="L681" s="6"/>
      <c r="M681" s="6" t="s">
        <v>136</v>
      </c>
      <c r="N681" s="10">
        <f>IF(AND(Table1[[#This Row],[quantity]] &gt;= 0, Table1[[#This Row],[amount]] &gt;= 0), Table1[[#This Row],[quantity]] * Table1[[#This Row],[amount]], 0)</f>
        <v>31789.439999999999</v>
      </c>
      <c r="O681" s="10">
        <f t="shared" si="40"/>
        <v>98509.04</v>
      </c>
      <c r="P681" s="10">
        <f t="shared" si="41"/>
        <v>1522480.7499999993</v>
      </c>
      <c r="Q681" s="10">
        <f t="shared" si="42"/>
        <v>1123</v>
      </c>
      <c r="R681" s="10">
        <f t="shared" si="43"/>
        <v>131</v>
      </c>
      <c r="S681" s="10">
        <f>IF(Table1[[#This Row],[quantity]]&gt;0,Table1[[#This Row],[quantity]],0)</f>
        <v>6</v>
      </c>
      <c r="T681" s="10">
        <f>IF(AND(Table1[[#This Row],[quantity]]&lt;0,Table1[[#This Row],[amount]]&lt;0),Table1[[#This Row],[quantity]]*Table1[[#This Row],[amount]],0)</f>
        <v>0</v>
      </c>
      <c r="U681" s="10">
        <f>IF(Table1[[#This Row],[quantity]]&lt;0,Table1[[#This Row],[quantity]],0)</f>
        <v>0</v>
      </c>
    </row>
    <row r="682" spans="1:21" ht="14.25" customHeight="1" x14ac:dyDescent="0.25">
      <c r="A682" s="5">
        <v>45640</v>
      </c>
      <c r="B682" s="6" t="s">
        <v>57</v>
      </c>
      <c r="C682" s="6" t="s">
        <v>96</v>
      </c>
      <c r="D682" s="6" t="s">
        <v>97</v>
      </c>
      <c r="E682" s="6" t="s">
        <v>60</v>
      </c>
      <c r="F682" s="6" t="s">
        <v>61</v>
      </c>
      <c r="G682" s="6" t="s">
        <v>62</v>
      </c>
      <c r="H682" s="6" t="s">
        <v>124</v>
      </c>
      <c r="I682" s="6">
        <v>4</v>
      </c>
      <c r="J682" s="6">
        <v>8</v>
      </c>
      <c r="K682" s="6">
        <v>3962.96</v>
      </c>
      <c r="L682" s="6"/>
      <c r="M682" s="6" t="s">
        <v>105</v>
      </c>
      <c r="N682" s="10">
        <f>IF(AND(Table1[[#This Row],[quantity]] &gt;= 0, Table1[[#This Row],[amount]] &gt;= 0), Table1[[#This Row],[quantity]] * Table1[[#This Row],[amount]], 0)</f>
        <v>31703.68</v>
      </c>
      <c r="O682" s="10">
        <f t="shared" si="40"/>
        <v>261632.94000000003</v>
      </c>
      <c r="P682" s="10">
        <f t="shared" si="41"/>
        <v>2263820.25</v>
      </c>
      <c r="Q682" s="10">
        <f t="shared" si="42"/>
        <v>1715</v>
      </c>
      <c r="R682" s="10">
        <f t="shared" si="43"/>
        <v>181</v>
      </c>
      <c r="S682" s="10">
        <f>IF(Table1[[#This Row],[quantity]]&gt;0,Table1[[#This Row],[quantity]],0)</f>
        <v>8</v>
      </c>
      <c r="T682" s="10">
        <f>IF(AND(Table1[[#This Row],[quantity]]&lt;0,Table1[[#This Row],[amount]]&lt;0),Table1[[#This Row],[quantity]]*Table1[[#This Row],[amount]],0)</f>
        <v>0</v>
      </c>
      <c r="U682" s="10">
        <f>IF(Table1[[#This Row],[quantity]]&lt;0,Table1[[#This Row],[quantity]],0)</f>
        <v>0</v>
      </c>
    </row>
    <row r="683" spans="1:21" ht="14.25" customHeight="1" x14ac:dyDescent="0.25">
      <c r="A683" s="5">
        <v>45640</v>
      </c>
      <c r="B683" s="6" t="s">
        <v>57</v>
      </c>
      <c r="C683" s="6" t="s">
        <v>106</v>
      </c>
      <c r="D683" s="6" t="s">
        <v>107</v>
      </c>
      <c r="E683" s="6" t="s">
        <v>81</v>
      </c>
      <c r="F683" s="6" t="s">
        <v>82</v>
      </c>
      <c r="G683" s="6" t="s">
        <v>62</v>
      </c>
      <c r="H683" s="6" t="s">
        <v>124</v>
      </c>
      <c r="I683" s="6">
        <v>4</v>
      </c>
      <c r="J683" s="6">
        <v>8</v>
      </c>
      <c r="K683" s="6">
        <v>3962.96</v>
      </c>
      <c r="L683" s="6"/>
      <c r="M683" s="6" t="s">
        <v>105</v>
      </c>
      <c r="N683" s="10">
        <f>IF(AND(Table1[[#This Row],[quantity]] &gt;= 0, Table1[[#This Row],[amount]] &gt;= 0), Table1[[#This Row],[quantity]] * Table1[[#This Row],[amount]], 0)</f>
        <v>31703.68</v>
      </c>
      <c r="O683" s="10">
        <f t="shared" si="40"/>
        <v>447848.32000000007</v>
      </c>
      <c r="P683" s="10">
        <f t="shared" si="41"/>
        <v>2232116.5699999998</v>
      </c>
      <c r="Q683" s="10">
        <f t="shared" si="42"/>
        <v>1707</v>
      </c>
      <c r="R683" s="10">
        <f t="shared" si="43"/>
        <v>180</v>
      </c>
      <c r="S683" s="10">
        <f>IF(Table1[[#This Row],[quantity]]&gt;0,Table1[[#This Row],[quantity]],0)</f>
        <v>8</v>
      </c>
      <c r="T683" s="10">
        <f>IF(AND(Table1[[#This Row],[quantity]]&lt;0,Table1[[#This Row],[amount]]&lt;0),Table1[[#This Row],[quantity]]*Table1[[#This Row],[amount]],0)</f>
        <v>0</v>
      </c>
      <c r="U683" s="10">
        <f>IF(Table1[[#This Row],[quantity]]&lt;0,Table1[[#This Row],[quantity]],0)</f>
        <v>0</v>
      </c>
    </row>
    <row r="684" spans="1:21" ht="14.25" customHeight="1" x14ac:dyDescent="0.25">
      <c r="A684" s="5">
        <v>45642</v>
      </c>
      <c r="B684" s="6" t="s">
        <v>57</v>
      </c>
      <c r="C684" s="6" t="s">
        <v>106</v>
      </c>
      <c r="D684" s="6" t="s">
        <v>107</v>
      </c>
      <c r="E684" s="6" t="s">
        <v>81</v>
      </c>
      <c r="F684" s="6" t="s">
        <v>82</v>
      </c>
      <c r="G684" s="6" t="s">
        <v>62</v>
      </c>
      <c r="H684" s="6" t="s">
        <v>124</v>
      </c>
      <c r="I684" s="6">
        <v>4</v>
      </c>
      <c r="J684" s="6">
        <v>8</v>
      </c>
      <c r="K684" s="6">
        <v>3962.96</v>
      </c>
      <c r="L684" s="6"/>
      <c r="M684" s="6" t="s">
        <v>136</v>
      </c>
      <c r="N684" s="10">
        <f>IF(AND(Table1[[#This Row],[quantity]] &gt;= 0, Table1[[#This Row],[amount]] &gt;= 0), Table1[[#This Row],[quantity]] * Table1[[#This Row],[amount]], 0)</f>
        <v>31703.68</v>
      </c>
      <c r="O684" s="10">
        <f t="shared" si="40"/>
        <v>416144.64000000001</v>
      </c>
      <c r="P684" s="10">
        <f t="shared" si="41"/>
        <v>1490691.3099999994</v>
      </c>
      <c r="Q684" s="10">
        <f t="shared" si="42"/>
        <v>1117</v>
      </c>
      <c r="R684" s="10">
        <f t="shared" si="43"/>
        <v>130</v>
      </c>
      <c r="S684" s="10">
        <f>IF(Table1[[#This Row],[quantity]]&gt;0,Table1[[#This Row],[quantity]],0)</f>
        <v>8</v>
      </c>
      <c r="T684" s="10">
        <f>IF(AND(Table1[[#This Row],[quantity]]&lt;0,Table1[[#This Row],[amount]]&lt;0),Table1[[#This Row],[quantity]]*Table1[[#This Row],[amount]],0)</f>
        <v>0</v>
      </c>
      <c r="U684" s="10">
        <f>IF(Table1[[#This Row],[quantity]]&lt;0,Table1[[#This Row],[quantity]],0)</f>
        <v>0</v>
      </c>
    </row>
    <row r="685" spans="1:21" ht="14.25" customHeight="1" x14ac:dyDescent="0.25">
      <c r="A685" s="5">
        <v>45640</v>
      </c>
      <c r="B685" s="6" t="s">
        <v>57</v>
      </c>
      <c r="C685" s="6" t="s">
        <v>99</v>
      </c>
      <c r="D685" s="6" t="s">
        <v>100</v>
      </c>
      <c r="E685" s="6" t="s">
        <v>81</v>
      </c>
      <c r="F685" s="6" t="s">
        <v>82</v>
      </c>
      <c r="G685" s="6" t="s">
        <v>62</v>
      </c>
      <c r="H685" s="6" t="s">
        <v>124</v>
      </c>
      <c r="I685" s="6">
        <v>4</v>
      </c>
      <c r="J685" s="6">
        <v>8</v>
      </c>
      <c r="K685" s="6">
        <v>3962.96</v>
      </c>
      <c r="L685" s="6"/>
      <c r="M685" s="6" t="s">
        <v>105</v>
      </c>
      <c r="N685" s="10">
        <f>IF(AND(Table1[[#This Row],[quantity]] &gt;= 0, Table1[[#This Row],[amount]] &gt;= 0), Table1[[#This Row],[quantity]] * Table1[[#This Row],[amount]], 0)</f>
        <v>31703.68</v>
      </c>
      <c r="O685" s="10">
        <f t="shared" si="40"/>
        <v>169259.16000000003</v>
      </c>
      <c r="P685" s="10">
        <f t="shared" si="41"/>
        <v>2200412.8899999997</v>
      </c>
      <c r="Q685" s="10">
        <f t="shared" si="42"/>
        <v>1699</v>
      </c>
      <c r="R685" s="10">
        <f t="shared" si="43"/>
        <v>179</v>
      </c>
      <c r="S685" s="10">
        <f>IF(Table1[[#This Row],[quantity]]&gt;0,Table1[[#This Row],[quantity]],0)</f>
        <v>8</v>
      </c>
      <c r="T685" s="10">
        <f>IF(AND(Table1[[#This Row],[quantity]]&lt;0,Table1[[#This Row],[amount]]&lt;0),Table1[[#This Row],[quantity]]*Table1[[#This Row],[amount]],0)</f>
        <v>0</v>
      </c>
      <c r="U685" s="10">
        <f>IF(Table1[[#This Row],[quantity]]&lt;0,Table1[[#This Row],[quantity]],0)</f>
        <v>0</v>
      </c>
    </row>
    <row r="686" spans="1:21" ht="14.25" customHeight="1" x14ac:dyDescent="0.25">
      <c r="A686" s="5">
        <v>45642</v>
      </c>
      <c r="B686" s="6" t="s">
        <v>57</v>
      </c>
      <c r="C686" s="6" t="s">
        <v>126</v>
      </c>
      <c r="D686" s="6" t="s">
        <v>127</v>
      </c>
      <c r="E686" s="6" t="s">
        <v>45</v>
      </c>
      <c r="F686" s="6" t="s">
        <v>128</v>
      </c>
      <c r="G686" s="6" t="s">
        <v>40</v>
      </c>
      <c r="H686" s="6" t="s">
        <v>42</v>
      </c>
      <c r="I686" s="6">
        <v>25</v>
      </c>
      <c r="J686" s="6">
        <v>5</v>
      </c>
      <c r="K686" s="6">
        <v>6333.15</v>
      </c>
      <c r="L686" s="6"/>
      <c r="M686" s="6" t="s">
        <v>105</v>
      </c>
      <c r="N686" s="10">
        <f>IF(AND(Table1[[#This Row],[quantity]] &gt;= 0, Table1[[#This Row],[amount]] &gt;= 0), Table1[[#This Row],[quantity]] * Table1[[#This Row],[amount]], 0)</f>
        <v>31665.75</v>
      </c>
      <c r="O686" s="10">
        <f t="shared" si="40"/>
        <v>852952.83000000042</v>
      </c>
      <c r="P686" s="10">
        <f t="shared" si="41"/>
        <v>2168709.21</v>
      </c>
      <c r="Q686" s="10">
        <f t="shared" si="42"/>
        <v>1691</v>
      </c>
      <c r="R686" s="10">
        <f t="shared" si="43"/>
        <v>178</v>
      </c>
      <c r="S686" s="10">
        <f>IF(Table1[[#This Row],[quantity]]&gt;0,Table1[[#This Row],[quantity]],0)</f>
        <v>5</v>
      </c>
      <c r="T686" s="10">
        <f>IF(AND(Table1[[#This Row],[quantity]]&lt;0,Table1[[#This Row],[amount]]&lt;0),Table1[[#This Row],[quantity]]*Table1[[#This Row],[amount]],0)</f>
        <v>0</v>
      </c>
      <c r="U686" s="10">
        <f>IF(Table1[[#This Row],[quantity]]&lt;0,Table1[[#This Row],[quantity]],0)</f>
        <v>0</v>
      </c>
    </row>
    <row r="687" spans="1:21" ht="14.25" customHeight="1" x14ac:dyDescent="0.25">
      <c r="A687" s="5">
        <v>45643</v>
      </c>
      <c r="B687" s="6" t="s">
        <v>57</v>
      </c>
      <c r="C687" s="6" t="s">
        <v>137</v>
      </c>
      <c r="D687" s="6" t="s">
        <v>138</v>
      </c>
      <c r="E687" s="6" t="s">
        <v>60</v>
      </c>
      <c r="F687" s="6" t="s">
        <v>61</v>
      </c>
      <c r="G687" s="6" t="s">
        <v>110</v>
      </c>
      <c r="H687" s="6" t="s">
        <v>111</v>
      </c>
      <c r="I687" s="6">
        <v>72</v>
      </c>
      <c r="J687" s="6">
        <v>12</v>
      </c>
      <c r="K687" s="6">
        <v>2599.92</v>
      </c>
      <c r="L687" s="6"/>
      <c r="M687" s="6" t="s">
        <v>136</v>
      </c>
      <c r="N687" s="10">
        <f>IF(AND(Table1[[#This Row],[quantity]] &gt;= 0, Table1[[#This Row],[amount]] &gt;= 0), Table1[[#This Row],[quantity]] * Table1[[#This Row],[amount]], 0)</f>
        <v>31199.040000000001</v>
      </c>
      <c r="O687" s="10">
        <f t="shared" si="40"/>
        <v>236591.72999999998</v>
      </c>
      <c r="P687" s="10">
        <f t="shared" si="41"/>
        <v>1458987.6299999997</v>
      </c>
      <c r="Q687" s="10">
        <f t="shared" si="42"/>
        <v>1109</v>
      </c>
      <c r="R687" s="10">
        <f t="shared" si="43"/>
        <v>129</v>
      </c>
      <c r="S687" s="10">
        <f>IF(Table1[[#This Row],[quantity]]&gt;0,Table1[[#This Row],[quantity]],0)</f>
        <v>12</v>
      </c>
      <c r="T687" s="10">
        <f>IF(AND(Table1[[#This Row],[quantity]]&lt;0,Table1[[#This Row],[amount]]&lt;0),Table1[[#This Row],[quantity]]*Table1[[#This Row],[amount]],0)</f>
        <v>0</v>
      </c>
      <c r="U687" s="10">
        <f>IF(Table1[[#This Row],[quantity]]&lt;0,Table1[[#This Row],[quantity]],0)</f>
        <v>0</v>
      </c>
    </row>
    <row r="688" spans="1:21" ht="14.25" customHeight="1" x14ac:dyDescent="0.25">
      <c r="A688" s="5">
        <v>45640</v>
      </c>
      <c r="B688" s="6" t="s">
        <v>57</v>
      </c>
      <c r="C688" s="6" t="s">
        <v>65</v>
      </c>
      <c r="D688" s="6" t="s">
        <v>66</v>
      </c>
      <c r="E688" s="6" t="s">
        <v>60</v>
      </c>
      <c r="F688" s="6" t="s">
        <v>61</v>
      </c>
      <c r="G688" s="6" t="s">
        <v>62</v>
      </c>
      <c r="H688" s="6" t="s">
        <v>124</v>
      </c>
      <c r="I688" s="6">
        <v>12</v>
      </c>
      <c r="J688" s="6">
        <v>12</v>
      </c>
      <c r="K688" s="6">
        <v>2499.96</v>
      </c>
      <c r="L688" s="6"/>
      <c r="M688" s="6" t="s">
        <v>105</v>
      </c>
      <c r="N688" s="10">
        <f>IF(AND(Table1[[#This Row],[quantity]] &gt;= 0, Table1[[#This Row],[amount]] &gt;= 0), Table1[[#This Row],[quantity]] * Table1[[#This Row],[amount]], 0)</f>
        <v>29999.52</v>
      </c>
      <c r="O688" s="10">
        <f t="shared" si="40"/>
        <v>289124.29000000004</v>
      </c>
      <c r="P688" s="10">
        <f t="shared" si="41"/>
        <v>2137043.4600000009</v>
      </c>
      <c r="Q688" s="10">
        <f t="shared" si="42"/>
        <v>1686</v>
      </c>
      <c r="R688" s="10">
        <f t="shared" si="43"/>
        <v>177</v>
      </c>
      <c r="S688" s="10">
        <f>IF(Table1[[#This Row],[quantity]]&gt;0,Table1[[#This Row],[quantity]],0)</f>
        <v>12</v>
      </c>
      <c r="T688" s="10">
        <f>IF(AND(Table1[[#This Row],[quantity]]&lt;0,Table1[[#This Row],[amount]]&lt;0),Table1[[#This Row],[quantity]]*Table1[[#This Row],[amount]],0)</f>
        <v>0</v>
      </c>
      <c r="U688" s="10">
        <f>IF(Table1[[#This Row],[quantity]]&lt;0,Table1[[#This Row],[quantity]],0)</f>
        <v>0</v>
      </c>
    </row>
    <row r="689" spans="1:21" ht="14.25" customHeight="1" x14ac:dyDescent="0.25">
      <c r="A689" s="5">
        <v>45640</v>
      </c>
      <c r="B689" s="6" t="s">
        <v>57</v>
      </c>
      <c r="C689" s="6" t="s">
        <v>106</v>
      </c>
      <c r="D689" s="6" t="s">
        <v>107</v>
      </c>
      <c r="E689" s="6" t="s">
        <v>81</v>
      </c>
      <c r="F689" s="6" t="s">
        <v>82</v>
      </c>
      <c r="G689" s="6" t="s">
        <v>62</v>
      </c>
      <c r="H689" s="6" t="s">
        <v>124</v>
      </c>
      <c r="I689" s="6">
        <v>12</v>
      </c>
      <c r="J689" s="6">
        <v>12</v>
      </c>
      <c r="K689" s="6">
        <v>2499.96</v>
      </c>
      <c r="L689" s="6"/>
      <c r="M689" s="6" t="s">
        <v>105</v>
      </c>
      <c r="N689" s="10">
        <f>IF(AND(Table1[[#This Row],[quantity]] &gt;= 0, Table1[[#This Row],[amount]] &gt;= 0), Table1[[#This Row],[quantity]] * Table1[[#This Row],[amount]], 0)</f>
        <v>29999.52</v>
      </c>
      <c r="O689" s="10">
        <f t="shared" si="40"/>
        <v>384440.96</v>
      </c>
      <c r="P689" s="10">
        <f t="shared" si="41"/>
        <v>2107043.9400000004</v>
      </c>
      <c r="Q689" s="10">
        <f t="shared" si="42"/>
        <v>1674</v>
      </c>
      <c r="R689" s="10">
        <f t="shared" si="43"/>
        <v>176</v>
      </c>
      <c r="S689" s="10">
        <f>IF(Table1[[#This Row],[quantity]]&gt;0,Table1[[#This Row],[quantity]],0)</f>
        <v>12</v>
      </c>
      <c r="T689" s="10">
        <f>IF(AND(Table1[[#This Row],[quantity]]&lt;0,Table1[[#This Row],[amount]]&lt;0),Table1[[#This Row],[quantity]]*Table1[[#This Row],[amount]],0)</f>
        <v>0</v>
      </c>
      <c r="U689" s="10">
        <f>IF(Table1[[#This Row],[quantity]]&lt;0,Table1[[#This Row],[quantity]],0)</f>
        <v>0</v>
      </c>
    </row>
    <row r="690" spans="1:21" ht="14.25" customHeight="1" x14ac:dyDescent="0.25">
      <c r="A690" s="5">
        <v>45639</v>
      </c>
      <c r="B690" s="6" t="s">
        <v>57</v>
      </c>
      <c r="C690" s="6" t="s">
        <v>65</v>
      </c>
      <c r="D690" s="6" t="s">
        <v>66</v>
      </c>
      <c r="E690" s="6" t="s">
        <v>60</v>
      </c>
      <c r="F690" s="6" t="s">
        <v>61</v>
      </c>
      <c r="G690" s="6" t="s">
        <v>74</v>
      </c>
      <c r="H690" s="6" t="s">
        <v>75</v>
      </c>
      <c r="I690" s="6">
        <v>12</v>
      </c>
      <c r="J690" s="6">
        <v>6</v>
      </c>
      <c r="K690" s="6">
        <v>4982.16</v>
      </c>
      <c r="L690" s="6"/>
      <c r="M690" s="6" t="s">
        <v>64</v>
      </c>
      <c r="N690" s="10">
        <f>IF(AND(Table1[[#This Row],[quantity]] &gt;= 0, Table1[[#This Row],[amount]] &gt;= 0), Table1[[#This Row],[quantity]] * Table1[[#This Row],[amount]], 0)</f>
        <v>29892.959999999999</v>
      </c>
      <c r="O690" s="10">
        <f t="shared" si="40"/>
        <v>259124.77000000008</v>
      </c>
      <c r="P690" s="10">
        <f t="shared" si="41"/>
        <v>219188.39000000004</v>
      </c>
      <c r="Q690" s="10">
        <f t="shared" si="42"/>
        <v>138</v>
      </c>
      <c r="R690" s="10">
        <f t="shared" si="43"/>
        <v>23</v>
      </c>
      <c r="S690" s="10">
        <f>IF(Table1[[#This Row],[quantity]]&gt;0,Table1[[#This Row],[quantity]],0)</f>
        <v>6</v>
      </c>
      <c r="T690" s="10">
        <f>IF(AND(Table1[[#This Row],[quantity]]&lt;0,Table1[[#This Row],[amount]]&lt;0),Table1[[#This Row],[quantity]]*Table1[[#This Row],[amount]],0)</f>
        <v>0</v>
      </c>
      <c r="U690" s="10">
        <f>IF(Table1[[#This Row],[quantity]]&lt;0,Table1[[#This Row],[quantity]],0)</f>
        <v>0</v>
      </c>
    </row>
    <row r="691" spans="1:21" ht="14.25" customHeight="1" x14ac:dyDescent="0.25">
      <c r="A691" s="5">
        <v>45642</v>
      </c>
      <c r="B691" s="6" t="s">
        <v>57</v>
      </c>
      <c r="C691" s="6" t="s">
        <v>126</v>
      </c>
      <c r="D691" s="6" t="s">
        <v>127</v>
      </c>
      <c r="E691" s="6" t="s">
        <v>45</v>
      </c>
      <c r="F691" s="6" t="s">
        <v>128</v>
      </c>
      <c r="G691" s="6" t="s">
        <v>26</v>
      </c>
      <c r="H691" s="6" t="s">
        <v>27</v>
      </c>
      <c r="I691" s="6">
        <v>12</v>
      </c>
      <c r="J691" s="6">
        <v>11</v>
      </c>
      <c r="K691" s="6">
        <v>2700.94</v>
      </c>
      <c r="L691" s="6"/>
      <c r="M691" s="6" t="s">
        <v>105</v>
      </c>
      <c r="N691" s="10">
        <f>IF(AND(Table1[[#This Row],[quantity]] &gt;= 0, Table1[[#This Row],[amount]] &gt;= 0), Table1[[#This Row],[quantity]] * Table1[[#This Row],[amount]], 0)</f>
        <v>29710.34</v>
      </c>
      <c r="O691" s="10">
        <f t="shared" si="40"/>
        <v>821287.08000000031</v>
      </c>
      <c r="P691" s="10">
        <f t="shared" si="41"/>
        <v>2077044.4199999997</v>
      </c>
      <c r="Q691" s="10">
        <f t="shared" si="42"/>
        <v>1662</v>
      </c>
      <c r="R691" s="10">
        <f t="shared" si="43"/>
        <v>175</v>
      </c>
      <c r="S691" s="10">
        <f>IF(Table1[[#This Row],[quantity]]&gt;0,Table1[[#This Row],[quantity]],0)</f>
        <v>11</v>
      </c>
      <c r="T691" s="10">
        <f>IF(AND(Table1[[#This Row],[quantity]]&lt;0,Table1[[#This Row],[amount]]&lt;0),Table1[[#This Row],[quantity]]*Table1[[#This Row],[amount]],0)</f>
        <v>0</v>
      </c>
      <c r="U691" s="10">
        <f>IF(Table1[[#This Row],[quantity]]&lt;0,Table1[[#This Row],[quantity]],0)</f>
        <v>0</v>
      </c>
    </row>
    <row r="692" spans="1:21" ht="14.25" customHeight="1" x14ac:dyDescent="0.25">
      <c r="A692" s="5">
        <v>45642</v>
      </c>
      <c r="B692" s="6" t="s">
        <v>57</v>
      </c>
      <c r="C692" s="6" t="s">
        <v>129</v>
      </c>
      <c r="D692" s="6" t="s">
        <v>130</v>
      </c>
      <c r="E692" s="6" t="s">
        <v>81</v>
      </c>
      <c r="F692" s="6" t="s">
        <v>82</v>
      </c>
      <c r="G692" s="6" t="s">
        <v>18</v>
      </c>
      <c r="H692" s="6" t="s">
        <v>131</v>
      </c>
      <c r="I692" s="6">
        <v>600</v>
      </c>
      <c r="J692" s="6">
        <v>12</v>
      </c>
      <c r="K692" s="6">
        <v>2465.4</v>
      </c>
      <c r="L692" s="6"/>
      <c r="M692" s="6" t="s">
        <v>105</v>
      </c>
      <c r="N692" s="10">
        <f>IF(AND(Table1[[#This Row],[quantity]] &gt;= 0, Table1[[#This Row],[amount]] &gt;= 0), Table1[[#This Row],[quantity]] * Table1[[#This Row],[amount]], 0)</f>
        <v>29584.800000000003</v>
      </c>
      <c r="O692" s="10">
        <f t="shared" si="40"/>
        <v>526539.11999999988</v>
      </c>
      <c r="P692" s="10">
        <f t="shared" si="41"/>
        <v>2047334.0799999996</v>
      </c>
      <c r="Q692" s="10">
        <f t="shared" si="42"/>
        <v>1651</v>
      </c>
      <c r="R692" s="10">
        <f t="shared" si="43"/>
        <v>174</v>
      </c>
      <c r="S692" s="10">
        <f>IF(Table1[[#This Row],[quantity]]&gt;0,Table1[[#This Row],[quantity]],0)</f>
        <v>12</v>
      </c>
      <c r="T692" s="10">
        <f>IF(AND(Table1[[#This Row],[quantity]]&lt;0,Table1[[#This Row],[amount]]&lt;0),Table1[[#This Row],[quantity]]*Table1[[#This Row],[amount]],0)</f>
        <v>0</v>
      </c>
      <c r="U692" s="10">
        <f>IF(Table1[[#This Row],[quantity]]&lt;0,Table1[[#This Row],[quantity]],0)</f>
        <v>0</v>
      </c>
    </row>
    <row r="693" spans="1:21" ht="14.25" customHeight="1" x14ac:dyDescent="0.25">
      <c r="A693" s="5">
        <v>45642</v>
      </c>
      <c r="B693" s="6" t="s">
        <v>57</v>
      </c>
      <c r="C693" s="6" t="s">
        <v>126</v>
      </c>
      <c r="D693" s="6" t="s">
        <v>127</v>
      </c>
      <c r="E693" s="6" t="s">
        <v>45</v>
      </c>
      <c r="F693" s="6" t="s">
        <v>128</v>
      </c>
      <c r="G693" s="6" t="s">
        <v>18</v>
      </c>
      <c r="H693" s="6" t="s">
        <v>131</v>
      </c>
      <c r="I693" s="6">
        <v>600</v>
      </c>
      <c r="J693" s="6">
        <v>12</v>
      </c>
      <c r="K693" s="6">
        <v>2465.4</v>
      </c>
      <c r="L693" s="6"/>
      <c r="M693" s="6" t="s">
        <v>105</v>
      </c>
      <c r="N693" s="10">
        <f>IF(AND(Table1[[#This Row],[quantity]] &gt;= 0, Table1[[#This Row],[amount]] &gt;= 0), Table1[[#This Row],[quantity]] * Table1[[#This Row],[amount]], 0)</f>
        <v>29584.800000000003</v>
      </c>
      <c r="O693" s="10">
        <f t="shared" si="40"/>
        <v>791576.74000000046</v>
      </c>
      <c r="P693" s="10">
        <f t="shared" si="41"/>
        <v>2017749.2799999996</v>
      </c>
      <c r="Q693" s="10">
        <f t="shared" si="42"/>
        <v>1639</v>
      </c>
      <c r="R693" s="10">
        <f t="shared" si="43"/>
        <v>173</v>
      </c>
      <c r="S693" s="10">
        <f>IF(Table1[[#This Row],[quantity]]&gt;0,Table1[[#This Row],[quantity]],0)</f>
        <v>12</v>
      </c>
      <c r="T693" s="10">
        <f>IF(AND(Table1[[#This Row],[quantity]]&lt;0,Table1[[#This Row],[amount]]&lt;0),Table1[[#This Row],[quantity]]*Table1[[#This Row],[amount]],0)</f>
        <v>0</v>
      </c>
      <c r="U693" s="10">
        <f>IF(Table1[[#This Row],[quantity]]&lt;0,Table1[[#This Row],[quantity]],0)</f>
        <v>0</v>
      </c>
    </row>
    <row r="694" spans="1:21" ht="14.25" customHeight="1" x14ac:dyDescent="0.25">
      <c r="A694" s="5">
        <v>45642</v>
      </c>
      <c r="B694" s="6" t="s">
        <v>57</v>
      </c>
      <c r="C694" s="6" t="s">
        <v>126</v>
      </c>
      <c r="D694" s="6" t="s">
        <v>127</v>
      </c>
      <c r="E694" s="6" t="s">
        <v>45</v>
      </c>
      <c r="F694" s="6" t="s">
        <v>128</v>
      </c>
      <c r="G694" s="6" t="s">
        <v>26</v>
      </c>
      <c r="H694" s="6" t="s">
        <v>27</v>
      </c>
      <c r="I694" s="6">
        <v>24</v>
      </c>
      <c r="J694" s="6">
        <v>12</v>
      </c>
      <c r="K694" s="6">
        <v>2410.6799999999998</v>
      </c>
      <c r="L694" s="6"/>
      <c r="M694" s="6" t="s">
        <v>105</v>
      </c>
      <c r="N694" s="10">
        <f>IF(AND(Table1[[#This Row],[quantity]] &gt;= 0, Table1[[#This Row],[amount]] &gt;= 0), Table1[[#This Row],[quantity]] * Table1[[#This Row],[amount]], 0)</f>
        <v>28928.159999999996</v>
      </c>
      <c r="O694" s="10">
        <f t="shared" si="40"/>
        <v>761991.94000000041</v>
      </c>
      <c r="P694" s="10">
        <f t="shared" si="41"/>
        <v>1988164.4799999997</v>
      </c>
      <c r="Q694" s="10">
        <f t="shared" si="42"/>
        <v>1627</v>
      </c>
      <c r="R694" s="10">
        <f t="shared" si="43"/>
        <v>172</v>
      </c>
      <c r="S694" s="10">
        <f>IF(Table1[[#This Row],[quantity]]&gt;0,Table1[[#This Row],[quantity]],0)</f>
        <v>12</v>
      </c>
      <c r="T694" s="10">
        <f>IF(AND(Table1[[#This Row],[quantity]]&lt;0,Table1[[#This Row],[amount]]&lt;0),Table1[[#This Row],[quantity]]*Table1[[#This Row],[amount]],0)</f>
        <v>0</v>
      </c>
      <c r="U694" s="10">
        <f>IF(Table1[[#This Row],[quantity]]&lt;0,Table1[[#This Row],[quantity]],0)</f>
        <v>0</v>
      </c>
    </row>
    <row r="695" spans="1:21" ht="14.25" customHeight="1" x14ac:dyDescent="0.25">
      <c r="A695" s="5">
        <v>45640</v>
      </c>
      <c r="B695" s="6" t="s">
        <v>57</v>
      </c>
      <c r="C695" s="6" t="s">
        <v>96</v>
      </c>
      <c r="D695" s="6" t="s">
        <v>97</v>
      </c>
      <c r="E695" s="6" t="s">
        <v>60</v>
      </c>
      <c r="F695" s="6" t="s">
        <v>61</v>
      </c>
      <c r="G695" s="6" t="s">
        <v>74</v>
      </c>
      <c r="H695" s="6" t="s">
        <v>76</v>
      </c>
      <c r="I695" s="6">
        <v>12</v>
      </c>
      <c r="J695" s="6">
        <v>6</v>
      </c>
      <c r="K695" s="6">
        <v>4816.08</v>
      </c>
      <c r="L695" s="6"/>
      <c r="M695" s="6" t="s">
        <v>105</v>
      </c>
      <c r="N695" s="10">
        <f>IF(AND(Table1[[#This Row],[quantity]] &gt;= 0, Table1[[#This Row],[amount]] &gt;= 0), Table1[[#This Row],[quantity]] * Table1[[#This Row],[amount]], 0)</f>
        <v>28896.48</v>
      </c>
      <c r="O695" s="10">
        <f t="shared" si="40"/>
        <v>229929.26</v>
      </c>
      <c r="P695" s="10">
        <f t="shared" si="41"/>
        <v>1959236.3199999994</v>
      </c>
      <c r="Q695" s="10">
        <f t="shared" si="42"/>
        <v>1615</v>
      </c>
      <c r="R695" s="10">
        <f t="shared" si="43"/>
        <v>171</v>
      </c>
      <c r="S695" s="10">
        <f>IF(Table1[[#This Row],[quantity]]&gt;0,Table1[[#This Row],[quantity]],0)</f>
        <v>6</v>
      </c>
      <c r="T695" s="10">
        <f>IF(AND(Table1[[#This Row],[quantity]]&lt;0,Table1[[#This Row],[amount]]&lt;0),Table1[[#This Row],[quantity]]*Table1[[#This Row],[amount]],0)</f>
        <v>0</v>
      </c>
      <c r="U695" s="10">
        <f>IF(Table1[[#This Row],[quantity]]&lt;0,Table1[[#This Row],[quantity]],0)</f>
        <v>0</v>
      </c>
    </row>
    <row r="696" spans="1:21" ht="14.25" customHeight="1" x14ac:dyDescent="0.25">
      <c r="A696" s="5">
        <v>45642</v>
      </c>
      <c r="B696" s="6" t="s">
        <v>57</v>
      </c>
      <c r="C696" s="6" t="s">
        <v>126</v>
      </c>
      <c r="D696" s="6" t="s">
        <v>127</v>
      </c>
      <c r="E696" s="6" t="s">
        <v>45</v>
      </c>
      <c r="F696" s="6" t="s">
        <v>128</v>
      </c>
      <c r="G696" s="6" t="s">
        <v>74</v>
      </c>
      <c r="H696" s="6" t="s">
        <v>76</v>
      </c>
      <c r="I696" s="6">
        <v>24</v>
      </c>
      <c r="J696" s="6">
        <v>12</v>
      </c>
      <c r="K696" s="6">
        <v>2389.56</v>
      </c>
      <c r="L696" s="6"/>
      <c r="M696" s="6" t="s">
        <v>136</v>
      </c>
      <c r="N696" s="10">
        <f>IF(AND(Table1[[#This Row],[quantity]] &gt;= 0, Table1[[#This Row],[amount]] &gt;= 0), Table1[[#This Row],[quantity]] * Table1[[#This Row],[amount]], 0)</f>
        <v>28674.720000000001</v>
      </c>
      <c r="O696" s="10">
        <f t="shared" si="40"/>
        <v>733063.78000000049</v>
      </c>
      <c r="P696" s="10">
        <f t="shared" si="41"/>
        <v>1427788.5899999994</v>
      </c>
      <c r="Q696" s="10">
        <f t="shared" si="42"/>
        <v>1097</v>
      </c>
      <c r="R696" s="10">
        <f t="shared" si="43"/>
        <v>128</v>
      </c>
      <c r="S696" s="10">
        <f>IF(Table1[[#This Row],[quantity]]&gt;0,Table1[[#This Row],[quantity]],0)</f>
        <v>12</v>
      </c>
      <c r="T696" s="10">
        <f>IF(AND(Table1[[#This Row],[quantity]]&lt;0,Table1[[#This Row],[amount]]&lt;0),Table1[[#This Row],[quantity]]*Table1[[#This Row],[amount]],0)</f>
        <v>0</v>
      </c>
      <c r="U696" s="10">
        <f>IF(Table1[[#This Row],[quantity]]&lt;0,Table1[[#This Row],[quantity]],0)</f>
        <v>0</v>
      </c>
    </row>
    <row r="697" spans="1:21" ht="14.25" customHeight="1" x14ac:dyDescent="0.25">
      <c r="A697" s="5">
        <v>45646</v>
      </c>
      <c r="B697" s="6" t="s">
        <v>57</v>
      </c>
      <c r="C697" s="6" t="s">
        <v>67</v>
      </c>
      <c r="D697" s="6" t="s">
        <v>68</v>
      </c>
      <c r="E697" s="6" t="s">
        <v>60</v>
      </c>
      <c r="F697" s="6" t="s">
        <v>61</v>
      </c>
      <c r="G697" s="6" t="s">
        <v>62</v>
      </c>
      <c r="H697" s="6" t="s">
        <v>63</v>
      </c>
      <c r="I697" s="6">
        <v>3</v>
      </c>
      <c r="J697" s="6">
        <v>6</v>
      </c>
      <c r="K697" s="6">
        <v>4750.0200000000004</v>
      </c>
      <c r="L697" s="6"/>
      <c r="M697" s="6" t="s">
        <v>136</v>
      </c>
      <c r="N697" s="10">
        <f>IF(AND(Table1[[#This Row],[quantity]] &gt;= 0, Table1[[#This Row],[amount]] &gt;= 0), Table1[[#This Row],[quantity]] * Table1[[#This Row],[amount]], 0)</f>
        <v>28500.120000000003</v>
      </c>
      <c r="O697" s="10">
        <f t="shared" si="40"/>
        <v>336052.52</v>
      </c>
      <c r="P697" s="10">
        <f t="shared" si="41"/>
        <v>1399113.8699999994</v>
      </c>
      <c r="Q697" s="10">
        <f t="shared" si="42"/>
        <v>1085</v>
      </c>
      <c r="R697" s="10">
        <f t="shared" si="43"/>
        <v>127</v>
      </c>
      <c r="S697" s="10">
        <f>IF(Table1[[#This Row],[quantity]]&gt;0,Table1[[#This Row],[quantity]],0)</f>
        <v>6</v>
      </c>
      <c r="T697" s="10">
        <f>IF(AND(Table1[[#This Row],[quantity]]&lt;0,Table1[[#This Row],[amount]]&lt;0),Table1[[#This Row],[quantity]]*Table1[[#This Row],[amount]],0)</f>
        <v>0</v>
      </c>
      <c r="U697" s="10">
        <f>IF(Table1[[#This Row],[quantity]]&lt;0,Table1[[#This Row],[quantity]],0)</f>
        <v>0</v>
      </c>
    </row>
    <row r="698" spans="1:21" ht="14.25" customHeight="1" x14ac:dyDescent="0.25">
      <c r="A698" s="5">
        <v>45628</v>
      </c>
      <c r="B698" s="6" t="s">
        <v>57</v>
      </c>
      <c r="C698" s="6" t="s">
        <v>750</v>
      </c>
      <c r="D698" s="6" t="s">
        <v>751</v>
      </c>
      <c r="E698" s="6" t="s">
        <v>212</v>
      </c>
      <c r="F698" s="6" t="s">
        <v>213</v>
      </c>
      <c r="G698" s="6" t="s">
        <v>94</v>
      </c>
      <c r="H698" s="6" t="s">
        <v>98</v>
      </c>
      <c r="I698" s="6">
        <v>48</v>
      </c>
      <c r="J698" s="6">
        <v>14</v>
      </c>
      <c r="K698" s="6">
        <v>2026.22</v>
      </c>
      <c r="L698" s="6"/>
      <c r="M698" s="6" t="s">
        <v>207</v>
      </c>
      <c r="N698" s="10">
        <f>IF(AND(Table1[[#This Row],[quantity]] &gt;= 0, Table1[[#This Row],[amount]] &gt;= 0), Table1[[#This Row],[quantity]] * Table1[[#This Row],[amount]], 0)</f>
        <v>28367.08</v>
      </c>
      <c r="O698" s="10">
        <f t="shared" si="40"/>
        <v>55124.959999999999</v>
      </c>
      <c r="P698" s="10">
        <f t="shared" si="41"/>
        <v>111937.25999999998</v>
      </c>
      <c r="Q698" s="10">
        <f t="shared" si="42"/>
        <v>-1215</v>
      </c>
      <c r="R698" s="10">
        <f t="shared" si="43"/>
        <v>421</v>
      </c>
      <c r="S698" s="10">
        <f>IF(Table1[[#This Row],[quantity]]&gt;0,Table1[[#This Row],[quantity]],0)</f>
        <v>14</v>
      </c>
      <c r="T698" s="10">
        <f>IF(AND(Table1[[#This Row],[quantity]]&lt;0,Table1[[#This Row],[amount]]&lt;0),Table1[[#This Row],[quantity]]*Table1[[#This Row],[amount]],0)</f>
        <v>0</v>
      </c>
      <c r="U698" s="10">
        <f>IF(Table1[[#This Row],[quantity]]&lt;0,Table1[[#This Row],[quantity]],0)</f>
        <v>0</v>
      </c>
    </row>
    <row r="699" spans="1:21" ht="14.25" customHeight="1" x14ac:dyDescent="0.25">
      <c r="A699" s="5">
        <v>45643</v>
      </c>
      <c r="B699" s="6" t="s">
        <v>57</v>
      </c>
      <c r="C699" s="6" t="s">
        <v>137</v>
      </c>
      <c r="D699" s="6" t="s">
        <v>138</v>
      </c>
      <c r="E699" s="6" t="s">
        <v>60</v>
      </c>
      <c r="F699" s="6" t="s">
        <v>61</v>
      </c>
      <c r="G699" s="6" t="s">
        <v>26</v>
      </c>
      <c r="H699" s="6" t="s">
        <v>27</v>
      </c>
      <c r="I699" s="6">
        <v>24</v>
      </c>
      <c r="J699" s="6">
        <v>8</v>
      </c>
      <c r="K699" s="6">
        <v>3500</v>
      </c>
      <c r="L699" s="6"/>
      <c r="M699" s="6" t="s">
        <v>136</v>
      </c>
      <c r="N699" s="10">
        <f>IF(AND(Table1[[#This Row],[quantity]] &gt;= 0, Table1[[#This Row],[amount]] &gt;= 0), Table1[[#This Row],[quantity]] * Table1[[#This Row],[amount]], 0)</f>
        <v>28000</v>
      </c>
      <c r="O699" s="10">
        <f t="shared" si="40"/>
        <v>205392.68999999997</v>
      </c>
      <c r="P699" s="10">
        <f t="shared" si="41"/>
        <v>1370613.7499999995</v>
      </c>
      <c r="Q699" s="10">
        <f t="shared" si="42"/>
        <v>1079</v>
      </c>
      <c r="R699" s="10">
        <f t="shared" si="43"/>
        <v>126</v>
      </c>
      <c r="S699" s="10">
        <f>IF(Table1[[#This Row],[quantity]]&gt;0,Table1[[#This Row],[quantity]],0)</f>
        <v>8</v>
      </c>
      <c r="T699" s="10">
        <f>IF(AND(Table1[[#This Row],[quantity]]&lt;0,Table1[[#This Row],[amount]]&lt;0),Table1[[#This Row],[quantity]]*Table1[[#This Row],[amount]],0)</f>
        <v>0</v>
      </c>
      <c r="U699" s="10">
        <f>IF(Table1[[#This Row],[quantity]]&lt;0,Table1[[#This Row],[quantity]],0)</f>
        <v>0</v>
      </c>
    </row>
    <row r="700" spans="1:21" ht="14.25" customHeight="1" x14ac:dyDescent="0.25">
      <c r="A700" s="5">
        <v>45643</v>
      </c>
      <c r="B700" s="6" t="s">
        <v>57</v>
      </c>
      <c r="C700" s="6" t="s">
        <v>87</v>
      </c>
      <c r="D700" s="6" t="s">
        <v>88</v>
      </c>
      <c r="E700" s="6" t="s">
        <v>60</v>
      </c>
      <c r="F700" s="6" t="s">
        <v>61</v>
      </c>
      <c r="G700" s="6" t="s">
        <v>26</v>
      </c>
      <c r="H700" s="6" t="s">
        <v>27</v>
      </c>
      <c r="I700" s="6">
        <v>24</v>
      </c>
      <c r="J700" s="6">
        <v>8</v>
      </c>
      <c r="K700" s="6">
        <v>3500</v>
      </c>
      <c r="L700" s="6"/>
      <c r="M700" s="6" t="s">
        <v>136</v>
      </c>
      <c r="N700" s="10">
        <f>IF(AND(Table1[[#This Row],[quantity]] &gt;= 0, Table1[[#This Row],[amount]] &gt;= 0), Table1[[#This Row],[quantity]] * Table1[[#This Row],[amount]], 0)</f>
        <v>28000</v>
      </c>
      <c r="O700" s="10">
        <f t="shared" si="40"/>
        <v>386962.61999999994</v>
      </c>
      <c r="P700" s="10">
        <f t="shared" si="41"/>
        <v>1342613.7499999995</v>
      </c>
      <c r="Q700" s="10">
        <f t="shared" si="42"/>
        <v>1071</v>
      </c>
      <c r="R700" s="10">
        <f t="shared" si="43"/>
        <v>125</v>
      </c>
      <c r="S700" s="10">
        <f>IF(Table1[[#This Row],[quantity]]&gt;0,Table1[[#This Row],[quantity]],0)</f>
        <v>8</v>
      </c>
      <c r="T700" s="10">
        <f>IF(AND(Table1[[#This Row],[quantity]]&lt;0,Table1[[#This Row],[amount]]&lt;0),Table1[[#This Row],[quantity]]*Table1[[#This Row],[amount]],0)</f>
        <v>0</v>
      </c>
      <c r="U700" s="10">
        <f>IF(Table1[[#This Row],[quantity]]&lt;0,Table1[[#This Row],[quantity]],0)</f>
        <v>0</v>
      </c>
    </row>
    <row r="701" spans="1:21" ht="14.25" customHeight="1" x14ac:dyDescent="0.25">
      <c r="A701" s="5">
        <v>45628</v>
      </c>
      <c r="B701" s="6" t="s">
        <v>83</v>
      </c>
      <c r="C701" s="6" t="s">
        <v>164</v>
      </c>
      <c r="D701" s="6" t="s">
        <v>165</v>
      </c>
      <c r="E701" s="6" t="s">
        <v>24</v>
      </c>
      <c r="F701" s="6" t="s">
        <v>25</v>
      </c>
      <c r="G701" s="6" t="s">
        <v>18</v>
      </c>
      <c r="H701" s="6" t="s">
        <v>104</v>
      </c>
      <c r="I701" s="6">
        <v>480</v>
      </c>
      <c r="J701" s="6">
        <v>-20</v>
      </c>
      <c r="K701" s="6">
        <v>-1400</v>
      </c>
      <c r="L701" s="6" t="s">
        <v>86</v>
      </c>
      <c r="M701" s="6" t="s">
        <v>207</v>
      </c>
      <c r="N701" s="10">
        <f>IF(AND(Table1[[#This Row],[quantity]] &gt;= 0, Table1[[#This Row],[amount]] &gt;= 0), Table1[[#This Row],[quantity]] * Table1[[#This Row],[amount]], 0)</f>
        <v>0</v>
      </c>
      <c r="O701" s="10">
        <f t="shared" si="40"/>
        <v>0</v>
      </c>
      <c r="P701" s="10">
        <f t="shared" si="41"/>
        <v>83570.179999999978</v>
      </c>
      <c r="Q701" s="10">
        <f t="shared" si="42"/>
        <v>-1229</v>
      </c>
      <c r="R701" s="10">
        <f t="shared" si="43"/>
        <v>420</v>
      </c>
      <c r="S701" s="10">
        <f>IF(Table1[[#This Row],[quantity]]&gt;0,Table1[[#This Row],[quantity]],0)</f>
        <v>0</v>
      </c>
      <c r="T701" s="10">
        <f>IF(AND(Table1[[#This Row],[quantity]]&lt;0,Table1[[#This Row],[amount]]&lt;0),Table1[[#This Row],[quantity]]*Table1[[#This Row],[amount]],0)</f>
        <v>28000</v>
      </c>
      <c r="U701" s="10">
        <f>IF(Table1[[#This Row],[quantity]]&lt;0,Table1[[#This Row],[quantity]],0)</f>
        <v>-20</v>
      </c>
    </row>
    <row r="702" spans="1:21" ht="14.25" customHeight="1" x14ac:dyDescent="0.25">
      <c r="A702" s="5">
        <v>45640</v>
      </c>
      <c r="B702" s="6" t="s">
        <v>57</v>
      </c>
      <c r="C702" s="6" t="s">
        <v>65</v>
      </c>
      <c r="D702" s="6" t="s">
        <v>66</v>
      </c>
      <c r="E702" s="6" t="s">
        <v>60</v>
      </c>
      <c r="F702" s="6" t="s">
        <v>61</v>
      </c>
      <c r="G702" s="6" t="s">
        <v>26</v>
      </c>
      <c r="H702" s="6" t="s">
        <v>27</v>
      </c>
      <c r="I702" s="6">
        <v>72</v>
      </c>
      <c r="J702" s="6">
        <v>24</v>
      </c>
      <c r="K702" s="6">
        <v>1152</v>
      </c>
      <c r="L702" s="6"/>
      <c r="M702" s="6" t="s">
        <v>105</v>
      </c>
      <c r="N702" s="10">
        <f>IF(AND(Table1[[#This Row],[quantity]] &gt;= 0, Table1[[#This Row],[amount]] &gt;= 0), Table1[[#This Row],[quantity]] * Table1[[#This Row],[amount]], 0)</f>
        <v>27648</v>
      </c>
      <c r="O702" s="10">
        <f t="shared" si="40"/>
        <v>229231.81000000008</v>
      </c>
      <c r="P702" s="10">
        <f t="shared" si="41"/>
        <v>1930339.8399999994</v>
      </c>
      <c r="Q702" s="10">
        <f t="shared" si="42"/>
        <v>1609</v>
      </c>
      <c r="R702" s="10">
        <f t="shared" si="43"/>
        <v>170</v>
      </c>
      <c r="S702" s="10">
        <f>IF(Table1[[#This Row],[quantity]]&gt;0,Table1[[#This Row],[quantity]],0)</f>
        <v>24</v>
      </c>
      <c r="T702" s="10">
        <f>IF(AND(Table1[[#This Row],[quantity]]&lt;0,Table1[[#This Row],[amount]]&lt;0),Table1[[#This Row],[quantity]]*Table1[[#This Row],[amount]],0)</f>
        <v>0</v>
      </c>
      <c r="U702" s="10">
        <f>IF(Table1[[#This Row],[quantity]]&lt;0,Table1[[#This Row],[quantity]],0)</f>
        <v>0</v>
      </c>
    </row>
    <row r="703" spans="1:21" ht="14.25" customHeight="1" x14ac:dyDescent="0.25">
      <c r="A703" s="5">
        <v>45642</v>
      </c>
      <c r="B703" s="6" t="s">
        <v>57</v>
      </c>
      <c r="C703" s="6" t="s">
        <v>129</v>
      </c>
      <c r="D703" s="6" t="s">
        <v>130</v>
      </c>
      <c r="E703" s="6" t="s">
        <v>81</v>
      </c>
      <c r="F703" s="6" t="s">
        <v>82</v>
      </c>
      <c r="G703" s="6" t="s">
        <v>26</v>
      </c>
      <c r="H703" s="6" t="s">
        <v>27</v>
      </c>
      <c r="I703" s="6">
        <v>72</v>
      </c>
      <c r="J703" s="6">
        <v>24</v>
      </c>
      <c r="K703" s="6">
        <v>1152</v>
      </c>
      <c r="L703" s="6"/>
      <c r="M703" s="6" t="s">
        <v>105</v>
      </c>
      <c r="N703" s="10">
        <f>IF(AND(Table1[[#This Row],[quantity]] &gt;= 0, Table1[[#This Row],[amount]] &gt;= 0), Table1[[#This Row],[quantity]] * Table1[[#This Row],[amount]], 0)</f>
        <v>27648</v>
      </c>
      <c r="O703" s="10">
        <f t="shared" si="40"/>
        <v>496954.31999999995</v>
      </c>
      <c r="P703" s="10">
        <f t="shared" si="41"/>
        <v>1902691.8399999994</v>
      </c>
      <c r="Q703" s="10">
        <f t="shared" si="42"/>
        <v>1585</v>
      </c>
      <c r="R703" s="10">
        <f t="shared" si="43"/>
        <v>169</v>
      </c>
      <c r="S703" s="10">
        <f>IF(Table1[[#This Row],[quantity]]&gt;0,Table1[[#This Row],[quantity]],0)</f>
        <v>24</v>
      </c>
      <c r="T703" s="10">
        <f>IF(AND(Table1[[#This Row],[quantity]]&lt;0,Table1[[#This Row],[amount]]&lt;0),Table1[[#This Row],[quantity]]*Table1[[#This Row],[amount]],0)</f>
        <v>0</v>
      </c>
      <c r="U703" s="10">
        <f>IF(Table1[[#This Row],[quantity]]&lt;0,Table1[[#This Row],[quantity]],0)</f>
        <v>0</v>
      </c>
    </row>
    <row r="704" spans="1:21" ht="14.25" customHeight="1" x14ac:dyDescent="0.25">
      <c r="A704" s="5">
        <v>45639</v>
      </c>
      <c r="B704" s="6" t="s">
        <v>57</v>
      </c>
      <c r="C704" s="6" t="s">
        <v>67</v>
      </c>
      <c r="D704" s="6" t="s">
        <v>68</v>
      </c>
      <c r="E704" s="6" t="s">
        <v>60</v>
      </c>
      <c r="F704" s="6" t="s">
        <v>61</v>
      </c>
      <c r="G704" s="6" t="s">
        <v>74</v>
      </c>
      <c r="H704" s="6" t="s">
        <v>76</v>
      </c>
      <c r="I704" s="6">
        <v>30</v>
      </c>
      <c r="J704" s="6">
        <v>9</v>
      </c>
      <c r="K704" s="6">
        <v>3068.19</v>
      </c>
      <c r="L704" s="6"/>
      <c r="M704" s="6" t="s">
        <v>64</v>
      </c>
      <c r="N704" s="10">
        <f>IF(AND(Table1[[#This Row],[quantity]] &gt;= 0, Table1[[#This Row],[amount]] &gt;= 0), Table1[[#This Row],[quantity]] * Table1[[#This Row],[amount]], 0)</f>
        <v>27613.71</v>
      </c>
      <c r="O704" s="10">
        <f t="shared" si="40"/>
        <v>307552.39999999997</v>
      </c>
      <c r="P704" s="10">
        <f t="shared" si="41"/>
        <v>189295.43000000002</v>
      </c>
      <c r="Q704" s="10">
        <f t="shared" si="42"/>
        <v>132</v>
      </c>
      <c r="R704" s="10">
        <f t="shared" si="43"/>
        <v>22</v>
      </c>
      <c r="S704" s="10">
        <f>IF(Table1[[#This Row],[quantity]]&gt;0,Table1[[#This Row],[quantity]],0)</f>
        <v>9</v>
      </c>
      <c r="T704" s="10">
        <f>IF(AND(Table1[[#This Row],[quantity]]&lt;0,Table1[[#This Row],[amount]]&lt;0),Table1[[#This Row],[quantity]]*Table1[[#This Row],[amount]],0)</f>
        <v>0</v>
      </c>
      <c r="U704" s="10">
        <f>IF(Table1[[#This Row],[quantity]]&lt;0,Table1[[#This Row],[quantity]],0)</f>
        <v>0</v>
      </c>
    </row>
    <row r="705" spans="1:21" ht="14.25" customHeight="1" x14ac:dyDescent="0.25">
      <c r="A705" s="5">
        <v>45640</v>
      </c>
      <c r="B705" s="6" t="s">
        <v>57</v>
      </c>
      <c r="C705" s="6" t="s">
        <v>65</v>
      </c>
      <c r="D705" s="6" t="s">
        <v>66</v>
      </c>
      <c r="E705" s="6" t="s">
        <v>60</v>
      </c>
      <c r="F705" s="6" t="s">
        <v>61</v>
      </c>
      <c r="G705" s="6" t="s">
        <v>74</v>
      </c>
      <c r="H705" s="6" t="s">
        <v>76</v>
      </c>
      <c r="I705" s="6">
        <v>12</v>
      </c>
      <c r="J705" s="6">
        <v>6</v>
      </c>
      <c r="K705" s="6">
        <v>4500</v>
      </c>
      <c r="L705" s="6"/>
      <c r="M705" s="6" t="s">
        <v>105</v>
      </c>
      <c r="N705" s="10">
        <f>IF(AND(Table1[[#This Row],[quantity]] &gt;= 0, Table1[[#This Row],[amount]] &gt;= 0), Table1[[#This Row],[quantity]] * Table1[[#This Row],[amount]], 0)</f>
        <v>27000</v>
      </c>
      <c r="O705" s="10">
        <f t="shared" si="40"/>
        <v>201583.81000000008</v>
      </c>
      <c r="P705" s="10">
        <f t="shared" si="41"/>
        <v>1875043.8399999994</v>
      </c>
      <c r="Q705" s="10">
        <f t="shared" si="42"/>
        <v>1561</v>
      </c>
      <c r="R705" s="10">
        <f t="shared" si="43"/>
        <v>168</v>
      </c>
      <c r="S705" s="10">
        <f>IF(Table1[[#This Row],[quantity]]&gt;0,Table1[[#This Row],[quantity]],0)</f>
        <v>6</v>
      </c>
      <c r="T705" s="10">
        <f>IF(AND(Table1[[#This Row],[quantity]]&lt;0,Table1[[#This Row],[amount]]&lt;0),Table1[[#This Row],[quantity]]*Table1[[#This Row],[amount]],0)</f>
        <v>0</v>
      </c>
      <c r="U705" s="10">
        <f>IF(Table1[[#This Row],[quantity]]&lt;0,Table1[[#This Row],[quantity]],0)</f>
        <v>0</v>
      </c>
    </row>
    <row r="706" spans="1:21" ht="14.25" customHeight="1" x14ac:dyDescent="0.25">
      <c r="A706" s="5">
        <v>45640</v>
      </c>
      <c r="B706" s="6" t="s">
        <v>57</v>
      </c>
      <c r="C706" s="6" t="s">
        <v>96</v>
      </c>
      <c r="D706" s="6" t="s">
        <v>97</v>
      </c>
      <c r="E706" s="6" t="s">
        <v>60</v>
      </c>
      <c r="F706" s="6" t="s">
        <v>61</v>
      </c>
      <c r="G706" s="6" t="s">
        <v>74</v>
      </c>
      <c r="H706" s="6" t="s">
        <v>76</v>
      </c>
      <c r="I706" s="6">
        <v>12</v>
      </c>
      <c r="J706" s="6">
        <v>6</v>
      </c>
      <c r="K706" s="6">
        <v>4500</v>
      </c>
      <c r="L706" s="6"/>
      <c r="M706" s="6" t="s">
        <v>105</v>
      </c>
      <c r="N706" s="10">
        <f>IF(AND(Table1[[#This Row],[quantity]] &gt;= 0, Table1[[#This Row],[amount]] &gt;= 0), Table1[[#This Row],[quantity]] * Table1[[#This Row],[amount]], 0)</f>
        <v>27000</v>
      </c>
      <c r="O706" s="10">
        <f t="shared" ref="O706:O769" si="44">SUMIF(C706:C2206,C706,N706:N2206)</f>
        <v>201032.78</v>
      </c>
      <c r="P706" s="10">
        <f t="shared" ref="P706:P769" si="45">SUMIF(M706:M2206,M706,N706:N2206)</f>
        <v>1848043.8399999994</v>
      </c>
      <c r="Q706" s="10">
        <f t="shared" ref="Q706:Q769" si="46">SUMIF(M706:M2206,M706,J706:J2206)</f>
        <v>1555</v>
      </c>
      <c r="R706" s="10">
        <f t="shared" ref="R706:R769" si="47">COUNTIF(M706:M2206,M706)</f>
        <v>167</v>
      </c>
      <c r="S706" s="10">
        <f>IF(Table1[[#This Row],[quantity]]&gt;0,Table1[[#This Row],[quantity]],0)</f>
        <v>6</v>
      </c>
      <c r="T706" s="10">
        <f>IF(AND(Table1[[#This Row],[quantity]]&lt;0,Table1[[#This Row],[amount]]&lt;0),Table1[[#This Row],[quantity]]*Table1[[#This Row],[amount]],0)</f>
        <v>0</v>
      </c>
      <c r="U706" s="10">
        <f>IF(Table1[[#This Row],[quantity]]&lt;0,Table1[[#This Row],[quantity]],0)</f>
        <v>0</v>
      </c>
    </row>
    <row r="707" spans="1:21" ht="14.25" customHeight="1" x14ac:dyDescent="0.25">
      <c r="A707" s="5">
        <v>45646</v>
      </c>
      <c r="B707" s="6" t="s">
        <v>57</v>
      </c>
      <c r="C707" s="6" t="s">
        <v>67</v>
      </c>
      <c r="D707" s="6" t="s">
        <v>68</v>
      </c>
      <c r="E707" s="6" t="s">
        <v>60</v>
      </c>
      <c r="F707" s="6" t="s">
        <v>61</v>
      </c>
      <c r="G707" s="6" t="s">
        <v>55</v>
      </c>
      <c r="H707" s="6" t="s">
        <v>56</v>
      </c>
      <c r="I707" s="6">
        <v>6</v>
      </c>
      <c r="J707" s="6">
        <v>6</v>
      </c>
      <c r="K707" s="6">
        <v>4495.0200000000004</v>
      </c>
      <c r="L707" s="6"/>
      <c r="M707" s="6" t="s">
        <v>136</v>
      </c>
      <c r="N707" s="10">
        <f>IF(AND(Table1[[#This Row],[quantity]] &gt;= 0, Table1[[#This Row],[amount]] &gt;= 0), Table1[[#This Row],[quantity]] * Table1[[#This Row],[amount]], 0)</f>
        <v>26970.120000000003</v>
      </c>
      <c r="O707" s="10">
        <f t="shared" si="44"/>
        <v>279938.68999999994</v>
      </c>
      <c r="P707" s="10">
        <f t="shared" si="45"/>
        <v>1314613.7499999998</v>
      </c>
      <c r="Q707" s="10">
        <f t="shared" si="46"/>
        <v>1063</v>
      </c>
      <c r="R707" s="10">
        <f t="shared" si="47"/>
        <v>124</v>
      </c>
      <c r="S707" s="10">
        <f>IF(Table1[[#This Row],[quantity]]&gt;0,Table1[[#This Row],[quantity]],0)</f>
        <v>6</v>
      </c>
      <c r="T707" s="10">
        <f>IF(AND(Table1[[#This Row],[quantity]]&lt;0,Table1[[#This Row],[amount]]&lt;0),Table1[[#This Row],[quantity]]*Table1[[#This Row],[amount]],0)</f>
        <v>0</v>
      </c>
      <c r="U707" s="10">
        <f>IF(Table1[[#This Row],[quantity]]&lt;0,Table1[[#This Row],[quantity]],0)</f>
        <v>0</v>
      </c>
    </row>
    <row r="708" spans="1:21" ht="14.25" customHeight="1" x14ac:dyDescent="0.25">
      <c r="A708" s="5">
        <v>45642</v>
      </c>
      <c r="B708" s="6" t="s">
        <v>57</v>
      </c>
      <c r="C708" s="6" t="s">
        <v>126</v>
      </c>
      <c r="D708" s="6" t="s">
        <v>127</v>
      </c>
      <c r="E708" s="6" t="s">
        <v>45</v>
      </c>
      <c r="F708" s="6" t="s">
        <v>128</v>
      </c>
      <c r="G708" s="6" t="s">
        <v>55</v>
      </c>
      <c r="H708" s="6" t="s">
        <v>56</v>
      </c>
      <c r="I708" s="6">
        <v>6</v>
      </c>
      <c r="J708" s="6">
        <v>6</v>
      </c>
      <c r="K708" s="6">
        <v>4495.0200000000004</v>
      </c>
      <c r="L708" s="6"/>
      <c r="M708" s="6" t="s">
        <v>136</v>
      </c>
      <c r="N708" s="10">
        <f>IF(AND(Table1[[#This Row],[quantity]] &gt;= 0, Table1[[#This Row],[amount]] &gt;= 0), Table1[[#This Row],[quantity]] * Table1[[#This Row],[amount]], 0)</f>
        <v>26970.120000000003</v>
      </c>
      <c r="O708" s="10">
        <f t="shared" si="44"/>
        <v>704389.06000000052</v>
      </c>
      <c r="P708" s="10">
        <f t="shared" si="45"/>
        <v>1287643.6299999997</v>
      </c>
      <c r="Q708" s="10">
        <f t="shared" si="46"/>
        <v>1057</v>
      </c>
      <c r="R708" s="10">
        <f t="shared" si="47"/>
        <v>123</v>
      </c>
      <c r="S708" s="10">
        <f>IF(Table1[[#This Row],[quantity]]&gt;0,Table1[[#This Row],[quantity]],0)</f>
        <v>6</v>
      </c>
      <c r="T708" s="10">
        <f>IF(AND(Table1[[#This Row],[quantity]]&lt;0,Table1[[#This Row],[amount]]&lt;0),Table1[[#This Row],[quantity]]*Table1[[#This Row],[amount]],0)</f>
        <v>0</v>
      </c>
      <c r="U708" s="10">
        <f>IF(Table1[[#This Row],[quantity]]&lt;0,Table1[[#This Row],[quantity]],0)</f>
        <v>0</v>
      </c>
    </row>
    <row r="709" spans="1:21" ht="14.25" customHeight="1" x14ac:dyDescent="0.25">
      <c r="A709" s="5">
        <v>45642</v>
      </c>
      <c r="B709" s="6" t="s">
        <v>57</v>
      </c>
      <c r="C709" s="6" t="s">
        <v>126</v>
      </c>
      <c r="D709" s="6" t="s">
        <v>127</v>
      </c>
      <c r="E709" s="6" t="s">
        <v>45</v>
      </c>
      <c r="F709" s="6" t="s">
        <v>128</v>
      </c>
      <c r="G709" s="6" t="s">
        <v>55</v>
      </c>
      <c r="H709" s="6" t="s">
        <v>56</v>
      </c>
      <c r="I709" s="6">
        <v>12</v>
      </c>
      <c r="J709" s="6">
        <v>6</v>
      </c>
      <c r="K709" s="6">
        <v>4495.0200000000004</v>
      </c>
      <c r="L709" s="6"/>
      <c r="M709" s="6" t="s">
        <v>105</v>
      </c>
      <c r="N709" s="10">
        <f>IF(AND(Table1[[#This Row],[quantity]] &gt;= 0, Table1[[#This Row],[amount]] &gt;= 0), Table1[[#This Row],[quantity]] * Table1[[#This Row],[amount]], 0)</f>
        <v>26970.120000000003</v>
      </c>
      <c r="O709" s="10">
        <f t="shared" si="44"/>
        <v>677418.94000000041</v>
      </c>
      <c r="P709" s="10">
        <f t="shared" si="45"/>
        <v>1821043.8399999994</v>
      </c>
      <c r="Q709" s="10">
        <f t="shared" si="46"/>
        <v>1549</v>
      </c>
      <c r="R709" s="10">
        <f t="shared" si="47"/>
        <v>166</v>
      </c>
      <c r="S709" s="10">
        <f>IF(Table1[[#This Row],[quantity]]&gt;0,Table1[[#This Row],[quantity]],0)</f>
        <v>6</v>
      </c>
      <c r="T709" s="10">
        <f>IF(AND(Table1[[#This Row],[quantity]]&lt;0,Table1[[#This Row],[amount]]&lt;0),Table1[[#This Row],[quantity]]*Table1[[#This Row],[amount]],0)</f>
        <v>0</v>
      </c>
      <c r="U709" s="10">
        <f>IF(Table1[[#This Row],[quantity]]&lt;0,Table1[[#This Row],[quantity]],0)</f>
        <v>0</v>
      </c>
    </row>
    <row r="710" spans="1:21" ht="14.25" customHeight="1" x14ac:dyDescent="0.25">
      <c r="A710" s="5">
        <v>45640</v>
      </c>
      <c r="B710" s="6" t="s">
        <v>57</v>
      </c>
      <c r="C710" s="6" t="s">
        <v>106</v>
      </c>
      <c r="D710" s="6" t="s">
        <v>107</v>
      </c>
      <c r="E710" s="6" t="s">
        <v>81</v>
      </c>
      <c r="F710" s="6" t="s">
        <v>82</v>
      </c>
      <c r="G710" s="6" t="s">
        <v>74</v>
      </c>
      <c r="H710" s="6" t="s">
        <v>75</v>
      </c>
      <c r="I710" s="6">
        <v>56</v>
      </c>
      <c r="J710" s="6">
        <v>12</v>
      </c>
      <c r="K710" s="6">
        <v>2236.3200000000002</v>
      </c>
      <c r="L710" s="6"/>
      <c r="M710" s="6" t="s">
        <v>105</v>
      </c>
      <c r="N710" s="10">
        <f>IF(AND(Table1[[#This Row],[quantity]] &gt;= 0, Table1[[#This Row],[amount]] &gt;= 0), Table1[[#This Row],[quantity]] * Table1[[#This Row],[amount]], 0)</f>
        <v>26835.840000000004</v>
      </c>
      <c r="O710" s="10">
        <f t="shared" si="44"/>
        <v>354441.44</v>
      </c>
      <c r="P710" s="10">
        <f t="shared" si="45"/>
        <v>1794073.7199999993</v>
      </c>
      <c r="Q710" s="10">
        <f t="shared" si="46"/>
        <v>1543</v>
      </c>
      <c r="R710" s="10">
        <f t="shared" si="47"/>
        <v>165</v>
      </c>
      <c r="S710" s="10">
        <f>IF(Table1[[#This Row],[quantity]]&gt;0,Table1[[#This Row],[quantity]],0)</f>
        <v>12</v>
      </c>
      <c r="T710" s="10">
        <f>IF(AND(Table1[[#This Row],[quantity]]&lt;0,Table1[[#This Row],[amount]]&lt;0),Table1[[#This Row],[quantity]]*Table1[[#This Row],[amount]],0)</f>
        <v>0</v>
      </c>
      <c r="U710" s="10">
        <f>IF(Table1[[#This Row],[quantity]]&lt;0,Table1[[#This Row],[quantity]],0)</f>
        <v>0</v>
      </c>
    </row>
    <row r="711" spans="1:21" ht="14.25" customHeight="1" x14ac:dyDescent="0.25">
      <c r="A711" s="5">
        <v>45640</v>
      </c>
      <c r="B711" s="6" t="s">
        <v>57</v>
      </c>
      <c r="C711" s="6" t="s">
        <v>106</v>
      </c>
      <c r="D711" s="6" t="s">
        <v>107</v>
      </c>
      <c r="E711" s="6" t="s">
        <v>81</v>
      </c>
      <c r="F711" s="6" t="s">
        <v>82</v>
      </c>
      <c r="G711" s="6" t="s">
        <v>74</v>
      </c>
      <c r="H711" s="6" t="s">
        <v>75</v>
      </c>
      <c r="I711" s="6">
        <v>56</v>
      </c>
      <c r="J711" s="6">
        <v>12</v>
      </c>
      <c r="K711" s="6">
        <v>2236.3200000000002</v>
      </c>
      <c r="L711" s="6"/>
      <c r="M711" s="6" t="s">
        <v>105</v>
      </c>
      <c r="N711" s="10">
        <f>IF(AND(Table1[[#This Row],[quantity]] &gt;= 0, Table1[[#This Row],[amount]] &gt;= 0), Table1[[#This Row],[quantity]] * Table1[[#This Row],[amount]], 0)</f>
        <v>26835.840000000004</v>
      </c>
      <c r="O711" s="10">
        <f t="shared" si="44"/>
        <v>327605.59999999998</v>
      </c>
      <c r="P711" s="10">
        <f t="shared" si="45"/>
        <v>1767237.8799999992</v>
      </c>
      <c r="Q711" s="10">
        <f t="shared" si="46"/>
        <v>1531</v>
      </c>
      <c r="R711" s="10">
        <f t="shared" si="47"/>
        <v>164</v>
      </c>
      <c r="S711" s="10">
        <f>IF(Table1[[#This Row],[quantity]]&gt;0,Table1[[#This Row],[quantity]],0)</f>
        <v>12</v>
      </c>
      <c r="T711" s="10">
        <f>IF(AND(Table1[[#This Row],[quantity]]&lt;0,Table1[[#This Row],[amount]]&lt;0),Table1[[#This Row],[quantity]]*Table1[[#This Row],[amount]],0)</f>
        <v>0</v>
      </c>
      <c r="U711" s="10">
        <f>IF(Table1[[#This Row],[quantity]]&lt;0,Table1[[#This Row],[quantity]],0)</f>
        <v>0</v>
      </c>
    </row>
    <row r="712" spans="1:21" ht="14.25" customHeight="1" x14ac:dyDescent="0.25">
      <c r="A712" s="5">
        <v>45640</v>
      </c>
      <c r="B712" s="6" t="s">
        <v>57</v>
      </c>
      <c r="C712" s="6" t="s">
        <v>106</v>
      </c>
      <c r="D712" s="6" t="s">
        <v>107</v>
      </c>
      <c r="E712" s="6" t="s">
        <v>81</v>
      </c>
      <c r="F712" s="6" t="s">
        <v>82</v>
      </c>
      <c r="G712" s="6" t="s">
        <v>74</v>
      </c>
      <c r="H712" s="6" t="s">
        <v>75</v>
      </c>
      <c r="I712" s="6">
        <v>56</v>
      </c>
      <c r="J712" s="6">
        <v>12</v>
      </c>
      <c r="K712" s="6">
        <v>2236.3200000000002</v>
      </c>
      <c r="L712" s="6"/>
      <c r="M712" s="6" t="s">
        <v>105</v>
      </c>
      <c r="N712" s="10">
        <f>IF(AND(Table1[[#This Row],[quantity]] &gt;= 0, Table1[[#This Row],[amount]] &gt;= 0), Table1[[#This Row],[quantity]] * Table1[[#This Row],[amount]], 0)</f>
        <v>26835.840000000004</v>
      </c>
      <c r="O712" s="10">
        <f t="shared" si="44"/>
        <v>300769.76</v>
      </c>
      <c r="P712" s="10">
        <f t="shared" si="45"/>
        <v>1740402.0399999996</v>
      </c>
      <c r="Q712" s="10">
        <f t="shared" si="46"/>
        <v>1519</v>
      </c>
      <c r="R712" s="10">
        <f t="shared" si="47"/>
        <v>163</v>
      </c>
      <c r="S712" s="10">
        <f>IF(Table1[[#This Row],[quantity]]&gt;0,Table1[[#This Row],[quantity]],0)</f>
        <v>12</v>
      </c>
      <c r="T712" s="10">
        <f>IF(AND(Table1[[#This Row],[quantity]]&lt;0,Table1[[#This Row],[amount]]&lt;0),Table1[[#This Row],[quantity]]*Table1[[#This Row],[amount]],0)</f>
        <v>0</v>
      </c>
      <c r="U712" s="10">
        <f>IF(Table1[[#This Row],[quantity]]&lt;0,Table1[[#This Row],[quantity]],0)</f>
        <v>0</v>
      </c>
    </row>
    <row r="713" spans="1:21" ht="14.25" customHeight="1" x14ac:dyDescent="0.25">
      <c r="A713" s="5">
        <v>45645</v>
      </c>
      <c r="B713" s="6" t="s">
        <v>57</v>
      </c>
      <c r="C713" s="6" t="s">
        <v>87</v>
      </c>
      <c r="D713" s="6" t="s">
        <v>88</v>
      </c>
      <c r="E713" s="6" t="s">
        <v>60</v>
      </c>
      <c r="F713" s="6" t="s">
        <v>61</v>
      </c>
      <c r="G713" s="6" t="s">
        <v>74</v>
      </c>
      <c r="H713" s="6" t="s">
        <v>75</v>
      </c>
      <c r="I713" s="6">
        <v>56</v>
      </c>
      <c r="J713" s="6">
        <v>12</v>
      </c>
      <c r="K713" s="6">
        <v>2236.3200000000002</v>
      </c>
      <c r="L713" s="6"/>
      <c r="M713" s="6" t="s">
        <v>136</v>
      </c>
      <c r="N713" s="10">
        <f>IF(AND(Table1[[#This Row],[quantity]] &gt;= 0, Table1[[#This Row],[amount]] &gt;= 0), Table1[[#This Row],[quantity]] * Table1[[#This Row],[amount]], 0)</f>
        <v>26835.840000000004</v>
      </c>
      <c r="O713" s="10">
        <f t="shared" si="44"/>
        <v>358962.61999999994</v>
      </c>
      <c r="P713" s="10">
        <f t="shared" si="45"/>
        <v>1260673.5099999998</v>
      </c>
      <c r="Q713" s="10">
        <f t="shared" si="46"/>
        <v>1051</v>
      </c>
      <c r="R713" s="10">
        <f t="shared" si="47"/>
        <v>122</v>
      </c>
      <c r="S713" s="10">
        <f>IF(Table1[[#This Row],[quantity]]&gt;0,Table1[[#This Row],[quantity]],0)</f>
        <v>12</v>
      </c>
      <c r="T713" s="10">
        <f>IF(AND(Table1[[#This Row],[quantity]]&lt;0,Table1[[#This Row],[amount]]&lt;0),Table1[[#This Row],[quantity]]*Table1[[#This Row],[amount]],0)</f>
        <v>0</v>
      </c>
      <c r="U713" s="10">
        <f>IF(Table1[[#This Row],[quantity]]&lt;0,Table1[[#This Row],[quantity]],0)</f>
        <v>0</v>
      </c>
    </row>
    <row r="714" spans="1:21" ht="14.25" customHeight="1" x14ac:dyDescent="0.25">
      <c r="A714" s="5">
        <v>45645</v>
      </c>
      <c r="B714" s="6" t="s">
        <v>57</v>
      </c>
      <c r="C714" s="6" t="s">
        <v>87</v>
      </c>
      <c r="D714" s="6" t="s">
        <v>88</v>
      </c>
      <c r="E714" s="6" t="s">
        <v>60</v>
      </c>
      <c r="F714" s="6" t="s">
        <v>61</v>
      </c>
      <c r="G714" s="6" t="s">
        <v>74</v>
      </c>
      <c r="H714" s="6" t="s">
        <v>75</v>
      </c>
      <c r="I714" s="6">
        <v>56</v>
      </c>
      <c r="J714" s="6">
        <v>12</v>
      </c>
      <c r="K714" s="6">
        <v>2236.3200000000002</v>
      </c>
      <c r="L714" s="6"/>
      <c r="M714" s="6" t="s">
        <v>136</v>
      </c>
      <c r="N714" s="10">
        <f>IF(AND(Table1[[#This Row],[quantity]] &gt;= 0, Table1[[#This Row],[amount]] &gt;= 0), Table1[[#This Row],[quantity]] * Table1[[#This Row],[amount]], 0)</f>
        <v>26835.840000000004</v>
      </c>
      <c r="O714" s="10">
        <f t="shared" si="44"/>
        <v>332126.77999999997</v>
      </c>
      <c r="P714" s="10">
        <f t="shared" si="45"/>
        <v>1233837.6699999997</v>
      </c>
      <c r="Q714" s="10">
        <f t="shared" si="46"/>
        <v>1039</v>
      </c>
      <c r="R714" s="10">
        <f t="shared" si="47"/>
        <v>121</v>
      </c>
      <c r="S714" s="10">
        <f>IF(Table1[[#This Row],[quantity]]&gt;0,Table1[[#This Row],[quantity]],0)</f>
        <v>12</v>
      </c>
      <c r="T714" s="10">
        <f>IF(AND(Table1[[#This Row],[quantity]]&lt;0,Table1[[#This Row],[amount]]&lt;0),Table1[[#This Row],[quantity]]*Table1[[#This Row],[amount]],0)</f>
        <v>0</v>
      </c>
      <c r="U714" s="10">
        <f>IF(Table1[[#This Row],[quantity]]&lt;0,Table1[[#This Row],[quantity]],0)</f>
        <v>0</v>
      </c>
    </row>
    <row r="715" spans="1:21" ht="14.25" customHeight="1" x14ac:dyDescent="0.25">
      <c r="A715" s="5">
        <v>45645</v>
      </c>
      <c r="B715" s="6" t="s">
        <v>57</v>
      </c>
      <c r="C715" s="6" t="s">
        <v>87</v>
      </c>
      <c r="D715" s="6" t="s">
        <v>88</v>
      </c>
      <c r="E715" s="6" t="s">
        <v>60</v>
      </c>
      <c r="F715" s="6" t="s">
        <v>61</v>
      </c>
      <c r="G715" s="6" t="s">
        <v>74</v>
      </c>
      <c r="H715" s="6" t="s">
        <v>75</v>
      </c>
      <c r="I715" s="6">
        <v>56</v>
      </c>
      <c r="J715" s="6">
        <v>12</v>
      </c>
      <c r="K715" s="6">
        <v>2236.3200000000002</v>
      </c>
      <c r="L715" s="6"/>
      <c r="M715" s="6" t="s">
        <v>136</v>
      </c>
      <c r="N715" s="10">
        <f>IF(AND(Table1[[#This Row],[quantity]] &gt;= 0, Table1[[#This Row],[amount]] &gt;= 0), Table1[[#This Row],[quantity]] * Table1[[#This Row],[amount]], 0)</f>
        <v>26835.840000000004</v>
      </c>
      <c r="O715" s="10">
        <f t="shared" si="44"/>
        <v>305290.93999999989</v>
      </c>
      <c r="P715" s="10">
        <f t="shared" si="45"/>
        <v>1207001.8299999996</v>
      </c>
      <c r="Q715" s="10">
        <f t="shared" si="46"/>
        <v>1027</v>
      </c>
      <c r="R715" s="10">
        <f t="shared" si="47"/>
        <v>120</v>
      </c>
      <c r="S715" s="10">
        <f>IF(Table1[[#This Row],[quantity]]&gt;0,Table1[[#This Row],[quantity]],0)</f>
        <v>12</v>
      </c>
      <c r="T715" s="10">
        <f>IF(AND(Table1[[#This Row],[quantity]]&lt;0,Table1[[#This Row],[amount]]&lt;0),Table1[[#This Row],[quantity]]*Table1[[#This Row],[amount]],0)</f>
        <v>0</v>
      </c>
      <c r="U715" s="10">
        <f>IF(Table1[[#This Row],[quantity]]&lt;0,Table1[[#This Row],[quantity]],0)</f>
        <v>0</v>
      </c>
    </row>
    <row r="716" spans="1:21" ht="14.25" customHeight="1" x14ac:dyDescent="0.25">
      <c r="A716" s="5">
        <v>45642</v>
      </c>
      <c r="B716" s="6" t="s">
        <v>57</v>
      </c>
      <c r="C716" s="6" t="s">
        <v>129</v>
      </c>
      <c r="D716" s="6" t="s">
        <v>130</v>
      </c>
      <c r="E716" s="6" t="s">
        <v>81</v>
      </c>
      <c r="F716" s="6" t="s">
        <v>82</v>
      </c>
      <c r="G716" s="6" t="s">
        <v>74</v>
      </c>
      <c r="H716" s="6" t="s">
        <v>75</v>
      </c>
      <c r="I716" s="6">
        <v>56</v>
      </c>
      <c r="J716" s="6">
        <v>12</v>
      </c>
      <c r="K716" s="6">
        <v>2236.3200000000002</v>
      </c>
      <c r="L716" s="6"/>
      <c r="M716" s="6" t="s">
        <v>136</v>
      </c>
      <c r="N716" s="10">
        <f>IF(AND(Table1[[#This Row],[quantity]] &gt;= 0, Table1[[#This Row],[amount]] &gt;= 0), Table1[[#This Row],[quantity]] * Table1[[#This Row],[amount]], 0)</f>
        <v>26835.840000000004</v>
      </c>
      <c r="O716" s="10">
        <f t="shared" si="44"/>
        <v>469306.32</v>
      </c>
      <c r="P716" s="10">
        <f t="shared" si="45"/>
        <v>1180165.9899999998</v>
      </c>
      <c r="Q716" s="10">
        <f t="shared" si="46"/>
        <v>1015</v>
      </c>
      <c r="R716" s="10">
        <f t="shared" si="47"/>
        <v>119</v>
      </c>
      <c r="S716" s="10">
        <f>IF(Table1[[#This Row],[quantity]]&gt;0,Table1[[#This Row],[quantity]],0)</f>
        <v>12</v>
      </c>
      <c r="T716" s="10">
        <f>IF(AND(Table1[[#This Row],[quantity]]&lt;0,Table1[[#This Row],[amount]]&lt;0),Table1[[#This Row],[quantity]]*Table1[[#This Row],[amount]],0)</f>
        <v>0</v>
      </c>
      <c r="U716" s="10">
        <f>IF(Table1[[#This Row],[quantity]]&lt;0,Table1[[#This Row],[quantity]],0)</f>
        <v>0</v>
      </c>
    </row>
    <row r="717" spans="1:21" ht="14.25" customHeight="1" x14ac:dyDescent="0.25">
      <c r="A717" s="5">
        <v>45640</v>
      </c>
      <c r="B717" s="6" t="s">
        <v>57</v>
      </c>
      <c r="C717" s="6" t="s">
        <v>79</v>
      </c>
      <c r="D717" s="6" t="s">
        <v>80</v>
      </c>
      <c r="E717" s="6" t="s">
        <v>81</v>
      </c>
      <c r="F717" s="6" t="s">
        <v>82</v>
      </c>
      <c r="G717" s="6" t="s">
        <v>74</v>
      </c>
      <c r="H717" s="6" t="s">
        <v>75</v>
      </c>
      <c r="I717" s="6">
        <v>56</v>
      </c>
      <c r="J717" s="6">
        <v>12</v>
      </c>
      <c r="K717" s="6">
        <v>2236.3200000000002</v>
      </c>
      <c r="L717" s="6"/>
      <c r="M717" s="6" t="s">
        <v>105</v>
      </c>
      <c r="N717" s="10">
        <f>IF(AND(Table1[[#This Row],[quantity]] &gt;= 0, Table1[[#This Row],[amount]] &gt;= 0), Table1[[#This Row],[quantity]] * Table1[[#This Row],[amount]], 0)</f>
        <v>26835.840000000004</v>
      </c>
      <c r="O717" s="10">
        <f t="shared" si="44"/>
        <v>133263.35</v>
      </c>
      <c r="P717" s="10">
        <f t="shared" si="45"/>
        <v>1713566.1999999997</v>
      </c>
      <c r="Q717" s="10">
        <f t="shared" si="46"/>
        <v>1507</v>
      </c>
      <c r="R717" s="10">
        <f t="shared" si="47"/>
        <v>162</v>
      </c>
      <c r="S717" s="10">
        <f>IF(Table1[[#This Row],[quantity]]&gt;0,Table1[[#This Row],[quantity]],0)</f>
        <v>12</v>
      </c>
      <c r="T717" s="10">
        <f>IF(AND(Table1[[#This Row],[quantity]]&lt;0,Table1[[#This Row],[amount]]&lt;0),Table1[[#This Row],[quantity]]*Table1[[#This Row],[amount]],0)</f>
        <v>0</v>
      </c>
      <c r="U717" s="10">
        <f>IF(Table1[[#This Row],[quantity]]&lt;0,Table1[[#This Row],[quantity]],0)</f>
        <v>0</v>
      </c>
    </row>
    <row r="718" spans="1:21" ht="14.25" customHeight="1" x14ac:dyDescent="0.25">
      <c r="A718" s="5">
        <v>45640</v>
      </c>
      <c r="B718" s="6" t="s">
        <v>57</v>
      </c>
      <c r="C718" s="6" t="s">
        <v>79</v>
      </c>
      <c r="D718" s="6" t="s">
        <v>80</v>
      </c>
      <c r="E718" s="6" t="s">
        <v>81</v>
      </c>
      <c r="F718" s="6" t="s">
        <v>82</v>
      </c>
      <c r="G718" s="6" t="s">
        <v>74</v>
      </c>
      <c r="H718" s="6" t="s">
        <v>75</v>
      </c>
      <c r="I718" s="6">
        <v>56</v>
      </c>
      <c r="J718" s="6">
        <v>12</v>
      </c>
      <c r="K718" s="6">
        <v>2236.3200000000002</v>
      </c>
      <c r="L718" s="6"/>
      <c r="M718" s="6" t="s">
        <v>105</v>
      </c>
      <c r="N718" s="10">
        <f>IF(AND(Table1[[#This Row],[quantity]] &gt;= 0, Table1[[#This Row],[amount]] &gt;= 0), Table1[[#This Row],[quantity]] * Table1[[#This Row],[amount]], 0)</f>
        <v>26835.840000000004</v>
      </c>
      <c r="O718" s="10">
        <f t="shared" si="44"/>
        <v>106427.51</v>
      </c>
      <c r="P718" s="10">
        <f t="shared" si="45"/>
        <v>1686730.3599999996</v>
      </c>
      <c r="Q718" s="10">
        <f t="shared" si="46"/>
        <v>1495</v>
      </c>
      <c r="R718" s="10">
        <f t="shared" si="47"/>
        <v>161</v>
      </c>
      <c r="S718" s="10">
        <f>IF(Table1[[#This Row],[quantity]]&gt;0,Table1[[#This Row],[quantity]],0)</f>
        <v>12</v>
      </c>
      <c r="T718" s="10">
        <f>IF(AND(Table1[[#This Row],[quantity]]&lt;0,Table1[[#This Row],[amount]]&lt;0),Table1[[#This Row],[quantity]]*Table1[[#This Row],[amount]],0)</f>
        <v>0</v>
      </c>
      <c r="U718" s="10">
        <f>IF(Table1[[#This Row],[quantity]]&lt;0,Table1[[#This Row],[quantity]],0)</f>
        <v>0</v>
      </c>
    </row>
    <row r="719" spans="1:21" ht="14.25" customHeight="1" x14ac:dyDescent="0.25">
      <c r="A719" s="5">
        <v>45644</v>
      </c>
      <c r="B719" s="6" t="s">
        <v>57</v>
      </c>
      <c r="C719" s="6" t="s">
        <v>65</v>
      </c>
      <c r="D719" s="6" t="s">
        <v>66</v>
      </c>
      <c r="E719" s="6" t="s">
        <v>60</v>
      </c>
      <c r="F719" s="6" t="s">
        <v>61</v>
      </c>
      <c r="G719" s="6" t="s">
        <v>62</v>
      </c>
      <c r="H719" s="6" t="s">
        <v>124</v>
      </c>
      <c r="I719" s="6">
        <v>12</v>
      </c>
      <c r="J719" s="6">
        <v>12</v>
      </c>
      <c r="K719" s="6">
        <v>2211.12</v>
      </c>
      <c r="L719" s="6"/>
      <c r="M719" s="6" t="s">
        <v>136</v>
      </c>
      <c r="N719" s="10">
        <f>IF(AND(Table1[[#This Row],[quantity]] &gt;= 0, Table1[[#This Row],[amount]] &gt;= 0), Table1[[#This Row],[quantity]] * Table1[[#This Row],[amount]], 0)</f>
        <v>26533.439999999999</v>
      </c>
      <c r="O719" s="10">
        <f t="shared" si="44"/>
        <v>174583.81000000006</v>
      </c>
      <c r="P719" s="10">
        <f t="shared" si="45"/>
        <v>1153330.1499999999</v>
      </c>
      <c r="Q719" s="10">
        <f t="shared" si="46"/>
        <v>1003</v>
      </c>
      <c r="R719" s="10">
        <f t="shared" si="47"/>
        <v>118</v>
      </c>
      <c r="S719" s="10">
        <f>IF(Table1[[#This Row],[quantity]]&gt;0,Table1[[#This Row],[quantity]],0)</f>
        <v>12</v>
      </c>
      <c r="T719" s="10">
        <f>IF(AND(Table1[[#This Row],[quantity]]&lt;0,Table1[[#This Row],[amount]]&lt;0),Table1[[#This Row],[quantity]]*Table1[[#This Row],[amount]],0)</f>
        <v>0</v>
      </c>
      <c r="U719" s="10">
        <f>IF(Table1[[#This Row],[quantity]]&lt;0,Table1[[#This Row],[quantity]],0)</f>
        <v>0</v>
      </c>
    </row>
    <row r="720" spans="1:21" ht="14.25" customHeight="1" x14ac:dyDescent="0.25">
      <c r="A720" s="5">
        <v>45628</v>
      </c>
      <c r="B720" s="6" t="s">
        <v>83</v>
      </c>
      <c r="C720" s="6" t="s">
        <v>210</v>
      </c>
      <c r="D720" s="6" t="s">
        <v>211</v>
      </c>
      <c r="E720" s="6" t="s">
        <v>212</v>
      </c>
      <c r="F720" s="6" t="s">
        <v>213</v>
      </c>
      <c r="G720" s="6" t="s">
        <v>62</v>
      </c>
      <c r="H720" s="6" t="s">
        <v>124</v>
      </c>
      <c r="I720" s="6">
        <v>12</v>
      </c>
      <c r="J720" s="6">
        <v>-12</v>
      </c>
      <c r="K720" s="6">
        <v>-2211.12</v>
      </c>
      <c r="L720" s="6" t="s">
        <v>174</v>
      </c>
      <c r="M720" s="6" t="s">
        <v>207</v>
      </c>
      <c r="N720" s="10">
        <f>IF(AND(Table1[[#This Row],[quantity]] &gt;= 0, Table1[[#This Row],[amount]] &gt;= 0), Table1[[#This Row],[quantity]] * Table1[[#This Row],[amount]], 0)</f>
        <v>0</v>
      </c>
      <c r="O720" s="10">
        <f t="shared" si="44"/>
        <v>0</v>
      </c>
      <c r="P720" s="10">
        <f t="shared" si="45"/>
        <v>83570.179999999978</v>
      </c>
      <c r="Q720" s="10">
        <f t="shared" si="46"/>
        <v>-1209</v>
      </c>
      <c r="R720" s="10">
        <f t="shared" si="47"/>
        <v>419</v>
      </c>
      <c r="S720" s="10">
        <f>IF(Table1[[#This Row],[quantity]]&gt;0,Table1[[#This Row],[quantity]],0)</f>
        <v>0</v>
      </c>
      <c r="T720" s="10">
        <f>IF(AND(Table1[[#This Row],[quantity]]&lt;0,Table1[[#This Row],[amount]]&lt;0),Table1[[#This Row],[quantity]]*Table1[[#This Row],[amount]],0)</f>
        <v>26533.439999999999</v>
      </c>
      <c r="U720" s="10">
        <f>IF(Table1[[#This Row],[quantity]]&lt;0,Table1[[#This Row],[quantity]],0)</f>
        <v>-12</v>
      </c>
    </row>
    <row r="721" spans="1:21" ht="14.25" customHeight="1" x14ac:dyDescent="0.25">
      <c r="A721" s="5">
        <v>45640</v>
      </c>
      <c r="B721" s="6" t="s">
        <v>57</v>
      </c>
      <c r="C721" s="6" t="s">
        <v>106</v>
      </c>
      <c r="D721" s="6" t="s">
        <v>107</v>
      </c>
      <c r="E721" s="6" t="s">
        <v>81</v>
      </c>
      <c r="F721" s="6" t="s">
        <v>82</v>
      </c>
      <c r="G721" s="6" t="s">
        <v>18</v>
      </c>
      <c r="H721" s="6" t="s">
        <v>108</v>
      </c>
      <c r="I721" s="6">
        <v>30</v>
      </c>
      <c r="J721" s="6">
        <v>13</v>
      </c>
      <c r="K721" s="6">
        <v>2031.38</v>
      </c>
      <c r="L721" s="6"/>
      <c r="M721" s="6" t="s">
        <v>105</v>
      </c>
      <c r="N721" s="10">
        <f>IF(AND(Table1[[#This Row],[quantity]] &gt;= 0, Table1[[#This Row],[amount]] &gt;= 0), Table1[[#This Row],[quantity]] * Table1[[#This Row],[amount]], 0)</f>
        <v>26407.940000000002</v>
      </c>
      <c r="O721" s="10">
        <f t="shared" si="44"/>
        <v>273933.92000000004</v>
      </c>
      <c r="P721" s="10">
        <f t="shared" si="45"/>
        <v>1659894.5199999996</v>
      </c>
      <c r="Q721" s="10">
        <f t="shared" si="46"/>
        <v>1483</v>
      </c>
      <c r="R721" s="10">
        <f t="shared" si="47"/>
        <v>160</v>
      </c>
      <c r="S721" s="10">
        <f>IF(Table1[[#This Row],[quantity]]&gt;0,Table1[[#This Row],[quantity]],0)</f>
        <v>13</v>
      </c>
      <c r="T721" s="10">
        <f>IF(AND(Table1[[#This Row],[quantity]]&lt;0,Table1[[#This Row],[amount]]&lt;0),Table1[[#This Row],[quantity]]*Table1[[#This Row],[amount]],0)</f>
        <v>0</v>
      </c>
      <c r="U721" s="10">
        <f>IF(Table1[[#This Row],[quantity]]&lt;0,Table1[[#This Row],[quantity]],0)</f>
        <v>0</v>
      </c>
    </row>
    <row r="722" spans="1:21" ht="14.25" customHeight="1" x14ac:dyDescent="0.25">
      <c r="A722" s="5">
        <v>45640</v>
      </c>
      <c r="B722" s="6" t="s">
        <v>57</v>
      </c>
      <c r="C722" s="6" t="s">
        <v>96</v>
      </c>
      <c r="D722" s="6" t="s">
        <v>97</v>
      </c>
      <c r="E722" s="6" t="s">
        <v>60</v>
      </c>
      <c r="F722" s="6" t="s">
        <v>61</v>
      </c>
      <c r="G722" s="6" t="s">
        <v>40</v>
      </c>
      <c r="H722" s="6" t="s">
        <v>42</v>
      </c>
      <c r="I722" s="6">
        <v>720</v>
      </c>
      <c r="J722" s="6">
        <v>21</v>
      </c>
      <c r="K722" s="6">
        <v>1208.97</v>
      </c>
      <c r="L722" s="6"/>
      <c r="M722" s="6" t="s">
        <v>105</v>
      </c>
      <c r="N722" s="10">
        <f>IF(AND(Table1[[#This Row],[quantity]] &gt;= 0, Table1[[#This Row],[amount]] &gt;= 0), Table1[[#This Row],[quantity]] * Table1[[#This Row],[amount]], 0)</f>
        <v>25388.37</v>
      </c>
      <c r="O722" s="10">
        <f t="shared" si="44"/>
        <v>174032.78</v>
      </c>
      <c r="P722" s="10">
        <f t="shared" si="45"/>
        <v>1633486.5799999996</v>
      </c>
      <c r="Q722" s="10">
        <f t="shared" si="46"/>
        <v>1470</v>
      </c>
      <c r="R722" s="10">
        <f t="shared" si="47"/>
        <v>159</v>
      </c>
      <c r="S722" s="10">
        <f>IF(Table1[[#This Row],[quantity]]&gt;0,Table1[[#This Row],[quantity]],0)</f>
        <v>21</v>
      </c>
      <c r="T722" s="10">
        <f>IF(AND(Table1[[#This Row],[quantity]]&lt;0,Table1[[#This Row],[amount]]&lt;0),Table1[[#This Row],[quantity]]*Table1[[#This Row],[amount]],0)</f>
        <v>0</v>
      </c>
      <c r="U722" s="10">
        <f>IF(Table1[[#This Row],[quantity]]&lt;0,Table1[[#This Row],[quantity]],0)</f>
        <v>0</v>
      </c>
    </row>
    <row r="723" spans="1:21" ht="14.25" customHeight="1" x14ac:dyDescent="0.25">
      <c r="A723" s="5">
        <v>45642</v>
      </c>
      <c r="B723" s="6" t="s">
        <v>57</v>
      </c>
      <c r="C723" s="6" t="s">
        <v>126</v>
      </c>
      <c r="D723" s="6" t="s">
        <v>127</v>
      </c>
      <c r="E723" s="6" t="s">
        <v>45</v>
      </c>
      <c r="F723" s="6" t="s">
        <v>128</v>
      </c>
      <c r="G723" s="6" t="s">
        <v>40</v>
      </c>
      <c r="H723" s="6" t="s">
        <v>93</v>
      </c>
      <c r="I723" s="6">
        <v>32</v>
      </c>
      <c r="J723" s="6">
        <v>12</v>
      </c>
      <c r="K723" s="6">
        <v>2102.64</v>
      </c>
      <c r="L723" s="6"/>
      <c r="M723" s="6" t="s">
        <v>105</v>
      </c>
      <c r="N723" s="10">
        <f>IF(AND(Table1[[#This Row],[quantity]] &gt;= 0, Table1[[#This Row],[amount]] &gt;= 0), Table1[[#This Row],[quantity]] * Table1[[#This Row],[amount]], 0)</f>
        <v>25231.68</v>
      </c>
      <c r="O723" s="10">
        <f t="shared" si="44"/>
        <v>650448.82000000041</v>
      </c>
      <c r="P723" s="10">
        <f t="shared" si="45"/>
        <v>1608098.2099999995</v>
      </c>
      <c r="Q723" s="10">
        <f t="shared" si="46"/>
        <v>1449</v>
      </c>
      <c r="R723" s="10">
        <f t="shared" si="47"/>
        <v>158</v>
      </c>
      <c r="S723" s="10">
        <f>IF(Table1[[#This Row],[quantity]]&gt;0,Table1[[#This Row],[quantity]],0)</f>
        <v>12</v>
      </c>
      <c r="T723" s="10">
        <f>IF(AND(Table1[[#This Row],[quantity]]&lt;0,Table1[[#This Row],[amount]]&lt;0),Table1[[#This Row],[quantity]]*Table1[[#This Row],[amount]],0)</f>
        <v>0</v>
      </c>
      <c r="U723" s="10">
        <f>IF(Table1[[#This Row],[quantity]]&lt;0,Table1[[#This Row],[quantity]],0)</f>
        <v>0</v>
      </c>
    </row>
    <row r="724" spans="1:21" ht="14.25" customHeight="1" x14ac:dyDescent="0.25">
      <c r="A724" s="5">
        <v>45640</v>
      </c>
      <c r="B724" s="6" t="s">
        <v>57</v>
      </c>
      <c r="C724" s="6" t="s">
        <v>96</v>
      </c>
      <c r="D724" s="6" t="s">
        <v>97</v>
      </c>
      <c r="E724" s="6" t="s">
        <v>60</v>
      </c>
      <c r="F724" s="6" t="s">
        <v>61</v>
      </c>
      <c r="G724" s="6" t="s">
        <v>26</v>
      </c>
      <c r="H724" s="6" t="s">
        <v>116</v>
      </c>
      <c r="I724" s="6">
        <v>144</v>
      </c>
      <c r="J724" s="6">
        <v>24</v>
      </c>
      <c r="K724" s="6">
        <v>1050</v>
      </c>
      <c r="L724" s="6"/>
      <c r="M724" s="6" t="s">
        <v>105</v>
      </c>
      <c r="N724" s="10">
        <f>IF(AND(Table1[[#This Row],[quantity]] &gt;= 0, Table1[[#This Row],[amount]] &gt;= 0), Table1[[#This Row],[quantity]] * Table1[[#This Row],[amount]], 0)</f>
        <v>25200</v>
      </c>
      <c r="O724" s="10">
        <f t="shared" si="44"/>
        <v>148644.40999999997</v>
      </c>
      <c r="P724" s="10">
        <f t="shared" si="45"/>
        <v>1582866.5299999998</v>
      </c>
      <c r="Q724" s="10">
        <f t="shared" si="46"/>
        <v>1437</v>
      </c>
      <c r="R724" s="10">
        <f t="shared" si="47"/>
        <v>157</v>
      </c>
      <c r="S724" s="10">
        <f>IF(Table1[[#This Row],[quantity]]&gt;0,Table1[[#This Row],[quantity]],0)</f>
        <v>24</v>
      </c>
      <c r="T724" s="10">
        <f>IF(AND(Table1[[#This Row],[quantity]]&lt;0,Table1[[#This Row],[amount]]&lt;0),Table1[[#This Row],[quantity]]*Table1[[#This Row],[amount]],0)</f>
        <v>0</v>
      </c>
      <c r="U724" s="10">
        <f>IF(Table1[[#This Row],[quantity]]&lt;0,Table1[[#This Row],[quantity]],0)</f>
        <v>0</v>
      </c>
    </row>
    <row r="725" spans="1:21" ht="14.25" customHeight="1" x14ac:dyDescent="0.25">
      <c r="A725" s="5">
        <v>45640</v>
      </c>
      <c r="B725" s="6" t="s">
        <v>57</v>
      </c>
      <c r="C725" s="6" t="s">
        <v>87</v>
      </c>
      <c r="D725" s="6" t="s">
        <v>88</v>
      </c>
      <c r="E725" s="6" t="s">
        <v>60</v>
      </c>
      <c r="F725" s="6" t="s">
        <v>61</v>
      </c>
      <c r="G725" s="6" t="s">
        <v>26</v>
      </c>
      <c r="H725" s="6" t="s">
        <v>116</v>
      </c>
      <c r="I725" s="6">
        <v>144</v>
      </c>
      <c r="J725" s="6">
        <v>24</v>
      </c>
      <c r="K725" s="6">
        <v>1050</v>
      </c>
      <c r="L725" s="6"/>
      <c r="M725" s="6" t="s">
        <v>105</v>
      </c>
      <c r="N725" s="10">
        <f>IF(AND(Table1[[#This Row],[quantity]] &gt;= 0, Table1[[#This Row],[amount]] &gt;= 0), Table1[[#This Row],[quantity]] * Table1[[#This Row],[amount]], 0)</f>
        <v>25200</v>
      </c>
      <c r="O725" s="10">
        <f t="shared" si="44"/>
        <v>278455.09999999998</v>
      </c>
      <c r="P725" s="10">
        <f t="shared" si="45"/>
        <v>1557666.5299999996</v>
      </c>
      <c r="Q725" s="10">
        <f t="shared" si="46"/>
        <v>1413</v>
      </c>
      <c r="R725" s="10">
        <f t="shared" si="47"/>
        <v>156</v>
      </c>
      <c r="S725" s="10">
        <f>IF(Table1[[#This Row],[quantity]]&gt;0,Table1[[#This Row],[quantity]],0)</f>
        <v>24</v>
      </c>
      <c r="T725" s="10">
        <f>IF(AND(Table1[[#This Row],[quantity]]&lt;0,Table1[[#This Row],[amount]]&lt;0),Table1[[#This Row],[quantity]]*Table1[[#This Row],[amount]],0)</f>
        <v>0</v>
      </c>
      <c r="U725" s="10">
        <f>IF(Table1[[#This Row],[quantity]]&lt;0,Table1[[#This Row],[quantity]],0)</f>
        <v>0</v>
      </c>
    </row>
    <row r="726" spans="1:21" ht="14.25" customHeight="1" x14ac:dyDescent="0.25">
      <c r="A726" s="5">
        <v>45640</v>
      </c>
      <c r="B726" s="6" t="s">
        <v>57</v>
      </c>
      <c r="C726" s="6" t="s">
        <v>106</v>
      </c>
      <c r="D726" s="6" t="s">
        <v>107</v>
      </c>
      <c r="E726" s="6" t="s">
        <v>81</v>
      </c>
      <c r="F726" s="6" t="s">
        <v>82</v>
      </c>
      <c r="G726" s="6" t="s">
        <v>26</v>
      </c>
      <c r="H726" s="6" t="s">
        <v>116</v>
      </c>
      <c r="I726" s="6">
        <v>144</v>
      </c>
      <c r="J726" s="6">
        <v>24</v>
      </c>
      <c r="K726" s="6">
        <v>1050</v>
      </c>
      <c r="L726" s="6"/>
      <c r="M726" s="6" t="s">
        <v>105</v>
      </c>
      <c r="N726" s="10">
        <f>IF(AND(Table1[[#This Row],[quantity]] &gt;= 0, Table1[[#This Row],[amount]] &gt;= 0), Table1[[#This Row],[quantity]] * Table1[[#This Row],[amount]], 0)</f>
        <v>25200</v>
      </c>
      <c r="O726" s="10">
        <f t="shared" si="44"/>
        <v>247525.98</v>
      </c>
      <c r="P726" s="10">
        <f t="shared" si="45"/>
        <v>1532466.5299999996</v>
      </c>
      <c r="Q726" s="10">
        <f t="shared" si="46"/>
        <v>1389</v>
      </c>
      <c r="R726" s="10">
        <f t="shared" si="47"/>
        <v>155</v>
      </c>
      <c r="S726" s="10">
        <f>IF(Table1[[#This Row],[quantity]]&gt;0,Table1[[#This Row],[quantity]],0)</f>
        <v>24</v>
      </c>
      <c r="T726" s="10">
        <f>IF(AND(Table1[[#This Row],[quantity]]&lt;0,Table1[[#This Row],[amount]]&lt;0),Table1[[#This Row],[quantity]]*Table1[[#This Row],[amount]],0)</f>
        <v>0</v>
      </c>
      <c r="U726" s="10">
        <f>IF(Table1[[#This Row],[quantity]]&lt;0,Table1[[#This Row],[quantity]],0)</f>
        <v>0</v>
      </c>
    </row>
    <row r="727" spans="1:21" ht="14.25" customHeight="1" x14ac:dyDescent="0.25">
      <c r="A727" s="5">
        <v>45640</v>
      </c>
      <c r="B727" s="6" t="s">
        <v>57</v>
      </c>
      <c r="C727" s="6" t="s">
        <v>69</v>
      </c>
      <c r="D727" s="6" t="s">
        <v>70</v>
      </c>
      <c r="E727" s="6" t="s">
        <v>60</v>
      </c>
      <c r="F727" s="6" t="s">
        <v>61</v>
      </c>
      <c r="G727" s="6" t="s">
        <v>62</v>
      </c>
      <c r="H727" s="6" t="s">
        <v>63</v>
      </c>
      <c r="I727" s="6">
        <v>6</v>
      </c>
      <c r="J727" s="6">
        <v>6</v>
      </c>
      <c r="K727" s="6">
        <v>4173.8999999999996</v>
      </c>
      <c r="L727" s="6"/>
      <c r="M727" s="6" t="s">
        <v>105</v>
      </c>
      <c r="N727" s="10">
        <f>IF(AND(Table1[[#This Row],[quantity]] &gt;= 0, Table1[[#This Row],[amount]] &gt;= 0), Table1[[#This Row],[quantity]] * Table1[[#This Row],[amount]], 0)</f>
        <v>25043.399999999998</v>
      </c>
      <c r="O727" s="10">
        <f t="shared" si="44"/>
        <v>110295.42999999998</v>
      </c>
      <c r="P727" s="10">
        <f t="shared" si="45"/>
        <v>1507266.5299999998</v>
      </c>
      <c r="Q727" s="10">
        <f t="shared" si="46"/>
        <v>1365</v>
      </c>
      <c r="R727" s="10">
        <f t="shared" si="47"/>
        <v>154</v>
      </c>
      <c r="S727" s="10">
        <f>IF(Table1[[#This Row],[quantity]]&gt;0,Table1[[#This Row],[quantity]],0)</f>
        <v>6</v>
      </c>
      <c r="T727" s="10">
        <f>IF(AND(Table1[[#This Row],[quantity]]&lt;0,Table1[[#This Row],[amount]]&lt;0),Table1[[#This Row],[quantity]]*Table1[[#This Row],[amount]],0)</f>
        <v>0</v>
      </c>
      <c r="U727" s="10">
        <f>IF(Table1[[#This Row],[quantity]]&lt;0,Table1[[#This Row],[quantity]],0)</f>
        <v>0</v>
      </c>
    </row>
    <row r="728" spans="1:21" ht="14.25" customHeight="1" x14ac:dyDescent="0.25">
      <c r="A728" s="5">
        <v>45642</v>
      </c>
      <c r="B728" s="6" t="s">
        <v>57</v>
      </c>
      <c r="C728" s="6" t="s">
        <v>129</v>
      </c>
      <c r="D728" s="6" t="s">
        <v>130</v>
      </c>
      <c r="E728" s="6" t="s">
        <v>81</v>
      </c>
      <c r="F728" s="6" t="s">
        <v>82</v>
      </c>
      <c r="G728" s="6" t="s">
        <v>62</v>
      </c>
      <c r="H728" s="6" t="s">
        <v>63</v>
      </c>
      <c r="I728" s="6">
        <v>6</v>
      </c>
      <c r="J728" s="6">
        <v>6</v>
      </c>
      <c r="K728" s="6">
        <v>4173.8999999999996</v>
      </c>
      <c r="L728" s="6"/>
      <c r="M728" s="6" t="s">
        <v>136</v>
      </c>
      <c r="N728" s="10">
        <f>IF(AND(Table1[[#This Row],[quantity]] &gt;= 0, Table1[[#This Row],[amount]] &gt;= 0), Table1[[#This Row],[quantity]] * Table1[[#This Row],[amount]], 0)</f>
        <v>25043.399999999998</v>
      </c>
      <c r="O728" s="10">
        <f t="shared" si="44"/>
        <v>442470.48000000004</v>
      </c>
      <c r="P728" s="10">
        <f t="shared" si="45"/>
        <v>1126796.7100000002</v>
      </c>
      <c r="Q728" s="10">
        <f t="shared" si="46"/>
        <v>991</v>
      </c>
      <c r="R728" s="10">
        <f t="shared" si="47"/>
        <v>117</v>
      </c>
      <c r="S728" s="10">
        <f>IF(Table1[[#This Row],[quantity]]&gt;0,Table1[[#This Row],[quantity]],0)</f>
        <v>6</v>
      </c>
      <c r="T728" s="10">
        <f>IF(AND(Table1[[#This Row],[quantity]]&lt;0,Table1[[#This Row],[amount]]&lt;0),Table1[[#This Row],[quantity]]*Table1[[#This Row],[amount]],0)</f>
        <v>0</v>
      </c>
      <c r="U728" s="10">
        <f>IF(Table1[[#This Row],[quantity]]&lt;0,Table1[[#This Row],[quantity]],0)</f>
        <v>0</v>
      </c>
    </row>
    <row r="729" spans="1:21" ht="14.25" customHeight="1" x14ac:dyDescent="0.25">
      <c r="A729" s="5">
        <v>45645</v>
      </c>
      <c r="B729" s="6" t="s">
        <v>57</v>
      </c>
      <c r="C729" s="6" t="s">
        <v>87</v>
      </c>
      <c r="D729" s="6" t="s">
        <v>88</v>
      </c>
      <c r="E729" s="6" t="s">
        <v>60</v>
      </c>
      <c r="F729" s="6" t="s">
        <v>61</v>
      </c>
      <c r="G729" s="6" t="s">
        <v>18</v>
      </c>
      <c r="H729" s="6" t="s">
        <v>101</v>
      </c>
      <c r="I729" s="6">
        <v>144</v>
      </c>
      <c r="J729" s="6">
        <v>24</v>
      </c>
      <c r="K729" s="6">
        <v>1009.92</v>
      </c>
      <c r="L729" s="6"/>
      <c r="M729" s="6" t="s">
        <v>136</v>
      </c>
      <c r="N729" s="10">
        <f>IF(AND(Table1[[#This Row],[quantity]] &gt;= 0, Table1[[#This Row],[amount]] &gt;= 0), Table1[[#This Row],[quantity]] * Table1[[#This Row],[amount]], 0)</f>
        <v>24238.079999999998</v>
      </c>
      <c r="O729" s="10">
        <f t="shared" si="44"/>
        <v>253255.1</v>
      </c>
      <c r="P729" s="10">
        <f t="shared" si="45"/>
        <v>1101753.31</v>
      </c>
      <c r="Q729" s="10">
        <f t="shared" si="46"/>
        <v>985</v>
      </c>
      <c r="R729" s="10">
        <f t="shared" si="47"/>
        <v>116</v>
      </c>
      <c r="S729" s="10">
        <f>IF(Table1[[#This Row],[quantity]]&gt;0,Table1[[#This Row],[quantity]],0)</f>
        <v>24</v>
      </c>
      <c r="T729" s="10">
        <f>IF(AND(Table1[[#This Row],[quantity]]&lt;0,Table1[[#This Row],[amount]]&lt;0),Table1[[#This Row],[quantity]]*Table1[[#This Row],[amount]],0)</f>
        <v>0</v>
      </c>
      <c r="U729" s="10">
        <f>IF(Table1[[#This Row],[quantity]]&lt;0,Table1[[#This Row],[quantity]],0)</f>
        <v>0</v>
      </c>
    </row>
    <row r="730" spans="1:21" ht="14.25" customHeight="1" x14ac:dyDescent="0.25">
      <c r="A730" s="5">
        <v>45640</v>
      </c>
      <c r="B730" s="6" t="s">
        <v>57</v>
      </c>
      <c r="C730" s="6" t="s">
        <v>99</v>
      </c>
      <c r="D730" s="6" t="s">
        <v>100</v>
      </c>
      <c r="E730" s="6" t="s">
        <v>81</v>
      </c>
      <c r="F730" s="6" t="s">
        <v>82</v>
      </c>
      <c r="G730" s="6" t="s">
        <v>18</v>
      </c>
      <c r="H730" s="6" t="s">
        <v>101</v>
      </c>
      <c r="I730" s="6">
        <v>144</v>
      </c>
      <c r="J730" s="6">
        <v>24</v>
      </c>
      <c r="K730" s="6">
        <v>1009.92</v>
      </c>
      <c r="L730" s="6"/>
      <c r="M730" s="6" t="s">
        <v>64</v>
      </c>
      <c r="N730" s="10">
        <f>IF(AND(Table1[[#This Row],[quantity]] &gt;= 0, Table1[[#This Row],[amount]] &gt;= 0), Table1[[#This Row],[quantity]] * Table1[[#This Row],[amount]], 0)</f>
        <v>24238.079999999998</v>
      </c>
      <c r="O730" s="10">
        <f t="shared" si="44"/>
        <v>137555.48000000001</v>
      </c>
      <c r="P730" s="10">
        <f t="shared" si="45"/>
        <v>161681.72000000003</v>
      </c>
      <c r="Q730" s="10">
        <f t="shared" si="46"/>
        <v>123</v>
      </c>
      <c r="R730" s="10">
        <f t="shared" si="47"/>
        <v>21</v>
      </c>
      <c r="S730" s="10">
        <f>IF(Table1[[#This Row],[quantity]]&gt;0,Table1[[#This Row],[quantity]],0)</f>
        <v>24</v>
      </c>
      <c r="T730" s="10">
        <f>IF(AND(Table1[[#This Row],[quantity]]&lt;0,Table1[[#This Row],[amount]]&lt;0),Table1[[#This Row],[quantity]]*Table1[[#This Row],[amount]],0)</f>
        <v>0</v>
      </c>
      <c r="U730" s="10">
        <f>IF(Table1[[#This Row],[quantity]]&lt;0,Table1[[#This Row],[quantity]],0)</f>
        <v>0</v>
      </c>
    </row>
    <row r="731" spans="1:21" ht="14.25" customHeight="1" x14ac:dyDescent="0.25">
      <c r="A731" s="5">
        <v>45646</v>
      </c>
      <c r="B731" s="6" t="s">
        <v>57</v>
      </c>
      <c r="C731" s="6" t="s">
        <v>67</v>
      </c>
      <c r="D731" s="6" t="s">
        <v>68</v>
      </c>
      <c r="E731" s="6" t="s">
        <v>60</v>
      </c>
      <c r="F731" s="6" t="s">
        <v>61</v>
      </c>
      <c r="G731" s="6" t="s">
        <v>74</v>
      </c>
      <c r="H731" s="6" t="s">
        <v>75</v>
      </c>
      <c r="I731" s="6">
        <v>56</v>
      </c>
      <c r="J731" s="6">
        <v>10</v>
      </c>
      <c r="K731" s="6">
        <v>2409.1</v>
      </c>
      <c r="L731" s="6"/>
      <c r="M731" s="6" t="s">
        <v>136</v>
      </c>
      <c r="N731" s="10">
        <f>IF(AND(Table1[[#This Row],[quantity]] &gt;= 0, Table1[[#This Row],[amount]] &gt;= 0), Table1[[#This Row],[quantity]] * Table1[[#This Row],[amount]], 0)</f>
        <v>24091</v>
      </c>
      <c r="O731" s="10">
        <f t="shared" si="44"/>
        <v>252968.56999999998</v>
      </c>
      <c r="P731" s="10">
        <f t="shared" si="45"/>
        <v>1077515.2300000002</v>
      </c>
      <c r="Q731" s="10">
        <f t="shared" si="46"/>
        <v>961</v>
      </c>
      <c r="R731" s="10">
        <f t="shared" si="47"/>
        <v>115</v>
      </c>
      <c r="S731" s="10">
        <f>IF(Table1[[#This Row],[quantity]]&gt;0,Table1[[#This Row],[quantity]],0)</f>
        <v>10</v>
      </c>
      <c r="T731" s="10">
        <f>IF(AND(Table1[[#This Row],[quantity]]&lt;0,Table1[[#This Row],[amount]]&lt;0),Table1[[#This Row],[quantity]]*Table1[[#This Row],[amount]],0)</f>
        <v>0</v>
      </c>
      <c r="U731" s="10">
        <f>IF(Table1[[#This Row],[quantity]]&lt;0,Table1[[#This Row],[quantity]],0)</f>
        <v>0</v>
      </c>
    </row>
    <row r="732" spans="1:21" ht="14.25" customHeight="1" x14ac:dyDescent="0.25">
      <c r="A732" s="5">
        <v>45642</v>
      </c>
      <c r="B732" s="6" t="s">
        <v>57</v>
      </c>
      <c r="C732" s="6" t="s">
        <v>129</v>
      </c>
      <c r="D732" s="6" t="s">
        <v>130</v>
      </c>
      <c r="E732" s="6" t="s">
        <v>81</v>
      </c>
      <c r="F732" s="6" t="s">
        <v>82</v>
      </c>
      <c r="G732" s="6" t="s">
        <v>55</v>
      </c>
      <c r="H732" s="6" t="s">
        <v>56</v>
      </c>
      <c r="I732" s="6">
        <v>72</v>
      </c>
      <c r="J732" s="6">
        <v>24</v>
      </c>
      <c r="K732" s="6">
        <v>1000.08</v>
      </c>
      <c r="L732" s="6"/>
      <c r="M732" s="6" t="s">
        <v>105</v>
      </c>
      <c r="N732" s="10">
        <f>IF(AND(Table1[[#This Row],[quantity]] &gt;= 0, Table1[[#This Row],[amount]] &gt;= 0), Table1[[#This Row],[quantity]] * Table1[[#This Row],[amount]], 0)</f>
        <v>24001.920000000002</v>
      </c>
      <c r="O732" s="10">
        <f t="shared" si="44"/>
        <v>417427.08</v>
      </c>
      <c r="P732" s="10">
        <f t="shared" si="45"/>
        <v>1482223.1299999997</v>
      </c>
      <c r="Q732" s="10">
        <f t="shared" si="46"/>
        <v>1359</v>
      </c>
      <c r="R732" s="10">
        <f t="shared" si="47"/>
        <v>153</v>
      </c>
      <c r="S732" s="10">
        <f>IF(Table1[[#This Row],[quantity]]&gt;0,Table1[[#This Row],[quantity]],0)</f>
        <v>24</v>
      </c>
      <c r="T732" s="10">
        <f>IF(AND(Table1[[#This Row],[quantity]]&lt;0,Table1[[#This Row],[amount]]&lt;0),Table1[[#This Row],[quantity]]*Table1[[#This Row],[amount]],0)</f>
        <v>0</v>
      </c>
      <c r="U732" s="10">
        <f>IF(Table1[[#This Row],[quantity]]&lt;0,Table1[[#This Row],[quantity]],0)</f>
        <v>0</v>
      </c>
    </row>
    <row r="733" spans="1:21" ht="14.25" customHeight="1" x14ac:dyDescent="0.25">
      <c r="A733" s="5">
        <v>45642</v>
      </c>
      <c r="B733" s="6" t="s">
        <v>57</v>
      </c>
      <c r="C733" s="6" t="s">
        <v>129</v>
      </c>
      <c r="D733" s="6" t="s">
        <v>130</v>
      </c>
      <c r="E733" s="6" t="s">
        <v>81</v>
      </c>
      <c r="F733" s="6" t="s">
        <v>82</v>
      </c>
      <c r="G733" s="6" t="s">
        <v>55</v>
      </c>
      <c r="H733" s="6" t="s">
        <v>56</v>
      </c>
      <c r="I733" s="6">
        <v>24</v>
      </c>
      <c r="J733" s="6">
        <v>12</v>
      </c>
      <c r="K733" s="6">
        <v>1989.96</v>
      </c>
      <c r="L733" s="6"/>
      <c r="M733" s="6" t="s">
        <v>105</v>
      </c>
      <c r="N733" s="10">
        <f>IF(AND(Table1[[#This Row],[quantity]] &gt;= 0, Table1[[#This Row],[amount]] &gt;= 0), Table1[[#This Row],[quantity]] * Table1[[#This Row],[amount]], 0)</f>
        <v>23879.52</v>
      </c>
      <c r="O733" s="10">
        <f t="shared" si="44"/>
        <v>393425.16000000009</v>
      </c>
      <c r="P733" s="10">
        <f t="shared" si="45"/>
        <v>1458221.21</v>
      </c>
      <c r="Q733" s="10">
        <f t="shared" si="46"/>
        <v>1335</v>
      </c>
      <c r="R733" s="10">
        <f t="shared" si="47"/>
        <v>152</v>
      </c>
      <c r="S733" s="10">
        <f>IF(Table1[[#This Row],[quantity]]&gt;0,Table1[[#This Row],[quantity]],0)</f>
        <v>12</v>
      </c>
      <c r="T733" s="10">
        <f>IF(AND(Table1[[#This Row],[quantity]]&lt;0,Table1[[#This Row],[amount]]&lt;0),Table1[[#This Row],[quantity]]*Table1[[#This Row],[amount]],0)</f>
        <v>0</v>
      </c>
      <c r="U733" s="10">
        <f>IF(Table1[[#This Row],[quantity]]&lt;0,Table1[[#This Row],[quantity]],0)</f>
        <v>0</v>
      </c>
    </row>
    <row r="734" spans="1:21" ht="14.25" customHeight="1" x14ac:dyDescent="0.25">
      <c r="A734" s="5">
        <v>45642</v>
      </c>
      <c r="B734" s="6" t="s">
        <v>57</v>
      </c>
      <c r="C734" s="6" t="s">
        <v>126</v>
      </c>
      <c r="D734" s="6" t="s">
        <v>127</v>
      </c>
      <c r="E734" s="6" t="s">
        <v>45</v>
      </c>
      <c r="F734" s="6" t="s">
        <v>128</v>
      </c>
      <c r="G734" s="6" t="s">
        <v>40</v>
      </c>
      <c r="H734" s="6" t="s">
        <v>134</v>
      </c>
      <c r="I734" s="6">
        <v>120</v>
      </c>
      <c r="J734" s="6">
        <v>12</v>
      </c>
      <c r="K734" s="6">
        <v>1989.96</v>
      </c>
      <c r="L734" s="6"/>
      <c r="M734" s="6" t="s">
        <v>105</v>
      </c>
      <c r="N734" s="10">
        <f>IF(AND(Table1[[#This Row],[quantity]] &gt;= 0, Table1[[#This Row],[amount]] &gt;= 0), Table1[[#This Row],[quantity]] * Table1[[#This Row],[amount]], 0)</f>
        <v>23879.52</v>
      </c>
      <c r="O734" s="10">
        <f t="shared" si="44"/>
        <v>625217.14000000036</v>
      </c>
      <c r="P734" s="10">
        <f t="shared" si="45"/>
        <v>1434341.69</v>
      </c>
      <c r="Q734" s="10">
        <f t="shared" si="46"/>
        <v>1323</v>
      </c>
      <c r="R734" s="10">
        <f t="shared" si="47"/>
        <v>151</v>
      </c>
      <c r="S734" s="10">
        <f>IF(Table1[[#This Row],[quantity]]&gt;0,Table1[[#This Row],[quantity]],0)</f>
        <v>12</v>
      </c>
      <c r="T734" s="10">
        <f>IF(AND(Table1[[#This Row],[quantity]]&lt;0,Table1[[#This Row],[amount]]&lt;0),Table1[[#This Row],[quantity]]*Table1[[#This Row],[amount]],0)</f>
        <v>0</v>
      </c>
      <c r="U734" s="10">
        <f>IF(Table1[[#This Row],[quantity]]&lt;0,Table1[[#This Row],[quantity]],0)</f>
        <v>0</v>
      </c>
    </row>
    <row r="735" spans="1:21" ht="14.25" customHeight="1" x14ac:dyDescent="0.25">
      <c r="A735" s="5">
        <v>45642</v>
      </c>
      <c r="B735" s="6" t="s">
        <v>57</v>
      </c>
      <c r="C735" s="6" t="s">
        <v>126</v>
      </c>
      <c r="D735" s="6" t="s">
        <v>127</v>
      </c>
      <c r="E735" s="6" t="s">
        <v>45</v>
      </c>
      <c r="F735" s="6" t="s">
        <v>128</v>
      </c>
      <c r="G735" s="6" t="s">
        <v>55</v>
      </c>
      <c r="H735" s="6" t="s">
        <v>56</v>
      </c>
      <c r="I735" s="6">
        <v>24</v>
      </c>
      <c r="J735" s="6">
        <v>12</v>
      </c>
      <c r="K735" s="6">
        <v>1989.96</v>
      </c>
      <c r="L735" s="6"/>
      <c r="M735" s="6" t="s">
        <v>105</v>
      </c>
      <c r="N735" s="10">
        <f>IF(AND(Table1[[#This Row],[quantity]] &gt;= 0, Table1[[#This Row],[amount]] &gt;= 0), Table1[[#This Row],[quantity]] * Table1[[#This Row],[amount]], 0)</f>
        <v>23879.52</v>
      </c>
      <c r="O735" s="10">
        <f t="shared" si="44"/>
        <v>601337.62000000034</v>
      </c>
      <c r="P735" s="10">
        <f t="shared" si="45"/>
        <v>1410462.1700000002</v>
      </c>
      <c r="Q735" s="10">
        <f t="shared" si="46"/>
        <v>1311</v>
      </c>
      <c r="R735" s="10">
        <f t="shared" si="47"/>
        <v>150</v>
      </c>
      <c r="S735" s="10">
        <f>IF(Table1[[#This Row],[quantity]]&gt;0,Table1[[#This Row],[quantity]],0)</f>
        <v>12</v>
      </c>
      <c r="T735" s="10">
        <f>IF(AND(Table1[[#This Row],[quantity]]&lt;0,Table1[[#This Row],[amount]]&lt;0),Table1[[#This Row],[quantity]]*Table1[[#This Row],[amount]],0)</f>
        <v>0</v>
      </c>
      <c r="U735" s="10">
        <f>IF(Table1[[#This Row],[quantity]]&lt;0,Table1[[#This Row],[quantity]],0)</f>
        <v>0</v>
      </c>
    </row>
    <row r="736" spans="1:21" ht="14.25" customHeight="1" x14ac:dyDescent="0.25">
      <c r="A736" s="5">
        <v>45640</v>
      </c>
      <c r="B736" s="6" t="s">
        <v>57</v>
      </c>
      <c r="C736" s="6" t="s">
        <v>58</v>
      </c>
      <c r="D736" s="6" t="s">
        <v>59</v>
      </c>
      <c r="E736" s="6" t="s">
        <v>60</v>
      </c>
      <c r="F736" s="6" t="s">
        <v>61</v>
      </c>
      <c r="G736" s="6" t="s">
        <v>55</v>
      </c>
      <c r="H736" s="6" t="s">
        <v>56</v>
      </c>
      <c r="I736" s="6">
        <v>6</v>
      </c>
      <c r="J736" s="6">
        <v>6</v>
      </c>
      <c r="K736" s="6">
        <v>3907.8</v>
      </c>
      <c r="L736" s="6"/>
      <c r="M736" s="6" t="s">
        <v>105</v>
      </c>
      <c r="N736" s="10">
        <f>IF(AND(Table1[[#This Row],[quantity]] &gt;= 0, Table1[[#This Row],[amount]] &gt;= 0), Table1[[#This Row],[quantity]] * Table1[[#This Row],[amount]], 0)</f>
        <v>23446.800000000003</v>
      </c>
      <c r="O736" s="10">
        <f t="shared" si="44"/>
        <v>95381.96</v>
      </c>
      <c r="P736" s="10">
        <f t="shared" si="45"/>
        <v>1386582.65</v>
      </c>
      <c r="Q736" s="10">
        <f t="shared" si="46"/>
        <v>1299</v>
      </c>
      <c r="R736" s="10">
        <f t="shared" si="47"/>
        <v>149</v>
      </c>
      <c r="S736" s="10">
        <f>IF(Table1[[#This Row],[quantity]]&gt;0,Table1[[#This Row],[quantity]],0)</f>
        <v>6</v>
      </c>
      <c r="T736" s="10">
        <f>IF(AND(Table1[[#This Row],[quantity]]&lt;0,Table1[[#This Row],[amount]]&lt;0),Table1[[#This Row],[quantity]]*Table1[[#This Row],[amount]],0)</f>
        <v>0</v>
      </c>
      <c r="U736" s="10">
        <f>IF(Table1[[#This Row],[quantity]]&lt;0,Table1[[#This Row],[quantity]],0)</f>
        <v>0</v>
      </c>
    </row>
    <row r="737" spans="1:21" ht="14.25" customHeight="1" x14ac:dyDescent="0.25">
      <c r="A737" s="5">
        <v>45643</v>
      </c>
      <c r="B737" s="6" t="s">
        <v>57</v>
      </c>
      <c r="C737" s="6" t="s">
        <v>58</v>
      </c>
      <c r="D737" s="6" t="s">
        <v>59</v>
      </c>
      <c r="E737" s="6" t="s">
        <v>60</v>
      </c>
      <c r="F737" s="6" t="s">
        <v>61</v>
      </c>
      <c r="G737" s="6" t="s">
        <v>55</v>
      </c>
      <c r="H737" s="6" t="s">
        <v>56</v>
      </c>
      <c r="I737" s="6">
        <v>6</v>
      </c>
      <c r="J737" s="6">
        <v>6</v>
      </c>
      <c r="K737" s="6">
        <v>3907.8</v>
      </c>
      <c r="L737" s="6"/>
      <c r="M737" s="6" t="s">
        <v>136</v>
      </c>
      <c r="N737" s="10">
        <f>IF(AND(Table1[[#This Row],[quantity]] &gt;= 0, Table1[[#This Row],[amount]] &gt;= 0), Table1[[#This Row],[quantity]] * Table1[[#This Row],[amount]], 0)</f>
        <v>23446.800000000003</v>
      </c>
      <c r="O737" s="10">
        <f t="shared" si="44"/>
        <v>71935.16</v>
      </c>
      <c r="P737" s="10">
        <f t="shared" si="45"/>
        <v>1053424.2300000002</v>
      </c>
      <c r="Q737" s="10">
        <f t="shared" si="46"/>
        <v>951</v>
      </c>
      <c r="R737" s="10">
        <f t="shared" si="47"/>
        <v>114</v>
      </c>
      <c r="S737" s="10">
        <f>IF(Table1[[#This Row],[quantity]]&gt;0,Table1[[#This Row],[quantity]],0)</f>
        <v>6</v>
      </c>
      <c r="T737" s="10">
        <f>IF(AND(Table1[[#This Row],[quantity]]&lt;0,Table1[[#This Row],[amount]]&lt;0),Table1[[#This Row],[quantity]]*Table1[[#This Row],[amount]],0)</f>
        <v>0</v>
      </c>
      <c r="U737" s="10">
        <f>IF(Table1[[#This Row],[quantity]]&lt;0,Table1[[#This Row],[quantity]],0)</f>
        <v>0</v>
      </c>
    </row>
    <row r="738" spans="1:21" ht="14.25" customHeight="1" x14ac:dyDescent="0.25">
      <c r="A738" s="5">
        <v>45642</v>
      </c>
      <c r="B738" s="6" t="s">
        <v>57</v>
      </c>
      <c r="C738" s="6" t="s">
        <v>126</v>
      </c>
      <c r="D738" s="6" t="s">
        <v>127</v>
      </c>
      <c r="E738" s="6" t="s">
        <v>45</v>
      </c>
      <c r="F738" s="6" t="s">
        <v>128</v>
      </c>
      <c r="G738" s="6" t="s">
        <v>31</v>
      </c>
      <c r="H738" s="6" t="s">
        <v>33</v>
      </c>
      <c r="I738" s="6">
        <v>50</v>
      </c>
      <c r="J738" s="6">
        <v>12</v>
      </c>
      <c r="K738" s="6">
        <v>1947.36</v>
      </c>
      <c r="L738" s="6"/>
      <c r="M738" s="6" t="s">
        <v>105</v>
      </c>
      <c r="N738" s="10">
        <f>IF(AND(Table1[[#This Row],[quantity]] &gt;= 0, Table1[[#This Row],[amount]] &gt;= 0), Table1[[#This Row],[quantity]] * Table1[[#This Row],[amount]], 0)</f>
        <v>23368.32</v>
      </c>
      <c r="O738" s="10">
        <f t="shared" si="44"/>
        <v>577458.10000000021</v>
      </c>
      <c r="P738" s="10">
        <f t="shared" si="45"/>
        <v>1363135.8499999999</v>
      </c>
      <c r="Q738" s="10">
        <f t="shared" si="46"/>
        <v>1293</v>
      </c>
      <c r="R738" s="10">
        <f t="shared" si="47"/>
        <v>148</v>
      </c>
      <c r="S738" s="10">
        <f>IF(Table1[[#This Row],[quantity]]&gt;0,Table1[[#This Row],[quantity]],0)</f>
        <v>12</v>
      </c>
      <c r="T738" s="10">
        <f>IF(AND(Table1[[#This Row],[quantity]]&lt;0,Table1[[#This Row],[amount]]&lt;0),Table1[[#This Row],[quantity]]*Table1[[#This Row],[amount]],0)</f>
        <v>0</v>
      </c>
      <c r="U738" s="10">
        <f>IF(Table1[[#This Row],[quantity]]&lt;0,Table1[[#This Row],[quantity]],0)</f>
        <v>0</v>
      </c>
    </row>
    <row r="739" spans="1:21" ht="14.25" customHeight="1" x14ac:dyDescent="0.25">
      <c r="A739" s="5">
        <v>45640</v>
      </c>
      <c r="B739" s="6" t="s">
        <v>57</v>
      </c>
      <c r="C739" s="6" t="s">
        <v>69</v>
      </c>
      <c r="D739" s="6" t="s">
        <v>70</v>
      </c>
      <c r="E739" s="6" t="s">
        <v>60</v>
      </c>
      <c r="F739" s="6" t="s">
        <v>61</v>
      </c>
      <c r="G739" s="6" t="s">
        <v>40</v>
      </c>
      <c r="H739" s="6" t="s">
        <v>47</v>
      </c>
      <c r="I739" s="6">
        <v>72</v>
      </c>
      <c r="J739" s="6">
        <v>9</v>
      </c>
      <c r="K739" s="6">
        <v>2553.39</v>
      </c>
      <c r="L739" s="6"/>
      <c r="M739" s="6" t="s">
        <v>105</v>
      </c>
      <c r="N739" s="10">
        <f>IF(AND(Table1[[#This Row],[quantity]] &gt;= 0, Table1[[#This Row],[amount]] &gt;= 0), Table1[[#This Row],[quantity]] * Table1[[#This Row],[amount]], 0)</f>
        <v>22980.51</v>
      </c>
      <c r="O739" s="10">
        <f t="shared" si="44"/>
        <v>85252.03</v>
      </c>
      <c r="P739" s="10">
        <f t="shared" si="45"/>
        <v>1339767.5299999996</v>
      </c>
      <c r="Q739" s="10">
        <f t="shared" si="46"/>
        <v>1281</v>
      </c>
      <c r="R739" s="10">
        <f t="shared" si="47"/>
        <v>147</v>
      </c>
      <c r="S739" s="10">
        <f>IF(Table1[[#This Row],[quantity]]&gt;0,Table1[[#This Row],[quantity]],0)</f>
        <v>9</v>
      </c>
      <c r="T739" s="10">
        <f>IF(AND(Table1[[#This Row],[quantity]]&lt;0,Table1[[#This Row],[amount]]&lt;0),Table1[[#This Row],[quantity]]*Table1[[#This Row],[amount]],0)</f>
        <v>0</v>
      </c>
      <c r="U739" s="10">
        <f>IF(Table1[[#This Row],[quantity]]&lt;0,Table1[[#This Row],[quantity]],0)</f>
        <v>0</v>
      </c>
    </row>
    <row r="740" spans="1:21" ht="14.25" customHeight="1" x14ac:dyDescent="0.25">
      <c r="A740" s="5">
        <v>45643</v>
      </c>
      <c r="B740" s="6" t="s">
        <v>57</v>
      </c>
      <c r="C740" s="6" t="s">
        <v>137</v>
      </c>
      <c r="D740" s="6" t="s">
        <v>138</v>
      </c>
      <c r="E740" s="6" t="s">
        <v>60</v>
      </c>
      <c r="F740" s="6" t="s">
        <v>61</v>
      </c>
      <c r="G740" s="6" t="s">
        <v>40</v>
      </c>
      <c r="H740" s="6" t="s">
        <v>47</v>
      </c>
      <c r="I740" s="6">
        <v>72</v>
      </c>
      <c r="J740" s="6">
        <v>9</v>
      </c>
      <c r="K740" s="6">
        <v>2553.39</v>
      </c>
      <c r="L740" s="6"/>
      <c r="M740" s="6" t="s">
        <v>136</v>
      </c>
      <c r="N740" s="10">
        <f>IF(AND(Table1[[#This Row],[quantity]] &gt;= 0, Table1[[#This Row],[amount]] &gt;= 0), Table1[[#This Row],[quantity]] * Table1[[#This Row],[amount]], 0)</f>
        <v>22980.51</v>
      </c>
      <c r="O740" s="10">
        <f t="shared" si="44"/>
        <v>177392.69</v>
      </c>
      <c r="P740" s="10">
        <f t="shared" si="45"/>
        <v>1029977.4300000004</v>
      </c>
      <c r="Q740" s="10">
        <f t="shared" si="46"/>
        <v>945</v>
      </c>
      <c r="R740" s="10">
        <f t="shared" si="47"/>
        <v>113</v>
      </c>
      <c r="S740" s="10">
        <f>IF(Table1[[#This Row],[quantity]]&gt;0,Table1[[#This Row],[quantity]],0)</f>
        <v>9</v>
      </c>
      <c r="T740" s="10">
        <f>IF(AND(Table1[[#This Row],[quantity]]&lt;0,Table1[[#This Row],[amount]]&lt;0),Table1[[#This Row],[quantity]]*Table1[[#This Row],[amount]],0)</f>
        <v>0</v>
      </c>
      <c r="U740" s="10">
        <f>IF(Table1[[#This Row],[quantity]]&lt;0,Table1[[#This Row],[quantity]],0)</f>
        <v>0</v>
      </c>
    </row>
    <row r="741" spans="1:21" ht="14.25" customHeight="1" x14ac:dyDescent="0.25">
      <c r="A741" s="5">
        <v>45646</v>
      </c>
      <c r="B741" s="6" t="s">
        <v>57</v>
      </c>
      <c r="C741" s="6" t="s">
        <v>99</v>
      </c>
      <c r="D741" s="6" t="s">
        <v>100</v>
      </c>
      <c r="E741" s="6" t="s">
        <v>81</v>
      </c>
      <c r="F741" s="6" t="s">
        <v>82</v>
      </c>
      <c r="G741" s="6" t="s">
        <v>40</v>
      </c>
      <c r="H741" s="6" t="s">
        <v>47</v>
      </c>
      <c r="I741" s="6">
        <v>72</v>
      </c>
      <c r="J741" s="6">
        <v>9</v>
      </c>
      <c r="K741" s="6">
        <v>2553.39</v>
      </c>
      <c r="L741" s="6"/>
      <c r="M741" s="6" t="s">
        <v>136</v>
      </c>
      <c r="N741" s="10">
        <f>IF(AND(Table1[[#This Row],[quantity]] &gt;= 0, Table1[[#This Row],[amount]] &gt;= 0), Table1[[#This Row],[quantity]] * Table1[[#This Row],[amount]], 0)</f>
        <v>22980.51</v>
      </c>
      <c r="O741" s="10">
        <f t="shared" si="44"/>
        <v>113317.40000000001</v>
      </c>
      <c r="P741" s="10">
        <f t="shared" si="45"/>
        <v>1006996.9200000004</v>
      </c>
      <c r="Q741" s="10">
        <f t="shared" si="46"/>
        <v>936</v>
      </c>
      <c r="R741" s="10">
        <f t="shared" si="47"/>
        <v>112</v>
      </c>
      <c r="S741" s="10">
        <f>IF(Table1[[#This Row],[quantity]]&gt;0,Table1[[#This Row],[quantity]],0)</f>
        <v>9</v>
      </c>
      <c r="T741" s="10">
        <f>IF(AND(Table1[[#This Row],[quantity]]&lt;0,Table1[[#This Row],[amount]]&lt;0),Table1[[#This Row],[quantity]]*Table1[[#This Row],[amount]],0)</f>
        <v>0</v>
      </c>
      <c r="U741" s="10">
        <f>IF(Table1[[#This Row],[quantity]]&lt;0,Table1[[#This Row],[quantity]],0)</f>
        <v>0</v>
      </c>
    </row>
    <row r="742" spans="1:21" ht="14.25" customHeight="1" x14ac:dyDescent="0.25">
      <c r="A742" s="5">
        <v>45640</v>
      </c>
      <c r="B742" s="6" t="s">
        <v>57</v>
      </c>
      <c r="C742" s="6" t="s">
        <v>99</v>
      </c>
      <c r="D742" s="6" t="s">
        <v>100</v>
      </c>
      <c r="E742" s="6" t="s">
        <v>81</v>
      </c>
      <c r="F742" s="6" t="s">
        <v>82</v>
      </c>
      <c r="G742" s="6" t="s">
        <v>62</v>
      </c>
      <c r="H742" s="6" t="s">
        <v>71</v>
      </c>
      <c r="I742" s="6">
        <v>5</v>
      </c>
      <c r="J742" s="6">
        <v>15</v>
      </c>
      <c r="K742" s="6">
        <v>1530.6</v>
      </c>
      <c r="L742" s="6"/>
      <c r="M742" s="6" t="s">
        <v>105</v>
      </c>
      <c r="N742" s="10">
        <f>IF(AND(Table1[[#This Row],[quantity]] &gt;= 0, Table1[[#This Row],[amount]] &gt;= 0), Table1[[#This Row],[quantity]] * Table1[[#This Row],[amount]], 0)</f>
        <v>22959</v>
      </c>
      <c r="O742" s="10">
        <f t="shared" si="44"/>
        <v>90336.890000000014</v>
      </c>
      <c r="P742" s="10">
        <f t="shared" si="45"/>
        <v>1316787.0199999998</v>
      </c>
      <c r="Q742" s="10">
        <f t="shared" si="46"/>
        <v>1272</v>
      </c>
      <c r="R742" s="10">
        <f t="shared" si="47"/>
        <v>146</v>
      </c>
      <c r="S742" s="10">
        <f>IF(Table1[[#This Row],[quantity]]&gt;0,Table1[[#This Row],[quantity]],0)</f>
        <v>15</v>
      </c>
      <c r="T742" s="10">
        <f>IF(AND(Table1[[#This Row],[quantity]]&lt;0,Table1[[#This Row],[amount]]&lt;0),Table1[[#This Row],[quantity]]*Table1[[#This Row],[amount]],0)</f>
        <v>0</v>
      </c>
      <c r="U742" s="10">
        <f>IF(Table1[[#This Row],[quantity]]&lt;0,Table1[[#This Row],[quantity]],0)</f>
        <v>0</v>
      </c>
    </row>
    <row r="743" spans="1:21" ht="14.25" customHeight="1" x14ac:dyDescent="0.25">
      <c r="A743" s="5">
        <v>45645</v>
      </c>
      <c r="B743" s="6" t="s">
        <v>57</v>
      </c>
      <c r="C743" s="6" t="s">
        <v>87</v>
      </c>
      <c r="D743" s="6" t="s">
        <v>88</v>
      </c>
      <c r="E743" s="6" t="s">
        <v>60</v>
      </c>
      <c r="F743" s="6" t="s">
        <v>61</v>
      </c>
      <c r="G743" s="6" t="s">
        <v>110</v>
      </c>
      <c r="H743" s="6" t="s">
        <v>111</v>
      </c>
      <c r="I743" s="6">
        <v>36</v>
      </c>
      <c r="J743" s="6">
        <v>12</v>
      </c>
      <c r="K743" s="6">
        <v>1900.08</v>
      </c>
      <c r="L743" s="6"/>
      <c r="M743" s="6" t="s">
        <v>136</v>
      </c>
      <c r="N743" s="10">
        <f>IF(AND(Table1[[#This Row],[quantity]] &gt;= 0, Table1[[#This Row],[amount]] &gt;= 0), Table1[[#This Row],[quantity]] * Table1[[#This Row],[amount]], 0)</f>
        <v>22800.959999999999</v>
      </c>
      <c r="O743" s="10">
        <f t="shared" si="44"/>
        <v>229017.02000000002</v>
      </c>
      <c r="P743" s="10">
        <f t="shared" si="45"/>
        <v>984016.4100000005</v>
      </c>
      <c r="Q743" s="10">
        <f t="shared" si="46"/>
        <v>927</v>
      </c>
      <c r="R743" s="10">
        <f t="shared" si="47"/>
        <v>111</v>
      </c>
      <c r="S743" s="10">
        <f>IF(Table1[[#This Row],[quantity]]&gt;0,Table1[[#This Row],[quantity]],0)</f>
        <v>12</v>
      </c>
      <c r="T743" s="10">
        <f>IF(AND(Table1[[#This Row],[quantity]]&lt;0,Table1[[#This Row],[amount]]&lt;0),Table1[[#This Row],[quantity]]*Table1[[#This Row],[amount]],0)</f>
        <v>0</v>
      </c>
      <c r="U743" s="10">
        <f>IF(Table1[[#This Row],[quantity]]&lt;0,Table1[[#This Row],[quantity]],0)</f>
        <v>0</v>
      </c>
    </row>
    <row r="744" spans="1:21" ht="14.25" customHeight="1" x14ac:dyDescent="0.25">
      <c r="A744" s="5">
        <v>45646</v>
      </c>
      <c r="B744" s="6" t="s">
        <v>57</v>
      </c>
      <c r="C744" s="6" t="s">
        <v>96</v>
      </c>
      <c r="D744" s="6" t="s">
        <v>97</v>
      </c>
      <c r="E744" s="6" t="s">
        <v>60</v>
      </c>
      <c r="F744" s="6" t="s">
        <v>61</v>
      </c>
      <c r="G744" s="6" t="s">
        <v>62</v>
      </c>
      <c r="H744" s="6" t="s">
        <v>63</v>
      </c>
      <c r="I744" s="6">
        <v>2</v>
      </c>
      <c r="J744" s="6">
        <v>4</v>
      </c>
      <c r="K744" s="6">
        <v>5648.12</v>
      </c>
      <c r="L744" s="6"/>
      <c r="M744" s="6" t="s">
        <v>136</v>
      </c>
      <c r="N744" s="10">
        <f>IF(AND(Table1[[#This Row],[quantity]] &gt;= 0, Table1[[#This Row],[amount]] &gt;= 0), Table1[[#This Row],[quantity]] * Table1[[#This Row],[amount]], 0)</f>
        <v>22592.48</v>
      </c>
      <c r="O744" s="10">
        <f t="shared" si="44"/>
        <v>123444.40999999999</v>
      </c>
      <c r="P744" s="10">
        <f t="shared" si="45"/>
        <v>961215.45000000054</v>
      </c>
      <c r="Q744" s="10">
        <f t="shared" si="46"/>
        <v>915</v>
      </c>
      <c r="R744" s="10">
        <f t="shared" si="47"/>
        <v>110</v>
      </c>
      <c r="S744" s="10">
        <f>IF(Table1[[#This Row],[quantity]]&gt;0,Table1[[#This Row],[quantity]],0)</f>
        <v>4</v>
      </c>
      <c r="T744" s="10">
        <f>IF(AND(Table1[[#This Row],[quantity]]&lt;0,Table1[[#This Row],[amount]]&lt;0),Table1[[#This Row],[quantity]]*Table1[[#This Row],[amount]],0)</f>
        <v>0</v>
      </c>
      <c r="U744" s="10">
        <f>IF(Table1[[#This Row],[quantity]]&lt;0,Table1[[#This Row],[quantity]],0)</f>
        <v>0</v>
      </c>
    </row>
    <row r="745" spans="1:21" ht="14.25" customHeight="1" x14ac:dyDescent="0.25">
      <c r="A745" s="5">
        <v>45642</v>
      </c>
      <c r="B745" s="6" t="s">
        <v>57</v>
      </c>
      <c r="C745" s="6" t="s">
        <v>106</v>
      </c>
      <c r="D745" s="6" t="s">
        <v>107</v>
      </c>
      <c r="E745" s="6" t="s">
        <v>81</v>
      </c>
      <c r="F745" s="6" t="s">
        <v>82</v>
      </c>
      <c r="G745" s="6" t="s">
        <v>62</v>
      </c>
      <c r="H745" s="6" t="s">
        <v>63</v>
      </c>
      <c r="I745" s="6">
        <v>2</v>
      </c>
      <c r="J745" s="6">
        <v>4</v>
      </c>
      <c r="K745" s="6">
        <v>5648.12</v>
      </c>
      <c r="L745" s="6"/>
      <c r="M745" s="6" t="s">
        <v>136</v>
      </c>
      <c r="N745" s="10">
        <f>IF(AND(Table1[[#This Row],[quantity]] &gt;= 0, Table1[[#This Row],[amount]] &gt;= 0), Table1[[#This Row],[quantity]] * Table1[[#This Row],[amount]], 0)</f>
        <v>22592.48</v>
      </c>
      <c r="O745" s="10">
        <f t="shared" si="44"/>
        <v>222325.98</v>
      </c>
      <c r="P745" s="10">
        <f t="shared" si="45"/>
        <v>938622.97000000032</v>
      </c>
      <c r="Q745" s="10">
        <f t="shared" si="46"/>
        <v>911</v>
      </c>
      <c r="R745" s="10">
        <f t="shared" si="47"/>
        <v>109</v>
      </c>
      <c r="S745" s="10">
        <f>IF(Table1[[#This Row],[quantity]]&gt;0,Table1[[#This Row],[quantity]],0)</f>
        <v>4</v>
      </c>
      <c r="T745" s="10">
        <f>IF(AND(Table1[[#This Row],[quantity]]&lt;0,Table1[[#This Row],[amount]]&lt;0),Table1[[#This Row],[quantity]]*Table1[[#This Row],[amount]],0)</f>
        <v>0</v>
      </c>
      <c r="U745" s="10">
        <f>IF(Table1[[#This Row],[quantity]]&lt;0,Table1[[#This Row],[quantity]],0)</f>
        <v>0</v>
      </c>
    </row>
    <row r="746" spans="1:21" ht="14.25" customHeight="1" x14ac:dyDescent="0.25">
      <c r="A746" s="5">
        <v>45642</v>
      </c>
      <c r="B746" s="6" t="s">
        <v>57</v>
      </c>
      <c r="C746" s="6" t="s">
        <v>126</v>
      </c>
      <c r="D746" s="6" t="s">
        <v>127</v>
      </c>
      <c r="E746" s="6" t="s">
        <v>45</v>
      </c>
      <c r="F746" s="6" t="s">
        <v>128</v>
      </c>
      <c r="G746" s="6" t="s">
        <v>18</v>
      </c>
      <c r="H746" s="6" t="s">
        <v>131</v>
      </c>
      <c r="I746" s="6">
        <v>600</v>
      </c>
      <c r="J746" s="6">
        <v>12</v>
      </c>
      <c r="K746" s="6">
        <v>1835.88</v>
      </c>
      <c r="L746" s="6"/>
      <c r="M746" s="6" t="s">
        <v>105</v>
      </c>
      <c r="N746" s="10">
        <f>IF(AND(Table1[[#This Row],[quantity]] &gt;= 0, Table1[[#This Row],[amount]] &gt;= 0), Table1[[#This Row],[quantity]] * Table1[[#This Row],[amount]], 0)</f>
        <v>22030.560000000001</v>
      </c>
      <c r="O746" s="10">
        <f t="shared" si="44"/>
        <v>554089.78000000014</v>
      </c>
      <c r="P746" s="10">
        <f t="shared" si="45"/>
        <v>1293828.0199999996</v>
      </c>
      <c r="Q746" s="10">
        <f t="shared" si="46"/>
        <v>1257</v>
      </c>
      <c r="R746" s="10">
        <f t="shared" si="47"/>
        <v>145</v>
      </c>
      <c r="S746" s="10">
        <f>IF(Table1[[#This Row],[quantity]]&gt;0,Table1[[#This Row],[quantity]],0)</f>
        <v>12</v>
      </c>
      <c r="T746" s="10">
        <f>IF(AND(Table1[[#This Row],[quantity]]&lt;0,Table1[[#This Row],[amount]]&lt;0),Table1[[#This Row],[quantity]]*Table1[[#This Row],[amount]],0)</f>
        <v>0</v>
      </c>
      <c r="U746" s="10">
        <f>IF(Table1[[#This Row],[quantity]]&lt;0,Table1[[#This Row],[quantity]],0)</f>
        <v>0</v>
      </c>
    </row>
    <row r="747" spans="1:21" ht="14.25" customHeight="1" x14ac:dyDescent="0.25">
      <c r="A747" s="5">
        <v>45642</v>
      </c>
      <c r="B747" s="6" t="s">
        <v>57</v>
      </c>
      <c r="C747" s="6" t="s">
        <v>126</v>
      </c>
      <c r="D747" s="6" t="s">
        <v>127</v>
      </c>
      <c r="E747" s="6" t="s">
        <v>45</v>
      </c>
      <c r="F747" s="6" t="s">
        <v>128</v>
      </c>
      <c r="G747" s="6" t="s">
        <v>31</v>
      </c>
      <c r="H747" s="6" t="s">
        <v>117</v>
      </c>
      <c r="I747" s="6">
        <v>120</v>
      </c>
      <c r="J747" s="6">
        <v>24</v>
      </c>
      <c r="K747" s="6">
        <v>907.92</v>
      </c>
      <c r="L747" s="6"/>
      <c r="M747" s="6" t="s">
        <v>105</v>
      </c>
      <c r="N747" s="10">
        <f>IF(AND(Table1[[#This Row],[quantity]] &gt;= 0, Table1[[#This Row],[amount]] &gt;= 0), Table1[[#This Row],[quantity]] * Table1[[#This Row],[amount]], 0)</f>
        <v>21790.079999999998</v>
      </c>
      <c r="O747" s="10">
        <f t="shared" si="44"/>
        <v>532059.22000000009</v>
      </c>
      <c r="P747" s="10">
        <f t="shared" si="45"/>
        <v>1271797.4599999997</v>
      </c>
      <c r="Q747" s="10">
        <f t="shared" si="46"/>
        <v>1245</v>
      </c>
      <c r="R747" s="10">
        <f t="shared" si="47"/>
        <v>144</v>
      </c>
      <c r="S747" s="10">
        <f>IF(Table1[[#This Row],[quantity]]&gt;0,Table1[[#This Row],[quantity]],0)</f>
        <v>24</v>
      </c>
      <c r="T747" s="10">
        <f>IF(AND(Table1[[#This Row],[quantity]]&lt;0,Table1[[#This Row],[amount]]&lt;0),Table1[[#This Row],[quantity]]*Table1[[#This Row],[amount]],0)</f>
        <v>0</v>
      </c>
      <c r="U747" s="10">
        <f>IF(Table1[[#This Row],[quantity]]&lt;0,Table1[[#This Row],[quantity]],0)</f>
        <v>0</v>
      </c>
    </row>
    <row r="748" spans="1:21" ht="14.25" customHeight="1" x14ac:dyDescent="0.25">
      <c r="A748" s="5">
        <v>45628</v>
      </c>
      <c r="B748" s="6" t="s">
        <v>83</v>
      </c>
      <c r="C748" s="6" t="s">
        <v>214</v>
      </c>
      <c r="D748" s="6" t="s">
        <v>215</v>
      </c>
      <c r="E748" s="6" t="s">
        <v>16</v>
      </c>
      <c r="F748" s="6" t="s">
        <v>17</v>
      </c>
      <c r="G748" s="6" t="s">
        <v>18</v>
      </c>
      <c r="H748" s="6" t="s">
        <v>103</v>
      </c>
      <c r="I748" s="6">
        <v>192</v>
      </c>
      <c r="J748" s="6">
        <v>-18</v>
      </c>
      <c r="K748" s="6">
        <v>-1184.04</v>
      </c>
      <c r="L748" s="6" t="s">
        <v>153</v>
      </c>
      <c r="M748" s="6" t="s">
        <v>207</v>
      </c>
      <c r="N748" s="10">
        <f>IF(AND(Table1[[#This Row],[quantity]] &gt;= 0, Table1[[#This Row],[amount]] &gt;= 0), Table1[[#This Row],[quantity]] * Table1[[#This Row],[amount]], 0)</f>
        <v>0</v>
      </c>
      <c r="O748" s="10">
        <f t="shared" si="44"/>
        <v>0</v>
      </c>
      <c r="P748" s="10">
        <f t="shared" si="45"/>
        <v>83570.179999999978</v>
      </c>
      <c r="Q748" s="10">
        <f t="shared" si="46"/>
        <v>-1197</v>
      </c>
      <c r="R748" s="10">
        <f t="shared" si="47"/>
        <v>418</v>
      </c>
      <c r="S748" s="10">
        <f>IF(Table1[[#This Row],[quantity]]&gt;0,Table1[[#This Row],[quantity]],0)</f>
        <v>0</v>
      </c>
      <c r="T748" s="10">
        <f>IF(AND(Table1[[#This Row],[quantity]]&lt;0,Table1[[#This Row],[amount]]&lt;0),Table1[[#This Row],[quantity]]*Table1[[#This Row],[amount]],0)</f>
        <v>21312.720000000001</v>
      </c>
      <c r="U748" s="10">
        <f>IF(Table1[[#This Row],[quantity]]&lt;0,Table1[[#This Row],[quantity]],0)</f>
        <v>-18</v>
      </c>
    </row>
    <row r="749" spans="1:21" ht="14.25" customHeight="1" x14ac:dyDescent="0.25">
      <c r="A749" s="5">
        <v>45640</v>
      </c>
      <c r="B749" s="6" t="s">
        <v>57</v>
      </c>
      <c r="C749" s="6" t="s">
        <v>106</v>
      </c>
      <c r="D749" s="6" t="s">
        <v>107</v>
      </c>
      <c r="E749" s="6" t="s">
        <v>81</v>
      </c>
      <c r="F749" s="6" t="s">
        <v>82</v>
      </c>
      <c r="G749" s="6" t="s">
        <v>55</v>
      </c>
      <c r="H749" s="6" t="s">
        <v>56</v>
      </c>
      <c r="I749" s="6">
        <v>12</v>
      </c>
      <c r="J749" s="6">
        <v>8</v>
      </c>
      <c r="K749" s="6">
        <v>2660</v>
      </c>
      <c r="L749" s="6"/>
      <c r="M749" s="6" t="s">
        <v>105</v>
      </c>
      <c r="N749" s="10">
        <f>IF(AND(Table1[[#This Row],[quantity]] &gt;= 0, Table1[[#This Row],[amount]] &gt;= 0), Table1[[#This Row],[quantity]] * Table1[[#This Row],[amount]], 0)</f>
        <v>21280</v>
      </c>
      <c r="O749" s="10">
        <f t="shared" si="44"/>
        <v>199733.50000000003</v>
      </c>
      <c r="P749" s="10">
        <f t="shared" si="45"/>
        <v>1250007.3799999997</v>
      </c>
      <c r="Q749" s="10">
        <f t="shared" si="46"/>
        <v>1221</v>
      </c>
      <c r="R749" s="10">
        <f t="shared" si="47"/>
        <v>143</v>
      </c>
      <c r="S749" s="10">
        <f>IF(Table1[[#This Row],[quantity]]&gt;0,Table1[[#This Row],[quantity]],0)</f>
        <v>8</v>
      </c>
      <c r="T749" s="10">
        <f>IF(AND(Table1[[#This Row],[quantity]]&lt;0,Table1[[#This Row],[amount]]&lt;0),Table1[[#This Row],[quantity]]*Table1[[#This Row],[amount]],0)</f>
        <v>0</v>
      </c>
      <c r="U749" s="10">
        <f>IF(Table1[[#This Row],[quantity]]&lt;0,Table1[[#This Row],[quantity]],0)</f>
        <v>0</v>
      </c>
    </row>
    <row r="750" spans="1:21" ht="14.25" customHeight="1" x14ac:dyDescent="0.25">
      <c r="A750" s="5">
        <v>45640</v>
      </c>
      <c r="B750" s="6" t="s">
        <v>57</v>
      </c>
      <c r="C750" s="6" t="s">
        <v>58</v>
      </c>
      <c r="D750" s="6" t="s">
        <v>59</v>
      </c>
      <c r="E750" s="6" t="s">
        <v>60</v>
      </c>
      <c r="F750" s="6" t="s">
        <v>61</v>
      </c>
      <c r="G750" s="6" t="s">
        <v>55</v>
      </c>
      <c r="H750" s="6" t="s">
        <v>56</v>
      </c>
      <c r="I750" s="6">
        <v>12</v>
      </c>
      <c r="J750" s="6">
        <v>8</v>
      </c>
      <c r="K750" s="6">
        <v>2660</v>
      </c>
      <c r="L750" s="6"/>
      <c r="M750" s="6" t="s">
        <v>105</v>
      </c>
      <c r="N750" s="10">
        <f>IF(AND(Table1[[#This Row],[quantity]] &gt;= 0, Table1[[#This Row],[amount]] &gt;= 0), Table1[[#This Row],[quantity]] * Table1[[#This Row],[amount]], 0)</f>
        <v>21280</v>
      </c>
      <c r="O750" s="10">
        <f t="shared" si="44"/>
        <v>48488.359999999993</v>
      </c>
      <c r="P750" s="10">
        <f t="shared" si="45"/>
        <v>1228727.3799999999</v>
      </c>
      <c r="Q750" s="10">
        <f t="shared" si="46"/>
        <v>1213</v>
      </c>
      <c r="R750" s="10">
        <f t="shared" si="47"/>
        <v>142</v>
      </c>
      <c r="S750" s="10">
        <f>IF(Table1[[#This Row],[quantity]]&gt;0,Table1[[#This Row],[quantity]],0)</f>
        <v>8</v>
      </c>
      <c r="T750" s="10">
        <f>IF(AND(Table1[[#This Row],[quantity]]&lt;0,Table1[[#This Row],[amount]]&lt;0),Table1[[#This Row],[quantity]]*Table1[[#This Row],[amount]],0)</f>
        <v>0</v>
      </c>
      <c r="U750" s="10">
        <f>IF(Table1[[#This Row],[quantity]]&lt;0,Table1[[#This Row],[quantity]],0)</f>
        <v>0</v>
      </c>
    </row>
    <row r="751" spans="1:21" ht="14.25" customHeight="1" x14ac:dyDescent="0.25">
      <c r="A751" s="5">
        <v>45642</v>
      </c>
      <c r="B751" s="6" t="s">
        <v>57</v>
      </c>
      <c r="C751" s="6" t="s">
        <v>126</v>
      </c>
      <c r="D751" s="6" t="s">
        <v>127</v>
      </c>
      <c r="E751" s="6" t="s">
        <v>45</v>
      </c>
      <c r="F751" s="6" t="s">
        <v>128</v>
      </c>
      <c r="G751" s="6" t="s">
        <v>55</v>
      </c>
      <c r="H751" s="6" t="s">
        <v>56</v>
      </c>
      <c r="I751" s="6">
        <v>6</v>
      </c>
      <c r="J751" s="6">
        <v>6</v>
      </c>
      <c r="K751" s="6">
        <v>3495</v>
      </c>
      <c r="L751" s="6"/>
      <c r="M751" s="6" t="s">
        <v>105</v>
      </c>
      <c r="N751" s="10">
        <f>IF(AND(Table1[[#This Row],[quantity]] &gt;= 0, Table1[[#This Row],[amount]] &gt;= 0), Table1[[#This Row],[quantity]] * Table1[[#This Row],[amount]], 0)</f>
        <v>20970</v>
      </c>
      <c r="O751" s="10">
        <f t="shared" si="44"/>
        <v>510269.14</v>
      </c>
      <c r="P751" s="10">
        <f t="shared" si="45"/>
        <v>1207447.3799999999</v>
      </c>
      <c r="Q751" s="10">
        <f t="shared" si="46"/>
        <v>1205</v>
      </c>
      <c r="R751" s="10">
        <f t="shared" si="47"/>
        <v>141</v>
      </c>
      <c r="S751" s="10">
        <f>IF(Table1[[#This Row],[quantity]]&gt;0,Table1[[#This Row],[quantity]],0)</f>
        <v>6</v>
      </c>
      <c r="T751" s="10">
        <f>IF(AND(Table1[[#This Row],[quantity]]&lt;0,Table1[[#This Row],[amount]]&lt;0),Table1[[#This Row],[quantity]]*Table1[[#This Row],[amount]],0)</f>
        <v>0</v>
      </c>
      <c r="U751" s="10">
        <f>IF(Table1[[#This Row],[quantity]]&lt;0,Table1[[#This Row],[quantity]],0)</f>
        <v>0</v>
      </c>
    </row>
    <row r="752" spans="1:21" ht="14.25" customHeight="1" x14ac:dyDescent="0.25">
      <c r="A752" s="5">
        <v>45642</v>
      </c>
      <c r="B752" s="6" t="s">
        <v>57</v>
      </c>
      <c r="C752" s="6" t="s">
        <v>126</v>
      </c>
      <c r="D752" s="6" t="s">
        <v>127</v>
      </c>
      <c r="E752" s="6" t="s">
        <v>45</v>
      </c>
      <c r="F752" s="6" t="s">
        <v>128</v>
      </c>
      <c r="G752" s="6" t="s">
        <v>94</v>
      </c>
      <c r="H752" s="6" t="s">
        <v>98</v>
      </c>
      <c r="I752" s="6">
        <v>72</v>
      </c>
      <c r="J752" s="6">
        <v>12</v>
      </c>
      <c r="K752" s="6">
        <v>1736.76</v>
      </c>
      <c r="L752" s="6"/>
      <c r="M752" s="6" t="s">
        <v>105</v>
      </c>
      <c r="N752" s="10">
        <f>IF(AND(Table1[[#This Row],[quantity]] &gt;= 0, Table1[[#This Row],[amount]] &gt;= 0), Table1[[#This Row],[quantity]] * Table1[[#This Row],[amount]], 0)</f>
        <v>20841.12</v>
      </c>
      <c r="O752" s="10">
        <f t="shared" si="44"/>
        <v>489299.14000000007</v>
      </c>
      <c r="P752" s="10">
        <f t="shared" si="45"/>
        <v>1186477.3799999997</v>
      </c>
      <c r="Q752" s="10">
        <f t="shared" si="46"/>
        <v>1199</v>
      </c>
      <c r="R752" s="10">
        <f t="shared" si="47"/>
        <v>140</v>
      </c>
      <c r="S752" s="10">
        <f>IF(Table1[[#This Row],[quantity]]&gt;0,Table1[[#This Row],[quantity]],0)</f>
        <v>12</v>
      </c>
      <c r="T752" s="10">
        <f>IF(AND(Table1[[#This Row],[quantity]]&lt;0,Table1[[#This Row],[amount]]&lt;0),Table1[[#This Row],[quantity]]*Table1[[#This Row],[amount]],0)</f>
        <v>0</v>
      </c>
      <c r="U752" s="10">
        <f>IF(Table1[[#This Row],[quantity]]&lt;0,Table1[[#This Row],[quantity]],0)</f>
        <v>0</v>
      </c>
    </row>
    <row r="753" spans="1:21" ht="14.25" customHeight="1" x14ac:dyDescent="0.25">
      <c r="A753" s="5">
        <v>45646</v>
      </c>
      <c r="B753" s="6" t="s">
        <v>57</v>
      </c>
      <c r="C753" s="6" t="s">
        <v>67</v>
      </c>
      <c r="D753" s="6" t="s">
        <v>68</v>
      </c>
      <c r="E753" s="6" t="s">
        <v>60</v>
      </c>
      <c r="F753" s="6" t="s">
        <v>61</v>
      </c>
      <c r="G753" s="6" t="s">
        <v>94</v>
      </c>
      <c r="H753" s="6" t="s">
        <v>98</v>
      </c>
      <c r="I753" s="6">
        <v>48</v>
      </c>
      <c r="J753" s="6">
        <v>12</v>
      </c>
      <c r="K753" s="6">
        <v>1736.76</v>
      </c>
      <c r="L753" s="6"/>
      <c r="M753" s="6" t="s">
        <v>136</v>
      </c>
      <c r="N753" s="10">
        <f>IF(AND(Table1[[#This Row],[quantity]] &gt;= 0, Table1[[#This Row],[amount]] &gt;= 0), Table1[[#This Row],[quantity]] * Table1[[#This Row],[amount]], 0)</f>
        <v>20841.12</v>
      </c>
      <c r="O753" s="10">
        <f t="shared" si="44"/>
        <v>228877.56999999998</v>
      </c>
      <c r="P753" s="10">
        <f t="shared" si="45"/>
        <v>916030.49000000034</v>
      </c>
      <c r="Q753" s="10">
        <f t="shared" si="46"/>
        <v>907</v>
      </c>
      <c r="R753" s="10">
        <f t="shared" si="47"/>
        <v>108</v>
      </c>
      <c r="S753" s="10">
        <f>IF(Table1[[#This Row],[quantity]]&gt;0,Table1[[#This Row],[quantity]],0)</f>
        <v>12</v>
      </c>
      <c r="T753" s="10">
        <f>IF(AND(Table1[[#This Row],[quantity]]&lt;0,Table1[[#This Row],[amount]]&lt;0),Table1[[#This Row],[quantity]]*Table1[[#This Row],[amount]],0)</f>
        <v>0</v>
      </c>
      <c r="U753" s="10">
        <f>IF(Table1[[#This Row],[quantity]]&lt;0,Table1[[#This Row],[quantity]],0)</f>
        <v>0</v>
      </c>
    </row>
    <row r="754" spans="1:21" ht="14.25" customHeight="1" x14ac:dyDescent="0.25">
      <c r="A754" s="5">
        <v>45640</v>
      </c>
      <c r="B754" s="6" t="s">
        <v>57</v>
      </c>
      <c r="C754" s="6" t="s">
        <v>69</v>
      </c>
      <c r="D754" s="6" t="s">
        <v>70</v>
      </c>
      <c r="E754" s="6" t="s">
        <v>60</v>
      </c>
      <c r="F754" s="6" t="s">
        <v>61</v>
      </c>
      <c r="G754" s="6" t="s">
        <v>62</v>
      </c>
      <c r="H754" s="6" t="s">
        <v>63</v>
      </c>
      <c r="I754" s="6">
        <v>2</v>
      </c>
      <c r="J754" s="6">
        <v>4</v>
      </c>
      <c r="K754" s="6">
        <v>5181.4799999999996</v>
      </c>
      <c r="L754" s="6"/>
      <c r="M754" s="6" t="s">
        <v>105</v>
      </c>
      <c r="N754" s="10">
        <f>IF(AND(Table1[[#This Row],[quantity]] &gt;= 0, Table1[[#This Row],[amount]] &gt;= 0), Table1[[#This Row],[quantity]] * Table1[[#This Row],[amount]], 0)</f>
        <v>20725.919999999998</v>
      </c>
      <c r="O754" s="10">
        <f t="shared" si="44"/>
        <v>62271.519999999997</v>
      </c>
      <c r="P754" s="10">
        <f t="shared" si="45"/>
        <v>1165636.2599999995</v>
      </c>
      <c r="Q754" s="10">
        <f t="shared" si="46"/>
        <v>1187</v>
      </c>
      <c r="R754" s="10">
        <f t="shared" si="47"/>
        <v>139</v>
      </c>
      <c r="S754" s="10">
        <f>IF(Table1[[#This Row],[quantity]]&gt;0,Table1[[#This Row],[quantity]],0)</f>
        <v>4</v>
      </c>
      <c r="T754" s="10">
        <f>IF(AND(Table1[[#This Row],[quantity]]&lt;0,Table1[[#This Row],[amount]]&lt;0),Table1[[#This Row],[quantity]]*Table1[[#This Row],[amount]],0)</f>
        <v>0</v>
      </c>
      <c r="U754" s="10">
        <f>IF(Table1[[#This Row],[quantity]]&lt;0,Table1[[#This Row],[quantity]],0)</f>
        <v>0</v>
      </c>
    </row>
    <row r="755" spans="1:21" ht="14.25" customHeight="1" x14ac:dyDescent="0.25">
      <c r="A755" s="5">
        <v>45643</v>
      </c>
      <c r="B755" s="6" t="s">
        <v>57</v>
      </c>
      <c r="C755" s="6" t="s">
        <v>137</v>
      </c>
      <c r="D755" s="6" t="s">
        <v>138</v>
      </c>
      <c r="E755" s="6" t="s">
        <v>60</v>
      </c>
      <c r="F755" s="6" t="s">
        <v>61</v>
      </c>
      <c r="G755" s="6" t="s">
        <v>62</v>
      </c>
      <c r="H755" s="6" t="s">
        <v>71</v>
      </c>
      <c r="I755" s="6">
        <v>12</v>
      </c>
      <c r="J755" s="6">
        <v>12</v>
      </c>
      <c r="K755" s="6">
        <v>1722.24</v>
      </c>
      <c r="L755" s="6"/>
      <c r="M755" s="6" t="s">
        <v>136</v>
      </c>
      <c r="N755" s="10">
        <f>IF(AND(Table1[[#This Row],[quantity]] &gt;= 0, Table1[[#This Row],[amount]] &gt;= 0), Table1[[#This Row],[quantity]] * Table1[[#This Row],[amount]], 0)</f>
        <v>20666.88</v>
      </c>
      <c r="O755" s="10">
        <f t="shared" si="44"/>
        <v>154412.18000000002</v>
      </c>
      <c r="P755" s="10">
        <f t="shared" si="45"/>
        <v>895189.37000000034</v>
      </c>
      <c r="Q755" s="10">
        <f t="shared" si="46"/>
        <v>895</v>
      </c>
      <c r="R755" s="10">
        <f t="shared" si="47"/>
        <v>107</v>
      </c>
      <c r="S755" s="10">
        <f>IF(Table1[[#This Row],[quantity]]&gt;0,Table1[[#This Row],[quantity]],0)</f>
        <v>12</v>
      </c>
      <c r="T755" s="10">
        <f>IF(AND(Table1[[#This Row],[quantity]]&lt;0,Table1[[#This Row],[amount]]&lt;0),Table1[[#This Row],[quantity]]*Table1[[#This Row],[amount]],0)</f>
        <v>0</v>
      </c>
      <c r="U755" s="10">
        <f>IF(Table1[[#This Row],[quantity]]&lt;0,Table1[[#This Row],[quantity]],0)</f>
        <v>0</v>
      </c>
    </row>
    <row r="756" spans="1:21" ht="14.25" customHeight="1" x14ac:dyDescent="0.25">
      <c r="A756" s="5">
        <v>45640</v>
      </c>
      <c r="B756" s="6" t="s">
        <v>57</v>
      </c>
      <c r="C756" s="6" t="s">
        <v>87</v>
      </c>
      <c r="D756" s="6" t="s">
        <v>88</v>
      </c>
      <c r="E756" s="6" t="s">
        <v>60</v>
      </c>
      <c r="F756" s="6" t="s">
        <v>61</v>
      </c>
      <c r="G756" s="6" t="s">
        <v>26</v>
      </c>
      <c r="H756" s="6" t="s">
        <v>27</v>
      </c>
      <c r="I756" s="6">
        <v>144</v>
      </c>
      <c r="J756" s="6">
        <v>24</v>
      </c>
      <c r="K756" s="6">
        <v>857.04</v>
      </c>
      <c r="L756" s="6"/>
      <c r="M756" s="6" t="s">
        <v>105</v>
      </c>
      <c r="N756" s="10">
        <f>IF(AND(Table1[[#This Row],[quantity]] &gt;= 0, Table1[[#This Row],[amount]] &gt;= 0), Table1[[#This Row],[quantity]] * Table1[[#This Row],[amount]], 0)</f>
        <v>20568.96</v>
      </c>
      <c r="O756" s="10">
        <f t="shared" si="44"/>
        <v>206216.06</v>
      </c>
      <c r="P756" s="10">
        <f t="shared" si="45"/>
        <v>1144910.3399999994</v>
      </c>
      <c r="Q756" s="10">
        <f t="shared" si="46"/>
        <v>1183</v>
      </c>
      <c r="R756" s="10">
        <f t="shared" si="47"/>
        <v>138</v>
      </c>
      <c r="S756" s="10">
        <f>IF(Table1[[#This Row],[quantity]]&gt;0,Table1[[#This Row],[quantity]],0)</f>
        <v>24</v>
      </c>
      <c r="T756" s="10">
        <f>IF(AND(Table1[[#This Row],[quantity]]&lt;0,Table1[[#This Row],[amount]]&lt;0),Table1[[#This Row],[quantity]]*Table1[[#This Row],[amount]],0)</f>
        <v>0</v>
      </c>
      <c r="U756" s="10">
        <f>IF(Table1[[#This Row],[quantity]]&lt;0,Table1[[#This Row],[quantity]],0)</f>
        <v>0</v>
      </c>
    </row>
    <row r="757" spans="1:21" ht="14.25" customHeight="1" x14ac:dyDescent="0.25">
      <c r="A757" s="5">
        <v>45640</v>
      </c>
      <c r="B757" s="6" t="s">
        <v>57</v>
      </c>
      <c r="C757" s="6" t="s">
        <v>87</v>
      </c>
      <c r="D757" s="6" t="s">
        <v>88</v>
      </c>
      <c r="E757" s="6" t="s">
        <v>60</v>
      </c>
      <c r="F757" s="6" t="s">
        <v>61</v>
      </c>
      <c r="G757" s="6" t="s">
        <v>26</v>
      </c>
      <c r="H757" s="6" t="s">
        <v>27</v>
      </c>
      <c r="I757" s="6">
        <v>144</v>
      </c>
      <c r="J757" s="6">
        <v>24</v>
      </c>
      <c r="K757" s="6">
        <v>857.04</v>
      </c>
      <c r="L757" s="6"/>
      <c r="M757" s="6" t="s">
        <v>105</v>
      </c>
      <c r="N757" s="10">
        <f>IF(AND(Table1[[#This Row],[quantity]] &gt;= 0, Table1[[#This Row],[amount]] &gt;= 0), Table1[[#This Row],[quantity]] * Table1[[#This Row],[amount]], 0)</f>
        <v>20568.96</v>
      </c>
      <c r="O757" s="10">
        <f t="shared" si="44"/>
        <v>185647.10000000003</v>
      </c>
      <c r="P757" s="10">
        <f t="shared" si="45"/>
        <v>1124341.3799999997</v>
      </c>
      <c r="Q757" s="10">
        <f t="shared" si="46"/>
        <v>1159</v>
      </c>
      <c r="R757" s="10">
        <f t="shared" si="47"/>
        <v>137</v>
      </c>
      <c r="S757" s="10">
        <f>IF(Table1[[#This Row],[quantity]]&gt;0,Table1[[#This Row],[quantity]],0)</f>
        <v>24</v>
      </c>
      <c r="T757" s="10">
        <f>IF(AND(Table1[[#This Row],[quantity]]&lt;0,Table1[[#This Row],[amount]]&lt;0),Table1[[#This Row],[quantity]]*Table1[[#This Row],[amount]],0)</f>
        <v>0</v>
      </c>
      <c r="U757" s="10">
        <f>IF(Table1[[#This Row],[quantity]]&lt;0,Table1[[#This Row],[quantity]],0)</f>
        <v>0</v>
      </c>
    </row>
    <row r="758" spans="1:21" ht="14.25" customHeight="1" x14ac:dyDescent="0.25">
      <c r="A758" s="5">
        <v>45640</v>
      </c>
      <c r="B758" s="6" t="s">
        <v>57</v>
      </c>
      <c r="C758" s="6" t="s">
        <v>106</v>
      </c>
      <c r="D758" s="6" t="s">
        <v>107</v>
      </c>
      <c r="E758" s="6" t="s">
        <v>81</v>
      </c>
      <c r="F758" s="6" t="s">
        <v>82</v>
      </c>
      <c r="G758" s="6" t="s">
        <v>26</v>
      </c>
      <c r="H758" s="6" t="s">
        <v>27</v>
      </c>
      <c r="I758" s="6">
        <v>144</v>
      </c>
      <c r="J758" s="6">
        <v>24</v>
      </c>
      <c r="K758" s="6">
        <v>857.04</v>
      </c>
      <c r="L758" s="6"/>
      <c r="M758" s="6" t="s">
        <v>105</v>
      </c>
      <c r="N758" s="10">
        <f>IF(AND(Table1[[#This Row],[quantity]] &gt;= 0, Table1[[#This Row],[amount]] &gt;= 0), Table1[[#This Row],[quantity]] * Table1[[#This Row],[amount]], 0)</f>
        <v>20568.96</v>
      </c>
      <c r="O758" s="10">
        <f t="shared" si="44"/>
        <v>178453.5</v>
      </c>
      <c r="P758" s="10">
        <f t="shared" si="45"/>
        <v>1103772.42</v>
      </c>
      <c r="Q758" s="10">
        <f t="shared" si="46"/>
        <v>1135</v>
      </c>
      <c r="R758" s="10">
        <f t="shared" si="47"/>
        <v>136</v>
      </c>
      <c r="S758" s="10">
        <f>IF(Table1[[#This Row],[quantity]]&gt;0,Table1[[#This Row],[quantity]],0)</f>
        <v>24</v>
      </c>
      <c r="T758" s="10">
        <f>IF(AND(Table1[[#This Row],[quantity]]&lt;0,Table1[[#This Row],[amount]]&lt;0),Table1[[#This Row],[quantity]]*Table1[[#This Row],[amount]],0)</f>
        <v>0</v>
      </c>
      <c r="U758" s="10">
        <f>IF(Table1[[#This Row],[quantity]]&lt;0,Table1[[#This Row],[quantity]],0)</f>
        <v>0</v>
      </c>
    </row>
    <row r="759" spans="1:21" ht="14.25" customHeight="1" x14ac:dyDescent="0.25">
      <c r="A759" s="5">
        <v>45640</v>
      </c>
      <c r="B759" s="6" t="s">
        <v>57</v>
      </c>
      <c r="C759" s="6" t="s">
        <v>106</v>
      </c>
      <c r="D759" s="6" t="s">
        <v>107</v>
      </c>
      <c r="E759" s="6" t="s">
        <v>81</v>
      </c>
      <c r="F759" s="6" t="s">
        <v>82</v>
      </c>
      <c r="G759" s="6" t="s">
        <v>26</v>
      </c>
      <c r="H759" s="6" t="s">
        <v>27</v>
      </c>
      <c r="I759" s="6">
        <v>144</v>
      </c>
      <c r="J759" s="6">
        <v>24</v>
      </c>
      <c r="K759" s="6">
        <v>857.04</v>
      </c>
      <c r="L759" s="6"/>
      <c r="M759" s="6" t="s">
        <v>105</v>
      </c>
      <c r="N759" s="10">
        <f>IF(AND(Table1[[#This Row],[quantity]] &gt;= 0, Table1[[#This Row],[amount]] &gt;= 0), Table1[[#This Row],[quantity]] * Table1[[#This Row],[amount]], 0)</f>
        <v>20568.96</v>
      </c>
      <c r="O759" s="10">
        <f t="shared" si="44"/>
        <v>157884.54</v>
      </c>
      <c r="P759" s="10">
        <f t="shared" si="45"/>
        <v>1083203.4599999997</v>
      </c>
      <c r="Q759" s="10">
        <f t="shared" si="46"/>
        <v>1111</v>
      </c>
      <c r="R759" s="10">
        <f t="shared" si="47"/>
        <v>135</v>
      </c>
      <c r="S759" s="10">
        <f>IF(Table1[[#This Row],[quantity]]&gt;0,Table1[[#This Row],[quantity]],0)</f>
        <v>24</v>
      </c>
      <c r="T759" s="10">
        <f>IF(AND(Table1[[#This Row],[quantity]]&lt;0,Table1[[#This Row],[amount]]&lt;0),Table1[[#This Row],[quantity]]*Table1[[#This Row],[amount]],0)</f>
        <v>0</v>
      </c>
      <c r="U759" s="10">
        <f>IF(Table1[[#This Row],[quantity]]&lt;0,Table1[[#This Row],[quantity]],0)</f>
        <v>0</v>
      </c>
    </row>
    <row r="760" spans="1:21" ht="14.25" customHeight="1" x14ac:dyDescent="0.25">
      <c r="A760" s="5">
        <v>45645</v>
      </c>
      <c r="B760" s="6" t="s">
        <v>57</v>
      </c>
      <c r="C760" s="6" t="s">
        <v>87</v>
      </c>
      <c r="D760" s="6" t="s">
        <v>88</v>
      </c>
      <c r="E760" s="6" t="s">
        <v>60</v>
      </c>
      <c r="F760" s="6" t="s">
        <v>61</v>
      </c>
      <c r="G760" s="6" t="s">
        <v>26</v>
      </c>
      <c r="H760" s="6" t="s">
        <v>27</v>
      </c>
      <c r="I760" s="6">
        <v>144</v>
      </c>
      <c r="J760" s="6">
        <v>24</v>
      </c>
      <c r="K760" s="6">
        <v>857.04</v>
      </c>
      <c r="L760" s="6"/>
      <c r="M760" s="6" t="s">
        <v>136</v>
      </c>
      <c r="N760" s="10">
        <f>IF(AND(Table1[[#This Row],[quantity]] &gt;= 0, Table1[[#This Row],[amount]] &gt;= 0), Table1[[#This Row],[quantity]] * Table1[[#This Row],[amount]], 0)</f>
        <v>20568.96</v>
      </c>
      <c r="O760" s="10">
        <f t="shared" si="44"/>
        <v>165078.14000000001</v>
      </c>
      <c r="P760" s="10">
        <f t="shared" si="45"/>
        <v>874522.49000000034</v>
      </c>
      <c r="Q760" s="10">
        <f t="shared" si="46"/>
        <v>883</v>
      </c>
      <c r="R760" s="10">
        <f t="shared" si="47"/>
        <v>106</v>
      </c>
      <c r="S760" s="10">
        <f>IF(Table1[[#This Row],[quantity]]&gt;0,Table1[[#This Row],[quantity]],0)</f>
        <v>24</v>
      </c>
      <c r="T760" s="10">
        <f>IF(AND(Table1[[#This Row],[quantity]]&lt;0,Table1[[#This Row],[amount]]&lt;0),Table1[[#This Row],[quantity]]*Table1[[#This Row],[amount]],0)</f>
        <v>0</v>
      </c>
      <c r="U760" s="10">
        <f>IF(Table1[[#This Row],[quantity]]&lt;0,Table1[[#This Row],[quantity]],0)</f>
        <v>0</v>
      </c>
    </row>
    <row r="761" spans="1:21" ht="14.25" customHeight="1" x14ac:dyDescent="0.25">
      <c r="A761" s="5">
        <v>45642</v>
      </c>
      <c r="B761" s="6" t="s">
        <v>57</v>
      </c>
      <c r="C761" s="6" t="s">
        <v>126</v>
      </c>
      <c r="D761" s="6" t="s">
        <v>127</v>
      </c>
      <c r="E761" s="6" t="s">
        <v>45</v>
      </c>
      <c r="F761" s="6" t="s">
        <v>128</v>
      </c>
      <c r="G761" s="6" t="s">
        <v>110</v>
      </c>
      <c r="H761" s="6" t="s">
        <v>111</v>
      </c>
      <c r="I761" s="6">
        <v>48</v>
      </c>
      <c r="J761" s="6">
        <v>12</v>
      </c>
      <c r="K761" s="6">
        <v>1700.04</v>
      </c>
      <c r="L761" s="6"/>
      <c r="M761" s="6" t="s">
        <v>105</v>
      </c>
      <c r="N761" s="10">
        <f>IF(AND(Table1[[#This Row],[quantity]] &gt;= 0, Table1[[#This Row],[amount]] &gt;= 0), Table1[[#This Row],[quantity]] * Table1[[#This Row],[amount]], 0)</f>
        <v>20400.48</v>
      </c>
      <c r="O761" s="10">
        <f t="shared" si="44"/>
        <v>468458.02</v>
      </c>
      <c r="P761" s="10">
        <f t="shared" si="45"/>
        <v>1062634.5000000002</v>
      </c>
      <c r="Q761" s="10">
        <f t="shared" si="46"/>
        <v>1087</v>
      </c>
      <c r="R761" s="10">
        <f t="shared" si="47"/>
        <v>134</v>
      </c>
      <c r="S761" s="10">
        <f>IF(Table1[[#This Row],[quantity]]&gt;0,Table1[[#This Row],[quantity]],0)</f>
        <v>12</v>
      </c>
      <c r="T761" s="10">
        <f>IF(AND(Table1[[#This Row],[quantity]]&lt;0,Table1[[#This Row],[amount]]&lt;0),Table1[[#This Row],[quantity]]*Table1[[#This Row],[amount]],0)</f>
        <v>0</v>
      </c>
      <c r="U761" s="10">
        <f>IF(Table1[[#This Row],[quantity]]&lt;0,Table1[[#This Row],[quantity]],0)</f>
        <v>0</v>
      </c>
    </row>
    <row r="762" spans="1:21" ht="14.25" customHeight="1" x14ac:dyDescent="0.25">
      <c r="A762" s="5">
        <v>45643</v>
      </c>
      <c r="B762" s="6" t="s">
        <v>57</v>
      </c>
      <c r="C762" s="6" t="s">
        <v>137</v>
      </c>
      <c r="D762" s="6" t="s">
        <v>138</v>
      </c>
      <c r="E762" s="6" t="s">
        <v>60</v>
      </c>
      <c r="F762" s="6" t="s">
        <v>61</v>
      </c>
      <c r="G762" s="6" t="s">
        <v>18</v>
      </c>
      <c r="H762" s="6" t="s">
        <v>102</v>
      </c>
      <c r="I762" s="6">
        <v>200</v>
      </c>
      <c r="J762" s="6">
        <v>6</v>
      </c>
      <c r="K762" s="6">
        <v>3348.24</v>
      </c>
      <c r="L762" s="6"/>
      <c r="M762" s="6" t="s">
        <v>136</v>
      </c>
      <c r="N762" s="10">
        <f>IF(AND(Table1[[#This Row],[quantity]] &gt;= 0, Table1[[#This Row],[amount]] &gt;= 0), Table1[[#This Row],[quantity]] * Table1[[#This Row],[amount]], 0)</f>
        <v>20089.439999999999</v>
      </c>
      <c r="O762" s="10">
        <f t="shared" si="44"/>
        <v>133745.30000000005</v>
      </c>
      <c r="P762" s="10">
        <f t="shared" si="45"/>
        <v>853953.53000000026</v>
      </c>
      <c r="Q762" s="10">
        <f t="shared" si="46"/>
        <v>859</v>
      </c>
      <c r="R762" s="10">
        <f t="shared" si="47"/>
        <v>105</v>
      </c>
      <c r="S762" s="10">
        <f>IF(Table1[[#This Row],[quantity]]&gt;0,Table1[[#This Row],[quantity]],0)</f>
        <v>6</v>
      </c>
      <c r="T762" s="10">
        <f>IF(AND(Table1[[#This Row],[quantity]]&lt;0,Table1[[#This Row],[amount]]&lt;0),Table1[[#This Row],[quantity]]*Table1[[#This Row],[amount]],0)</f>
        <v>0</v>
      </c>
      <c r="U762" s="10">
        <f>IF(Table1[[#This Row],[quantity]]&lt;0,Table1[[#This Row],[quantity]],0)</f>
        <v>0</v>
      </c>
    </row>
    <row r="763" spans="1:21" ht="14.25" customHeight="1" x14ac:dyDescent="0.25">
      <c r="A763" s="5">
        <v>45640</v>
      </c>
      <c r="B763" s="6" t="s">
        <v>57</v>
      </c>
      <c r="C763" s="6" t="s">
        <v>90</v>
      </c>
      <c r="D763" s="6" t="s">
        <v>91</v>
      </c>
      <c r="E763" s="6" t="s">
        <v>81</v>
      </c>
      <c r="F763" s="6" t="s">
        <v>82</v>
      </c>
      <c r="G763" s="6" t="s">
        <v>55</v>
      </c>
      <c r="H763" s="6" t="s">
        <v>56</v>
      </c>
      <c r="I763" s="6">
        <v>4</v>
      </c>
      <c r="J763" s="6">
        <v>4</v>
      </c>
      <c r="K763" s="6">
        <v>4996.6400000000003</v>
      </c>
      <c r="L763" s="6"/>
      <c r="M763" s="6" t="s">
        <v>105</v>
      </c>
      <c r="N763" s="10">
        <f>IF(AND(Table1[[#This Row],[quantity]] &gt;= 0, Table1[[#This Row],[amount]] &gt;= 0), Table1[[#This Row],[quantity]] * Table1[[#This Row],[amount]], 0)</f>
        <v>19986.560000000001</v>
      </c>
      <c r="O763" s="10">
        <f t="shared" si="44"/>
        <v>61008.480000000003</v>
      </c>
      <c r="P763" s="10">
        <f t="shared" si="45"/>
        <v>1042234.0200000004</v>
      </c>
      <c r="Q763" s="10">
        <f t="shared" si="46"/>
        <v>1075</v>
      </c>
      <c r="R763" s="10">
        <f t="shared" si="47"/>
        <v>133</v>
      </c>
      <c r="S763" s="10">
        <f>IF(Table1[[#This Row],[quantity]]&gt;0,Table1[[#This Row],[quantity]],0)</f>
        <v>4</v>
      </c>
      <c r="T763" s="10">
        <f>IF(AND(Table1[[#This Row],[quantity]]&lt;0,Table1[[#This Row],[amount]]&lt;0),Table1[[#This Row],[quantity]]*Table1[[#This Row],[amount]],0)</f>
        <v>0</v>
      </c>
      <c r="U763" s="10">
        <f>IF(Table1[[#This Row],[quantity]]&lt;0,Table1[[#This Row],[quantity]],0)</f>
        <v>0</v>
      </c>
    </row>
    <row r="764" spans="1:21" ht="14.25" customHeight="1" x14ac:dyDescent="0.25">
      <c r="A764" s="5">
        <v>45643</v>
      </c>
      <c r="B764" s="6" t="s">
        <v>57</v>
      </c>
      <c r="C764" s="6" t="s">
        <v>137</v>
      </c>
      <c r="D764" s="6" t="s">
        <v>138</v>
      </c>
      <c r="E764" s="6" t="s">
        <v>60</v>
      </c>
      <c r="F764" s="6" t="s">
        <v>61</v>
      </c>
      <c r="G764" s="6" t="s">
        <v>110</v>
      </c>
      <c r="H764" s="6" t="s">
        <v>111</v>
      </c>
      <c r="I764" s="6">
        <v>36</v>
      </c>
      <c r="J764" s="6">
        <v>13</v>
      </c>
      <c r="K764" s="6">
        <v>1462.5</v>
      </c>
      <c r="L764" s="6"/>
      <c r="M764" s="6" t="s">
        <v>136</v>
      </c>
      <c r="N764" s="10">
        <f>IF(AND(Table1[[#This Row],[quantity]] &gt;= 0, Table1[[#This Row],[amount]] &gt;= 0), Table1[[#This Row],[quantity]] * Table1[[#This Row],[amount]], 0)</f>
        <v>19012.5</v>
      </c>
      <c r="O764" s="10">
        <f t="shared" si="44"/>
        <v>113655.86000000004</v>
      </c>
      <c r="P764" s="10">
        <f t="shared" si="45"/>
        <v>833864.0900000002</v>
      </c>
      <c r="Q764" s="10">
        <f t="shared" si="46"/>
        <v>853</v>
      </c>
      <c r="R764" s="10">
        <f t="shared" si="47"/>
        <v>104</v>
      </c>
      <c r="S764" s="10">
        <f>IF(Table1[[#This Row],[quantity]]&gt;0,Table1[[#This Row],[quantity]],0)</f>
        <v>13</v>
      </c>
      <c r="T764" s="10">
        <f>IF(AND(Table1[[#This Row],[quantity]]&lt;0,Table1[[#This Row],[amount]]&lt;0),Table1[[#This Row],[quantity]]*Table1[[#This Row],[amount]],0)</f>
        <v>0</v>
      </c>
      <c r="U764" s="10">
        <f>IF(Table1[[#This Row],[quantity]]&lt;0,Table1[[#This Row],[quantity]],0)</f>
        <v>0</v>
      </c>
    </row>
    <row r="765" spans="1:21" ht="14.25" customHeight="1" x14ac:dyDescent="0.25">
      <c r="A765" s="5">
        <v>45640</v>
      </c>
      <c r="B765" s="6" t="s">
        <v>57</v>
      </c>
      <c r="C765" s="6" t="s">
        <v>106</v>
      </c>
      <c r="D765" s="6" t="s">
        <v>107</v>
      </c>
      <c r="E765" s="6" t="s">
        <v>81</v>
      </c>
      <c r="F765" s="6" t="s">
        <v>82</v>
      </c>
      <c r="G765" s="6" t="s">
        <v>18</v>
      </c>
      <c r="H765" s="6" t="s">
        <v>108</v>
      </c>
      <c r="I765" s="6">
        <v>30</v>
      </c>
      <c r="J765" s="6">
        <v>11</v>
      </c>
      <c r="K765" s="6">
        <v>1718.86</v>
      </c>
      <c r="L765" s="6"/>
      <c r="M765" s="6" t="s">
        <v>105</v>
      </c>
      <c r="N765" s="10">
        <f>IF(AND(Table1[[#This Row],[quantity]] &gt;= 0, Table1[[#This Row],[amount]] &gt;= 0), Table1[[#This Row],[quantity]] * Table1[[#This Row],[amount]], 0)</f>
        <v>18907.46</v>
      </c>
      <c r="O765" s="10">
        <f t="shared" si="44"/>
        <v>137315.57999999996</v>
      </c>
      <c r="P765" s="10">
        <f t="shared" si="45"/>
        <v>1022247.4600000003</v>
      </c>
      <c r="Q765" s="10">
        <f t="shared" si="46"/>
        <v>1071</v>
      </c>
      <c r="R765" s="10">
        <f t="shared" si="47"/>
        <v>132</v>
      </c>
      <c r="S765" s="10">
        <f>IF(Table1[[#This Row],[quantity]]&gt;0,Table1[[#This Row],[quantity]],0)</f>
        <v>11</v>
      </c>
      <c r="T765" s="10">
        <f>IF(AND(Table1[[#This Row],[quantity]]&lt;0,Table1[[#This Row],[amount]]&lt;0),Table1[[#This Row],[quantity]]*Table1[[#This Row],[amount]],0)</f>
        <v>0</v>
      </c>
      <c r="U765" s="10">
        <f>IF(Table1[[#This Row],[quantity]]&lt;0,Table1[[#This Row],[quantity]],0)</f>
        <v>0</v>
      </c>
    </row>
    <row r="766" spans="1:21" ht="14.25" customHeight="1" x14ac:dyDescent="0.25">
      <c r="A766" s="5">
        <v>45642</v>
      </c>
      <c r="B766" s="6" t="s">
        <v>57</v>
      </c>
      <c r="C766" s="6" t="s">
        <v>126</v>
      </c>
      <c r="D766" s="6" t="s">
        <v>127</v>
      </c>
      <c r="E766" s="6" t="s">
        <v>45</v>
      </c>
      <c r="F766" s="6" t="s">
        <v>128</v>
      </c>
      <c r="G766" s="6" t="s">
        <v>31</v>
      </c>
      <c r="H766" s="6" t="s">
        <v>32</v>
      </c>
      <c r="I766" s="6">
        <v>18</v>
      </c>
      <c r="J766" s="6">
        <v>6</v>
      </c>
      <c r="K766" s="6">
        <v>3146.88</v>
      </c>
      <c r="L766" s="6"/>
      <c r="M766" s="6" t="s">
        <v>105</v>
      </c>
      <c r="N766" s="10">
        <f>IF(AND(Table1[[#This Row],[quantity]] &gt;= 0, Table1[[#This Row],[amount]] &gt;= 0), Table1[[#This Row],[quantity]] * Table1[[#This Row],[amount]], 0)</f>
        <v>18881.28</v>
      </c>
      <c r="O766" s="10">
        <f t="shared" si="44"/>
        <v>448057.54</v>
      </c>
      <c r="P766" s="10">
        <f t="shared" si="45"/>
        <v>1003340.0000000003</v>
      </c>
      <c r="Q766" s="10">
        <f t="shared" si="46"/>
        <v>1060</v>
      </c>
      <c r="R766" s="10">
        <f t="shared" si="47"/>
        <v>131</v>
      </c>
      <c r="S766" s="10">
        <f>IF(Table1[[#This Row],[quantity]]&gt;0,Table1[[#This Row],[quantity]],0)</f>
        <v>6</v>
      </c>
      <c r="T766" s="10">
        <f>IF(AND(Table1[[#This Row],[quantity]]&lt;0,Table1[[#This Row],[amount]]&lt;0),Table1[[#This Row],[quantity]]*Table1[[#This Row],[amount]],0)</f>
        <v>0</v>
      </c>
      <c r="U766" s="10">
        <f>IF(Table1[[#This Row],[quantity]]&lt;0,Table1[[#This Row],[quantity]],0)</f>
        <v>0</v>
      </c>
    </row>
    <row r="767" spans="1:21" ht="14.25" customHeight="1" x14ac:dyDescent="0.25">
      <c r="A767" s="5">
        <v>45642</v>
      </c>
      <c r="B767" s="6" t="s">
        <v>57</v>
      </c>
      <c r="C767" s="6" t="s">
        <v>129</v>
      </c>
      <c r="D767" s="6" t="s">
        <v>130</v>
      </c>
      <c r="E767" s="6" t="s">
        <v>81</v>
      </c>
      <c r="F767" s="6" t="s">
        <v>82</v>
      </c>
      <c r="G767" s="6" t="s">
        <v>18</v>
      </c>
      <c r="H767" s="6" t="s">
        <v>19</v>
      </c>
      <c r="I767" s="6">
        <v>48</v>
      </c>
      <c r="J767" s="6">
        <v>6</v>
      </c>
      <c r="K767" s="6">
        <v>3080.34</v>
      </c>
      <c r="L767" s="6"/>
      <c r="M767" s="6" t="s">
        <v>105</v>
      </c>
      <c r="N767" s="10">
        <f>IF(AND(Table1[[#This Row],[quantity]] &gt;= 0, Table1[[#This Row],[amount]] &gt;= 0), Table1[[#This Row],[quantity]] * Table1[[#This Row],[amount]], 0)</f>
        <v>18482.04</v>
      </c>
      <c r="O767" s="10">
        <f t="shared" si="44"/>
        <v>369545.64000000007</v>
      </c>
      <c r="P767" s="10">
        <f t="shared" si="45"/>
        <v>984458.72000000009</v>
      </c>
      <c r="Q767" s="10">
        <f t="shared" si="46"/>
        <v>1054</v>
      </c>
      <c r="R767" s="10">
        <f t="shared" si="47"/>
        <v>130</v>
      </c>
      <c r="S767" s="10">
        <f>IF(Table1[[#This Row],[quantity]]&gt;0,Table1[[#This Row],[quantity]],0)</f>
        <v>6</v>
      </c>
      <c r="T767" s="10">
        <f>IF(AND(Table1[[#This Row],[quantity]]&lt;0,Table1[[#This Row],[amount]]&lt;0),Table1[[#This Row],[quantity]]*Table1[[#This Row],[amount]],0)</f>
        <v>0</v>
      </c>
      <c r="U767" s="10">
        <f>IF(Table1[[#This Row],[quantity]]&lt;0,Table1[[#This Row],[quantity]],0)</f>
        <v>0</v>
      </c>
    </row>
    <row r="768" spans="1:21" ht="14.25" customHeight="1" x14ac:dyDescent="0.25">
      <c r="A768" s="5">
        <v>45644</v>
      </c>
      <c r="B768" s="6" t="s">
        <v>57</v>
      </c>
      <c r="C768" s="6" t="s">
        <v>72</v>
      </c>
      <c r="D768" s="6" t="s">
        <v>73</v>
      </c>
      <c r="E768" s="6" t="s">
        <v>60</v>
      </c>
      <c r="F768" s="6" t="s">
        <v>61</v>
      </c>
      <c r="G768" s="6" t="s">
        <v>18</v>
      </c>
      <c r="H768" s="6" t="s">
        <v>19</v>
      </c>
      <c r="I768" s="6">
        <v>48</v>
      </c>
      <c r="J768" s="6">
        <v>6</v>
      </c>
      <c r="K768" s="6">
        <v>3080.34</v>
      </c>
      <c r="L768" s="6"/>
      <c r="M768" s="6" t="s">
        <v>136</v>
      </c>
      <c r="N768" s="10">
        <f>IF(AND(Table1[[#This Row],[quantity]] &gt;= 0, Table1[[#This Row],[amount]] &gt;= 0), Table1[[#This Row],[quantity]] * Table1[[#This Row],[amount]], 0)</f>
        <v>18482.04</v>
      </c>
      <c r="O768" s="10">
        <f t="shared" si="44"/>
        <v>66719.600000000006</v>
      </c>
      <c r="P768" s="10">
        <f t="shared" si="45"/>
        <v>814851.59000000032</v>
      </c>
      <c r="Q768" s="10">
        <f t="shared" si="46"/>
        <v>840</v>
      </c>
      <c r="R768" s="10">
        <f t="shared" si="47"/>
        <v>103</v>
      </c>
      <c r="S768" s="10">
        <f>IF(Table1[[#This Row],[quantity]]&gt;0,Table1[[#This Row],[quantity]],0)</f>
        <v>6</v>
      </c>
      <c r="T768" s="10">
        <f>IF(AND(Table1[[#This Row],[quantity]]&lt;0,Table1[[#This Row],[amount]]&lt;0),Table1[[#This Row],[quantity]]*Table1[[#This Row],[amount]],0)</f>
        <v>0</v>
      </c>
      <c r="U768" s="10">
        <f>IF(Table1[[#This Row],[quantity]]&lt;0,Table1[[#This Row],[quantity]],0)</f>
        <v>0</v>
      </c>
    </row>
    <row r="769" spans="1:21" ht="14.25" customHeight="1" x14ac:dyDescent="0.25">
      <c r="A769" s="5">
        <v>45646</v>
      </c>
      <c r="B769" s="6" t="s">
        <v>57</v>
      </c>
      <c r="C769" s="6" t="s">
        <v>96</v>
      </c>
      <c r="D769" s="6" t="s">
        <v>97</v>
      </c>
      <c r="E769" s="6" t="s">
        <v>60</v>
      </c>
      <c r="F769" s="6" t="s">
        <v>61</v>
      </c>
      <c r="G769" s="6" t="s">
        <v>18</v>
      </c>
      <c r="H769" s="6" t="s">
        <v>19</v>
      </c>
      <c r="I769" s="6">
        <v>48</v>
      </c>
      <c r="J769" s="6">
        <v>6</v>
      </c>
      <c r="K769" s="6">
        <v>3080.34</v>
      </c>
      <c r="L769" s="6"/>
      <c r="M769" s="6" t="s">
        <v>136</v>
      </c>
      <c r="N769" s="10">
        <f>IF(AND(Table1[[#This Row],[quantity]] &gt;= 0, Table1[[#This Row],[amount]] &gt;= 0), Table1[[#This Row],[quantity]] * Table1[[#This Row],[amount]], 0)</f>
        <v>18482.04</v>
      </c>
      <c r="O769" s="10">
        <f t="shared" si="44"/>
        <v>100851.93000000001</v>
      </c>
      <c r="P769" s="10">
        <f t="shared" si="45"/>
        <v>796369.55000000028</v>
      </c>
      <c r="Q769" s="10">
        <f t="shared" si="46"/>
        <v>834</v>
      </c>
      <c r="R769" s="10">
        <f t="shared" si="47"/>
        <v>102</v>
      </c>
      <c r="S769" s="10">
        <f>IF(Table1[[#This Row],[quantity]]&gt;0,Table1[[#This Row],[quantity]],0)</f>
        <v>6</v>
      </c>
      <c r="T769" s="10">
        <f>IF(AND(Table1[[#This Row],[quantity]]&lt;0,Table1[[#This Row],[amount]]&lt;0),Table1[[#This Row],[quantity]]*Table1[[#This Row],[amount]],0)</f>
        <v>0</v>
      </c>
      <c r="U769" s="10">
        <f>IF(Table1[[#This Row],[quantity]]&lt;0,Table1[[#This Row],[quantity]],0)</f>
        <v>0</v>
      </c>
    </row>
    <row r="770" spans="1:21" ht="14.25" customHeight="1" x14ac:dyDescent="0.25">
      <c r="A770" s="5">
        <v>45628</v>
      </c>
      <c r="B770" s="6" t="s">
        <v>83</v>
      </c>
      <c r="C770" s="6" t="s">
        <v>325</v>
      </c>
      <c r="D770" s="6" t="s">
        <v>326</v>
      </c>
      <c r="E770" s="6" t="s">
        <v>16</v>
      </c>
      <c r="F770" s="6" t="s">
        <v>313</v>
      </c>
      <c r="G770" s="6" t="s">
        <v>31</v>
      </c>
      <c r="H770" s="6" t="s">
        <v>117</v>
      </c>
      <c r="I770" s="6">
        <v>112</v>
      </c>
      <c r="J770" s="6">
        <v>-20</v>
      </c>
      <c r="K770" s="6">
        <v>-900.8</v>
      </c>
      <c r="L770" s="6" t="s">
        <v>86</v>
      </c>
      <c r="M770" s="6" t="s">
        <v>207</v>
      </c>
      <c r="N770" s="10">
        <f>IF(AND(Table1[[#This Row],[quantity]] &gt;= 0, Table1[[#This Row],[amount]] &gt;= 0), Table1[[#This Row],[quantity]] * Table1[[#This Row],[amount]], 0)</f>
        <v>0</v>
      </c>
      <c r="O770" s="10">
        <f t="shared" ref="O770:O833" si="48">SUMIF(C770:C2270,C770,N770:N2270)</f>
        <v>0</v>
      </c>
      <c r="P770" s="10">
        <f t="shared" ref="P770:P833" si="49">SUMIF(M770:M2270,M770,N770:N2270)</f>
        <v>83570.179999999978</v>
      </c>
      <c r="Q770" s="10">
        <f t="shared" ref="Q770:Q833" si="50">SUMIF(M770:M2270,M770,J770:J2270)</f>
        <v>-1179</v>
      </c>
      <c r="R770" s="10">
        <f t="shared" ref="R770:R833" si="51">COUNTIF(M770:M2270,M770)</f>
        <v>417</v>
      </c>
      <c r="S770" s="10">
        <f>IF(Table1[[#This Row],[quantity]]&gt;0,Table1[[#This Row],[quantity]],0)</f>
        <v>0</v>
      </c>
      <c r="T770" s="10">
        <f>IF(AND(Table1[[#This Row],[quantity]]&lt;0,Table1[[#This Row],[amount]]&lt;0),Table1[[#This Row],[quantity]]*Table1[[#This Row],[amount]],0)</f>
        <v>18016</v>
      </c>
      <c r="U770" s="10">
        <f>IF(Table1[[#This Row],[quantity]]&lt;0,Table1[[#This Row],[quantity]],0)</f>
        <v>-20</v>
      </c>
    </row>
    <row r="771" spans="1:21" ht="14.25" customHeight="1" x14ac:dyDescent="0.25">
      <c r="A771" s="5">
        <v>45640</v>
      </c>
      <c r="B771" s="6" t="s">
        <v>57</v>
      </c>
      <c r="C771" s="6" t="s">
        <v>79</v>
      </c>
      <c r="D771" s="6" t="s">
        <v>80</v>
      </c>
      <c r="E771" s="6" t="s">
        <v>81</v>
      </c>
      <c r="F771" s="6" t="s">
        <v>82</v>
      </c>
      <c r="G771" s="6" t="s">
        <v>110</v>
      </c>
      <c r="H771" s="6" t="s">
        <v>111</v>
      </c>
      <c r="I771" s="6">
        <v>24</v>
      </c>
      <c r="J771" s="6">
        <v>12</v>
      </c>
      <c r="K771" s="6">
        <v>1500</v>
      </c>
      <c r="L771" s="6"/>
      <c r="M771" s="6" t="s">
        <v>105</v>
      </c>
      <c r="N771" s="10">
        <f>IF(AND(Table1[[#This Row],[quantity]] &gt;= 0, Table1[[#This Row],[amount]] &gt;= 0), Table1[[#This Row],[quantity]] * Table1[[#This Row],[amount]], 0)</f>
        <v>18000</v>
      </c>
      <c r="O771" s="10">
        <f t="shared" si="48"/>
        <v>79591.67</v>
      </c>
      <c r="P771" s="10">
        <f t="shared" si="49"/>
        <v>965976.68000000017</v>
      </c>
      <c r="Q771" s="10">
        <f t="shared" si="50"/>
        <v>1048</v>
      </c>
      <c r="R771" s="10">
        <f t="shared" si="51"/>
        <v>129</v>
      </c>
      <c r="S771" s="10">
        <f>IF(Table1[[#This Row],[quantity]]&gt;0,Table1[[#This Row],[quantity]],0)</f>
        <v>12</v>
      </c>
      <c r="T771" s="10">
        <f>IF(AND(Table1[[#This Row],[quantity]]&lt;0,Table1[[#This Row],[amount]]&lt;0),Table1[[#This Row],[quantity]]*Table1[[#This Row],[amount]],0)</f>
        <v>0</v>
      </c>
      <c r="U771" s="10">
        <f>IF(Table1[[#This Row],[quantity]]&lt;0,Table1[[#This Row],[quantity]],0)</f>
        <v>0</v>
      </c>
    </row>
    <row r="772" spans="1:21" ht="14.25" customHeight="1" x14ac:dyDescent="0.25">
      <c r="A772" s="5">
        <v>45640</v>
      </c>
      <c r="B772" s="6" t="s">
        <v>57</v>
      </c>
      <c r="C772" s="6" t="s">
        <v>79</v>
      </c>
      <c r="D772" s="6" t="s">
        <v>80</v>
      </c>
      <c r="E772" s="6" t="s">
        <v>81</v>
      </c>
      <c r="F772" s="6" t="s">
        <v>82</v>
      </c>
      <c r="G772" s="6" t="s">
        <v>110</v>
      </c>
      <c r="H772" s="6" t="s">
        <v>111</v>
      </c>
      <c r="I772" s="6">
        <v>24</v>
      </c>
      <c r="J772" s="6">
        <v>12</v>
      </c>
      <c r="K772" s="6">
        <v>1500</v>
      </c>
      <c r="L772" s="6"/>
      <c r="M772" s="6" t="s">
        <v>105</v>
      </c>
      <c r="N772" s="10">
        <f>IF(AND(Table1[[#This Row],[quantity]] &gt;= 0, Table1[[#This Row],[amount]] &gt;= 0), Table1[[#This Row],[quantity]] * Table1[[#This Row],[amount]], 0)</f>
        <v>18000</v>
      </c>
      <c r="O772" s="10">
        <f t="shared" si="48"/>
        <v>61591.67</v>
      </c>
      <c r="P772" s="10">
        <f t="shared" si="49"/>
        <v>947976.68000000017</v>
      </c>
      <c r="Q772" s="10">
        <f t="shared" si="50"/>
        <v>1036</v>
      </c>
      <c r="R772" s="10">
        <f t="shared" si="51"/>
        <v>128</v>
      </c>
      <c r="S772" s="10">
        <f>IF(Table1[[#This Row],[quantity]]&gt;0,Table1[[#This Row],[quantity]],0)</f>
        <v>12</v>
      </c>
      <c r="T772" s="10">
        <f>IF(AND(Table1[[#This Row],[quantity]]&lt;0,Table1[[#This Row],[amount]]&lt;0),Table1[[#This Row],[quantity]]*Table1[[#This Row],[amount]],0)</f>
        <v>0</v>
      </c>
      <c r="U772" s="10">
        <f>IF(Table1[[#This Row],[quantity]]&lt;0,Table1[[#This Row],[quantity]],0)</f>
        <v>0</v>
      </c>
    </row>
    <row r="773" spans="1:21" ht="14.25" customHeight="1" x14ac:dyDescent="0.25">
      <c r="A773" s="5">
        <v>45642</v>
      </c>
      <c r="B773" s="6" t="s">
        <v>57</v>
      </c>
      <c r="C773" s="6" t="s">
        <v>129</v>
      </c>
      <c r="D773" s="6" t="s">
        <v>130</v>
      </c>
      <c r="E773" s="6" t="s">
        <v>81</v>
      </c>
      <c r="F773" s="6" t="s">
        <v>82</v>
      </c>
      <c r="G773" s="6" t="s">
        <v>110</v>
      </c>
      <c r="H773" s="6" t="s">
        <v>111</v>
      </c>
      <c r="I773" s="6">
        <v>36</v>
      </c>
      <c r="J773" s="6">
        <v>12</v>
      </c>
      <c r="K773" s="6">
        <v>1500</v>
      </c>
      <c r="L773" s="6"/>
      <c r="M773" s="6" t="s">
        <v>105</v>
      </c>
      <c r="N773" s="10">
        <f>IF(AND(Table1[[#This Row],[quantity]] &gt;= 0, Table1[[#This Row],[amount]] &gt;= 0), Table1[[#This Row],[quantity]] * Table1[[#This Row],[amount]], 0)</f>
        <v>18000</v>
      </c>
      <c r="O773" s="10">
        <f t="shared" si="48"/>
        <v>351063.60000000003</v>
      </c>
      <c r="P773" s="10">
        <f t="shared" si="49"/>
        <v>929976.68</v>
      </c>
      <c r="Q773" s="10">
        <f t="shared" si="50"/>
        <v>1024</v>
      </c>
      <c r="R773" s="10">
        <f t="shared" si="51"/>
        <v>127</v>
      </c>
      <c r="S773" s="10">
        <f>IF(Table1[[#This Row],[quantity]]&gt;0,Table1[[#This Row],[quantity]],0)</f>
        <v>12</v>
      </c>
      <c r="T773" s="10">
        <f>IF(AND(Table1[[#This Row],[quantity]]&lt;0,Table1[[#This Row],[amount]]&lt;0),Table1[[#This Row],[quantity]]*Table1[[#This Row],[amount]],0)</f>
        <v>0</v>
      </c>
      <c r="U773" s="10">
        <f>IF(Table1[[#This Row],[quantity]]&lt;0,Table1[[#This Row],[quantity]],0)</f>
        <v>0</v>
      </c>
    </row>
    <row r="774" spans="1:21" ht="14.25" customHeight="1" x14ac:dyDescent="0.25">
      <c r="A774" s="5">
        <v>45642</v>
      </c>
      <c r="B774" s="6" t="s">
        <v>57</v>
      </c>
      <c r="C774" s="6" t="s">
        <v>126</v>
      </c>
      <c r="D774" s="6" t="s">
        <v>127</v>
      </c>
      <c r="E774" s="6" t="s">
        <v>45</v>
      </c>
      <c r="F774" s="6" t="s">
        <v>128</v>
      </c>
      <c r="G774" s="6" t="s">
        <v>110</v>
      </c>
      <c r="H774" s="6" t="s">
        <v>111</v>
      </c>
      <c r="I774" s="6">
        <v>48</v>
      </c>
      <c r="J774" s="6">
        <v>6</v>
      </c>
      <c r="K774" s="6">
        <v>2994.96</v>
      </c>
      <c r="L774" s="6"/>
      <c r="M774" s="6" t="s">
        <v>105</v>
      </c>
      <c r="N774" s="10">
        <f>IF(AND(Table1[[#This Row],[quantity]] &gt;= 0, Table1[[#This Row],[amount]] &gt;= 0), Table1[[#This Row],[quantity]] * Table1[[#This Row],[amount]], 0)</f>
        <v>17969.760000000002</v>
      </c>
      <c r="O774" s="10">
        <f t="shared" si="48"/>
        <v>429176.25999999995</v>
      </c>
      <c r="P774" s="10">
        <f t="shared" si="49"/>
        <v>911976.68</v>
      </c>
      <c r="Q774" s="10">
        <f t="shared" si="50"/>
        <v>1012</v>
      </c>
      <c r="R774" s="10">
        <f t="shared" si="51"/>
        <v>126</v>
      </c>
      <c r="S774" s="10">
        <f>IF(Table1[[#This Row],[quantity]]&gt;0,Table1[[#This Row],[quantity]],0)</f>
        <v>6</v>
      </c>
      <c r="T774" s="10">
        <f>IF(AND(Table1[[#This Row],[quantity]]&lt;0,Table1[[#This Row],[amount]]&lt;0),Table1[[#This Row],[quantity]]*Table1[[#This Row],[amount]],0)</f>
        <v>0</v>
      </c>
      <c r="U774" s="10">
        <f>IF(Table1[[#This Row],[quantity]]&lt;0,Table1[[#This Row],[quantity]],0)</f>
        <v>0</v>
      </c>
    </row>
    <row r="775" spans="1:21" ht="14.25" customHeight="1" x14ac:dyDescent="0.25">
      <c r="A775" s="5">
        <v>45642</v>
      </c>
      <c r="B775" s="6" t="s">
        <v>57</v>
      </c>
      <c r="C775" s="6" t="s">
        <v>129</v>
      </c>
      <c r="D775" s="6" t="s">
        <v>130</v>
      </c>
      <c r="E775" s="6" t="s">
        <v>81</v>
      </c>
      <c r="F775" s="6" t="s">
        <v>82</v>
      </c>
      <c r="G775" s="6" t="s">
        <v>62</v>
      </c>
      <c r="H775" s="6" t="s">
        <v>124</v>
      </c>
      <c r="I775" s="6">
        <v>12</v>
      </c>
      <c r="J775" s="6">
        <v>12</v>
      </c>
      <c r="K775" s="6">
        <v>1477.8</v>
      </c>
      <c r="L775" s="6"/>
      <c r="M775" s="6" t="s">
        <v>136</v>
      </c>
      <c r="N775" s="10">
        <f>IF(AND(Table1[[#This Row],[quantity]] &gt;= 0, Table1[[#This Row],[amount]] &gt;= 0), Table1[[#This Row],[quantity]] * Table1[[#This Row],[amount]], 0)</f>
        <v>17733.599999999999</v>
      </c>
      <c r="O775" s="10">
        <f t="shared" si="48"/>
        <v>333063.60000000003</v>
      </c>
      <c r="P775" s="10">
        <f t="shared" si="49"/>
        <v>777887.51000000024</v>
      </c>
      <c r="Q775" s="10">
        <f t="shared" si="50"/>
        <v>828</v>
      </c>
      <c r="R775" s="10">
        <f t="shared" si="51"/>
        <v>101</v>
      </c>
      <c r="S775" s="10">
        <f>IF(Table1[[#This Row],[quantity]]&gt;0,Table1[[#This Row],[quantity]],0)</f>
        <v>12</v>
      </c>
      <c r="T775" s="10">
        <f>IF(AND(Table1[[#This Row],[quantity]]&lt;0,Table1[[#This Row],[amount]]&lt;0),Table1[[#This Row],[quantity]]*Table1[[#This Row],[amount]],0)</f>
        <v>0</v>
      </c>
      <c r="U775" s="10">
        <f>IF(Table1[[#This Row],[quantity]]&lt;0,Table1[[#This Row],[quantity]],0)</f>
        <v>0</v>
      </c>
    </row>
    <row r="776" spans="1:21" ht="14.25" customHeight="1" x14ac:dyDescent="0.25">
      <c r="A776" s="5">
        <v>45643</v>
      </c>
      <c r="B776" s="6" t="s">
        <v>57</v>
      </c>
      <c r="C776" s="6" t="s">
        <v>137</v>
      </c>
      <c r="D776" s="6" t="s">
        <v>138</v>
      </c>
      <c r="E776" s="6" t="s">
        <v>60</v>
      </c>
      <c r="F776" s="6" t="s">
        <v>61</v>
      </c>
      <c r="G776" s="6" t="s">
        <v>62</v>
      </c>
      <c r="H776" s="6" t="s">
        <v>71</v>
      </c>
      <c r="I776" s="6">
        <v>12</v>
      </c>
      <c r="J776" s="6">
        <v>12</v>
      </c>
      <c r="K776" s="6">
        <v>1444.44</v>
      </c>
      <c r="L776" s="6"/>
      <c r="M776" s="6" t="s">
        <v>136</v>
      </c>
      <c r="N776" s="10">
        <f>IF(AND(Table1[[#This Row],[quantity]] &gt;= 0, Table1[[#This Row],[amount]] &gt;= 0), Table1[[#This Row],[quantity]] * Table1[[#This Row],[amount]], 0)</f>
        <v>17333.28</v>
      </c>
      <c r="O776" s="10">
        <f t="shared" si="48"/>
        <v>94643.360000000015</v>
      </c>
      <c r="P776" s="10">
        <f t="shared" si="49"/>
        <v>760153.91000000027</v>
      </c>
      <c r="Q776" s="10">
        <f t="shared" si="50"/>
        <v>816</v>
      </c>
      <c r="R776" s="10">
        <f t="shared" si="51"/>
        <v>100</v>
      </c>
      <c r="S776" s="10">
        <f>IF(Table1[[#This Row],[quantity]]&gt;0,Table1[[#This Row],[quantity]],0)</f>
        <v>12</v>
      </c>
      <c r="T776" s="10">
        <f>IF(AND(Table1[[#This Row],[quantity]]&lt;0,Table1[[#This Row],[amount]]&lt;0),Table1[[#This Row],[quantity]]*Table1[[#This Row],[amount]],0)</f>
        <v>0</v>
      </c>
      <c r="U776" s="10">
        <f>IF(Table1[[#This Row],[quantity]]&lt;0,Table1[[#This Row],[quantity]],0)</f>
        <v>0</v>
      </c>
    </row>
    <row r="777" spans="1:21" ht="14.25" customHeight="1" x14ac:dyDescent="0.25">
      <c r="A777" s="5">
        <v>45639</v>
      </c>
      <c r="B777" s="6" t="s">
        <v>57</v>
      </c>
      <c r="C777" s="6" t="s">
        <v>65</v>
      </c>
      <c r="D777" s="6" t="s">
        <v>66</v>
      </c>
      <c r="E777" s="6" t="s">
        <v>60</v>
      </c>
      <c r="F777" s="6" t="s">
        <v>61</v>
      </c>
      <c r="G777" s="6" t="s">
        <v>74</v>
      </c>
      <c r="H777" s="6" t="s">
        <v>76</v>
      </c>
      <c r="I777" s="6">
        <v>56</v>
      </c>
      <c r="J777" s="6">
        <v>10</v>
      </c>
      <c r="K777" s="6">
        <v>1718.2</v>
      </c>
      <c r="L777" s="6"/>
      <c r="M777" s="6" t="s">
        <v>64</v>
      </c>
      <c r="N777" s="10">
        <f>IF(AND(Table1[[#This Row],[quantity]] &gt;= 0, Table1[[#This Row],[amount]] &gt;= 0), Table1[[#This Row],[quantity]] * Table1[[#This Row],[amount]], 0)</f>
        <v>17182</v>
      </c>
      <c r="O777" s="10">
        <f t="shared" si="48"/>
        <v>148050.37000000005</v>
      </c>
      <c r="P777" s="10">
        <f t="shared" si="49"/>
        <v>137443.64000000001</v>
      </c>
      <c r="Q777" s="10">
        <f t="shared" si="50"/>
        <v>99</v>
      </c>
      <c r="R777" s="10">
        <f t="shared" si="51"/>
        <v>20</v>
      </c>
      <c r="S777" s="10">
        <f>IF(Table1[[#This Row],[quantity]]&gt;0,Table1[[#This Row],[quantity]],0)</f>
        <v>10</v>
      </c>
      <c r="T777" s="10">
        <f>IF(AND(Table1[[#This Row],[quantity]]&lt;0,Table1[[#This Row],[amount]]&lt;0),Table1[[#This Row],[quantity]]*Table1[[#This Row],[amount]],0)</f>
        <v>0</v>
      </c>
      <c r="U777" s="10">
        <f>IF(Table1[[#This Row],[quantity]]&lt;0,Table1[[#This Row],[quantity]],0)</f>
        <v>0</v>
      </c>
    </row>
    <row r="778" spans="1:21" ht="14.25" customHeight="1" x14ac:dyDescent="0.25">
      <c r="A778" s="5">
        <v>45640</v>
      </c>
      <c r="B778" s="6" t="s">
        <v>57</v>
      </c>
      <c r="C778" s="6" t="s">
        <v>87</v>
      </c>
      <c r="D778" s="6" t="s">
        <v>88</v>
      </c>
      <c r="E778" s="6" t="s">
        <v>60</v>
      </c>
      <c r="F778" s="6" t="s">
        <v>61</v>
      </c>
      <c r="G778" s="6" t="s">
        <v>110</v>
      </c>
      <c r="H778" s="6" t="s">
        <v>111</v>
      </c>
      <c r="I778" s="6">
        <v>48</v>
      </c>
      <c r="J778" s="6">
        <v>11</v>
      </c>
      <c r="K778" s="6">
        <v>1558.37</v>
      </c>
      <c r="L778" s="6"/>
      <c r="M778" s="6" t="s">
        <v>105</v>
      </c>
      <c r="N778" s="10">
        <f>IF(AND(Table1[[#This Row],[quantity]] &gt;= 0, Table1[[#This Row],[amount]] &gt;= 0), Table1[[#This Row],[quantity]] * Table1[[#This Row],[amount]], 0)</f>
        <v>17142.07</v>
      </c>
      <c r="O778" s="10">
        <f t="shared" si="48"/>
        <v>144509.18000000002</v>
      </c>
      <c r="P778" s="10">
        <f t="shared" si="49"/>
        <v>894006.92000000016</v>
      </c>
      <c r="Q778" s="10">
        <f t="shared" si="50"/>
        <v>1006</v>
      </c>
      <c r="R778" s="10">
        <f t="shared" si="51"/>
        <v>125</v>
      </c>
      <c r="S778" s="10">
        <f>IF(Table1[[#This Row],[quantity]]&gt;0,Table1[[#This Row],[quantity]],0)</f>
        <v>11</v>
      </c>
      <c r="T778" s="10">
        <f>IF(AND(Table1[[#This Row],[quantity]]&lt;0,Table1[[#This Row],[amount]]&lt;0),Table1[[#This Row],[quantity]]*Table1[[#This Row],[amount]],0)</f>
        <v>0</v>
      </c>
      <c r="U778" s="10">
        <f>IF(Table1[[#This Row],[quantity]]&lt;0,Table1[[#This Row],[quantity]],0)</f>
        <v>0</v>
      </c>
    </row>
    <row r="779" spans="1:21" ht="14.25" customHeight="1" x14ac:dyDescent="0.25">
      <c r="A779" s="5">
        <v>45640</v>
      </c>
      <c r="B779" s="6" t="s">
        <v>57</v>
      </c>
      <c r="C779" s="6" t="s">
        <v>87</v>
      </c>
      <c r="D779" s="6" t="s">
        <v>88</v>
      </c>
      <c r="E779" s="6" t="s">
        <v>60</v>
      </c>
      <c r="F779" s="6" t="s">
        <v>61</v>
      </c>
      <c r="G779" s="6" t="s">
        <v>74</v>
      </c>
      <c r="H779" s="6" t="s">
        <v>75</v>
      </c>
      <c r="I779" s="6">
        <v>30</v>
      </c>
      <c r="J779" s="6">
        <v>6</v>
      </c>
      <c r="K779" s="6">
        <v>2809.08</v>
      </c>
      <c r="L779" s="6"/>
      <c r="M779" s="6" t="s">
        <v>105</v>
      </c>
      <c r="N779" s="10">
        <f>IF(AND(Table1[[#This Row],[quantity]] &gt;= 0, Table1[[#This Row],[amount]] &gt;= 0), Table1[[#This Row],[quantity]] * Table1[[#This Row],[amount]], 0)</f>
        <v>16854.48</v>
      </c>
      <c r="O779" s="10">
        <f t="shared" si="48"/>
        <v>127367.10999999999</v>
      </c>
      <c r="P779" s="10">
        <f t="shared" si="49"/>
        <v>876864.85000000009</v>
      </c>
      <c r="Q779" s="10">
        <f t="shared" si="50"/>
        <v>995</v>
      </c>
      <c r="R779" s="10">
        <f t="shared" si="51"/>
        <v>124</v>
      </c>
      <c r="S779" s="10">
        <f>IF(Table1[[#This Row],[quantity]]&gt;0,Table1[[#This Row],[quantity]],0)</f>
        <v>6</v>
      </c>
      <c r="T779" s="10">
        <f>IF(AND(Table1[[#This Row],[quantity]]&lt;0,Table1[[#This Row],[amount]]&lt;0),Table1[[#This Row],[quantity]]*Table1[[#This Row],[amount]],0)</f>
        <v>0</v>
      </c>
      <c r="U779" s="10">
        <f>IF(Table1[[#This Row],[quantity]]&lt;0,Table1[[#This Row],[quantity]],0)</f>
        <v>0</v>
      </c>
    </row>
    <row r="780" spans="1:21" ht="14.25" customHeight="1" x14ac:dyDescent="0.25">
      <c r="A780" s="5">
        <v>45642</v>
      </c>
      <c r="B780" s="6" t="s">
        <v>57</v>
      </c>
      <c r="C780" s="6" t="s">
        <v>129</v>
      </c>
      <c r="D780" s="6" t="s">
        <v>130</v>
      </c>
      <c r="E780" s="6" t="s">
        <v>81</v>
      </c>
      <c r="F780" s="6" t="s">
        <v>82</v>
      </c>
      <c r="G780" s="6" t="s">
        <v>74</v>
      </c>
      <c r="H780" s="6" t="s">
        <v>75</v>
      </c>
      <c r="I780" s="6">
        <v>30</v>
      </c>
      <c r="J780" s="6">
        <v>6</v>
      </c>
      <c r="K780" s="6">
        <v>2809.08</v>
      </c>
      <c r="L780" s="6"/>
      <c r="M780" s="6" t="s">
        <v>136</v>
      </c>
      <c r="N780" s="10">
        <f>IF(AND(Table1[[#This Row],[quantity]] &gt;= 0, Table1[[#This Row],[amount]] &gt;= 0), Table1[[#This Row],[quantity]] * Table1[[#This Row],[amount]], 0)</f>
        <v>16854.48</v>
      </c>
      <c r="O780" s="10">
        <f t="shared" si="48"/>
        <v>315330.00000000006</v>
      </c>
      <c r="P780" s="10">
        <f t="shared" si="49"/>
        <v>742820.63000000024</v>
      </c>
      <c r="Q780" s="10">
        <f t="shared" si="50"/>
        <v>804</v>
      </c>
      <c r="R780" s="10">
        <f t="shared" si="51"/>
        <v>99</v>
      </c>
      <c r="S780" s="10">
        <f>IF(Table1[[#This Row],[quantity]]&gt;0,Table1[[#This Row],[quantity]],0)</f>
        <v>6</v>
      </c>
      <c r="T780" s="10">
        <f>IF(AND(Table1[[#This Row],[quantity]]&lt;0,Table1[[#This Row],[amount]]&lt;0),Table1[[#This Row],[quantity]]*Table1[[#This Row],[amount]],0)</f>
        <v>0</v>
      </c>
      <c r="U780" s="10">
        <f>IF(Table1[[#This Row],[quantity]]&lt;0,Table1[[#This Row],[quantity]],0)</f>
        <v>0</v>
      </c>
    </row>
    <row r="781" spans="1:21" ht="14.25" customHeight="1" x14ac:dyDescent="0.25">
      <c r="A781" s="5">
        <v>45646</v>
      </c>
      <c r="B781" s="6" t="s">
        <v>57</v>
      </c>
      <c r="C781" s="6" t="s">
        <v>67</v>
      </c>
      <c r="D781" s="6" t="s">
        <v>68</v>
      </c>
      <c r="E781" s="6" t="s">
        <v>60</v>
      </c>
      <c r="F781" s="6" t="s">
        <v>61</v>
      </c>
      <c r="G781" s="6" t="s">
        <v>74</v>
      </c>
      <c r="H781" s="6" t="s">
        <v>75</v>
      </c>
      <c r="I781" s="6">
        <v>30</v>
      </c>
      <c r="J781" s="6">
        <v>6</v>
      </c>
      <c r="K781" s="6">
        <v>2809.08</v>
      </c>
      <c r="L781" s="6"/>
      <c r="M781" s="6" t="s">
        <v>136</v>
      </c>
      <c r="N781" s="10">
        <f>IF(AND(Table1[[#This Row],[quantity]] &gt;= 0, Table1[[#This Row],[amount]] &gt;= 0), Table1[[#This Row],[quantity]] * Table1[[#This Row],[amount]], 0)</f>
        <v>16854.48</v>
      </c>
      <c r="O781" s="10">
        <f t="shared" si="48"/>
        <v>208036.44999999998</v>
      </c>
      <c r="P781" s="10">
        <f t="shared" si="49"/>
        <v>725966.15000000026</v>
      </c>
      <c r="Q781" s="10">
        <f t="shared" si="50"/>
        <v>798</v>
      </c>
      <c r="R781" s="10">
        <f t="shared" si="51"/>
        <v>98</v>
      </c>
      <c r="S781" s="10">
        <f>IF(Table1[[#This Row],[quantity]]&gt;0,Table1[[#This Row],[quantity]],0)</f>
        <v>6</v>
      </c>
      <c r="T781" s="10">
        <f>IF(AND(Table1[[#This Row],[quantity]]&lt;0,Table1[[#This Row],[amount]]&lt;0),Table1[[#This Row],[quantity]]*Table1[[#This Row],[amount]],0)</f>
        <v>0</v>
      </c>
      <c r="U781" s="10">
        <f>IF(Table1[[#This Row],[quantity]]&lt;0,Table1[[#This Row],[quantity]],0)</f>
        <v>0</v>
      </c>
    </row>
    <row r="782" spans="1:21" ht="14.25" customHeight="1" x14ac:dyDescent="0.25">
      <c r="A782" s="5">
        <v>45646</v>
      </c>
      <c r="B782" s="6" t="s">
        <v>57</v>
      </c>
      <c r="C782" s="6" t="s">
        <v>67</v>
      </c>
      <c r="D782" s="6" t="s">
        <v>68</v>
      </c>
      <c r="E782" s="6" t="s">
        <v>60</v>
      </c>
      <c r="F782" s="6" t="s">
        <v>61</v>
      </c>
      <c r="G782" s="6" t="s">
        <v>74</v>
      </c>
      <c r="H782" s="6" t="s">
        <v>75</v>
      </c>
      <c r="I782" s="6">
        <v>30</v>
      </c>
      <c r="J782" s="6">
        <v>6</v>
      </c>
      <c r="K782" s="6">
        <v>2809.08</v>
      </c>
      <c r="L782" s="6"/>
      <c r="M782" s="6" t="s">
        <v>136</v>
      </c>
      <c r="N782" s="10">
        <f>IF(AND(Table1[[#This Row],[quantity]] &gt;= 0, Table1[[#This Row],[amount]] &gt;= 0), Table1[[#This Row],[quantity]] * Table1[[#This Row],[amount]], 0)</f>
        <v>16854.48</v>
      </c>
      <c r="O782" s="10">
        <f t="shared" si="48"/>
        <v>191181.96999999997</v>
      </c>
      <c r="P782" s="10">
        <f t="shared" si="49"/>
        <v>709111.67</v>
      </c>
      <c r="Q782" s="10">
        <f t="shared" si="50"/>
        <v>792</v>
      </c>
      <c r="R782" s="10">
        <f t="shared" si="51"/>
        <v>97</v>
      </c>
      <c r="S782" s="10">
        <f>IF(Table1[[#This Row],[quantity]]&gt;0,Table1[[#This Row],[quantity]],0)</f>
        <v>6</v>
      </c>
      <c r="T782" s="10">
        <f>IF(AND(Table1[[#This Row],[quantity]]&lt;0,Table1[[#This Row],[amount]]&lt;0),Table1[[#This Row],[quantity]]*Table1[[#This Row],[amount]],0)</f>
        <v>0</v>
      </c>
      <c r="U782" s="10">
        <f>IF(Table1[[#This Row],[quantity]]&lt;0,Table1[[#This Row],[quantity]],0)</f>
        <v>0</v>
      </c>
    </row>
    <row r="783" spans="1:21" ht="14.25" customHeight="1" x14ac:dyDescent="0.25">
      <c r="A783" s="5">
        <v>45642</v>
      </c>
      <c r="B783" s="6" t="s">
        <v>57</v>
      </c>
      <c r="C783" s="6" t="s">
        <v>126</v>
      </c>
      <c r="D783" s="6" t="s">
        <v>127</v>
      </c>
      <c r="E783" s="6" t="s">
        <v>45</v>
      </c>
      <c r="F783" s="6" t="s">
        <v>128</v>
      </c>
      <c r="G783" s="6" t="s">
        <v>77</v>
      </c>
      <c r="H783" s="6" t="s">
        <v>78</v>
      </c>
      <c r="I783" s="6">
        <v>12</v>
      </c>
      <c r="J783" s="6">
        <v>8</v>
      </c>
      <c r="K783" s="6">
        <v>2080</v>
      </c>
      <c r="L783" s="6"/>
      <c r="M783" s="6" t="s">
        <v>136</v>
      </c>
      <c r="N783" s="10">
        <f>IF(AND(Table1[[#This Row],[quantity]] &gt;= 0, Table1[[#This Row],[amount]] &gt;= 0), Table1[[#This Row],[quantity]] * Table1[[#This Row],[amount]], 0)</f>
        <v>16640</v>
      </c>
      <c r="O783" s="10">
        <f t="shared" si="48"/>
        <v>411206.49999999994</v>
      </c>
      <c r="P783" s="10">
        <f t="shared" si="49"/>
        <v>692257.19000000018</v>
      </c>
      <c r="Q783" s="10">
        <f t="shared" si="50"/>
        <v>786</v>
      </c>
      <c r="R783" s="10">
        <f t="shared" si="51"/>
        <v>96</v>
      </c>
      <c r="S783" s="10">
        <f>IF(Table1[[#This Row],[quantity]]&gt;0,Table1[[#This Row],[quantity]],0)</f>
        <v>8</v>
      </c>
      <c r="T783" s="10">
        <f>IF(AND(Table1[[#This Row],[quantity]]&lt;0,Table1[[#This Row],[amount]]&lt;0),Table1[[#This Row],[quantity]]*Table1[[#This Row],[amount]],0)</f>
        <v>0</v>
      </c>
      <c r="U783" s="10">
        <f>IF(Table1[[#This Row],[quantity]]&lt;0,Table1[[#This Row],[quantity]],0)</f>
        <v>0</v>
      </c>
    </row>
    <row r="784" spans="1:21" ht="14.25" customHeight="1" x14ac:dyDescent="0.25">
      <c r="A784" s="5">
        <v>45628</v>
      </c>
      <c r="B784" s="6" t="s">
        <v>83</v>
      </c>
      <c r="C784" s="6" t="s">
        <v>195</v>
      </c>
      <c r="D784" s="6" t="s">
        <v>196</v>
      </c>
      <c r="E784" s="6" t="s">
        <v>45</v>
      </c>
      <c r="F784" s="6" t="s">
        <v>46</v>
      </c>
      <c r="G784" s="6" t="s">
        <v>18</v>
      </c>
      <c r="H784" s="6" t="s">
        <v>102</v>
      </c>
      <c r="I784" s="6">
        <v>40</v>
      </c>
      <c r="J784" s="6">
        <v>-4</v>
      </c>
      <c r="K784" s="6">
        <v>-4103.6000000000004</v>
      </c>
      <c r="L784" s="6" t="s">
        <v>86</v>
      </c>
      <c r="M784" s="6" t="s">
        <v>21</v>
      </c>
      <c r="N784" s="10">
        <f>IF(AND(Table1[[#This Row],[quantity]] &gt;= 0, Table1[[#This Row],[amount]] &gt;= 0), Table1[[#This Row],[quantity]] * Table1[[#This Row],[amount]], 0)</f>
        <v>0</v>
      </c>
      <c r="O784" s="10">
        <f t="shared" si="48"/>
        <v>0</v>
      </c>
      <c r="P784" s="10">
        <f t="shared" si="49"/>
        <v>0</v>
      </c>
      <c r="Q784" s="10">
        <f t="shared" si="50"/>
        <v>-99</v>
      </c>
      <c r="R784" s="10">
        <f t="shared" si="51"/>
        <v>66</v>
      </c>
      <c r="S784" s="10">
        <f>IF(Table1[[#This Row],[quantity]]&gt;0,Table1[[#This Row],[quantity]],0)</f>
        <v>0</v>
      </c>
      <c r="T784" s="10">
        <f>IF(AND(Table1[[#This Row],[quantity]]&lt;0,Table1[[#This Row],[amount]]&lt;0),Table1[[#This Row],[quantity]]*Table1[[#This Row],[amount]],0)</f>
        <v>16414.400000000001</v>
      </c>
      <c r="U784" s="10">
        <f>IF(Table1[[#This Row],[quantity]]&lt;0,Table1[[#This Row],[quantity]],0)</f>
        <v>-4</v>
      </c>
    </row>
    <row r="785" spans="1:21" ht="14.25" customHeight="1" x14ac:dyDescent="0.25">
      <c r="A785" s="5">
        <v>45640</v>
      </c>
      <c r="B785" s="6" t="s">
        <v>57</v>
      </c>
      <c r="C785" s="6" t="s">
        <v>106</v>
      </c>
      <c r="D785" s="6" t="s">
        <v>107</v>
      </c>
      <c r="E785" s="6" t="s">
        <v>81</v>
      </c>
      <c r="F785" s="6" t="s">
        <v>82</v>
      </c>
      <c r="G785" s="6" t="s">
        <v>62</v>
      </c>
      <c r="H785" s="6" t="s">
        <v>124</v>
      </c>
      <c r="I785" s="6">
        <v>6</v>
      </c>
      <c r="J785" s="6">
        <v>6</v>
      </c>
      <c r="K785" s="6">
        <v>2716.62</v>
      </c>
      <c r="L785" s="6"/>
      <c r="M785" s="6" t="s">
        <v>105</v>
      </c>
      <c r="N785" s="10">
        <f>IF(AND(Table1[[#This Row],[quantity]] &gt;= 0, Table1[[#This Row],[amount]] &gt;= 0), Table1[[#This Row],[quantity]] * Table1[[#This Row],[amount]], 0)</f>
        <v>16299.72</v>
      </c>
      <c r="O785" s="10">
        <f t="shared" si="48"/>
        <v>118408.11999999998</v>
      </c>
      <c r="P785" s="10">
        <f t="shared" si="49"/>
        <v>860010.37000000011</v>
      </c>
      <c r="Q785" s="10">
        <f t="shared" si="50"/>
        <v>989</v>
      </c>
      <c r="R785" s="10">
        <f t="shared" si="51"/>
        <v>123</v>
      </c>
      <c r="S785" s="10">
        <f>IF(Table1[[#This Row],[quantity]]&gt;0,Table1[[#This Row],[quantity]],0)</f>
        <v>6</v>
      </c>
      <c r="T785" s="10">
        <f>IF(AND(Table1[[#This Row],[quantity]]&lt;0,Table1[[#This Row],[amount]]&lt;0),Table1[[#This Row],[quantity]]*Table1[[#This Row],[amount]],0)</f>
        <v>0</v>
      </c>
      <c r="U785" s="10">
        <f>IF(Table1[[#This Row],[quantity]]&lt;0,Table1[[#This Row],[quantity]],0)</f>
        <v>0</v>
      </c>
    </row>
    <row r="786" spans="1:21" ht="14.25" customHeight="1" x14ac:dyDescent="0.25">
      <c r="A786" s="5">
        <v>45640</v>
      </c>
      <c r="B786" s="6" t="s">
        <v>57</v>
      </c>
      <c r="C786" s="6" t="s">
        <v>87</v>
      </c>
      <c r="D786" s="6" t="s">
        <v>88</v>
      </c>
      <c r="E786" s="6" t="s">
        <v>60</v>
      </c>
      <c r="F786" s="6" t="s">
        <v>61</v>
      </c>
      <c r="G786" s="6" t="s">
        <v>110</v>
      </c>
      <c r="H786" s="6" t="s">
        <v>111</v>
      </c>
      <c r="I786" s="6">
        <v>36</v>
      </c>
      <c r="J786" s="6">
        <v>12</v>
      </c>
      <c r="K786" s="6">
        <v>1350</v>
      </c>
      <c r="L786" s="6"/>
      <c r="M786" s="6" t="s">
        <v>105</v>
      </c>
      <c r="N786" s="10">
        <f>IF(AND(Table1[[#This Row],[quantity]] &gt;= 0, Table1[[#This Row],[amount]] &gt;= 0), Table1[[#This Row],[quantity]] * Table1[[#This Row],[amount]], 0)</f>
        <v>16200</v>
      </c>
      <c r="O786" s="10">
        <f t="shared" si="48"/>
        <v>110512.62999999999</v>
      </c>
      <c r="P786" s="10">
        <f t="shared" si="49"/>
        <v>843710.65000000014</v>
      </c>
      <c r="Q786" s="10">
        <f t="shared" si="50"/>
        <v>983</v>
      </c>
      <c r="R786" s="10">
        <f t="shared" si="51"/>
        <v>122</v>
      </c>
      <c r="S786" s="10">
        <f>IF(Table1[[#This Row],[quantity]]&gt;0,Table1[[#This Row],[quantity]],0)</f>
        <v>12</v>
      </c>
      <c r="T786" s="10">
        <f>IF(AND(Table1[[#This Row],[quantity]]&lt;0,Table1[[#This Row],[amount]]&lt;0),Table1[[#This Row],[quantity]]*Table1[[#This Row],[amount]],0)</f>
        <v>0</v>
      </c>
      <c r="U786" s="10">
        <f>IF(Table1[[#This Row],[quantity]]&lt;0,Table1[[#This Row],[quantity]],0)</f>
        <v>0</v>
      </c>
    </row>
    <row r="787" spans="1:21" ht="14.25" customHeight="1" x14ac:dyDescent="0.25">
      <c r="A787" s="5">
        <v>45642</v>
      </c>
      <c r="B787" s="6" t="s">
        <v>57</v>
      </c>
      <c r="C787" s="6" t="s">
        <v>129</v>
      </c>
      <c r="D787" s="6" t="s">
        <v>130</v>
      </c>
      <c r="E787" s="6" t="s">
        <v>81</v>
      </c>
      <c r="F787" s="6" t="s">
        <v>82</v>
      </c>
      <c r="G787" s="6" t="s">
        <v>110</v>
      </c>
      <c r="H787" s="6" t="s">
        <v>111</v>
      </c>
      <c r="I787" s="6">
        <v>36</v>
      </c>
      <c r="J787" s="6">
        <v>12</v>
      </c>
      <c r="K787" s="6">
        <v>1350</v>
      </c>
      <c r="L787" s="6"/>
      <c r="M787" s="6" t="s">
        <v>105</v>
      </c>
      <c r="N787" s="10">
        <f>IF(AND(Table1[[#This Row],[quantity]] &gt;= 0, Table1[[#This Row],[amount]] &gt;= 0), Table1[[#This Row],[quantity]] * Table1[[#This Row],[amount]], 0)</f>
        <v>16200</v>
      </c>
      <c r="O787" s="10">
        <f t="shared" si="48"/>
        <v>298475.52000000002</v>
      </c>
      <c r="P787" s="10">
        <f t="shared" si="49"/>
        <v>827510.65000000014</v>
      </c>
      <c r="Q787" s="10">
        <f t="shared" si="50"/>
        <v>971</v>
      </c>
      <c r="R787" s="10">
        <f t="shared" si="51"/>
        <v>121</v>
      </c>
      <c r="S787" s="10">
        <f>IF(Table1[[#This Row],[quantity]]&gt;0,Table1[[#This Row],[quantity]],0)</f>
        <v>12</v>
      </c>
      <c r="T787" s="10">
        <f>IF(AND(Table1[[#This Row],[quantity]]&lt;0,Table1[[#This Row],[amount]]&lt;0),Table1[[#This Row],[quantity]]*Table1[[#This Row],[amount]],0)</f>
        <v>0</v>
      </c>
      <c r="U787" s="10">
        <f>IF(Table1[[#This Row],[quantity]]&lt;0,Table1[[#This Row],[quantity]],0)</f>
        <v>0</v>
      </c>
    </row>
    <row r="788" spans="1:21" ht="14.25" customHeight="1" x14ac:dyDescent="0.25">
      <c r="A788" s="5">
        <v>45646</v>
      </c>
      <c r="B788" s="6" t="s">
        <v>57</v>
      </c>
      <c r="C788" s="6" t="s">
        <v>67</v>
      </c>
      <c r="D788" s="6" t="s">
        <v>68</v>
      </c>
      <c r="E788" s="6" t="s">
        <v>60</v>
      </c>
      <c r="F788" s="6" t="s">
        <v>61</v>
      </c>
      <c r="G788" s="6" t="s">
        <v>110</v>
      </c>
      <c r="H788" s="6" t="s">
        <v>111</v>
      </c>
      <c r="I788" s="6">
        <v>36</v>
      </c>
      <c r="J788" s="6">
        <v>12</v>
      </c>
      <c r="K788" s="6">
        <v>1350</v>
      </c>
      <c r="L788" s="6"/>
      <c r="M788" s="6" t="s">
        <v>136</v>
      </c>
      <c r="N788" s="10">
        <f>IF(AND(Table1[[#This Row],[quantity]] &gt;= 0, Table1[[#This Row],[amount]] &gt;= 0), Table1[[#This Row],[quantity]] * Table1[[#This Row],[amount]], 0)</f>
        <v>16200</v>
      </c>
      <c r="O788" s="10">
        <f t="shared" si="48"/>
        <v>174327.49000000002</v>
      </c>
      <c r="P788" s="10">
        <f t="shared" si="49"/>
        <v>675617.19000000018</v>
      </c>
      <c r="Q788" s="10">
        <f t="shared" si="50"/>
        <v>778</v>
      </c>
      <c r="R788" s="10">
        <f t="shared" si="51"/>
        <v>95</v>
      </c>
      <c r="S788" s="10">
        <f>IF(Table1[[#This Row],[quantity]]&gt;0,Table1[[#This Row],[quantity]],0)</f>
        <v>12</v>
      </c>
      <c r="T788" s="10">
        <f>IF(AND(Table1[[#This Row],[quantity]]&lt;0,Table1[[#This Row],[amount]]&lt;0),Table1[[#This Row],[quantity]]*Table1[[#This Row],[amount]],0)</f>
        <v>0</v>
      </c>
      <c r="U788" s="10">
        <f>IF(Table1[[#This Row],[quantity]]&lt;0,Table1[[#This Row],[quantity]],0)</f>
        <v>0</v>
      </c>
    </row>
    <row r="789" spans="1:21" ht="14.25" customHeight="1" x14ac:dyDescent="0.25">
      <c r="A789" s="5">
        <v>45646</v>
      </c>
      <c r="B789" s="6" t="s">
        <v>57</v>
      </c>
      <c r="C789" s="6" t="s">
        <v>67</v>
      </c>
      <c r="D789" s="6" t="s">
        <v>68</v>
      </c>
      <c r="E789" s="6" t="s">
        <v>60</v>
      </c>
      <c r="F789" s="6" t="s">
        <v>61</v>
      </c>
      <c r="G789" s="6" t="s">
        <v>110</v>
      </c>
      <c r="H789" s="6" t="s">
        <v>111</v>
      </c>
      <c r="I789" s="6">
        <v>36</v>
      </c>
      <c r="J789" s="6">
        <v>12</v>
      </c>
      <c r="K789" s="6">
        <v>1350</v>
      </c>
      <c r="L789" s="6"/>
      <c r="M789" s="6" t="s">
        <v>136</v>
      </c>
      <c r="N789" s="10">
        <f>IF(AND(Table1[[#This Row],[quantity]] &gt;= 0, Table1[[#This Row],[amount]] &gt;= 0), Table1[[#This Row],[quantity]] * Table1[[#This Row],[amount]], 0)</f>
        <v>16200</v>
      </c>
      <c r="O789" s="10">
        <f t="shared" si="48"/>
        <v>158127.49000000002</v>
      </c>
      <c r="P789" s="10">
        <f t="shared" si="49"/>
        <v>659417.19000000018</v>
      </c>
      <c r="Q789" s="10">
        <f t="shared" si="50"/>
        <v>766</v>
      </c>
      <c r="R789" s="10">
        <f t="shared" si="51"/>
        <v>94</v>
      </c>
      <c r="S789" s="10">
        <f>IF(Table1[[#This Row],[quantity]]&gt;0,Table1[[#This Row],[quantity]],0)</f>
        <v>12</v>
      </c>
      <c r="T789" s="10">
        <f>IF(AND(Table1[[#This Row],[quantity]]&lt;0,Table1[[#This Row],[amount]]&lt;0),Table1[[#This Row],[quantity]]*Table1[[#This Row],[amount]],0)</f>
        <v>0</v>
      </c>
      <c r="U789" s="10">
        <f>IF(Table1[[#This Row],[quantity]]&lt;0,Table1[[#This Row],[quantity]],0)</f>
        <v>0</v>
      </c>
    </row>
    <row r="790" spans="1:21" ht="14.25" customHeight="1" x14ac:dyDescent="0.25">
      <c r="A790" s="5">
        <v>45646</v>
      </c>
      <c r="B790" s="6" t="s">
        <v>57</v>
      </c>
      <c r="C790" s="6" t="s">
        <v>96</v>
      </c>
      <c r="D790" s="6" t="s">
        <v>97</v>
      </c>
      <c r="E790" s="6" t="s">
        <v>60</v>
      </c>
      <c r="F790" s="6" t="s">
        <v>61</v>
      </c>
      <c r="G790" s="6" t="s">
        <v>26</v>
      </c>
      <c r="H790" s="6" t="s">
        <v>27</v>
      </c>
      <c r="I790" s="6">
        <v>24</v>
      </c>
      <c r="J790" s="6">
        <v>6</v>
      </c>
      <c r="K790" s="6">
        <v>2625</v>
      </c>
      <c r="L790" s="6"/>
      <c r="M790" s="6" t="s">
        <v>136</v>
      </c>
      <c r="N790" s="10">
        <f>IF(AND(Table1[[#This Row],[quantity]] &gt;= 0, Table1[[#This Row],[amount]] &gt;= 0), Table1[[#This Row],[quantity]] * Table1[[#This Row],[amount]], 0)</f>
        <v>15750</v>
      </c>
      <c r="O790" s="10">
        <f t="shared" si="48"/>
        <v>82369.89</v>
      </c>
      <c r="P790" s="10">
        <f t="shared" si="49"/>
        <v>643217.19000000018</v>
      </c>
      <c r="Q790" s="10">
        <f t="shared" si="50"/>
        <v>754</v>
      </c>
      <c r="R790" s="10">
        <f t="shared" si="51"/>
        <v>93</v>
      </c>
      <c r="S790" s="10">
        <f>IF(Table1[[#This Row],[quantity]]&gt;0,Table1[[#This Row],[quantity]],0)</f>
        <v>6</v>
      </c>
      <c r="T790" s="10">
        <f>IF(AND(Table1[[#This Row],[quantity]]&lt;0,Table1[[#This Row],[amount]]&lt;0),Table1[[#This Row],[quantity]]*Table1[[#This Row],[amount]],0)</f>
        <v>0</v>
      </c>
      <c r="U790" s="10">
        <f>IF(Table1[[#This Row],[quantity]]&lt;0,Table1[[#This Row],[quantity]],0)</f>
        <v>0</v>
      </c>
    </row>
    <row r="791" spans="1:21" ht="14.25" customHeight="1" x14ac:dyDescent="0.25">
      <c r="A791" s="5">
        <v>45646</v>
      </c>
      <c r="B791" s="6" t="s">
        <v>57</v>
      </c>
      <c r="C791" s="6" t="s">
        <v>67</v>
      </c>
      <c r="D791" s="6" t="s">
        <v>68</v>
      </c>
      <c r="E791" s="6" t="s">
        <v>60</v>
      </c>
      <c r="F791" s="6" t="s">
        <v>61</v>
      </c>
      <c r="G791" s="6" t="s">
        <v>74</v>
      </c>
      <c r="H791" s="6" t="s">
        <v>76</v>
      </c>
      <c r="I791" s="6">
        <v>30</v>
      </c>
      <c r="J791" s="6">
        <v>6</v>
      </c>
      <c r="K791" s="6">
        <v>2558.2199999999998</v>
      </c>
      <c r="L791" s="6"/>
      <c r="M791" s="6" t="s">
        <v>136</v>
      </c>
      <c r="N791" s="10">
        <f>IF(AND(Table1[[#This Row],[quantity]] &gt;= 0, Table1[[#This Row],[amount]] &gt;= 0), Table1[[#This Row],[quantity]] * Table1[[#This Row],[amount]], 0)</f>
        <v>15349.32</v>
      </c>
      <c r="O791" s="10">
        <f t="shared" si="48"/>
        <v>141927.49</v>
      </c>
      <c r="P791" s="10">
        <f t="shared" si="49"/>
        <v>627467.19000000006</v>
      </c>
      <c r="Q791" s="10">
        <f t="shared" si="50"/>
        <v>748</v>
      </c>
      <c r="R791" s="10">
        <f t="shared" si="51"/>
        <v>92</v>
      </c>
      <c r="S791" s="10">
        <f>IF(Table1[[#This Row],[quantity]]&gt;0,Table1[[#This Row],[quantity]],0)</f>
        <v>6</v>
      </c>
      <c r="T791" s="10">
        <f>IF(AND(Table1[[#This Row],[quantity]]&lt;0,Table1[[#This Row],[amount]]&lt;0),Table1[[#This Row],[quantity]]*Table1[[#This Row],[amount]],0)</f>
        <v>0</v>
      </c>
      <c r="U791" s="10">
        <f>IF(Table1[[#This Row],[quantity]]&lt;0,Table1[[#This Row],[quantity]],0)</f>
        <v>0</v>
      </c>
    </row>
    <row r="792" spans="1:21" ht="14.25" customHeight="1" x14ac:dyDescent="0.25">
      <c r="A792" s="5">
        <v>45628</v>
      </c>
      <c r="B792" s="6" t="s">
        <v>83</v>
      </c>
      <c r="C792" s="6" t="s">
        <v>405</v>
      </c>
      <c r="D792" s="6" t="s">
        <v>406</v>
      </c>
      <c r="E792" s="6" t="s">
        <v>407</v>
      </c>
      <c r="F792" s="6" t="s">
        <v>408</v>
      </c>
      <c r="G792" s="6" t="s">
        <v>62</v>
      </c>
      <c r="H792" s="6" t="s">
        <v>71</v>
      </c>
      <c r="I792" s="6">
        <v>5</v>
      </c>
      <c r="J792" s="6">
        <v>-5</v>
      </c>
      <c r="K792" s="6">
        <v>-3004.65</v>
      </c>
      <c r="L792" s="6" t="s">
        <v>174</v>
      </c>
      <c r="M792" s="6" t="s">
        <v>207</v>
      </c>
      <c r="N792" s="10">
        <f>IF(AND(Table1[[#This Row],[quantity]] &gt;= 0, Table1[[#This Row],[amount]] &gt;= 0), Table1[[#This Row],[quantity]] * Table1[[#This Row],[amount]], 0)</f>
        <v>0</v>
      </c>
      <c r="O792" s="10">
        <f t="shared" si="48"/>
        <v>0</v>
      </c>
      <c r="P792" s="10">
        <f t="shared" si="49"/>
        <v>83570.179999999978</v>
      </c>
      <c r="Q792" s="10">
        <f t="shared" si="50"/>
        <v>-1159</v>
      </c>
      <c r="R792" s="10">
        <f t="shared" si="51"/>
        <v>416</v>
      </c>
      <c r="S792" s="10">
        <f>IF(Table1[[#This Row],[quantity]]&gt;0,Table1[[#This Row],[quantity]],0)</f>
        <v>0</v>
      </c>
      <c r="T792" s="10">
        <f>IF(AND(Table1[[#This Row],[quantity]]&lt;0,Table1[[#This Row],[amount]]&lt;0),Table1[[#This Row],[quantity]]*Table1[[#This Row],[amount]],0)</f>
        <v>15023.25</v>
      </c>
      <c r="U792" s="10">
        <f>IF(Table1[[#This Row],[quantity]]&lt;0,Table1[[#This Row],[quantity]],0)</f>
        <v>-5</v>
      </c>
    </row>
    <row r="793" spans="1:21" ht="14.25" customHeight="1" x14ac:dyDescent="0.25">
      <c r="A793" s="5">
        <v>45640</v>
      </c>
      <c r="B793" s="6" t="s">
        <v>57</v>
      </c>
      <c r="C793" s="6" t="s">
        <v>96</v>
      </c>
      <c r="D793" s="6" t="s">
        <v>97</v>
      </c>
      <c r="E793" s="6" t="s">
        <v>60</v>
      </c>
      <c r="F793" s="6" t="s">
        <v>61</v>
      </c>
      <c r="G793" s="6" t="s">
        <v>94</v>
      </c>
      <c r="H793" s="6" t="s">
        <v>98</v>
      </c>
      <c r="I793" s="6">
        <v>40</v>
      </c>
      <c r="J793" s="6">
        <v>6</v>
      </c>
      <c r="K793" s="6">
        <v>2500.02</v>
      </c>
      <c r="L793" s="6"/>
      <c r="M793" s="6" t="s">
        <v>64</v>
      </c>
      <c r="N793" s="10">
        <f>IF(AND(Table1[[#This Row],[quantity]] &gt;= 0, Table1[[#This Row],[amount]] &gt;= 0), Table1[[#This Row],[quantity]] * Table1[[#This Row],[amount]], 0)</f>
        <v>15000.119999999999</v>
      </c>
      <c r="O793" s="10">
        <f t="shared" si="48"/>
        <v>66619.89</v>
      </c>
      <c r="P793" s="10">
        <f t="shared" si="49"/>
        <v>120261.64</v>
      </c>
      <c r="Q793" s="10">
        <f t="shared" si="50"/>
        <v>89</v>
      </c>
      <c r="R793" s="10">
        <f t="shared" si="51"/>
        <v>19</v>
      </c>
      <c r="S793" s="10">
        <f>IF(Table1[[#This Row],[quantity]]&gt;0,Table1[[#This Row],[quantity]],0)</f>
        <v>6</v>
      </c>
      <c r="T793" s="10">
        <f>IF(AND(Table1[[#This Row],[quantity]]&lt;0,Table1[[#This Row],[amount]]&lt;0),Table1[[#This Row],[quantity]]*Table1[[#This Row],[amount]],0)</f>
        <v>0</v>
      </c>
      <c r="U793" s="10">
        <f>IF(Table1[[#This Row],[quantity]]&lt;0,Table1[[#This Row],[quantity]],0)</f>
        <v>0</v>
      </c>
    </row>
    <row r="794" spans="1:21" ht="14.25" customHeight="1" x14ac:dyDescent="0.25">
      <c r="A794" s="5">
        <v>45642</v>
      </c>
      <c r="B794" s="6" t="s">
        <v>57</v>
      </c>
      <c r="C794" s="6" t="s">
        <v>126</v>
      </c>
      <c r="D794" s="6" t="s">
        <v>127</v>
      </c>
      <c r="E794" s="6" t="s">
        <v>45</v>
      </c>
      <c r="F794" s="6" t="s">
        <v>128</v>
      </c>
      <c r="G794" s="6" t="s">
        <v>40</v>
      </c>
      <c r="H794" s="6" t="s">
        <v>42</v>
      </c>
      <c r="I794" s="6">
        <v>12</v>
      </c>
      <c r="J794" s="6">
        <v>4</v>
      </c>
      <c r="K794" s="6">
        <v>3671.72</v>
      </c>
      <c r="L794" s="6"/>
      <c r="M794" s="6" t="s">
        <v>105</v>
      </c>
      <c r="N794" s="10">
        <f>IF(AND(Table1[[#This Row],[quantity]] &gt;= 0, Table1[[#This Row],[amount]] &gt;= 0), Table1[[#This Row],[quantity]] * Table1[[#This Row],[amount]], 0)</f>
        <v>14686.88</v>
      </c>
      <c r="O794" s="10">
        <f t="shared" si="48"/>
        <v>394566.49999999994</v>
      </c>
      <c r="P794" s="10">
        <f t="shared" si="49"/>
        <v>811310.65</v>
      </c>
      <c r="Q794" s="10">
        <f t="shared" si="50"/>
        <v>959</v>
      </c>
      <c r="R794" s="10">
        <f t="shared" si="51"/>
        <v>120</v>
      </c>
      <c r="S794" s="10">
        <f>IF(Table1[[#This Row],[quantity]]&gt;0,Table1[[#This Row],[quantity]],0)</f>
        <v>4</v>
      </c>
      <c r="T794" s="10">
        <f>IF(AND(Table1[[#This Row],[quantity]]&lt;0,Table1[[#This Row],[amount]]&lt;0),Table1[[#This Row],[quantity]]*Table1[[#This Row],[amount]],0)</f>
        <v>0</v>
      </c>
      <c r="U794" s="10">
        <f>IF(Table1[[#This Row],[quantity]]&lt;0,Table1[[#This Row],[quantity]],0)</f>
        <v>0</v>
      </c>
    </row>
    <row r="795" spans="1:21" ht="14.25" customHeight="1" x14ac:dyDescent="0.25">
      <c r="A795" s="5">
        <v>45642</v>
      </c>
      <c r="B795" s="6" t="s">
        <v>57</v>
      </c>
      <c r="C795" s="6" t="s">
        <v>129</v>
      </c>
      <c r="D795" s="6" t="s">
        <v>130</v>
      </c>
      <c r="E795" s="6" t="s">
        <v>81</v>
      </c>
      <c r="F795" s="6" t="s">
        <v>82</v>
      </c>
      <c r="G795" s="6" t="s">
        <v>62</v>
      </c>
      <c r="H795" s="6" t="s">
        <v>124</v>
      </c>
      <c r="I795" s="6">
        <v>6</v>
      </c>
      <c r="J795" s="6">
        <v>6</v>
      </c>
      <c r="K795" s="6">
        <v>2438.88</v>
      </c>
      <c r="L795" s="6"/>
      <c r="M795" s="6" t="s">
        <v>136</v>
      </c>
      <c r="N795" s="10">
        <f>IF(AND(Table1[[#This Row],[quantity]] &gt;= 0, Table1[[#This Row],[amount]] &gt;= 0), Table1[[#This Row],[quantity]] * Table1[[#This Row],[amount]], 0)</f>
        <v>14633.28</v>
      </c>
      <c r="O795" s="10">
        <f t="shared" si="48"/>
        <v>282275.51999999996</v>
      </c>
      <c r="P795" s="10">
        <f t="shared" si="49"/>
        <v>612117.87</v>
      </c>
      <c r="Q795" s="10">
        <f t="shared" si="50"/>
        <v>742</v>
      </c>
      <c r="R795" s="10">
        <f t="shared" si="51"/>
        <v>91</v>
      </c>
      <c r="S795" s="10">
        <f>IF(Table1[[#This Row],[quantity]]&gt;0,Table1[[#This Row],[quantity]],0)</f>
        <v>6</v>
      </c>
      <c r="T795" s="10">
        <f>IF(AND(Table1[[#This Row],[quantity]]&lt;0,Table1[[#This Row],[amount]]&lt;0),Table1[[#This Row],[quantity]]*Table1[[#This Row],[amount]],0)</f>
        <v>0</v>
      </c>
      <c r="U795" s="10">
        <f>IF(Table1[[#This Row],[quantity]]&lt;0,Table1[[#This Row],[quantity]],0)</f>
        <v>0</v>
      </c>
    </row>
    <row r="796" spans="1:21" ht="14.25" customHeight="1" x14ac:dyDescent="0.25">
      <c r="A796" s="5">
        <v>45642</v>
      </c>
      <c r="B796" s="6" t="s">
        <v>57</v>
      </c>
      <c r="C796" s="6" t="s">
        <v>129</v>
      </c>
      <c r="D796" s="6" t="s">
        <v>130</v>
      </c>
      <c r="E796" s="6" t="s">
        <v>81</v>
      </c>
      <c r="F796" s="6" t="s">
        <v>82</v>
      </c>
      <c r="G796" s="6" t="s">
        <v>74</v>
      </c>
      <c r="H796" s="6" t="s">
        <v>75</v>
      </c>
      <c r="I796" s="6">
        <v>48</v>
      </c>
      <c r="J796" s="6">
        <v>14</v>
      </c>
      <c r="K796" s="6">
        <v>1043.56</v>
      </c>
      <c r="L796" s="6"/>
      <c r="M796" s="6" t="s">
        <v>136</v>
      </c>
      <c r="N796" s="10">
        <f>IF(AND(Table1[[#This Row],[quantity]] &gt;= 0, Table1[[#This Row],[amount]] &gt;= 0), Table1[[#This Row],[quantity]] * Table1[[#This Row],[amount]], 0)</f>
        <v>14609.84</v>
      </c>
      <c r="O796" s="10">
        <f t="shared" si="48"/>
        <v>267642.23999999993</v>
      </c>
      <c r="P796" s="10">
        <f t="shared" si="49"/>
        <v>597484.59</v>
      </c>
      <c r="Q796" s="10">
        <f t="shared" si="50"/>
        <v>736</v>
      </c>
      <c r="R796" s="10">
        <f t="shared" si="51"/>
        <v>90</v>
      </c>
      <c r="S796" s="10">
        <f>IF(Table1[[#This Row],[quantity]]&gt;0,Table1[[#This Row],[quantity]],0)</f>
        <v>14</v>
      </c>
      <c r="T796" s="10">
        <f>IF(AND(Table1[[#This Row],[quantity]]&lt;0,Table1[[#This Row],[amount]]&lt;0),Table1[[#This Row],[quantity]]*Table1[[#This Row],[amount]],0)</f>
        <v>0</v>
      </c>
      <c r="U796" s="10">
        <f>IF(Table1[[#This Row],[quantity]]&lt;0,Table1[[#This Row],[quantity]],0)</f>
        <v>0</v>
      </c>
    </row>
    <row r="797" spans="1:21" ht="14.25" customHeight="1" x14ac:dyDescent="0.25">
      <c r="A797" s="5">
        <v>45640</v>
      </c>
      <c r="B797" s="6" t="s">
        <v>57</v>
      </c>
      <c r="C797" s="6" t="s">
        <v>87</v>
      </c>
      <c r="D797" s="6" t="s">
        <v>88</v>
      </c>
      <c r="E797" s="6" t="s">
        <v>60</v>
      </c>
      <c r="F797" s="6" t="s">
        <v>61</v>
      </c>
      <c r="G797" s="6" t="s">
        <v>110</v>
      </c>
      <c r="H797" s="6" t="s">
        <v>111</v>
      </c>
      <c r="I797" s="6">
        <v>48</v>
      </c>
      <c r="J797" s="6">
        <v>12</v>
      </c>
      <c r="K797" s="6">
        <v>1200</v>
      </c>
      <c r="L797" s="6"/>
      <c r="M797" s="6" t="s">
        <v>105</v>
      </c>
      <c r="N797" s="10">
        <f>IF(AND(Table1[[#This Row],[quantity]] &gt;= 0, Table1[[#This Row],[amount]] &gt;= 0), Table1[[#This Row],[quantity]] * Table1[[#This Row],[amount]], 0)</f>
        <v>14400</v>
      </c>
      <c r="O797" s="10">
        <f t="shared" si="48"/>
        <v>94312.62999999999</v>
      </c>
      <c r="P797" s="10">
        <f t="shared" si="49"/>
        <v>796623.77000000014</v>
      </c>
      <c r="Q797" s="10">
        <f t="shared" si="50"/>
        <v>955</v>
      </c>
      <c r="R797" s="10">
        <f t="shared" si="51"/>
        <v>119</v>
      </c>
      <c r="S797" s="10">
        <f>IF(Table1[[#This Row],[quantity]]&gt;0,Table1[[#This Row],[quantity]],0)</f>
        <v>12</v>
      </c>
      <c r="T797" s="10">
        <f>IF(AND(Table1[[#This Row],[quantity]]&lt;0,Table1[[#This Row],[amount]]&lt;0),Table1[[#This Row],[quantity]]*Table1[[#This Row],[amount]],0)</f>
        <v>0</v>
      </c>
      <c r="U797" s="10">
        <f>IF(Table1[[#This Row],[quantity]]&lt;0,Table1[[#This Row],[quantity]],0)</f>
        <v>0</v>
      </c>
    </row>
    <row r="798" spans="1:21" ht="14.25" customHeight="1" x14ac:dyDescent="0.25">
      <c r="A798" s="5">
        <v>45642</v>
      </c>
      <c r="B798" s="6" t="s">
        <v>57</v>
      </c>
      <c r="C798" s="6" t="s">
        <v>126</v>
      </c>
      <c r="D798" s="6" t="s">
        <v>127</v>
      </c>
      <c r="E798" s="6" t="s">
        <v>45</v>
      </c>
      <c r="F798" s="6" t="s">
        <v>128</v>
      </c>
      <c r="G798" s="6" t="s">
        <v>110</v>
      </c>
      <c r="H798" s="6" t="s">
        <v>111</v>
      </c>
      <c r="I798" s="6">
        <v>72</v>
      </c>
      <c r="J798" s="6">
        <v>12</v>
      </c>
      <c r="K798" s="6">
        <v>1200</v>
      </c>
      <c r="L798" s="6"/>
      <c r="M798" s="6" t="s">
        <v>105</v>
      </c>
      <c r="N798" s="10">
        <f>IF(AND(Table1[[#This Row],[quantity]] &gt;= 0, Table1[[#This Row],[amount]] &gt;= 0), Table1[[#This Row],[quantity]] * Table1[[#This Row],[amount]], 0)</f>
        <v>14400</v>
      </c>
      <c r="O798" s="10">
        <f t="shared" si="48"/>
        <v>379879.61999999994</v>
      </c>
      <c r="P798" s="10">
        <f t="shared" si="49"/>
        <v>782223.77000000025</v>
      </c>
      <c r="Q798" s="10">
        <f t="shared" si="50"/>
        <v>943</v>
      </c>
      <c r="R798" s="10">
        <f t="shared" si="51"/>
        <v>118</v>
      </c>
      <c r="S798" s="10">
        <f>IF(Table1[[#This Row],[quantity]]&gt;0,Table1[[#This Row],[quantity]],0)</f>
        <v>12</v>
      </c>
      <c r="T798" s="10">
        <f>IF(AND(Table1[[#This Row],[quantity]]&lt;0,Table1[[#This Row],[amount]]&lt;0),Table1[[#This Row],[quantity]]*Table1[[#This Row],[amount]],0)</f>
        <v>0</v>
      </c>
      <c r="U798" s="10">
        <f>IF(Table1[[#This Row],[quantity]]&lt;0,Table1[[#This Row],[quantity]],0)</f>
        <v>0</v>
      </c>
    </row>
    <row r="799" spans="1:21" ht="14.25" customHeight="1" x14ac:dyDescent="0.25">
      <c r="A799" s="5">
        <v>45642</v>
      </c>
      <c r="B799" s="6" t="s">
        <v>57</v>
      </c>
      <c r="C799" s="6" t="s">
        <v>126</v>
      </c>
      <c r="D799" s="6" t="s">
        <v>127</v>
      </c>
      <c r="E799" s="6" t="s">
        <v>45</v>
      </c>
      <c r="F799" s="6" t="s">
        <v>128</v>
      </c>
      <c r="G799" s="6" t="s">
        <v>55</v>
      </c>
      <c r="H799" s="6" t="s">
        <v>56</v>
      </c>
      <c r="I799" s="6">
        <v>12</v>
      </c>
      <c r="J799" s="6">
        <v>6</v>
      </c>
      <c r="K799" s="6">
        <v>2342.64</v>
      </c>
      <c r="L799" s="6"/>
      <c r="M799" s="6" t="s">
        <v>105</v>
      </c>
      <c r="N799" s="10">
        <f>IF(AND(Table1[[#This Row],[quantity]] &gt;= 0, Table1[[#This Row],[amount]] &gt;= 0), Table1[[#This Row],[quantity]] * Table1[[#This Row],[amount]], 0)</f>
        <v>14055.84</v>
      </c>
      <c r="O799" s="10">
        <f t="shared" si="48"/>
        <v>365479.61999999994</v>
      </c>
      <c r="P799" s="10">
        <f t="shared" si="49"/>
        <v>767823.77000000025</v>
      </c>
      <c r="Q799" s="10">
        <f t="shared" si="50"/>
        <v>931</v>
      </c>
      <c r="R799" s="10">
        <f t="shared" si="51"/>
        <v>117</v>
      </c>
      <c r="S799" s="10">
        <f>IF(Table1[[#This Row],[quantity]]&gt;0,Table1[[#This Row],[quantity]],0)</f>
        <v>6</v>
      </c>
      <c r="T799" s="10">
        <f>IF(AND(Table1[[#This Row],[quantity]]&lt;0,Table1[[#This Row],[amount]]&lt;0),Table1[[#This Row],[quantity]]*Table1[[#This Row],[amount]],0)</f>
        <v>0</v>
      </c>
      <c r="U799" s="10">
        <f>IF(Table1[[#This Row],[quantity]]&lt;0,Table1[[#This Row],[quantity]],0)</f>
        <v>0</v>
      </c>
    </row>
    <row r="800" spans="1:21" ht="14.25" customHeight="1" x14ac:dyDescent="0.25">
      <c r="A800" s="5">
        <v>45644</v>
      </c>
      <c r="B800" s="6" t="s">
        <v>57</v>
      </c>
      <c r="C800" s="6" t="s">
        <v>65</v>
      </c>
      <c r="D800" s="6" t="s">
        <v>66</v>
      </c>
      <c r="E800" s="6" t="s">
        <v>60</v>
      </c>
      <c r="F800" s="6" t="s">
        <v>61</v>
      </c>
      <c r="G800" s="6" t="s">
        <v>18</v>
      </c>
      <c r="H800" s="6" t="s">
        <v>102</v>
      </c>
      <c r="I800" s="6">
        <v>200</v>
      </c>
      <c r="J800" s="6">
        <v>5</v>
      </c>
      <c r="K800" s="6">
        <v>2790.2</v>
      </c>
      <c r="L800" s="6"/>
      <c r="M800" s="6" t="s">
        <v>136</v>
      </c>
      <c r="N800" s="10">
        <f>IF(AND(Table1[[#This Row],[quantity]] &gt;= 0, Table1[[#This Row],[amount]] &gt;= 0), Table1[[#This Row],[quantity]] * Table1[[#This Row],[amount]], 0)</f>
        <v>13951</v>
      </c>
      <c r="O800" s="10">
        <f t="shared" si="48"/>
        <v>130868.36999999998</v>
      </c>
      <c r="P800" s="10">
        <f t="shared" si="49"/>
        <v>582874.74999999988</v>
      </c>
      <c r="Q800" s="10">
        <f t="shared" si="50"/>
        <v>722</v>
      </c>
      <c r="R800" s="10">
        <f t="shared" si="51"/>
        <v>89</v>
      </c>
      <c r="S800" s="10">
        <f>IF(Table1[[#This Row],[quantity]]&gt;0,Table1[[#This Row],[quantity]],0)</f>
        <v>5</v>
      </c>
      <c r="T800" s="10">
        <f>IF(AND(Table1[[#This Row],[quantity]]&lt;0,Table1[[#This Row],[amount]]&lt;0),Table1[[#This Row],[quantity]]*Table1[[#This Row],[amount]],0)</f>
        <v>0</v>
      </c>
      <c r="U800" s="10">
        <f>IF(Table1[[#This Row],[quantity]]&lt;0,Table1[[#This Row],[quantity]],0)</f>
        <v>0</v>
      </c>
    </row>
    <row r="801" spans="1:21" ht="14.25" customHeight="1" x14ac:dyDescent="0.25">
      <c r="A801" s="5">
        <v>45642</v>
      </c>
      <c r="B801" s="6" t="s">
        <v>57</v>
      </c>
      <c r="C801" s="6" t="s">
        <v>129</v>
      </c>
      <c r="D801" s="6" t="s">
        <v>130</v>
      </c>
      <c r="E801" s="6" t="s">
        <v>81</v>
      </c>
      <c r="F801" s="6" t="s">
        <v>82</v>
      </c>
      <c r="G801" s="6" t="s">
        <v>74</v>
      </c>
      <c r="H801" s="6" t="s">
        <v>75</v>
      </c>
      <c r="I801" s="6">
        <v>30</v>
      </c>
      <c r="J801" s="6">
        <v>6</v>
      </c>
      <c r="K801" s="6">
        <v>2290.86</v>
      </c>
      <c r="L801" s="6"/>
      <c r="M801" s="6" t="s">
        <v>136</v>
      </c>
      <c r="N801" s="10">
        <f>IF(AND(Table1[[#This Row],[quantity]] &gt;= 0, Table1[[#This Row],[amount]] &gt;= 0), Table1[[#This Row],[quantity]] * Table1[[#This Row],[amount]], 0)</f>
        <v>13745.16</v>
      </c>
      <c r="O801" s="10">
        <f t="shared" si="48"/>
        <v>253032.39999999997</v>
      </c>
      <c r="P801" s="10">
        <f t="shared" si="49"/>
        <v>568923.74999999988</v>
      </c>
      <c r="Q801" s="10">
        <f t="shared" si="50"/>
        <v>717</v>
      </c>
      <c r="R801" s="10">
        <f t="shared" si="51"/>
        <v>88</v>
      </c>
      <c r="S801" s="10">
        <f>IF(Table1[[#This Row],[quantity]]&gt;0,Table1[[#This Row],[quantity]],0)</f>
        <v>6</v>
      </c>
      <c r="T801" s="10">
        <f>IF(AND(Table1[[#This Row],[quantity]]&lt;0,Table1[[#This Row],[amount]]&lt;0),Table1[[#This Row],[quantity]]*Table1[[#This Row],[amount]],0)</f>
        <v>0</v>
      </c>
      <c r="U801" s="10">
        <f>IF(Table1[[#This Row],[quantity]]&lt;0,Table1[[#This Row],[quantity]],0)</f>
        <v>0</v>
      </c>
    </row>
    <row r="802" spans="1:21" ht="14.25" customHeight="1" x14ac:dyDescent="0.25">
      <c r="A802" s="5">
        <v>45646</v>
      </c>
      <c r="B802" s="6" t="s">
        <v>57</v>
      </c>
      <c r="C802" s="6" t="s">
        <v>99</v>
      </c>
      <c r="D802" s="6" t="s">
        <v>100</v>
      </c>
      <c r="E802" s="6" t="s">
        <v>81</v>
      </c>
      <c r="F802" s="6" t="s">
        <v>82</v>
      </c>
      <c r="G802" s="6" t="s">
        <v>74</v>
      </c>
      <c r="H802" s="6" t="s">
        <v>75</v>
      </c>
      <c r="I802" s="6">
        <v>30</v>
      </c>
      <c r="J802" s="6">
        <v>6</v>
      </c>
      <c r="K802" s="6">
        <v>2290.86</v>
      </c>
      <c r="L802" s="6"/>
      <c r="M802" s="6" t="s">
        <v>136</v>
      </c>
      <c r="N802" s="10">
        <f>IF(AND(Table1[[#This Row],[quantity]] &gt;= 0, Table1[[#This Row],[amount]] &gt;= 0), Table1[[#This Row],[quantity]] * Table1[[#This Row],[amount]], 0)</f>
        <v>13745.16</v>
      </c>
      <c r="O802" s="10">
        <f t="shared" si="48"/>
        <v>67377.89</v>
      </c>
      <c r="P802" s="10">
        <f t="shared" si="49"/>
        <v>555178.59</v>
      </c>
      <c r="Q802" s="10">
        <f t="shared" si="50"/>
        <v>711</v>
      </c>
      <c r="R802" s="10">
        <f t="shared" si="51"/>
        <v>87</v>
      </c>
      <c r="S802" s="10">
        <f>IF(Table1[[#This Row],[quantity]]&gt;0,Table1[[#This Row],[quantity]],0)</f>
        <v>6</v>
      </c>
      <c r="T802" s="10">
        <f>IF(AND(Table1[[#This Row],[quantity]]&lt;0,Table1[[#This Row],[amount]]&lt;0),Table1[[#This Row],[quantity]]*Table1[[#This Row],[amount]],0)</f>
        <v>0</v>
      </c>
      <c r="U802" s="10">
        <f>IF(Table1[[#This Row],[quantity]]&lt;0,Table1[[#This Row],[quantity]],0)</f>
        <v>0</v>
      </c>
    </row>
    <row r="803" spans="1:21" ht="14.25" customHeight="1" x14ac:dyDescent="0.25">
      <c r="A803" s="5">
        <v>45646</v>
      </c>
      <c r="B803" s="6" t="s">
        <v>57</v>
      </c>
      <c r="C803" s="6" t="s">
        <v>99</v>
      </c>
      <c r="D803" s="6" t="s">
        <v>100</v>
      </c>
      <c r="E803" s="6" t="s">
        <v>81</v>
      </c>
      <c r="F803" s="6" t="s">
        <v>82</v>
      </c>
      <c r="G803" s="6" t="s">
        <v>74</v>
      </c>
      <c r="H803" s="6" t="s">
        <v>75</v>
      </c>
      <c r="I803" s="6">
        <v>30</v>
      </c>
      <c r="J803" s="6">
        <v>6</v>
      </c>
      <c r="K803" s="6">
        <v>2290.86</v>
      </c>
      <c r="L803" s="6"/>
      <c r="M803" s="6" t="s">
        <v>136</v>
      </c>
      <c r="N803" s="10">
        <f>IF(AND(Table1[[#This Row],[quantity]] &gt;= 0, Table1[[#This Row],[amount]] &gt;= 0), Table1[[#This Row],[quantity]] * Table1[[#This Row],[amount]], 0)</f>
        <v>13745.16</v>
      </c>
      <c r="O803" s="10">
        <f t="shared" si="48"/>
        <v>53632.73</v>
      </c>
      <c r="P803" s="10">
        <f t="shared" si="49"/>
        <v>541433.42999999993</v>
      </c>
      <c r="Q803" s="10">
        <f t="shared" si="50"/>
        <v>705</v>
      </c>
      <c r="R803" s="10">
        <f t="shared" si="51"/>
        <v>86</v>
      </c>
      <c r="S803" s="10">
        <f>IF(Table1[[#This Row],[quantity]]&gt;0,Table1[[#This Row],[quantity]],0)</f>
        <v>6</v>
      </c>
      <c r="T803" s="10">
        <f>IF(AND(Table1[[#This Row],[quantity]]&lt;0,Table1[[#This Row],[amount]]&lt;0),Table1[[#This Row],[quantity]]*Table1[[#This Row],[amount]],0)</f>
        <v>0</v>
      </c>
      <c r="U803" s="10">
        <f>IF(Table1[[#This Row],[quantity]]&lt;0,Table1[[#This Row],[quantity]],0)</f>
        <v>0</v>
      </c>
    </row>
    <row r="804" spans="1:21" ht="14.25" customHeight="1" x14ac:dyDescent="0.25">
      <c r="A804" s="5">
        <v>45644</v>
      </c>
      <c r="B804" s="6" t="s">
        <v>57</v>
      </c>
      <c r="C804" s="6" t="s">
        <v>72</v>
      </c>
      <c r="D804" s="6" t="s">
        <v>73</v>
      </c>
      <c r="E804" s="6" t="s">
        <v>60</v>
      </c>
      <c r="F804" s="6" t="s">
        <v>61</v>
      </c>
      <c r="G804" s="6" t="s">
        <v>77</v>
      </c>
      <c r="H804" s="6" t="s">
        <v>78</v>
      </c>
      <c r="I804" s="6">
        <v>6</v>
      </c>
      <c r="J804" s="6">
        <v>6</v>
      </c>
      <c r="K804" s="6">
        <v>2238.2399999999998</v>
      </c>
      <c r="L804" s="6"/>
      <c r="M804" s="6" t="s">
        <v>136</v>
      </c>
      <c r="N804" s="10">
        <f>IF(AND(Table1[[#This Row],[quantity]] &gt;= 0, Table1[[#This Row],[amount]] &gt;= 0), Table1[[#This Row],[quantity]] * Table1[[#This Row],[amount]], 0)</f>
        <v>13429.439999999999</v>
      </c>
      <c r="O804" s="10">
        <f t="shared" si="48"/>
        <v>48237.55999999999</v>
      </c>
      <c r="P804" s="10">
        <f t="shared" si="49"/>
        <v>527688.27000000014</v>
      </c>
      <c r="Q804" s="10">
        <f t="shared" si="50"/>
        <v>699</v>
      </c>
      <c r="R804" s="10">
        <f t="shared" si="51"/>
        <v>85</v>
      </c>
      <c r="S804" s="10">
        <f>IF(Table1[[#This Row],[quantity]]&gt;0,Table1[[#This Row],[quantity]],0)</f>
        <v>6</v>
      </c>
      <c r="T804" s="10">
        <f>IF(AND(Table1[[#This Row],[quantity]]&lt;0,Table1[[#This Row],[amount]]&lt;0),Table1[[#This Row],[quantity]]*Table1[[#This Row],[amount]],0)</f>
        <v>0</v>
      </c>
      <c r="U804" s="10">
        <f>IF(Table1[[#This Row],[quantity]]&lt;0,Table1[[#This Row],[quantity]],0)</f>
        <v>0</v>
      </c>
    </row>
    <row r="805" spans="1:21" ht="14.25" customHeight="1" x14ac:dyDescent="0.25">
      <c r="A805" s="5">
        <v>45640</v>
      </c>
      <c r="B805" s="6" t="s">
        <v>57</v>
      </c>
      <c r="C805" s="6" t="s">
        <v>106</v>
      </c>
      <c r="D805" s="6" t="s">
        <v>107</v>
      </c>
      <c r="E805" s="6" t="s">
        <v>81</v>
      </c>
      <c r="F805" s="6" t="s">
        <v>82</v>
      </c>
      <c r="G805" s="6" t="s">
        <v>74</v>
      </c>
      <c r="H805" s="6" t="s">
        <v>75</v>
      </c>
      <c r="I805" s="6">
        <v>30</v>
      </c>
      <c r="J805" s="6">
        <v>6</v>
      </c>
      <c r="K805" s="6">
        <v>2236.38</v>
      </c>
      <c r="L805" s="6"/>
      <c r="M805" s="6" t="s">
        <v>105</v>
      </c>
      <c r="N805" s="10">
        <f>IF(AND(Table1[[#This Row],[quantity]] &gt;= 0, Table1[[#This Row],[amount]] &gt;= 0), Table1[[#This Row],[quantity]] * Table1[[#This Row],[amount]], 0)</f>
        <v>13418.28</v>
      </c>
      <c r="O805" s="10">
        <f t="shared" si="48"/>
        <v>102108.39999999997</v>
      </c>
      <c r="P805" s="10">
        <f t="shared" si="49"/>
        <v>753767.93000000028</v>
      </c>
      <c r="Q805" s="10">
        <f t="shared" si="50"/>
        <v>925</v>
      </c>
      <c r="R805" s="10">
        <f t="shared" si="51"/>
        <v>116</v>
      </c>
      <c r="S805" s="10">
        <f>IF(Table1[[#This Row],[quantity]]&gt;0,Table1[[#This Row],[quantity]],0)</f>
        <v>6</v>
      </c>
      <c r="T805" s="10">
        <f>IF(AND(Table1[[#This Row],[quantity]]&lt;0,Table1[[#This Row],[amount]]&lt;0),Table1[[#This Row],[quantity]]*Table1[[#This Row],[amount]],0)</f>
        <v>0</v>
      </c>
      <c r="U805" s="10">
        <f>IF(Table1[[#This Row],[quantity]]&lt;0,Table1[[#This Row],[quantity]],0)</f>
        <v>0</v>
      </c>
    </row>
    <row r="806" spans="1:21" ht="14.25" customHeight="1" x14ac:dyDescent="0.25">
      <c r="A806" s="5">
        <v>45640</v>
      </c>
      <c r="B806" s="6" t="s">
        <v>57</v>
      </c>
      <c r="C806" s="6" t="s">
        <v>106</v>
      </c>
      <c r="D806" s="6" t="s">
        <v>107</v>
      </c>
      <c r="E806" s="6" t="s">
        <v>81</v>
      </c>
      <c r="F806" s="6" t="s">
        <v>82</v>
      </c>
      <c r="G806" s="6" t="s">
        <v>74</v>
      </c>
      <c r="H806" s="6" t="s">
        <v>75</v>
      </c>
      <c r="I806" s="6">
        <v>30</v>
      </c>
      <c r="J806" s="6">
        <v>6</v>
      </c>
      <c r="K806" s="6">
        <v>2236.38</v>
      </c>
      <c r="L806" s="6"/>
      <c r="M806" s="6" t="s">
        <v>105</v>
      </c>
      <c r="N806" s="10">
        <f>IF(AND(Table1[[#This Row],[quantity]] &gt;= 0, Table1[[#This Row],[amount]] &gt;= 0), Table1[[#This Row],[quantity]] * Table1[[#This Row],[amount]], 0)</f>
        <v>13418.28</v>
      </c>
      <c r="O806" s="10">
        <f t="shared" si="48"/>
        <v>88690.119999999981</v>
      </c>
      <c r="P806" s="10">
        <f t="shared" si="49"/>
        <v>740349.65000000026</v>
      </c>
      <c r="Q806" s="10">
        <f t="shared" si="50"/>
        <v>919</v>
      </c>
      <c r="R806" s="10">
        <f t="shared" si="51"/>
        <v>115</v>
      </c>
      <c r="S806" s="10">
        <f>IF(Table1[[#This Row],[quantity]]&gt;0,Table1[[#This Row],[quantity]],0)</f>
        <v>6</v>
      </c>
      <c r="T806" s="10">
        <f>IF(AND(Table1[[#This Row],[quantity]]&lt;0,Table1[[#This Row],[amount]]&lt;0),Table1[[#This Row],[quantity]]*Table1[[#This Row],[amount]],0)</f>
        <v>0</v>
      </c>
      <c r="U806" s="10">
        <f>IF(Table1[[#This Row],[quantity]]&lt;0,Table1[[#This Row],[quantity]],0)</f>
        <v>0</v>
      </c>
    </row>
    <row r="807" spans="1:21" ht="14.25" customHeight="1" x14ac:dyDescent="0.25">
      <c r="A807" s="5">
        <v>45642</v>
      </c>
      <c r="B807" s="6" t="s">
        <v>57</v>
      </c>
      <c r="C807" s="6" t="s">
        <v>126</v>
      </c>
      <c r="D807" s="6" t="s">
        <v>127</v>
      </c>
      <c r="E807" s="6" t="s">
        <v>45</v>
      </c>
      <c r="F807" s="6" t="s">
        <v>128</v>
      </c>
      <c r="G807" s="6" t="s">
        <v>74</v>
      </c>
      <c r="H807" s="6" t="s">
        <v>75</v>
      </c>
      <c r="I807" s="6">
        <v>30</v>
      </c>
      <c r="J807" s="6">
        <v>6</v>
      </c>
      <c r="K807" s="6">
        <v>2236.38</v>
      </c>
      <c r="L807" s="6"/>
      <c r="M807" s="6" t="s">
        <v>136</v>
      </c>
      <c r="N807" s="10">
        <f>IF(AND(Table1[[#This Row],[quantity]] &gt;= 0, Table1[[#This Row],[amount]] &gt;= 0), Table1[[#This Row],[quantity]] * Table1[[#This Row],[amount]], 0)</f>
        <v>13418.28</v>
      </c>
      <c r="O807" s="10">
        <f t="shared" si="48"/>
        <v>351423.77999999997</v>
      </c>
      <c r="P807" s="10">
        <f t="shared" si="49"/>
        <v>514258.83000000007</v>
      </c>
      <c r="Q807" s="10">
        <f t="shared" si="50"/>
        <v>693</v>
      </c>
      <c r="R807" s="10">
        <f t="shared" si="51"/>
        <v>84</v>
      </c>
      <c r="S807" s="10">
        <f>IF(Table1[[#This Row],[quantity]]&gt;0,Table1[[#This Row],[quantity]],0)</f>
        <v>6</v>
      </c>
      <c r="T807" s="10">
        <f>IF(AND(Table1[[#This Row],[quantity]]&lt;0,Table1[[#This Row],[amount]]&lt;0),Table1[[#This Row],[quantity]]*Table1[[#This Row],[amount]],0)</f>
        <v>0</v>
      </c>
      <c r="U807" s="10">
        <f>IF(Table1[[#This Row],[quantity]]&lt;0,Table1[[#This Row],[quantity]],0)</f>
        <v>0</v>
      </c>
    </row>
    <row r="808" spans="1:21" ht="14.25" customHeight="1" x14ac:dyDescent="0.25">
      <c r="A808" s="5">
        <v>45646</v>
      </c>
      <c r="B808" s="6" t="s">
        <v>57</v>
      </c>
      <c r="C808" s="6" t="s">
        <v>99</v>
      </c>
      <c r="D808" s="6" t="s">
        <v>100</v>
      </c>
      <c r="E808" s="6" t="s">
        <v>81</v>
      </c>
      <c r="F808" s="6" t="s">
        <v>82</v>
      </c>
      <c r="G808" s="6" t="s">
        <v>74</v>
      </c>
      <c r="H808" s="6" t="s">
        <v>75</v>
      </c>
      <c r="I808" s="6">
        <v>30</v>
      </c>
      <c r="J808" s="6">
        <v>6</v>
      </c>
      <c r="K808" s="6">
        <v>2236.38</v>
      </c>
      <c r="L808" s="6"/>
      <c r="M808" s="6" t="s">
        <v>136</v>
      </c>
      <c r="N808" s="10">
        <f>IF(AND(Table1[[#This Row],[quantity]] &gt;= 0, Table1[[#This Row],[amount]] &gt;= 0), Table1[[#This Row],[quantity]] * Table1[[#This Row],[amount]], 0)</f>
        <v>13418.28</v>
      </c>
      <c r="O808" s="10">
        <f t="shared" si="48"/>
        <v>39887.57</v>
      </c>
      <c r="P808" s="10">
        <f t="shared" si="49"/>
        <v>500840.55000000005</v>
      </c>
      <c r="Q808" s="10">
        <f t="shared" si="50"/>
        <v>687</v>
      </c>
      <c r="R808" s="10">
        <f t="shared" si="51"/>
        <v>83</v>
      </c>
      <c r="S808" s="10">
        <f>IF(Table1[[#This Row],[quantity]]&gt;0,Table1[[#This Row],[quantity]],0)</f>
        <v>6</v>
      </c>
      <c r="T808" s="10">
        <f>IF(AND(Table1[[#This Row],[quantity]]&lt;0,Table1[[#This Row],[amount]]&lt;0),Table1[[#This Row],[quantity]]*Table1[[#This Row],[amount]],0)</f>
        <v>0</v>
      </c>
      <c r="U808" s="10">
        <f>IF(Table1[[#This Row],[quantity]]&lt;0,Table1[[#This Row],[quantity]],0)</f>
        <v>0</v>
      </c>
    </row>
    <row r="809" spans="1:21" ht="14.25" customHeight="1" x14ac:dyDescent="0.25">
      <c r="A809" s="5">
        <v>45646</v>
      </c>
      <c r="B809" s="6" t="s">
        <v>57</v>
      </c>
      <c r="C809" s="6" t="s">
        <v>67</v>
      </c>
      <c r="D809" s="6" t="s">
        <v>68</v>
      </c>
      <c r="E809" s="6" t="s">
        <v>60</v>
      </c>
      <c r="F809" s="6" t="s">
        <v>61</v>
      </c>
      <c r="G809" s="6" t="s">
        <v>55</v>
      </c>
      <c r="H809" s="6" t="s">
        <v>56</v>
      </c>
      <c r="I809" s="6">
        <v>4</v>
      </c>
      <c r="J809" s="6">
        <v>4</v>
      </c>
      <c r="K809" s="6">
        <v>3330</v>
      </c>
      <c r="L809" s="6"/>
      <c r="M809" s="6" t="s">
        <v>136</v>
      </c>
      <c r="N809" s="10">
        <f>IF(AND(Table1[[#This Row],[quantity]] &gt;= 0, Table1[[#This Row],[amount]] &gt;= 0), Table1[[#This Row],[quantity]] * Table1[[#This Row],[amount]], 0)</f>
        <v>13320</v>
      </c>
      <c r="O809" s="10">
        <f t="shared" si="48"/>
        <v>126578.17000000001</v>
      </c>
      <c r="P809" s="10">
        <f t="shared" si="49"/>
        <v>487422.27000000008</v>
      </c>
      <c r="Q809" s="10">
        <f t="shared" si="50"/>
        <v>681</v>
      </c>
      <c r="R809" s="10">
        <f t="shared" si="51"/>
        <v>82</v>
      </c>
      <c r="S809" s="10">
        <f>IF(Table1[[#This Row],[quantity]]&gt;0,Table1[[#This Row],[quantity]],0)</f>
        <v>4</v>
      </c>
      <c r="T809" s="10">
        <f>IF(AND(Table1[[#This Row],[quantity]]&lt;0,Table1[[#This Row],[amount]]&lt;0),Table1[[#This Row],[quantity]]*Table1[[#This Row],[amount]],0)</f>
        <v>0</v>
      </c>
      <c r="U809" s="10">
        <f>IF(Table1[[#This Row],[quantity]]&lt;0,Table1[[#This Row],[quantity]],0)</f>
        <v>0</v>
      </c>
    </row>
    <row r="810" spans="1:21" ht="14.25" customHeight="1" x14ac:dyDescent="0.25">
      <c r="A810" s="5">
        <v>45646</v>
      </c>
      <c r="B810" s="6" t="s">
        <v>57</v>
      </c>
      <c r="C810" s="6" t="s">
        <v>67</v>
      </c>
      <c r="D810" s="6" t="s">
        <v>68</v>
      </c>
      <c r="E810" s="6" t="s">
        <v>60</v>
      </c>
      <c r="F810" s="6" t="s">
        <v>61</v>
      </c>
      <c r="G810" s="6" t="s">
        <v>55</v>
      </c>
      <c r="H810" s="6" t="s">
        <v>56</v>
      </c>
      <c r="I810" s="6">
        <v>4</v>
      </c>
      <c r="J810" s="6">
        <v>4</v>
      </c>
      <c r="K810" s="6">
        <v>3330</v>
      </c>
      <c r="L810" s="6"/>
      <c r="M810" s="6" t="s">
        <v>136</v>
      </c>
      <c r="N810" s="10">
        <f>IF(AND(Table1[[#This Row],[quantity]] &gt;= 0, Table1[[#This Row],[amount]] &gt;= 0), Table1[[#This Row],[quantity]] * Table1[[#This Row],[amount]], 0)</f>
        <v>13320</v>
      </c>
      <c r="O810" s="10">
        <f t="shared" si="48"/>
        <v>113258.17</v>
      </c>
      <c r="P810" s="10">
        <f t="shared" si="49"/>
        <v>474102.27000000008</v>
      </c>
      <c r="Q810" s="10">
        <f t="shared" si="50"/>
        <v>677</v>
      </c>
      <c r="R810" s="10">
        <f t="shared" si="51"/>
        <v>81</v>
      </c>
      <c r="S810" s="10">
        <f>IF(Table1[[#This Row],[quantity]]&gt;0,Table1[[#This Row],[quantity]],0)</f>
        <v>4</v>
      </c>
      <c r="T810" s="10">
        <f>IF(AND(Table1[[#This Row],[quantity]]&lt;0,Table1[[#This Row],[amount]]&lt;0),Table1[[#This Row],[quantity]]*Table1[[#This Row],[amount]],0)</f>
        <v>0</v>
      </c>
      <c r="U810" s="10">
        <f>IF(Table1[[#This Row],[quantity]]&lt;0,Table1[[#This Row],[quantity]],0)</f>
        <v>0</v>
      </c>
    </row>
    <row r="811" spans="1:21" ht="14.25" customHeight="1" x14ac:dyDescent="0.25">
      <c r="A811" s="5">
        <v>45642</v>
      </c>
      <c r="B811" s="6" t="s">
        <v>57</v>
      </c>
      <c r="C811" s="6" t="s">
        <v>126</v>
      </c>
      <c r="D811" s="6" t="s">
        <v>127</v>
      </c>
      <c r="E811" s="6" t="s">
        <v>45</v>
      </c>
      <c r="F811" s="6" t="s">
        <v>128</v>
      </c>
      <c r="G811" s="6" t="s">
        <v>18</v>
      </c>
      <c r="H811" s="6" t="s">
        <v>104</v>
      </c>
      <c r="I811" s="6">
        <v>120</v>
      </c>
      <c r="J811" s="6">
        <v>12</v>
      </c>
      <c r="K811" s="6">
        <v>1080.96</v>
      </c>
      <c r="L811" s="6"/>
      <c r="M811" s="6" t="s">
        <v>105</v>
      </c>
      <c r="N811" s="10">
        <f>IF(AND(Table1[[#This Row],[quantity]] &gt;= 0, Table1[[#This Row],[amount]] &gt;= 0), Table1[[#This Row],[quantity]] * Table1[[#This Row],[amount]], 0)</f>
        <v>12971.52</v>
      </c>
      <c r="O811" s="10">
        <f t="shared" si="48"/>
        <v>338005.49999999994</v>
      </c>
      <c r="P811" s="10">
        <f t="shared" si="49"/>
        <v>726931.37000000011</v>
      </c>
      <c r="Q811" s="10">
        <f t="shared" si="50"/>
        <v>913</v>
      </c>
      <c r="R811" s="10">
        <f t="shared" si="51"/>
        <v>114</v>
      </c>
      <c r="S811" s="10">
        <f>IF(Table1[[#This Row],[quantity]]&gt;0,Table1[[#This Row],[quantity]],0)</f>
        <v>12</v>
      </c>
      <c r="T811" s="10">
        <f>IF(AND(Table1[[#This Row],[quantity]]&lt;0,Table1[[#This Row],[amount]]&lt;0),Table1[[#This Row],[quantity]]*Table1[[#This Row],[amount]],0)</f>
        <v>0</v>
      </c>
      <c r="U811" s="10">
        <f>IF(Table1[[#This Row],[quantity]]&lt;0,Table1[[#This Row],[quantity]],0)</f>
        <v>0</v>
      </c>
    </row>
    <row r="812" spans="1:21" ht="14.25" customHeight="1" x14ac:dyDescent="0.25">
      <c r="A812" s="5">
        <v>45646</v>
      </c>
      <c r="B812" s="6" t="s">
        <v>57</v>
      </c>
      <c r="C812" s="6" t="s">
        <v>67</v>
      </c>
      <c r="D812" s="6" t="s">
        <v>68</v>
      </c>
      <c r="E812" s="6" t="s">
        <v>60</v>
      </c>
      <c r="F812" s="6" t="s">
        <v>61</v>
      </c>
      <c r="G812" s="6" t="s">
        <v>62</v>
      </c>
      <c r="H812" s="6" t="s">
        <v>71</v>
      </c>
      <c r="I812" s="6">
        <v>12</v>
      </c>
      <c r="J812" s="6">
        <v>11</v>
      </c>
      <c r="K812" s="6">
        <v>1171.28</v>
      </c>
      <c r="L812" s="6"/>
      <c r="M812" s="6" t="s">
        <v>136</v>
      </c>
      <c r="N812" s="10">
        <f>IF(AND(Table1[[#This Row],[quantity]] &gt;= 0, Table1[[#This Row],[amount]] &gt;= 0), Table1[[#This Row],[quantity]] * Table1[[#This Row],[amount]], 0)</f>
        <v>12884.08</v>
      </c>
      <c r="O812" s="10">
        <f t="shared" si="48"/>
        <v>99938.17</v>
      </c>
      <c r="P812" s="10">
        <f t="shared" si="49"/>
        <v>460782.27000000008</v>
      </c>
      <c r="Q812" s="10">
        <f t="shared" si="50"/>
        <v>673</v>
      </c>
      <c r="R812" s="10">
        <f t="shared" si="51"/>
        <v>80</v>
      </c>
      <c r="S812" s="10">
        <f>IF(Table1[[#This Row],[quantity]]&gt;0,Table1[[#This Row],[quantity]],0)</f>
        <v>11</v>
      </c>
      <c r="T812" s="10">
        <f>IF(AND(Table1[[#This Row],[quantity]]&lt;0,Table1[[#This Row],[amount]]&lt;0),Table1[[#This Row],[quantity]]*Table1[[#This Row],[amount]],0)</f>
        <v>0</v>
      </c>
      <c r="U812" s="10">
        <f>IF(Table1[[#This Row],[quantity]]&lt;0,Table1[[#This Row],[quantity]],0)</f>
        <v>0</v>
      </c>
    </row>
    <row r="813" spans="1:21" ht="14.25" customHeight="1" x14ac:dyDescent="0.25">
      <c r="A813" s="5">
        <v>45644</v>
      </c>
      <c r="B813" s="6" t="s">
        <v>57</v>
      </c>
      <c r="C813" s="6" t="s">
        <v>65</v>
      </c>
      <c r="D813" s="6" t="s">
        <v>66</v>
      </c>
      <c r="E813" s="6" t="s">
        <v>60</v>
      </c>
      <c r="F813" s="6" t="s">
        <v>61</v>
      </c>
      <c r="G813" s="6" t="s">
        <v>26</v>
      </c>
      <c r="H813" s="6" t="s">
        <v>116</v>
      </c>
      <c r="I813" s="6">
        <v>144</v>
      </c>
      <c r="J813" s="6">
        <v>12</v>
      </c>
      <c r="K813" s="6">
        <v>1060.68</v>
      </c>
      <c r="L813" s="6"/>
      <c r="M813" s="6" t="s">
        <v>136</v>
      </c>
      <c r="N813" s="10">
        <f>IF(AND(Table1[[#This Row],[quantity]] &gt;= 0, Table1[[#This Row],[amount]] &gt;= 0), Table1[[#This Row],[quantity]] * Table1[[#This Row],[amount]], 0)</f>
        <v>12728.16</v>
      </c>
      <c r="O813" s="10">
        <f t="shared" si="48"/>
        <v>116917.36999999998</v>
      </c>
      <c r="P813" s="10">
        <f t="shared" si="49"/>
        <v>447898.19000000006</v>
      </c>
      <c r="Q813" s="10">
        <f t="shared" si="50"/>
        <v>662</v>
      </c>
      <c r="R813" s="10">
        <f t="shared" si="51"/>
        <v>79</v>
      </c>
      <c r="S813" s="10">
        <f>IF(Table1[[#This Row],[quantity]]&gt;0,Table1[[#This Row],[quantity]],0)</f>
        <v>12</v>
      </c>
      <c r="T813" s="10">
        <f>IF(AND(Table1[[#This Row],[quantity]]&lt;0,Table1[[#This Row],[amount]]&lt;0),Table1[[#This Row],[quantity]]*Table1[[#This Row],[amount]],0)</f>
        <v>0</v>
      </c>
      <c r="U813" s="10">
        <f>IF(Table1[[#This Row],[quantity]]&lt;0,Table1[[#This Row],[quantity]],0)</f>
        <v>0</v>
      </c>
    </row>
    <row r="814" spans="1:21" ht="14.25" customHeight="1" x14ac:dyDescent="0.25">
      <c r="A814" s="5">
        <v>45640</v>
      </c>
      <c r="B814" s="6" t="s">
        <v>57</v>
      </c>
      <c r="C814" s="6" t="s">
        <v>106</v>
      </c>
      <c r="D814" s="6" t="s">
        <v>107</v>
      </c>
      <c r="E814" s="6" t="s">
        <v>81</v>
      </c>
      <c r="F814" s="6" t="s">
        <v>82</v>
      </c>
      <c r="G814" s="6" t="s">
        <v>26</v>
      </c>
      <c r="H814" s="6" t="s">
        <v>116</v>
      </c>
      <c r="I814" s="6">
        <v>144</v>
      </c>
      <c r="J814" s="6">
        <v>12</v>
      </c>
      <c r="K814" s="6">
        <v>1060.68</v>
      </c>
      <c r="L814" s="6"/>
      <c r="M814" s="6" t="s">
        <v>105</v>
      </c>
      <c r="N814" s="10">
        <f>IF(AND(Table1[[#This Row],[quantity]] &gt;= 0, Table1[[#This Row],[amount]] &gt;= 0), Table1[[#This Row],[quantity]] * Table1[[#This Row],[amount]], 0)</f>
        <v>12728.16</v>
      </c>
      <c r="O814" s="10">
        <f t="shared" si="48"/>
        <v>75271.839999999982</v>
      </c>
      <c r="P814" s="10">
        <f t="shared" si="49"/>
        <v>713959.85000000009</v>
      </c>
      <c r="Q814" s="10">
        <f t="shared" si="50"/>
        <v>901</v>
      </c>
      <c r="R814" s="10">
        <f t="shared" si="51"/>
        <v>113</v>
      </c>
      <c r="S814" s="10">
        <f>IF(Table1[[#This Row],[quantity]]&gt;0,Table1[[#This Row],[quantity]],0)</f>
        <v>12</v>
      </c>
      <c r="T814" s="10">
        <f>IF(AND(Table1[[#This Row],[quantity]]&lt;0,Table1[[#This Row],[amount]]&lt;0),Table1[[#This Row],[quantity]]*Table1[[#This Row],[amount]],0)</f>
        <v>0</v>
      </c>
      <c r="U814" s="10">
        <f>IF(Table1[[#This Row],[quantity]]&lt;0,Table1[[#This Row],[quantity]],0)</f>
        <v>0</v>
      </c>
    </row>
    <row r="815" spans="1:21" ht="14.25" customHeight="1" x14ac:dyDescent="0.25">
      <c r="A815" s="5">
        <v>45643</v>
      </c>
      <c r="B815" s="6" t="s">
        <v>57</v>
      </c>
      <c r="C815" s="6" t="s">
        <v>137</v>
      </c>
      <c r="D815" s="6" t="s">
        <v>138</v>
      </c>
      <c r="E815" s="6" t="s">
        <v>60</v>
      </c>
      <c r="F815" s="6" t="s">
        <v>61</v>
      </c>
      <c r="G815" s="6" t="s">
        <v>26</v>
      </c>
      <c r="H815" s="6" t="s">
        <v>116</v>
      </c>
      <c r="I815" s="6">
        <v>144</v>
      </c>
      <c r="J815" s="6">
        <v>12</v>
      </c>
      <c r="K815" s="6">
        <v>1060.68</v>
      </c>
      <c r="L815" s="6"/>
      <c r="M815" s="6" t="s">
        <v>136</v>
      </c>
      <c r="N815" s="10">
        <f>IF(AND(Table1[[#This Row],[quantity]] &gt;= 0, Table1[[#This Row],[amount]] &gt;= 0), Table1[[#This Row],[quantity]] * Table1[[#This Row],[amount]], 0)</f>
        <v>12728.16</v>
      </c>
      <c r="O815" s="10">
        <f t="shared" si="48"/>
        <v>77310.080000000016</v>
      </c>
      <c r="P815" s="10">
        <f t="shared" si="49"/>
        <v>435170.03000000009</v>
      </c>
      <c r="Q815" s="10">
        <f t="shared" si="50"/>
        <v>650</v>
      </c>
      <c r="R815" s="10">
        <f t="shared" si="51"/>
        <v>78</v>
      </c>
      <c r="S815" s="10">
        <f>IF(Table1[[#This Row],[quantity]]&gt;0,Table1[[#This Row],[quantity]],0)</f>
        <v>12</v>
      </c>
      <c r="T815" s="10">
        <f>IF(AND(Table1[[#This Row],[quantity]]&lt;0,Table1[[#This Row],[amount]]&lt;0),Table1[[#This Row],[quantity]]*Table1[[#This Row],[amount]],0)</f>
        <v>0</v>
      </c>
      <c r="U815" s="10">
        <f>IF(Table1[[#This Row],[quantity]]&lt;0,Table1[[#This Row],[quantity]],0)</f>
        <v>0</v>
      </c>
    </row>
    <row r="816" spans="1:21" ht="14.25" customHeight="1" x14ac:dyDescent="0.25">
      <c r="A816" s="5">
        <v>45642</v>
      </c>
      <c r="B816" s="6" t="s">
        <v>57</v>
      </c>
      <c r="C816" s="6" t="s">
        <v>126</v>
      </c>
      <c r="D816" s="6" t="s">
        <v>127</v>
      </c>
      <c r="E816" s="6" t="s">
        <v>45</v>
      </c>
      <c r="F816" s="6" t="s">
        <v>128</v>
      </c>
      <c r="G816" s="6" t="s">
        <v>26</v>
      </c>
      <c r="H816" s="6" t="s">
        <v>116</v>
      </c>
      <c r="I816" s="6">
        <v>144</v>
      </c>
      <c r="J816" s="6">
        <v>12</v>
      </c>
      <c r="K816" s="6">
        <v>1060.68</v>
      </c>
      <c r="L816" s="6"/>
      <c r="M816" s="6" t="s">
        <v>105</v>
      </c>
      <c r="N816" s="10">
        <f>IF(AND(Table1[[#This Row],[quantity]] &gt;= 0, Table1[[#This Row],[amount]] &gt;= 0), Table1[[#This Row],[quantity]] * Table1[[#This Row],[amount]], 0)</f>
        <v>12728.16</v>
      </c>
      <c r="O816" s="10">
        <f t="shared" si="48"/>
        <v>325033.98000000004</v>
      </c>
      <c r="P816" s="10">
        <f t="shared" si="49"/>
        <v>701231.69000000018</v>
      </c>
      <c r="Q816" s="10">
        <f t="shared" si="50"/>
        <v>889</v>
      </c>
      <c r="R816" s="10">
        <f t="shared" si="51"/>
        <v>112</v>
      </c>
      <c r="S816" s="10">
        <f>IF(Table1[[#This Row],[quantity]]&gt;0,Table1[[#This Row],[quantity]],0)</f>
        <v>12</v>
      </c>
      <c r="T816" s="10">
        <f>IF(AND(Table1[[#This Row],[quantity]]&lt;0,Table1[[#This Row],[amount]]&lt;0),Table1[[#This Row],[quantity]]*Table1[[#This Row],[amount]],0)</f>
        <v>0</v>
      </c>
      <c r="U816" s="10">
        <f>IF(Table1[[#This Row],[quantity]]&lt;0,Table1[[#This Row],[quantity]],0)</f>
        <v>0</v>
      </c>
    </row>
    <row r="817" spans="1:21" ht="14.25" customHeight="1" x14ac:dyDescent="0.25">
      <c r="A817" s="5">
        <v>45640</v>
      </c>
      <c r="B817" s="6" t="s">
        <v>57</v>
      </c>
      <c r="C817" s="6" t="s">
        <v>90</v>
      </c>
      <c r="D817" s="6" t="s">
        <v>91</v>
      </c>
      <c r="E817" s="6" t="s">
        <v>81</v>
      </c>
      <c r="F817" s="6" t="s">
        <v>82</v>
      </c>
      <c r="G817" s="6" t="s">
        <v>26</v>
      </c>
      <c r="H817" s="6" t="s">
        <v>116</v>
      </c>
      <c r="I817" s="6">
        <v>144</v>
      </c>
      <c r="J817" s="6">
        <v>12</v>
      </c>
      <c r="K817" s="6">
        <v>1060.68</v>
      </c>
      <c r="L817" s="6"/>
      <c r="M817" s="6" t="s">
        <v>105</v>
      </c>
      <c r="N817" s="10">
        <f>IF(AND(Table1[[#This Row],[quantity]] &gt;= 0, Table1[[#This Row],[amount]] &gt;= 0), Table1[[#This Row],[quantity]] * Table1[[#This Row],[amount]], 0)</f>
        <v>12728.16</v>
      </c>
      <c r="O817" s="10">
        <f t="shared" si="48"/>
        <v>41021.919999999998</v>
      </c>
      <c r="P817" s="10">
        <f t="shared" si="49"/>
        <v>688503.53000000014</v>
      </c>
      <c r="Q817" s="10">
        <f t="shared" si="50"/>
        <v>877</v>
      </c>
      <c r="R817" s="10">
        <f t="shared" si="51"/>
        <v>111</v>
      </c>
      <c r="S817" s="10">
        <f>IF(Table1[[#This Row],[quantity]]&gt;0,Table1[[#This Row],[quantity]],0)</f>
        <v>12</v>
      </c>
      <c r="T817" s="10">
        <f>IF(AND(Table1[[#This Row],[quantity]]&lt;0,Table1[[#This Row],[amount]]&lt;0),Table1[[#This Row],[quantity]]*Table1[[#This Row],[amount]],0)</f>
        <v>0</v>
      </c>
      <c r="U817" s="10">
        <f>IF(Table1[[#This Row],[quantity]]&lt;0,Table1[[#This Row],[quantity]],0)</f>
        <v>0</v>
      </c>
    </row>
    <row r="818" spans="1:21" ht="14.25" customHeight="1" x14ac:dyDescent="0.25">
      <c r="A818" s="5">
        <v>45640</v>
      </c>
      <c r="B818" s="6" t="s">
        <v>57</v>
      </c>
      <c r="C818" s="6" t="s">
        <v>90</v>
      </c>
      <c r="D818" s="6" t="s">
        <v>91</v>
      </c>
      <c r="E818" s="6" t="s">
        <v>81</v>
      </c>
      <c r="F818" s="6" t="s">
        <v>82</v>
      </c>
      <c r="G818" s="6" t="s">
        <v>26</v>
      </c>
      <c r="H818" s="6" t="s">
        <v>116</v>
      </c>
      <c r="I818" s="6">
        <v>144</v>
      </c>
      <c r="J818" s="6">
        <v>12</v>
      </c>
      <c r="K818" s="6">
        <v>1060.68</v>
      </c>
      <c r="L818" s="6"/>
      <c r="M818" s="6" t="s">
        <v>105</v>
      </c>
      <c r="N818" s="10">
        <f>IF(AND(Table1[[#This Row],[quantity]] &gt;= 0, Table1[[#This Row],[amount]] &gt;= 0), Table1[[#This Row],[quantity]] * Table1[[#This Row],[amount]], 0)</f>
        <v>12728.16</v>
      </c>
      <c r="O818" s="10">
        <f t="shared" si="48"/>
        <v>28293.759999999998</v>
      </c>
      <c r="P818" s="10">
        <f t="shared" si="49"/>
        <v>675775.37000000011</v>
      </c>
      <c r="Q818" s="10">
        <f t="shared" si="50"/>
        <v>865</v>
      </c>
      <c r="R818" s="10">
        <f t="shared" si="51"/>
        <v>110</v>
      </c>
      <c r="S818" s="10">
        <f>IF(Table1[[#This Row],[quantity]]&gt;0,Table1[[#This Row],[quantity]],0)</f>
        <v>12</v>
      </c>
      <c r="T818" s="10">
        <f>IF(AND(Table1[[#This Row],[quantity]]&lt;0,Table1[[#This Row],[amount]]&lt;0),Table1[[#This Row],[quantity]]*Table1[[#This Row],[amount]],0)</f>
        <v>0</v>
      </c>
      <c r="U818" s="10">
        <f>IF(Table1[[#This Row],[quantity]]&lt;0,Table1[[#This Row],[quantity]],0)</f>
        <v>0</v>
      </c>
    </row>
    <row r="819" spans="1:21" ht="14.25" customHeight="1" x14ac:dyDescent="0.25">
      <c r="A819" s="5">
        <v>45646</v>
      </c>
      <c r="B819" s="6" t="s">
        <v>57</v>
      </c>
      <c r="C819" s="6" t="s">
        <v>67</v>
      </c>
      <c r="D819" s="6" t="s">
        <v>68</v>
      </c>
      <c r="E819" s="6" t="s">
        <v>60</v>
      </c>
      <c r="F819" s="6" t="s">
        <v>61</v>
      </c>
      <c r="G819" s="6" t="s">
        <v>26</v>
      </c>
      <c r="H819" s="6" t="s">
        <v>116</v>
      </c>
      <c r="I819" s="6">
        <v>144</v>
      </c>
      <c r="J819" s="6">
        <v>12</v>
      </c>
      <c r="K819" s="6">
        <v>1060.68</v>
      </c>
      <c r="L819" s="6"/>
      <c r="M819" s="6" t="s">
        <v>136</v>
      </c>
      <c r="N819" s="10">
        <f>IF(AND(Table1[[#This Row],[quantity]] &gt;= 0, Table1[[#This Row],[amount]] &gt;= 0), Table1[[#This Row],[quantity]] * Table1[[#This Row],[amount]], 0)</f>
        <v>12728.16</v>
      </c>
      <c r="O819" s="10">
        <f t="shared" si="48"/>
        <v>87054.09</v>
      </c>
      <c r="P819" s="10">
        <f t="shared" si="49"/>
        <v>422441.87000000005</v>
      </c>
      <c r="Q819" s="10">
        <f t="shared" si="50"/>
        <v>638</v>
      </c>
      <c r="R819" s="10">
        <f t="shared" si="51"/>
        <v>77</v>
      </c>
      <c r="S819" s="10">
        <f>IF(Table1[[#This Row],[quantity]]&gt;0,Table1[[#This Row],[quantity]],0)</f>
        <v>12</v>
      </c>
      <c r="T819" s="10">
        <f>IF(AND(Table1[[#This Row],[quantity]]&lt;0,Table1[[#This Row],[amount]]&lt;0),Table1[[#This Row],[quantity]]*Table1[[#This Row],[amount]],0)</f>
        <v>0</v>
      </c>
      <c r="U819" s="10">
        <f>IF(Table1[[#This Row],[quantity]]&lt;0,Table1[[#This Row],[quantity]],0)</f>
        <v>0</v>
      </c>
    </row>
    <row r="820" spans="1:21" ht="14.25" customHeight="1" x14ac:dyDescent="0.25">
      <c r="A820" s="5">
        <v>45628</v>
      </c>
      <c r="B820" s="6" t="s">
        <v>57</v>
      </c>
      <c r="C820" s="6" t="s">
        <v>750</v>
      </c>
      <c r="D820" s="6" t="s">
        <v>751</v>
      </c>
      <c r="E820" s="6" t="s">
        <v>212</v>
      </c>
      <c r="F820" s="6" t="s">
        <v>213</v>
      </c>
      <c r="G820" s="6" t="s">
        <v>94</v>
      </c>
      <c r="H820" s="6" t="s">
        <v>95</v>
      </c>
      <c r="I820" s="6">
        <v>40</v>
      </c>
      <c r="J820" s="6">
        <v>6</v>
      </c>
      <c r="K820" s="6">
        <v>2100</v>
      </c>
      <c r="L820" s="6"/>
      <c r="M820" s="6" t="s">
        <v>207</v>
      </c>
      <c r="N820" s="10">
        <f>IF(AND(Table1[[#This Row],[quantity]] &gt;= 0, Table1[[#This Row],[amount]] &gt;= 0), Table1[[#This Row],[quantity]] * Table1[[#This Row],[amount]], 0)</f>
        <v>12600</v>
      </c>
      <c r="O820" s="10">
        <f t="shared" si="48"/>
        <v>26757.88</v>
      </c>
      <c r="P820" s="10">
        <f t="shared" si="49"/>
        <v>83570.179999999978</v>
      </c>
      <c r="Q820" s="10">
        <f t="shared" si="50"/>
        <v>-1154</v>
      </c>
      <c r="R820" s="10">
        <f t="shared" si="51"/>
        <v>415</v>
      </c>
      <c r="S820" s="10">
        <f>IF(Table1[[#This Row],[quantity]]&gt;0,Table1[[#This Row],[quantity]],0)</f>
        <v>6</v>
      </c>
      <c r="T820" s="10">
        <f>IF(AND(Table1[[#This Row],[quantity]]&lt;0,Table1[[#This Row],[amount]]&lt;0),Table1[[#This Row],[quantity]]*Table1[[#This Row],[amount]],0)</f>
        <v>0</v>
      </c>
      <c r="U820" s="10">
        <f>IF(Table1[[#This Row],[quantity]]&lt;0,Table1[[#This Row],[quantity]],0)</f>
        <v>0</v>
      </c>
    </row>
    <row r="821" spans="1:21" ht="14.25" customHeight="1" x14ac:dyDescent="0.25">
      <c r="A821" s="5">
        <v>45642</v>
      </c>
      <c r="B821" s="6" t="s">
        <v>57</v>
      </c>
      <c r="C821" s="6" t="s">
        <v>126</v>
      </c>
      <c r="D821" s="6" t="s">
        <v>127</v>
      </c>
      <c r="E821" s="6" t="s">
        <v>45</v>
      </c>
      <c r="F821" s="6" t="s">
        <v>128</v>
      </c>
      <c r="G821" s="6" t="s">
        <v>77</v>
      </c>
      <c r="H821" s="6" t="s">
        <v>78</v>
      </c>
      <c r="I821" s="6">
        <v>24</v>
      </c>
      <c r="J821" s="6">
        <v>6</v>
      </c>
      <c r="K821" s="6">
        <v>2081.7600000000002</v>
      </c>
      <c r="L821" s="6"/>
      <c r="M821" s="6" t="s">
        <v>136</v>
      </c>
      <c r="N821" s="10">
        <f>IF(AND(Table1[[#This Row],[quantity]] &gt;= 0, Table1[[#This Row],[amount]] &gt;= 0), Table1[[#This Row],[quantity]] * Table1[[#This Row],[amount]], 0)</f>
        <v>12490.560000000001</v>
      </c>
      <c r="O821" s="10">
        <f t="shared" si="48"/>
        <v>312305.82</v>
      </c>
      <c r="P821" s="10">
        <f t="shared" si="49"/>
        <v>409713.71000000008</v>
      </c>
      <c r="Q821" s="10">
        <f t="shared" si="50"/>
        <v>626</v>
      </c>
      <c r="R821" s="10">
        <f t="shared" si="51"/>
        <v>76</v>
      </c>
      <c r="S821" s="10">
        <f>IF(Table1[[#This Row],[quantity]]&gt;0,Table1[[#This Row],[quantity]],0)</f>
        <v>6</v>
      </c>
      <c r="T821" s="10">
        <f>IF(AND(Table1[[#This Row],[quantity]]&lt;0,Table1[[#This Row],[amount]]&lt;0),Table1[[#This Row],[quantity]]*Table1[[#This Row],[amount]],0)</f>
        <v>0</v>
      </c>
      <c r="U821" s="10">
        <f>IF(Table1[[#This Row],[quantity]]&lt;0,Table1[[#This Row],[quantity]],0)</f>
        <v>0</v>
      </c>
    </row>
    <row r="822" spans="1:21" ht="14.25" customHeight="1" x14ac:dyDescent="0.25">
      <c r="A822" s="5">
        <v>45642</v>
      </c>
      <c r="B822" s="6" t="s">
        <v>57</v>
      </c>
      <c r="C822" s="6" t="s">
        <v>126</v>
      </c>
      <c r="D822" s="6" t="s">
        <v>127</v>
      </c>
      <c r="E822" s="6" t="s">
        <v>45</v>
      </c>
      <c r="F822" s="6" t="s">
        <v>128</v>
      </c>
      <c r="G822" s="6" t="s">
        <v>55</v>
      </c>
      <c r="H822" s="6" t="s">
        <v>56</v>
      </c>
      <c r="I822" s="6">
        <v>18</v>
      </c>
      <c r="J822" s="6">
        <v>6</v>
      </c>
      <c r="K822" s="6">
        <v>2081.7600000000002</v>
      </c>
      <c r="L822" s="6"/>
      <c r="M822" s="6" t="s">
        <v>105</v>
      </c>
      <c r="N822" s="10">
        <f>IF(AND(Table1[[#This Row],[quantity]] &gt;= 0, Table1[[#This Row],[amount]] &gt;= 0), Table1[[#This Row],[quantity]] * Table1[[#This Row],[amount]], 0)</f>
        <v>12490.560000000001</v>
      </c>
      <c r="O822" s="10">
        <f t="shared" si="48"/>
        <v>299815.26</v>
      </c>
      <c r="P822" s="10">
        <f t="shared" si="49"/>
        <v>663047.2100000002</v>
      </c>
      <c r="Q822" s="10">
        <f t="shared" si="50"/>
        <v>853</v>
      </c>
      <c r="R822" s="10">
        <f t="shared" si="51"/>
        <v>109</v>
      </c>
      <c r="S822" s="10">
        <f>IF(Table1[[#This Row],[quantity]]&gt;0,Table1[[#This Row],[quantity]],0)</f>
        <v>6</v>
      </c>
      <c r="T822" s="10">
        <f>IF(AND(Table1[[#This Row],[quantity]]&lt;0,Table1[[#This Row],[amount]]&lt;0),Table1[[#This Row],[quantity]]*Table1[[#This Row],[amount]],0)</f>
        <v>0</v>
      </c>
      <c r="U822" s="10">
        <f>IF(Table1[[#This Row],[quantity]]&lt;0,Table1[[#This Row],[quantity]],0)</f>
        <v>0</v>
      </c>
    </row>
    <row r="823" spans="1:21" ht="14.25" customHeight="1" x14ac:dyDescent="0.25">
      <c r="A823" s="5">
        <v>45643</v>
      </c>
      <c r="B823" s="6" t="s">
        <v>57</v>
      </c>
      <c r="C823" s="6" t="s">
        <v>137</v>
      </c>
      <c r="D823" s="6" t="s">
        <v>138</v>
      </c>
      <c r="E823" s="6" t="s">
        <v>60</v>
      </c>
      <c r="F823" s="6" t="s">
        <v>61</v>
      </c>
      <c r="G823" s="6" t="s">
        <v>18</v>
      </c>
      <c r="H823" s="6" t="s">
        <v>101</v>
      </c>
      <c r="I823" s="6">
        <v>144</v>
      </c>
      <c r="J823" s="6">
        <v>12</v>
      </c>
      <c r="K823" s="6">
        <v>1038.8399999999999</v>
      </c>
      <c r="L823" s="6"/>
      <c r="M823" s="6" t="s">
        <v>136</v>
      </c>
      <c r="N823" s="10">
        <f>IF(AND(Table1[[#This Row],[quantity]] &gt;= 0, Table1[[#This Row],[amount]] &gt;= 0), Table1[[#This Row],[quantity]] * Table1[[#This Row],[amount]], 0)</f>
        <v>12466.079999999998</v>
      </c>
      <c r="O823" s="10">
        <f t="shared" si="48"/>
        <v>64581.919999999998</v>
      </c>
      <c r="P823" s="10">
        <f t="shared" si="49"/>
        <v>397223.15</v>
      </c>
      <c r="Q823" s="10">
        <f t="shared" si="50"/>
        <v>620</v>
      </c>
      <c r="R823" s="10">
        <f t="shared" si="51"/>
        <v>75</v>
      </c>
      <c r="S823" s="10">
        <f>IF(Table1[[#This Row],[quantity]]&gt;0,Table1[[#This Row],[quantity]],0)</f>
        <v>12</v>
      </c>
      <c r="T823" s="10">
        <f>IF(AND(Table1[[#This Row],[quantity]]&lt;0,Table1[[#This Row],[amount]]&lt;0),Table1[[#This Row],[quantity]]*Table1[[#This Row],[amount]],0)</f>
        <v>0</v>
      </c>
      <c r="U823" s="10">
        <f>IF(Table1[[#This Row],[quantity]]&lt;0,Table1[[#This Row],[quantity]],0)</f>
        <v>0</v>
      </c>
    </row>
    <row r="824" spans="1:21" ht="14.25" customHeight="1" x14ac:dyDescent="0.25">
      <c r="A824" s="5">
        <v>45639</v>
      </c>
      <c r="B824" s="6" t="s">
        <v>57</v>
      </c>
      <c r="C824" s="6" t="s">
        <v>69</v>
      </c>
      <c r="D824" s="6" t="s">
        <v>70</v>
      </c>
      <c r="E824" s="6" t="s">
        <v>60</v>
      </c>
      <c r="F824" s="6" t="s">
        <v>61</v>
      </c>
      <c r="G824" s="6" t="s">
        <v>77</v>
      </c>
      <c r="H824" s="6" t="s">
        <v>78</v>
      </c>
      <c r="I824" s="6">
        <v>48</v>
      </c>
      <c r="J824" s="6">
        <v>12</v>
      </c>
      <c r="K824" s="6">
        <v>1033.08</v>
      </c>
      <c r="L824" s="6"/>
      <c r="M824" s="6" t="s">
        <v>64</v>
      </c>
      <c r="N824" s="10">
        <f>IF(AND(Table1[[#This Row],[quantity]] &gt;= 0, Table1[[#This Row],[amount]] &gt;= 0), Table1[[#This Row],[quantity]] * Table1[[#This Row],[amount]], 0)</f>
        <v>12396.96</v>
      </c>
      <c r="O824" s="10">
        <f t="shared" si="48"/>
        <v>41545.599999999999</v>
      </c>
      <c r="P824" s="10">
        <f t="shared" si="49"/>
        <v>105261.52</v>
      </c>
      <c r="Q824" s="10">
        <f t="shared" si="50"/>
        <v>83</v>
      </c>
      <c r="R824" s="10">
        <f t="shared" si="51"/>
        <v>18</v>
      </c>
      <c r="S824" s="10">
        <f>IF(Table1[[#This Row],[quantity]]&gt;0,Table1[[#This Row],[quantity]],0)</f>
        <v>12</v>
      </c>
      <c r="T824" s="10">
        <f>IF(AND(Table1[[#This Row],[quantity]]&lt;0,Table1[[#This Row],[amount]]&lt;0),Table1[[#This Row],[quantity]]*Table1[[#This Row],[amount]],0)</f>
        <v>0</v>
      </c>
      <c r="U824" s="10">
        <f>IF(Table1[[#This Row],[quantity]]&lt;0,Table1[[#This Row],[quantity]],0)</f>
        <v>0</v>
      </c>
    </row>
    <row r="825" spans="1:21" ht="14.25" customHeight="1" x14ac:dyDescent="0.25">
      <c r="A825" s="5">
        <v>45640</v>
      </c>
      <c r="B825" s="6" t="s">
        <v>57</v>
      </c>
      <c r="C825" s="6" t="s">
        <v>65</v>
      </c>
      <c r="D825" s="6" t="s">
        <v>66</v>
      </c>
      <c r="E825" s="6" t="s">
        <v>60</v>
      </c>
      <c r="F825" s="6" t="s">
        <v>61</v>
      </c>
      <c r="G825" s="6" t="s">
        <v>74</v>
      </c>
      <c r="H825" s="6" t="s">
        <v>76</v>
      </c>
      <c r="I825" s="6">
        <v>30</v>
      </c>
      <c r="J825" s="6">
        <v>6</v>
      </c>
      <c r="K825" s="6">
        <v>2045.46</v>
      </c>
      <c r="L825" s="6"/>
      <c r="M825" s="6" t="s">
        <v>105</v>
      </c>
      <c r="N825" s="10">
        <f>IF(AND(Table1[[#This Row],[quantity]] &gt;= 0, Table1[[#This Row],[amount]] &gt;= 0), Table1[[#This Row],[quantity]] * Table1[[#This Row],[amount]], 0)</f>
        <v>12272.76</v>
      </c>
      <c r="O825" s="10">
        <f t="shared" si="48"/>
        <v>104189.20999999998</v>
      </c>
      <c r="P825" s="10">
        <f t="shared" si="49"/>
        <v>650556.65000000026</v>
      </c>
      <c r="Q825" s="10">
        <f t="shared" si="50"/>
        <v>847</v>
      </c>
      <c r="R825" s="10">
        <f t="shared" si="51"/>
        <v>108</v>
      </c>
      <c r="S825" s="10">
        <f>IF(Table1[[#This Row],[quantity]]&gt;0,Table1[[#This Row],[quantity]],0)</f>
        <v>6</v>
      </c>
      <c r="T825" s="10">
        <f>IF(AND(Table1[[#This Row],[quantity]]&lt;0,Table1[[#This Row],[amount]]&lt;0),Table1[[#This Row],[quantity]]*Table1[[#This Row],[amount]],0)</f>
        <v>0</v>
      </c>
      <c r="U825" s="10">
        <f>IF(Table1[[#This Row],[quantity]]&lt;0,Table1[[#This Row],[quantity]],0)</f>
        <v>0</v>
      </c>
    </row>
    <row r="826" spans="1:21" ht="14.25" customHeight="1" x14ac:dyDescent="0.25">
      <c r="A826" s="5">
        <v>45644</v>
      </c>
      <c r="B826" s="6" t="s">
        <v>57</v>
      </c>
      <c r="C826" s="6" t="s">
        <v>72</v>
      </c>
      <c r="D826" s="6" t="s">
        <v>73</v>
      </c>
      <c r="E826" s="6" t="s">
        <v>60</v>
      </c>
      <c r="F826" s="6" t="s">
        <v>61</v>
      </c>
      <c r="G826" s="6" t="s">
        <v>74</v>
      </c>
      <c r="H826" s="6" t="s">
        <v>76</v>
      </c>
      <c r="I826" s="6">
        <v>30</v>
      </c>
      <c r="J826" s="6">
        <v>6</v>
      </c>
      <c r="K826" s="6">
        <v>2045.46</v>
      </c>
      <c r="L826" s="6"/>
      <c r="M826" s="6" t="s">
        <v>136</v>
      </c>
      <c r="N826" s="10">
        <f>IF(AND(Table1[[#This Row],[quantity]] &gt;= 0, Table1[[#This Row],[amount]] &gt;= 0), Table1[[#This Row],[quantity]] * Table1[[#This Row],[amount]], 0)</f>
        <v>12272.76</v>
      </c>
      <c r="O826" s="10">
        <f t="shared" si="48"/>
        <v>34808.119999999995</v>
      </c>
      <c r="P826" s="10">
        <f t="shared" si="49"/>
        <v>384757.07000000007</v>
      </c>
      <c r="Q826" s="10">
        <f t="shared" si="50"/>
        <v>608</v>
      </c>
      <c r="R826" s="10">
        <f t="shared" si="51"/>
        <v>74</v>
      </c>
      <c r="S826" s="10">
        <f>IF(Table1[[#This Row],[quantity]]&gt;0,Table1[[#This Row],[quantity]],0)</f>
        <v>6</v>
      </c>
      <c r="T826" s="10">
        <f>IF(AND(Table1[[#This Row],[quantity]]&lt;0,Table1[[#This Row],[amount]]&lt;0),Table1[[#This Row],[quantity]]*Table1[[#This Row],[amount]],0)</f>
        <v>0</v>
      </c>
      <c r="U826" s="10">
        <f>IF(Table1[[#This Row],[quantity]]&lt;0,Table1[[#This Row],[quantity]],0)</f>
        <v>0</v>
      </c>
    </row>
    <row r="827" spans="1:21" ht="14.25" customHeight="1" x14ac:dyDescent="0.25">
      <c r="A827" s="5">
        <v>45640</v>
      </c>
      <c r="B827" s="6" t="s">
        <v>57</v>
      </c>
      <c r="C827" s="6" t="s">
        <v>65</v>
      </c>
      <c r="D827" s="6" t="s">
        <v>66</v>
      </c>
      <c r="E827" s="6" t="s">
        <v>60</v>
      </c>
      <c r="F827" s="6" t="s">
        <v>61</v>
      </c>
      <c r="G827" s="6" t="s">
        <v>55</v>
      </c>
      <c r="H827" s="6" t="s">
        <v>56</v>
      </c>
      <c r="I827" s="6">
        <v>168</v>
      </c>
      <c r="J827" s="6">
        <v>24</v>
      </c>
      <c r="K827" s="6">
        <v>499.92</v>
      </c>
      <c r="L827" s="6"/>
      <c r="M827" s="6" t="s">
        <v>105</v>
      </c>
      <c r="N827" s="10">
        <f>IF(AND(Table1[[#This Row],[quantity]] &gt;= 0, Table1[[#This Row],[amount]] &gt;= 0), Table1[[#This Row],[quantity]] * Table1[[#This Row],[amount]], 0)</f>
        <v>11998.08</v>
      </c>
      <c r="O827" s="10">
        <f t="shared" si="48"/>
        <v>91916.449999999983</v>
      </c>
      <c r="P827" s="10">
        <f t="shared" si="49"/>
        <v>638283.89000000025</v>
      </c>
      <c r="Q827" s="10">
        <f t="shared" si="50"/>
        <v>841</v>
      </c>
      <c r="R827" s="10">
        <f t="shared" si="51"/>
        <v>107</v>
      </c>
      <c r="S827" s="10">
        <f>IF(Table1[[#This Row],[quantity]]&gt;0,Table1[[#This Row],[quantity]],0)</f>
        <v>24</v>
      </c>
      <c r="T827" s="10">
        <f>IF(AND(Table1[[#This Row],[quantity]]&lt;0,Table1[[#This Row],[amount]]&lt;0),Table1[[#This Row],[quantity]]*Table1[[#This Row],[amount]],0)</f>
        <v>0</v>
      </c>
      <c r="U827" s="10">
        <f>IF(Table1[[#This Row],[quantity]]&lt;0,Table1[[#This Row],[quantity]],0)</f>
        <v>0</v>
      </c>
    </row>
    <row r="828" spans="1:21" ht="14.25" customHeight="1" x14ac:dyDescent="0.25">
      <c r="A828" s="5">
        <v>45642</v>
      </c>
      <c r="B828" s="6" t="s">
        <v>57</v>
      </c>
      <c r="C828" s="6" t="s">
        <v>126</v>
      </c>
      <c r="D828" s="6" t="s">
        <v>127</v>
      </c>
      <c r="E828" s="6" t="s">
        <v>45</v>
      </c>
      <c r="F828" s="6" t="s">
        <v>128</v>
      </c>
      <c r="G828" s="6" t="s">
        <v>55</v>
      </c>
      <c r="H828" s="6" t="s">
        <v>56</v>
      </c>
      <c r="I828" s="6">
        <v>192</v>
      </c>
      <c r="J828" s="6">
        <v>24</v>
      </c>
      <c r="K828" s="6">
        <v>499.92</v>
      </c>
      <c r="L828" s="6"/>
      <c r="M828" s="6" t="s">
        <v>105</v>
      </c>
      <c r="N828" s="10">
        <f>IF(AND(Table1[[#This Row],[quantity]] &gt;= 0, Table1[[#This Row],[amount]] &gt;= 0), Table1[[#This Row],[quantity]] * Table1[[#This Row],[amount]], 0)</f>
        <v>11998.08</v>
      </c>
      <c r="O828" s="10">
        <f t="shared" si="48"/>
        <v>287324.69999999995</v>
      </c>
      <c r="P828" s="10">
        <f t="shared" si="49"/>
        <v>626285.81000000029</v>
      </c>
      <c r="Q828" s="10">
        <f t="shared" si="50"/>
        <v>817</v>
      </c>
      <c r="R828" s="10">
        <f t="shared" si="51"/>
        <v>106</v>
      </c>
      <c r="S828" s="10">
        <f>IF(Table1[[#This Row],[quantity]]&gt;0,Table1[[#This Row],[quantity]],0)</f>
        <v>24</v>
      </c>
      <c r="T828" s="10">
        <f>IF(AND(Table1[[#This Row],[quantity]]&lt;0,Table1[[#This Row],[amount]]&lt;0),Table1[[#This Row],[quantity]]*Table1[[#This Row],[amount]],0)</f>
        <v>0</v>
      </c>
      <c r="U828" s="10">
        <f>IF(Table1[[#This Row],[quantity]]&lt;0,Table1[[#This Row],[quantity]],0)</f>
        <v>0</v>
      </c>
    </row>
    <row r="829" spans="1:21" ht="14.25" customHeight="1" x14ac:dyDescent="0.25">
      <c r="A829" s="5">
        <v>45640</v>
      </c>
      <c r="B829" s="6" t="s">
        <v>57</v>
      </c>
      <c r="C829" s="6" t="s">
        <v>106</v>
      </c>
      <c r="D829" s="6" t="s">
        <v>107</v>
      </c>
      <c r="E829" s="6" t="s">
        <v>81</v>
      </c>
      <c r="F829" s="6" t="s">
        <v>82</v>
      </c>
      <c r="G829" s="6" t="s">
        <v>74</v>
      </c>
      <c r="H829" s="6" t="s">
        <v>75</v>
      </c>
      <c r="I829" s="6">
        <v>56</v>
      </c>
      <c r="J829" s="6">
        <v>8</v>
      </c>
      <c r="K829" s="6">
        <v>1490.88</v>
      </c>
      <c r="L829" s="6"/>
      <c r="M829" s="6" t="s">
        <v>105</v>
      </c>
      <c r="N829" s="10">
        <f>IF(AND(Table1[[#This Row],[quantity]] &gt;= 0, Table1[[#This Row],[amount]] &gt;= 0), Table1[[#This Row],[quantity]] * Table1[[#This Row],[amount]], 0)</f>
        <v>11927.04</v>
      </c>
      <c r="O829" s="10">
        <f t="shared" si="48"/>
        <v>62543.68</v>
      </c>
      <c r="P829" s="10">
        <f t="shared" si="49"/>
        <v>614287.73000000021</v>
      </c>
      <c r="Q829" s="10">
        <f t="shared" si="50"/>
        <v>793</v>
      </c>
      <c r="R829" s="10">
        <f t="shared" si="51"/>
        <v>105</v>
      </c>
      <c r="S829" s="10">
        <f>IF(Table1[[#This Row],[quantity]]&gt;0,Table1[[#This Row],[quantity]],0)</f>
        <v>8</v>
      </c>
      <c r="T829" s="10">
        <f>IF(AND(Table1[[#This Row],[quantity]]&lt;0,Table1[[#This Row],[amount]]&lt;0),Table1[[#This Row],[quantity]]*Table1[[#This Row],[amount]],0)</f>
        <v>0</v>
      </c>
      <c r="U829" s="10">
        <f>IF(Table1[[#This Row],[quantity]]&lt;0,Table1[[#This Row],[quantity]],0)</f>
        <v>0</v>
      </c>
    </row>
    <row r="830" spans="1:21" ht="14.25" customHeight="1" x14ac:dyDescent="0.25">
      <c r="A830" s="5">
        <v>45642</v>
      </c>
      <c r="B830" s="6" t="s">
        <v>57</v>
      </c>
      <c r="C830" s="6" t="s">
        <v>129</v>
      </c>
      <c r="D830" s="6" t="s">
        <v>130</v>
      </c>
      <c r="E830" s="6" t="s">
        <v>81</v>
      </c>
      <c r="F830" s="6" t="s">
        <v>82</v>
      </c>
      <c r="G830" s="6" t="s">
        <v>110</v>
      </c>
      <c r="H830" s="6" t="s">
        <v>111</v>
      </c>
      <c r="I830" s="6">
        <v>48</v>
      </c>
      <c r="J830" s="6">
        <v>12</v>
      </c>
      <c r="K830" s="6">
        <v>990</v>
      </c>
      <c r="L830" s="6"/>
      <c r="M830" s="6" t="s">
        <v>105</v>
      </c>
      <c r="N830" s="10">
        <f>IF(AND(Table1[[#This Row],[quantity]] &gt;= 0, Table1[[#This Row],[amount]] &gt;= 0), Table1[[#This Row],[quantity]] * Table1[[#This Row],[amount]], 0)</f>
        <v>11880</v>
      </c>
      <c r="O830" s="10">
        <f t="shared" si="48"/>
        <v>239287.23999999996</v>
      </c>
      <c r="P830" s="10">
        <f t="shared" si="49"/>
        <v>602360.69000000018</v>
      </c>
      <c r="Q830" s="10">
        <f t="shared" si="50"/>
        <v>785</v>
      </c>
      <c r="R830" s="10">
        <f t="shared" si="51"/>
        <v>104</v>
      </c>
      <c r="S830" s="10">
        <f>IF(Table1[[#This Row],[quantity]]&gt;0,Table1[[#This Row],[quantity]],0)</f>
        <v>12</v>
      </c>
      <c r="T830" s="10">
        <f>IF(AND(Table1[[#This Row],[quantity]]&lt;0,Table1[[#This Row],[amount]]&lt;0),Table1[[#This Row],[quantity]]*Table1[[#This Row],[amount]],0)</f>
        <v>0</v>
      </c>
      <c r="U830" s="10">
        <f>IF(Table1[[#This Row],[quantity]]&lt;0,Table1[[#This Row],[quantity]],0)</f>
        <v>0</v>
      </c>
    </row>
    <row r="831" spans="1:21" ht="14.25" customHeight="1" x14ac:dyDescent="0.25">
      <c r="A831" s="5">
        <v>45640</v>
      </c>
      <c r="B831" s="6" t="s">
        <v>57</v>
      </c>
      <c r="C831" s="6" t="s">
        <v>79</v>
      </c>
      <c r="D831" s="6" t="s">
        <v>80</v>
      </c>
      <c r="E831" s="6" t="s">
        <v>81</v>
      </c>
      <c r="F831" s="6" t="s">
        <v>82</v>
      </c>
      <c r="G831" s="6" t="s">
        <v>40</v>
      </c>
      <c r="H831" s="6" t="s">
        <v>47</v>
      </c>
      <c r="I831" s="6">
        <v>24</v>
      </c>
      <c r="J831" s="6">
        <v>12</v>
      </c>
      <c r="K831" s="6">
        <v>990</v>
      </c>
      <c r="L831" s="6"/>
      <c r="M831" s="6" t="s">
        <v>105</v>
      </c>
      <c r="N831" s="10">
        <f>IF(AND(Table1[[#This Row],[quantity]] &gt;= 0, Table1[[#This Row],[amount]] &gt;= 0), Table1[[#This Row],[quantity]] * Table1[[#This Row],[amount]], 0)</f>
        <v>11880</v>
      </c>
      <c r="O831" s="10">
        <f t="shared" si="48"/>
        <v>43591.67</v>
      </c>
      <c r="P831" s="10">
        <f t="shared" si="49"/>
        <v>590480.69000000018</v>
      </c>
      <c r="Q831" s="10">
        <f t="shared" si="50"/>
        <v>773</v>
      </c>
      <c r="R831" s="10">
        <f t="shared" si="51"/>
        <v>103</v>
      </c>
      <c r="S831" s="10">
        <f>IF(Table1[[#This Row],[quantity]]&gt;0,Table1[[#This Row],[quantity]],0)</f>
        <v>12</v>
      </c>
      <c r="T831" s="10">
        <f>IF(AND(Table1[[#This Row],[quantity]]&lt;0,Table1[[#This Row],[amount]]&lt;0),Table1[[#This Row],[quantity]]*Table1[[#This Row],[amount]],0)</f>
        <v>0</v>
      </c>
      <c r="U831" s="10">
        <f>IF(Table1[[#This Row],[quantity]]&lt;0,Table1[[#This Row],[quantity]],0)</f>
        <v>0</v>
      </c>
    </row>
    <row r="832" spans="1:21" ht="14.25" customHeight="1" x14ac:dyDescent="0.25">
      <c r="A832" s="5">
        <v>45642</v>
      </c>
      <c r="B832" s="6" t="s">
        <v>57</v>
      </c>
      <c r="C832" s="6" t="s">
        <v>126</v>
      </c>
      <c r="D832" s="6" t="s">
        <v>127</v>
      </c>
      <c r="E832" s="6" t="s">
        <v>45</v>
      </c>
      <c r="F832" s="6" t="s">
        <v>128</v>
      </c>
      <c r="G832" s="6" t="s">
        <v>110</v>
      </c>
      <c r="H832" s="6" t="s">
        <v>111</v>
      </c>
      <c r="I832" s="6">
        <v>48</v>
      </c>
      <c r="J832" s="6">
        <v>12</v>
      </c>
      <c r="K832" s="6">
        <v>990</v>
      </c>
      <c r="L832" s="6"/>
      <c r="M832" s="6" t="s">
        <v>105</v>
      </c>
      <c r="N832" s="10">
        <f>IF(AND(Table1[[#This Row],[quantity]] &gt;= 0, Table1[[#This Row],[amount]] &gt;= 0), Table1[[#This Row],[quantity]] * Table1[[#This Row],[amount]], 0)</f>
        <v>11880</v>
      </c>
      <c r="O832" s="10">
        <f t="shared" si="48"/>
        <v>275326.62</v>
      </c>
      <c r="P832" s="10">
        <f t="shared" si="49"/>
        <v>578600.69000000018</v>
      </c>
      <c r="Q832" s="10">
        <f t="shared" si="50"/>
        <v>761</v>
      </c>
      <c r="R832" s="10">
        <f t="shared" si="51"/>
        <v>102</v>
      </c>
      <c r="S832" s="10">
        <f>IF(Table1[[#This Row],[quantity]]&gt;0,Table1[[#This Row],[quantity]],0)</f>
        <v>12</v>
      </c>
      <c r="T832" s="10">
        <f>IF(AND(Table1[[#This Row],[quantity]]&lt;0,Table1[[#This Row],[amount]]&lt;0),Table1[[#This Row],[quantity]]*Table1[[#This Row],[amount]],0)</f>
        <v>0</v>
      </c>
      <c r="U832" s="10">
        <f>IF(Table1[[#This Row],[quantity]]&lt;0,Table1[[#This Row],[quantity]],0)</f>
        <v>0</v>
      </c>
    </row>
    <row r="833" spans="1:21" ht="14.25" customHeight="1" x14ac:dyDescent="0.25">
      <c r="A833" s="5">
        <v>45645</v>
      </c>
      <c r="B833" s="6" t="s">
        <v>57</v>
      </c>
      <c r="C833" s="6" t="s">
        <v>87</v>
      </c>
      <c r="D833" s="6" t="s">
        <v>88</v>
      </c>
      <c r="E833" s="6" t="s">
        <v>60</v>
      </c>
      <c r="F833" s="6" t="s">
        <v>61</v>
      </c>
      <c r="G833" s="6" t="s">
        <v>110</v>
      </c>
      <c r="H833" s="6" t="s">
        <v>111</v>
      </c>
      <c r="I833" s="6">
        <v>48</v>
      </c>
      <c r="J833" s="6">
        <v>12</v>
      </c>
      <c r="K833" s="6">
        <v>990</v>
      </c>
      <c r="L833" s="6"/>
      <c r="M833" s="6" t="s">
        <v>136</v>
      </c>
      <c r="N833" s="10">
        <f>IF(AND(Table1[[#This Row],[quantity]] &gt;= 0, Table1[[#This Row],[amount]] &gt;= 0), Table1[[#This Row],[quantity]] * Table1[[#This Row],[amount]], 0)</f>
        <v>11880</v>
      </c>
      <c r="O833" s="10">
        <f t="shared" si="48"/>
        <v>79912.62999999999</v>
      </c>
      <c r="P833" s="10">
        <f t="shared" si="49"/>
        <v>372484.31000000011</v>
      </c>
      <c r="Q833" s="10">
        <f t="shared" si="50"/>
        <v>602</v>
      </c>
      <c r="R833" s="10">
        <f t="shared" si="51"/>
        <v>73</v>
      </c>
      <c r="S833" s="10">
        <f>IF(Table1[[#This Row],[quantity]]&gt;0,Table1[[#This Row],[quantity]],0)</f>
        <v>12</v>
      </c>
      <c r="T833" s="10">
        <f>IF(AND(Table1[[#This Row],[quantity]]&lt;0,Table1[[#This Row],[amount]]&lt;0),Table1[[#This Row],[quantity]]*Table1[[#This Row],[amount]],0)</f>
        <v>0</v>
      </c>
      <c r="U833" s="10">
        <f>IF(Table1[[#This Row],[quantity]]&lt;0,Table1[[#This Row],[quantity]],0)</f>
        <v>0</v>
      </c>
    </row>
    <row r="834" spans="1:21" ht="14.25" customHeight="1" x14ac:dyDescent="0.25">
      <c r="A834" s="5">
        <v>45642</v>
      </c>
      <c r="B834" s="6" t="s">
        <v>57</v>
      </c>
      <c r="C834" s="6" t="s">
        <v>126</v>
      </c>
      <c r="D834" s="6" t="s">
        <v>127</v>
      </c>
      <c r="E834" s="6" t="s">
        <v>45</v>
      </c>
      <c r="F834" s="6" t="s">
        <v>128</v>
      </c>
      <c r="G834" s="6" t="s">
        <v>55</v>
      </c>
      <c r="H834" s="6" t="s">
        <v>56</v>
      </c>
      <c r="I834" s="6">
        <v>40</v>
      </c>
      <c r="J834" s="6">
        <v>12</v>
      </c>
      <c r="K834" s="6">
        <v>990</v>
      </c>
      <c r="L834" s="6"/>
      <c r="M834" s="6" t="s">
        <v>105</v>
      </c>
      <c r="N834" s="10">
        <f>IF(AND(Table1[[#This Row],[quantity]] &gt;= 0, Table1[[#This Row],[amount]] &gt;= 0), Table1[[#This Row],[quantity]] * Table1[[#This Row],[amount]], 0)</f>
        <v>11880</v>
      </c>
      <c r="O834" s="10">
        <f t="shared" ref="O834:O897" si="52">SUMIF(C834:C2334,C834,N834:N2334)</f>
        <v>263446.62</v>
      </c>
      <c r="P834" s="10">
        <f t="shared" ref="P834:P897" si="53">SUMIF(M834:M2334,M834,N834:N2334)</f>
        <v>566720.69000000006</v>
      </c>
      <c r="Q834" s="10">
        <f t="shared" ref="Q834:Q897" si="54">SUMIF(M834:M2334,M834,J834:J2334)</f>
        <v>749</v>
      </c>
      <c r="R834" s="10">
        <f t="shared" ref="R834:R897" si="55">COUNTIF(M834:M2334,M834)</f>
        <v>101</v>
      </c>
      <c r="S834" s="10">
        <f>IF(Table1[[#This Row],[quantity]]&gt;0,Table1[[#This Row],[quantity]],0)</f>
        <v>12</v>
      </c>
      <c r="T834" s="10">
        <f>IF(AND(Table1[[#This Row],[quantity]]&lt;0,Table1[[#This Row],[amount]]&lt;0),Table1[[#This Row],[quantity]]*Table1[[#This Row],[amount]],0)</f>
        <v>0</v>
      </c>
      <c r="U834" s="10">
        <f>IF(Table1[[#This Row],[quantity]]&lt;0,Table1[[#This Row],[quantity]],0)</f>
        <v>0</v>
      </c>
    </row>
    <row r="835" spans="1:21" ht="14.25" customHeight="1" x14ac:dyDescent="0.25">
      <c r="A835" s="5">
        <v>45642</v>
      </c>
      <c r="B835" s="6" t="s">
        <v>57</v>
      </c>
      <c r="C835" s="6" t="s">
        <v>126</v>
      </c>
      <c r="D835" s="6" t="s">
        <v>127</v>
      </c>
      <c r="E835" s="6" t="s">
        <v>45</v>
      </c>
      <c r="F835" s="6" t="s">
        <v>128</v>
      </c>
      <c r="G835" s="6" t="s">
        <v>55</v>
      </c>
      <c r="H835" s="6" t="s">
        <v>56</v>
      </c>
      <c r="I835" s="6">
        <v>40</v>
      </c>
      <c r="J835" s="6">
        <v>12</v>
      </c>
      <c r="K835" s="6">
        <v>990</v>
      </c>
      <c r="L835" s="6"/>
      <c r="M835" s="6" t="s">
        <v>105</v>
      </c>
      <c r="N835" s="10">
        <f>IF(AND(Table1[[#This Row],[quantity]] &gt;= 0, Table1[[#This Row],[amount]] &gt;= 0), Table1[[#This Row],[quantity]] * Table1[[#This Row],[amount]], 0)</f>
        <v>11880</v>
      </c>
      <c r="O835" s="10">
        <f t="shared" si="52"/>
        <v>251566.62000000005</v>
      </c>
      <c r="P835" s="10">
        <f t="shared" si="53"/>
        <v>554840.69000000006</v>
      </c>
      <c r="Q835" s="10">
        <f t="shared" si="54"/>
        <v>737</v>
      </c>
      <c r="R835" s="10">
        <f t="shared" si="55"/>
        <v>100</v>
      </c>
      <c r="S835" s="10">
        <f>IF(Table1[[#This Row],[quantity]]&gt;0,Table1[[#This Row],[quantity]],0)</f>
        <v>12</v>
      </c>
      <c r="T835" s="10">
        <f>IF(AND(Table1[[#This Row],[quantity]]&lt;0,Table1[[#This Row],[amount]]&lt;0),Table1[[#This Row],[quantity]]*Table1[[#This Row],[amount]],0)</f>
        <v>0</v>
      </c>
      <c r="U835" s="10">
        <f>IF(Table1[[#This Row],[quantity]]&lt;0,Table1[[#This Row],[quantity]],0)</f>
        <v>0</v>
      </c>
    </row>
    <row r="836" spans="1:21" ht="14.25" customHeight="1" x14ac:dyDescent="0.25">
      <c r="A836" s="5">
        <v>45642</v>
      </c>
      <c r="B836" s="6" t="s">
        <v>57</v>
      </c>
      <c r="C836" s="6" t="s">
        <v>126</v>
      </c>
      <c r="D836" s="6" t="s">
        <v>127</v>
      </c>
      <c r="E836" s="6" t="s">
        <v>45</v>
      </c>
      <c r="F836" s="6" t="s">
        <v>128</v>
      </c>
      <c r="G836" s="6" t="s">
        <v>55</v>
      </c>
      <c r="H836" s="6" t="s">
        <v>56</v>
      </c>
      <c r="I836" s="6">
        <v>40</v>
      </c>
      <c r="J836" s="6">
        <v>12</v>
      </c>
      <c r="K836" s="6">
        <v>990</v>
      </c>
      <c r="L836" s="6"/>
      <c r="M836" s="6" t="s">
        <v>105</v>
      </c>
      <c r="N836" s="10">
        <f>IF(AND(Table1[[#This Row],[quantity]] &gt;= 0, Table1[[#This Row],[amount]] &gt;= 0), Table1[[#This Row],[quantity]] * Table1[[#This Row],[amount]], 0)</f>
        <v>11880</v>
      </c>
      <c r="O836" s="10">
        <f t="shared" si="52"/>
        <v>239686.62000000005</v>
      </c>
      <c r="P836" s="10">
        <f t="shared" si="53"/>
        <v>542960.68999999983</v>
      </c>
      <c r="Q836" s="10">
        <f t="shared" si="54"/>
        <v>725</v>
      </c>
      <c r="R836" s="10">
        <f t="shared" si="55"/>
        <v>99</v>
      </c>
      <c r="S836" s="10">
        <f>IF(Table1[[#This Row],[quantity]]&gt;0,Table1[[#This Row],[quantity]],0)</f>
        <v>12</v>
      </c>
      <c r="T836" s="10">
        <f>IF(AND(Table1[[#This Row],[quantity]]&lt;0,Table1[[#This Row],[amount]]&lt;0),Table1[[#This Row],[quantity]]*Table1[[#This Row],[amount]],0)</f>
        <v>0</v>
      </c>
      <c r="U836" s="10">
        <f>IF(Table1[[#This Row],[quantity]]&lt;0,Table1[[#This Row],[quantity]],0)</f>
        <v>0</v>
      </c>
    </row>
    <row r="837" spans="1:21" ht="14.25" customHeight="1" x14ac:dyDescent="0.25">
      <c r="A837" s="5">
        <v>45642</v>
      </c>
      <c r="B837" s="6" t="s">
        <v>57</v>
      </c>
      <c r="C837" s="6" t="s">
        <v>126</v>
      </c>
      <c r="D837" s="6" t="s">
        <v>127</v>
      </c>
      <c r="E837" s="6" t="s">
        <v>45</v>
      </c>
      <c r="F837" s="6" t="s">
        <v>128</v>
      </c>
      <c r="G837" s="6" t="s">
        <v>55</v>
      </c>
      <c r="H837" s="6" t="s">
        <v>56</v>
      </c>
      <c r="I837" s="6">
        <v>40</v>
      </c>
      <c r="J837" s="6">
        <v>12</v>
      </c>
      <c r="K837" s="6">
        <v>990</v>
      </c>
      <c r="L837" s="6"/>
      <c r="M837" s="6" t="s">
        <v>105</v>
      </c>
      <c r="N837" s="10">
        <f>IF(AND(Table1[[#This Row],[quantity]] &gt;= 0, Table1[[#This Row],[amount]] &gt;= 0), Table1[[#This Row],[quantity]] * Table1[[#This Row],[amount]], 0)</f>
        <v>11880</v>
      </c>
      <c r="O837" s="10">
        <f t="shared" si="52"/>
        <v>227806.62000000005</v>
      </c>
      <c r="P837" s="10">
        <f t="shared" si="53"/>
        <v>531080.68999999983</v>
      </c>
      <c r="Q837" s="10">
        <f t="shared" si="54"/>
        <v>713</v>
      </c>
      <c r="R837" s="10">
        <f t="shared" si="55"/>
        <v>98</v>
      </c>
      <c r="S837" s="10">
        <f>IF(Table1[[#This Row],[quantity]]&gt;0,Table1[[#This Row],[quantity]],0)</f>
        <v>12</v>
      </c>
      <c r="T837" s="10">
        <f>IF(AND(Table1[[#This Row],[quantity]]&lt;0,Table1[[#This Row],[amount]]&lt;0),Table1[[#This Row],[quantity]]*Table1[[#This Row],[amount]],0)</f>
        <v>0</v>
      </c>
      <c r="U837" s="10">
        <f>IF(Table1[[#This Row],[quantity]]&lt;0,Table1[[#This Row],[quantity]],0)</f>
        <v>0</v>
      </c>
    </row>
    <row r="838" spans="1:21" ht="14.25" customHeight="1" x14ac:dyDescent="0.25">
      <c r="A838" s="5">
        <v>45640</v>
      </c>
      <c r="B838" s="6" t="s">
        <v>57</v>
      </c>
      <c r="C838" s="6" t="s">
        <v>96</v>
      </c>
      <c r="D838" s="6" t="s">
        <v>97</v>
      </c>
      <c r="E838" s="6" t="s">
        <v>60</v>
      </c>
      <c r="F838" s="6" t="s">
        <v>61</v>
      </c>
      <c r="G838" s="6" t="s">
        <v>94</v>
      </c>
      <c r="H838" s="6" t="s">
        <v>98</v>
      </c>
      <c r="I838" s="6">
        <v>24</v>
      </c>
      <c r="J838" s="6">
        <v>6</v>
      </c>
      <c r="K838" s="6">
        <v>1973.7</v>
      </c>
      <c r="L838" s="6"/>
      <c r="M838" s="6" t="s">
        <v>64</v>
      </c>
      <c r="N838" s="10">
        <f>IF(AND(Table1[[#This Row],[quantity]] &gt;= 0, Table1[[#This Row],[amount]] &gt;= 0), Table1[[#This Row],[quantity]] * Table1[[#This Row],[amount]], 0)</f>
        <v>11842.2</v>
      </c>
      <c r="O838" s="10">
        <f t="shared" si="52"/>
        <v>51619.770000000004</v>
      </c>
      <c r="P838" s="10">
        <f t="shared" si="53"/>
        <v>92864.56</v>
      </c>
      <c r="Q838" s="10">
        <f t="shared" si="54"/>
        <v>71</v>
      </c>
      <c r="R838" s="10">
        <f t="shared" si="55"/>
        <v>17</v>
      </c>
      <c r="S838" s="10">
        <f>IF(Table1[[#This Row],[quantity]]&gt;0,Table1[[#This Row],[quantity]],0)</f>
        <v>6</v>
      </c>
      <c r="T838" s="10">
        <f>IF(AND(Table1[[#This Row],[quantity]]&lt;0,Table1[[#This Row],[amount]]&lt;0),Table1[[#This Row],[quantity]]*Table1[[#This Row],[amount]],0)</f>
        <v>0</v>
      </c>
      <c r="U838" s="10">
        <f>IF(Table1[[#This Row],[quantity]]&lt;0,Table1[[#This Row],[quantity]],0)</f>
        <v>0</v>
      </c>
    </row>
    <row r="839" spans="1:21" ht="14.25" customHeight="1" x14ac:dyDescent="0.25">
      <c r="A839" s="5">
        <v>45640</v>
      </c>
      <c r="B839" s="6" t="s">
        <v>57</v>
      </c>
      <c r="C839" s="6" t="s">
        <v>96</v>
      </c>
      <c r="D839" s="6" t="s">
        <v>97</v>
      </c>
      <c r="E839" s="6" t="s">
        <v>60</v>
      </c>
      <c r="F839" s="6" t="s">
        <v>61</v>
      </c>
      <c r="G839" s="6" t="s">
        <v>94</v>
      </c>
      <c r="H839" s="6" t="s">
        <v>98</v>
      </c>
      <c r="I839" s="6">
        <v>18</v>
      </c>
      <c r="J839" s="6">
        <v>6</v>
      </c>
      <c r="K839" s="6">
        <v>1973.7</v>
      </c>
      <c r="L839" s="6"/>
      <c r="M839" s="6" t="s">
        <v>64</v>
      </c>
      <c r="N839" s="10">
        <f>IF(AND(Table1[[#This Row],[quantity]] &gt;= 0, Table1[[#This Row],[amount]] &gt;= 0), Table1[[#This Row],[quantity]] * Table1[[#This Row],[amount]], 0)</f>
        <v>11842.2</v>
      </c>
      <c r="O839" s="10">
        <f t="shared" si="52"/>
        <v>39777.57</v>
      </c>
      <c r="P839" s="10">
        <f t="shared" si="53"/>
        <v>81022.36</v>
      </c>
      <c r="Q839" s="10">
        <f t="shared" si="54"/>
        <v>65</v>
      </c>
      <c r="R839" s="10">
        <f t="shared" si="55"/>
        <v>16</v>
      </c>
      <c r="S839" s="10">
        <f>IF(Table1[[#This Row],[quantity]]&gt;0,Table1[[#This Row],[quantity]],0)</f>
        <v>6</v>
      </c>
      <c r="T839" s="10">
        <f>IF(AND(Table1[[#This Row],[quantity]]&lt;0,Table1[[#This Row],[amount]]&lt;0),Table1[[#This Row],[quantity]]*Table1[[#This Row],[amount]],0)</f>
        <v>0</v>
      </c>
      <c r="U839" s="10">
        <f>IF(Table1[[#This Row],[quantity]]&lt;0,Table1[[#This Row],[quantity]],0)</f>
        <v>0</v>
      </c>
    </row>
    <row r="840" spans="1:21" ht="14.25" customHeight="1" x14ac:dyDescent="0.25">
      <c r="A840" s="5">
        <v>45646</v>
      </c>
      <c r="B840" s="6" t="s">
        <v>57</v>
      </c>
      <c r="C840" s="6" t="s">
        <v>67</v>
      </c>
      <c r="D840" s="6" t="s">
        <v>68</v>
      </c>
      <c r="E840" s="6" t="s">
        <v>60</v>
      </c>
      <c r="F840" s="6" t="s">
        <v>61</v>
      </c>
      <c r="G840" s="6" t="s">
        <v>94</v>
      </c>
      <c r="H840" s="6" t="s">
        <v>98</v>
      </c>
      <c r="I840" s="6">
        <v>18</v>
      </c>
      <c r="J840" s="6">
        <v>6</v>
      </c>
      <c r="K840" s="6">
        <v>1973.7</v>
      </c>
      <c r="L840" s="6"/>
      <c r="M840" s="6" t="s">
        <v>136</v>
      </c>
      <c r="N840" s="10">
        <f>IF(AND(Table1[[#This Row],[quantity]] &gt;= 0, Table1[[#This Row],[amount]] &gt;= 0), Table1[[#This Row],[quantity]] * Table1[[#This Row],[amount]], 0)</f>
        <v>11842.2</v>
      </c>
      <c r="O840" s="10">
        <f t="shared" si="52"/>
        <v>74325.929999999993</v>
      </c>
      <c r="P840" s="10">
        <f t="shared" si="53"/>
        <v>360604.31000000011</v>
      </c>
      <c r="Q840" s="10">
        <f t="shared" si="54"/>
        <v>590</v>
      </c>
      <c r="R840" s="10">
        <f t="shared" si="55"/>
        <v>72</v>
      </c>
      <c r="S840" s="10">
        <f>IF(Table1[[#This Row],[quantity]]&gt;0,Table1[[#This Row],[quantity]],0)</f>
        <v>6</v>
      </c>
      <c r="T840" s="10">
        <f>IF(AND(Table1[[#This Row],[quantity]]&lt;0,Table1[[#This Row],[amount]]&lt;0),Table1[[#This Row],[quantity]]*Table1[[#This Row],[amount]],0)</f>
        <v>0</v>
      </c>
      <c r="U840" s="10">
        <f>IF(Table1[[#This Row],[quantity]]&lt;0,Table1[[#This Row],[quantity]],0)</f>
        <v>0</v>
      </c>
    </row>
    <row r="841" spans="1:21" ht="14.25" customHeight="1" x14ac:dyDescent="0.25">
      <c r="A841" s="5">
        <v>45628</v>
      </c>
      <c r="B841" s="6" t="s">
        <v>57</v>
      </c>
      <c r="C841" s="6" t="s">
        <v>750</v>
      </c>
      <c r="D841" s="6" t="s">
        <v>751</v>
      </c>
      <c r="E841" s="6" t="s">
        <v>212</v>
      </c>
      <c r="F841" s="6" t="s">
        <v>213</v>
      </c>
      <c r="G841" s="6" t="s">
        <v>94</v>
      </c>
      <c r="H841" s="6" t="s">
        <v>98</v>
      </c>
      <c r="I841" s="6">
        <v>24</v>
      </c>
      <c r="J841" s="6">
        <v>6</v>
      </c>
      <c r="K841" s="6">
        <v>1973.7</v>
      </c>
      <c r="L841" s="6"/>
      <c r="M841" s="6" t="s">
        <v>207</v>
      </c>
      <c r="N841" s="10">
        <f>IF(AND(Table1[[#This Row],[quantity]] &gt;= 0, Table1[[#This Row],[amount]] &gt;= 0), Table1[[#This Row],[quantity]] * Table1[[#This Row],[amount]], 0)</f>
        <v>11842.2</v>
      </c>
      <c r="O841" s="10">
        <f t="shared" si="52"/>
        <v>14157.880000000001</v>
      </c>
      <c r="P841" s="10">
        <f t="shared" si="53"/>
        <v>70970.179999999978</v>
      </c>
      <c r="Q841" s="10">
        <f t="shared" si="54"/>
        <v>-1160</v>
      </c>
      <c r="R841" s="10">
        <f t="shared" si="55"/>
        <v>414</v>
      </c>
      <c r="S841" s="10">
        <f>IF(Table1[[#This Row],[quantity]]&gt;0,Table1[[#This Row],[quantity]],0)</f>
        <v>6</v>
      </c>
      <c r="T841" s="10">
        <f>IF(AND(Table1[[#This Row],[quantity]]&lt;0,Table1[[#This Row],[amount]]&lt;0),Table1[[#This Row],[quantity]]*Table1[[#This Row],[amount]],0)</f>
        <v>0</v>
      </c>
      <c r="U841" s="10">
        <f>IF(Table1[[#This Row],[quantity]]&lt;0,Table1[[#This Row],[quantity]],0)</f>
        <v>0</v>
      </c>
    </row>
    <row r="842" spans="1:21" ht="14.25" customHeight="1" x14ac:dyDescent="0.25">
      <c r="A842" s="5">
        <v>45640</v>
      </c>
      <c r="B842" s="6" t="s">
        <v>57</v>
      </c>
      <c r="C842" s="6" t="s">
        <v>96</v>
      </c>
      <c r="D842" s="6" t="s">
        <v>97</v>
      </c>
      <c r="E842" s="6" t="s">
        <v>60</v>
      </c>
      <c r="F842" s="6" t="s">
        <v>61</v>
      </c>
      <c r="G842" s="6" t="s">
        <v>18</v>
      </c>
      <c r="H842" s="6" t="s">
        <v>89</v>
      </c>
      <c r="I842" s="6">
        <v>36</v>
      </c>
      <c r="J842" s="6">
        <v>6</v>
      </c>
      <c r="K842" s="6">
        <v>1967.1</v>
      </c>
      <c r="L842" s="6"/>
      <c r="M842" s="6" t="s">
        <v>105</v>
      </c>
      <c r="N842" s="10">
        <f>IF(AND(Table1[[#This Row],[quantity]] &gt;= 0, Table1[[#This Row],[amount]] &gt;= 0), Table1[[#This Row],[quantity]] * Table1[[#This Row],[amount]], 0)</f>
        <v>11802.599999999999</v>
      </c>
      <c r="O842" s="10">
        <f t="shared" si="52"/>
        <v>27935.37</v>
      </c>
      <c r="P842" s="10">
        <f t="shared" si="53"/>
        <v>519200.68999999994</v>
      </c>
      <c r="Q842" s="10">
        <f t="shared" si="54"/>
        <v>701</v>
      </c>
      <c r="R842" s="10">
        <f t="shared" si="55"/>
        <v>97</v>
      </c>
      <c r="S842" s="10">
        <f>IF(Table1[[#This Row],[quantity]]&gt;0,Table1[[#This Row],[quantity]],0)</f>
        <v>6</v>
      </c>
      <c r="T842" s="10">
        <f>IF(AND(Table1[[#This Row],[quantity]]&lt;0,Table1[[#This Row],[amount]]&lt;0),Table1[[#This Row],[quantity]]*Table1[[#This Row],[amount]],0)</f>
        <v>0</v>
      </c>
      <c r="U842" s="10">
        <f>IF(Table1[[#This Row],[quantity]]&lt;0,Table1[[#This Row],[quantity]],0)</f>
        <v>0</v>
      </c>
    </row>
    <row r="843" spans="1:21" ht="14.25" customHeight="1" x14ac:dyDescent="0.25">
      <c r="A843" s="5">
        <v>45642</v>
      </c>
      <c r="B843" s="6" t="s">
        <v>57</v>
      </c>
      <c r="C843" s="6" t="s">
        <v>129</v>
      </c>
      <c r="D843" s="6" t="s">
        <v>130</v>
      </c>
      <c r="E843" s="6" t="s">
        <v>81</v>
      </c>
      <c r="F843" s="6" t="s">
        <v>82</v>
      </c>
      <c r="G843" s="6" t="s">
        <v>18</v>
      </c>
      <c r="H843" s="6" t="s">
        <v>89</v>
      </c>
      <c r="I843" s="6">
        <v>36</v>
      </c>
      <c r="J843" s="6">
        <v>6</v>
      </c>
      <c r="K843" s="6">
        <v>1967.1</v>
      </c>
      <c r="L843" s="6"/>
      <c r="M843" s="6" t="s">
        <v>105</v>
      </c>
      <c r="N843" s="10">
        <f>IF(AND(Table1[[#This Row],[quantity]] &gt;= 0, Table1[[#This Row],[amount]] &gt;= 0), Table1[[#This Row],[quantity]] * Table1[[#This Row],[amount]], 0)</f>
        <v>11802.599999999999</v>
      </c>
      <c r="O843" s="10">
        <f t="shared" si="52"/>
        <v>227407.23999999996</v>
      </c>
      <c r="P843" s="10">
        <f t="shared" si="53"/>
        <v>507398.08999999997</v>
      </c>
      <c r="Q843" s="10">
        <f t="shared" si="54"/>
        <v>695</v>
      </c>
      <c r="R843" s="10">
        <f t="shared" si="55"/>
        <v>96</v>
      </c>
      <c r="S843" s="10">
        <f>IF(Table1[[#This Row],[quantity]]&gt;0,Table1[[#This Row],[quantity]],0)</f>
        <v>6</v>
      </c>
      <c r="T843" s="10">
        <f>IF(AND(Table1[[#This Row],[quantity]]&lt;0,Table1[[#This Row],[amount]]&lt;0),Table1[[#This Row],[quantity]]*Table1[[#This Row],[amount]],0)</f>
        <v>0</v>
      </c>
      <c r="U843" s="10">
        <f>IF(Table1[[#This Row],[quantity]]&lt;0,Table1[[#This Row],[quantity]],0)</f>
        <v>0</v>
      </c>
    </row>
    <row r="844" spans="1:21" ht="14.25" customHeight="1" x14ac:dyDescent="0.25">
      <c r="A844" s="5">
        <v>45642</v>
      </c>
      <c r="B844" s="6" t="s">
        <v>57</v>
      </c>
      <c r="C844" s="6" t="s">
        <v>126</v>
      </c>
      <c r="D844" s="6" t="s">
        <v>127</v>
      </c>
      <c r="E844" s="6" t="s">
        <v>45</v>
      </c>
      <c r="F844" s="6" t="s">
        <v>128</v>
      </c>
      <c r="G844" s="6" t="s">
        <v>31</v>
      </c>
      <c r="H844" s="6" t="s">
        <v>32</v>
      </c>
      <c r="I844" s="6">
        <v>60</v>
      </c>
      <c r="J844" s="6">
        <v>12</v>
      </c>
      <c r="K844" s="6">
        <v>973.08</v>
      </c>
      <c r="L844" s="6"/>
      <c r="M844" s="6" t="s">
        <v>105</v>
      </c>
      <c r="N844" s="10">
        <f>IF(AND(Table1[[#This Row],[quantity]] &gt;= 0, Table1[[#This Row],[amount]] &gt;= 0), Table1[[#This Row],[quantity]] * Table1[[#This Row],[amount]], 0)</f>
        <v>11676.960000000001</v>
      </c>
      <c r="O844" s="10">
        <f t="shared" si="52"/>
        <v>215926.62000000002</v>
      </c>
      <c r="P844" s="10">
        <f t="shared" si="53"/>
        <v>495595.48999999993</v>
      </c>
      <c r="Q844" s="10">
        <f t="shared" si="54"/>
        <v>689</v>
      </c>
      <c r="R844" s="10">
        <f t="shared" si="55"/>
        <v>95</v>
      </c>
      <c r="S844" s="10">
        <f>IF(Table1[[#This Row],[quantity]]&gt;0,Table1[[#This Row],[quantity]],0)</f>
        <v>12</v>
      </c>
      <c r="T844" s="10">
        <f>IF(AND(Table1[[#This Row],[quantity]]&lt;0,Table1[[#This Row],[amount]]&lt;0),Table1[[#This Row],[quantity]]*Table1[[#This Row],[amount]],0)</f>
        <v>0</v>
      </c>
      <c r="U844" s="10">
        <f>IF(Table1[[#This Row],[quantity]]&lt;0,Table1[[#This Row],[quantity]],0)</f>
        <v>0</v>
      </c>
    </row>
    <row r="845" spans="1:21" ht="14.25" customHeight="1" x14ac:dyDescent="0.25">
      <c r="A845" s="5">
        <v>45642</v>
      </c>
      <c r="B845" s="6" t="s">
        <v>57</v>
      </c>
      <c r="C845" s="6" t="s">
        <v>129</v>
      </c>
      <c r="D845" s="6" t="s">
        <v>130</v>
      </c>
      <c r="E845" s="6" t="s">
        <v>81</v>
      </c>
      <c r="F845" s="6" t="s">
        <v>82</v>
      </c>
      <c r="G845" s="6" t="s">
        <v>40</v>
      </c>
      <c r="H845" s="6" t="s">
        <v>42</v>
      </c>
      <c r="I845" s="6">
        <v>25</v>
      </c>
      <c r="J845" s="6">
        <v>3</v>
      </c>
      <c r="K845" s="6">
        <v>3799.89</v>
      </c>
      <c r="L845" s="6"/>
      <c r="M845" s="6" t="s">
        <v>105</v>
      </c>
      <c r="N845" s="10">
        <f>IF(AND(Table1[[#This Row],[quantity]] &gt;= 0, Table1[[#This Row],[amount]] &gt;= 0), Table1[[#This Row],[quantity]] * Table1[[#This Row],[amount]], 0)</f>
        <v>11399.67</v>
      </c>
      <c r="O845" s="10">
        <f t="shared" si="52"/>
        <v>215604.63999999998</v>
      </c>
      <c r="P845" s="10">
        <f t="shared" si="53"/>
        <v>483918.52999999997</v>
      </c>
      <c r="Q845" s="10">
        <f t="shared" si="54"/>
        <v>677</v>
      </c>
      <c r="R845" s="10">
        <f t="shared" si="55"/>
        <v>94</v>
      </c>
      <c r="S845" s="10">
        <f>IF(Table1[[#This Row],[quantity]]&gt;0,Table1[[#This Row],[quantity]],0)</f>
        <v>3</v>
      </c>
      <c r="T845" s="10">
        <f>IF(AND(Table1[[#This Row],[quantity]]&lt;0,Table1[[#This Row],[amount]]&lt;0),Table1[[#This Row],[quantity]]*Table1[[#This Row],[amount]],0)</f>
        <v>0</v>
      </c>
      <c r="U845" s="10">
        <f>IF(Table1[[#This Row],[quantity]]&lt;0,Table1[[#This Row],[quantity]],0)</f>
        <v>0</v>
      </c>
    </row>
    <row r="846" spans="1:21" ht="14.25" customHeight="1" x14ac:dyDescent="0.25">
      <c r="A846" s="5">
        <v>45640</v>
      </c>
      <c r="B846" s="6" t="s">
        <v>57</v>
      </c>
      <c r="C846" s="6" t="s">
        <v>99</v>
      </c>
      <c r="D846" s="6" t="s">
        <v>100</v>
      </c>
      <c r="E846" s="6" t="s">
        <v>81</v>
      </c>
      <c r="F846" s="6" t="s">
        <v>82</v>
      </c>
      <c r="G846" s="6" t="s">
        <v>40</v>
      </c>
      <c r="H846" s="6" t="s">
        <v>42</v>
      </c>
      <c r="I846" s="6">
        <v>25</v>
      </c>
      <c r="J846" s="6">
        <v>3</v>
      </c>
      <c r="K846" s="6">
        <v>3799.89</v>
      </c>
      <c r="L846" s="6"/>
      <c r="M846" s="6" t="s">
        <v>105</v>
      </c>
      <c r="N846" s="10">
        <f>IF(AND(Table1[[#This Row],[quantity]] &gt;= 0, Table1[[#This Row],[amount]] &gt;= 0), Table1[[#This Row],[quantity]] * Table1[[#This Row],[amount]], 0)</f>
        <v>11399.67</v>
      </c>
      <c r="O846" s="10">
        <f t="shared" si="52"/>
        <v>26469.29</v>
      </c>
      <c r="P846" s="10">
        <f t="shared" si="53"/>
        <v>472518.86000000004</v>
      </c>
      <c r="Q846" s="10">
        <f t="shared" si="54"/>
        <v>674</v>
      </c>
      <c r="R846" s="10">
        <f t="shared" si="55"/>
        <v>93</v>
      </c>
      <c r="S846" s="10">
        <f>IF(Table1[[#This Row],[quantity]]&gt;0,Table1[[#This Row],[quantity]],0)</f>
        <v>3</v>
      </c>
      <c r="T846" s="10">
        <f>IF(AND(Table1[[#This Row],[quantity]]&lt;0,Table1[[#This Row],[amount]]&lt;0),Table1[[#This Row],[quantity]]*Table1[[#This Row],[amount]],0)</f>
        <v>0</v>
      </c>
      <c r="U846" s="10">
        <f>IF(Table1[[#This Row],[quantity]]&lt;0,Table1[[#This Row],[quantity]],0)</f>
        <v>0</v>
      </c>
    </row>
    <row r="847" spans="1:21" ht="14.25" customHeight="1" x14ac:dyDescent="0.25">
      <c r="A847" s="5">
        <v>45628</v>
      </c>
      <c r="B847" s="6" t="s">
        <v>83</v>
      </c>
      <c r="C847" s="6" t="s">
        <v>405</v>
      </c>
      <c r="D847" s="6" t="s">
        <v>406</v>
      </c>
      <c r="E847" s="6" t="s">
        <v>407</v>
      </c>
      <c r="F847" s="6" t="s">
        <v>408</v>
      </c>
      <c r="G847" s="6" t="s">
        <v>62</v>
      </c>
      <c r="H847" s="6" t="s">
        <v>63</v>
      </c>
      <c r="I847" s="6">
        <v>12</v>
      </c>
      <c r="J847" s="6">
        <v>-5</v>
      </c>
      <c r="K847" s="6">
        <v>-2275.85</v>
      </c>
      <c r="L847" s="6" t="s">
        <v>174</v>
      </c>
      <c r="M847" s="6" t="s">
        <v>207</v>
      </c>
      <c r="N847" s="10">
        <f>IF(AND(Table1[[#This Row],[quantity]] &gt;= 0, Table1[[#This Row],[amount]] &gt;= 0), Table1[[#This Row],[quantity]] * Table1[[#This Row],[amount]], 0)</f>
        <v>0</v>
      </c>
      <c r="O847" s="10">
        <f t="shared" si="52"/>
        <v>0</v>
      </c>
      <c r="P847" s="10">
        <f t="shared" si="53"/>
        <v>59127.979999999996</v>
      </c>
      <c r="Q847" s="10">
        <f t="shared" si="54"/>
        <v>-1166</v>
      </c>
      <c r="R847" s="10">
        <f t="shared" si="55"/>
        <v>413</v>
      </c>
      <c r="S847" s="10">
        <f>IF(Table1[[#This Row],[quantity]]&gt;0,Table1[[#This Row],[quantity]],0)</f>
        <v>0</v>
      </c>
      <c r="T847" s="10">
        <f>IF(AND(Table1[[#This Row],[quantity]]&lt;0,Table1[[#This Row],[amount]]&lt;0),Table1[[#This Row],[quantity]]*Table1[[#This Row],[amount]],0)</f>
        <v>11379.25</v>
      </c>
      <c r="U847" s="10">
        <f>IF(Table1[[#This Row],[quantity]]&lt;0,Table1[[#This Row],[quantity]],0)</f>
        <v>-5</v>
      </c>
    </row>
    <row r="848" spans="1:21" ht="14.25" customHeight="1" x14ac:dyDescent="0.25">
      <c r="A848" s="5">
        <v>45642</v>
      </c>
      <c r="B848" s="6" t="s">
        <v>57</v>
      </c>
      <c r="C848" s="6" t="s">
        <v>126</v>
      </c>
      <c r="D848" s="6" t="s">
        <v>127</v>
      </c>
      <c r="E848" s="6" t="s">
        <v>45</v>
      </c>
      <c r="F848" s="6" t="s">
        <v>128</v>
      </c>
      <c r="G848" s="6" t="s">
        <v>94</v>
      </c>
      <c r="H848" s="6" t="s">
        <v>95</v>
      </c>
      <c r="I848" s="6">
        <v>192</v>
      </c>
      <c r="J848" s="6">
        <v>12</v>
      </c>
      <c r="K848" s="6">
        <v>936.72</v>
      </c>
      <c r="L848" s="6"/>
      <c r="M848" s="6" t="s">
        <v>105</v>
      </c>
      <c r="N848" s="10">
        <f>IF(AND(Table1[[#This Row],[quantity]] &gt;= 0, Table1[[#This Row],[amount]] &gt;= 0), Table1[[#This Row],[quantity]] * Table1[[#This Row],[amount]], 0)</f>
        <v>11240.64</v>
      </c>
      <c r="O848" s="10">
        <f t="shared" si="52"/>
        <v>204249.65999999997</v>
      </c>
      <c r="P848" s="10">
        <f t="shared" si="53"/>
        <v>461119.19</v>
      </c>
      <c r="Q848" s="10">
        <f t="shared" si="54"/>
        <v>671</v>
      </c>
      <c r="R848" s="10">
        <f t="shared" si="55"/>
        <v>92</v>
      </c>
      <c r="S848" s="10">
        <f>IF(Table1[[#This Row],[quantity]]&gt;0,Table1[[#This Row],[quantity]],0)</f>
        <v>12</v>
      </c>
      <c r="T848" s="10">
        <f>IF(AND(Table1[[#This Row],[quantity]]&lt;0,Table1[[#This Row],[amount]]&lt;0),Table1[[#This Row],[quantity]]*Table1[[#This Row],[amount]],0)</f>
        <v>0</v>
      </c>
      <c r="U848" s="10">
        <f>IF(Table1[[#This Row],[quantity]]&lt;0,Table1[[#This Row],[quantity]],0)</f>
        <v>0</v>
      </c>
    </row>
    <row r="849" spans="1:21" ht="14.25" customHeight="1" x14ac:dyDescent="0.25">
      <c r="A849" s="5">
        <v>45628</v>
      </c>
      <c r="B849" s="6" t="s">
        <v>57</v>
      </c>
      <c r="C849" s="6" t="s">
        <v>729</v>
      </c>
      <c r="D849" s="6" t="s">
        <v>730</v>
      </c>
      <c r="E849" s="6" t="s">
        <v>248</v>
      </c>
      <c r="F849" s="6" t="s">
        <v>249</v>
      </c>
      <c r="G849" s="6" t="s">
        <v>94</v>
      </c>
      <c r="H849" s="6" t="s">
        <v>95</v>
      </c>
      <c r="I849" s="6">
        <v>192</v>
      </c>
      <c r="J849" s="6">
        <v>12</v>
      </c>
      <c r="K849" s="6">
        <v>936.72</v>
      </c>
      <c r="L849" s="6"/>
      <c r="M849" s="6" t="s">
        <v>207</v>
      </c>
      <c r="N849" s="10">
        <f>IF(AND(Table1[[#This Row],[quantity]] &gt;= 0, Table1[[#This Row],[amount]] &gt;= 0), Table1[[#This Row],[quantity]] * Table1[[#This Row],[amount]], 0)</f>
        <v>11240.64</v>
      </c>
      <c r="O849" s="10">
        <f t="shared" si="52"/>
        <v>11240.64</v>
      </c>
      <c r="P849" s="10">
        <f t="shared" si="53"/>
        <v>59127.979999999996</v>
      </c>
      <c r="Q849" s="10">
        <f t="shared" si="54"/>
        <v>-1161</v>
      </c>
      <c r="R849" s="10">
        <f t="shared" si="55"/>
        <v>412</v>
      </c>
      <c r="S849" s="10">
        <f>IF(Table1[[#This Row],[quantity]]&gt;0,Table1[[#This Row],[quantity]],0)</f>
        <v>12</v>
      </c>
      <c r="T849" s="10">
        <f>IF(AND(Table1[[#This Row],[quantity]]&lt;0,Table1[[#This Row],[amount]]&lt;0),Table1[[#This Row],[quantity]]*Table1[[#This Row],[amount]],0)</f>
        <v>0</v>
      </c>
      <c r="U849" s="10">
        <f>IF(Table1[[#This Row],[quantity]]&lt;0,Table1[[#This Row],[quantity]],0)</f>
        <v>0</v>
      </c>
    </row>
    <row r="850" spans="1:21" ht="14.25" customHeight="1" x14ac:dyDescent="0.25">
      <c r="A850" s="5">
        <v>45628</v>
      </c>
      <c r="B850" s="6" t="s">
        <v>57</v>
      </c>
      <c r="C850" s="6" t="s">
        <v>741</v>
      </c>
      <c r="D850" s="6" t="s">
        <v>742</v>
      </c>
      <c r="E850" s="6" t="s">
        <v>36</v>
      </c>
      <c r="F850" s="6" t="s">
        <v>743</v>
      </c>
      <c r="G850" s="6" t="s">
        <v>94</v>
      </c>
      <c r="H850" s="6" t="s">
        <v>95</v>
      </c>
      <c r="I850" s="6">
        <v>192</v>
      </c>
      <c r="J850" s="6">
        <v>12</v>
      </c>
      <c r="K850" s="6">
        <v>936.72</v>
      </c>
      <c r="L850" s="6"/>
      <c r="M850" s="6" t="s">
        <v>207</v>
      </c>
      <c r="N850" s="10">
        <f>IF(AND(Table1[[#This Row],[quantity]] &gt;= 0, Table1[[#This Row],[amount]] &gt;= 0), Table1[[#This Row],[quantity]] * Table1[[#This Row],[amount]], 0)</f>
        <v>11240.64</v>
      </c>
      <c r="O850" s="10">
        <f t="shared" si="52"/>
        <v>11240.64</v>
      </c>
      <c r="P850" s="10">
        <f t="shared" si="53"/>
        <v>47887.339999999989</v>
      </c>
      <c r="Q850" s="10">
        <f t="shared" si="54"/>
        <v>-1173</v>
      </c>
      <c r="R850" s="10">
        <f t="shared" si="55"/>
        <v>411</v>
      </c>
      <c r="S850" s="10">
        <f>IF(Table1[[#This Row],[quantity]]&gt;0,Table1[[#This Row],[quantity]],0)</f>
        <v>12</v>
      </c>
      <c r="T850" s="10">
        <f>IF(AND(Table1[[#This Row],[quantity]]&lt;0,Table1[[#This Row],[amount]]&lt;0),Table1[[#This Row],[quantity]]*Table1[[#This Row],[amount]],0)</f>
        <v>0</v>
      </c>
      <c r="U850" s="10">
        <f>IF(Table1[[#This Row],[quantity]]&lt;0,Table1[[#This Row],[quantity]],0)</f>
        <v>0</v>
      </c>
    </row>
    <row r="851" spans="1:21" ht="14.25" customHeight="1" x14ac:dyDescent="0.25">
      <c r="A851" s="5">
        <v>45642</v>
      </c>
      <c r="B851" s="6" t="s">
        <v>57</v>
      </c>
      <c r="C851" s="6" t="s">
        <v>129</v>
      </c>
      <c r="D851" s="6" t="s">
        <v>130</v>
      </c>
      <c r="E851" s="6" t="s">
        <v>81</v>
      </c>
      <c r="F851" s="6" t="s">
        <v>82</v>
      </c>
      <c r="G851" s="6" t="s">
        <v>18</v>
      </c>
      <c r="H851" s="6" t="s">
        <v>19</v>
      </c>
      <c r="I851" s="6">
        <v>60</v>
      </c>
      <c r="J851" s="6">
        <v>3</v>
      </c>
      <c r="K851" s="6">
        <v>3716.22</v>
      </c>
      <c r="L851" s="6"/>
      <c r="M851" s="6" t="s">
        <v>105</v>
      </c>
      <c r="N851" s="10">
        <f>IF(AND(Table1[[#This Row],[quantity]] &gt;= 0, Table1[[#This Row],[amount]] &gt;= 0), Table1[[#This Row],[quantity]] * Table1[[#This Row],[amount]], 0)</f>
        <v>11148.66</v>
      </c>
      <c r="O851" s="10">
        <f t="shared" si="52"/>
        <v>204204.96999999997</v>
      </c>
      <c r="P851" s="10">
        <f t="shared" si="53"/>
        <v>449878.55000000005</v>
      </c>
      <c r="Q851" s="10">
        <f t="shared" si="54"/>
        <v>659</v>
      </c>
      <c r="R851" s="10">
        <f t="shared" si="55"/>
        <v>91</v>
      </c>
      <c r="S851" s="10">
        <f>IF(Table1[[#This Row],[quantity]]&gt;0,Table1[[#This Row],[quantity]],0)</f>
        <v>3</v>
      </c>
      <c r="T851" s="10">
        <f>IF(AND(Table1[[#This Row],[quantity]]&lt;0,Table1[[#This Row],[amount]]&lt;0),Table1[[#This Row],[quantity]]*Table1[[#This Row],[amount]],0)</f>
        <v>0</v>
      </c>
      <c r="U851" s="10">
        <f>IF(Table1[[#This Row],[quantity]]&lt;0,Table1[[#This Row],[quantity]],0)</f>
        <v>0</v>
      </c>
    </row>
    <row r="852" spans="1:21" ht="14.25" customHeight="1" x14ac:dyDescent="0.25">
      <c r="A852" s="5">
        <v>45640</v>
      </c>
      <c r="B852" s="6" t="s">
        <v>57</v>
      </c>
      <c r="C852" s="6" t="s">
        <v>99</v>
      </c>
      <c r="D852" s="6" t="s">
        <v>100</v>
      </c>
      <c r="E852" s="6" t="s">
        <v>81</v>
      </c>
      <c r="F852" s="6" t="s">
        <v>82</v>
      </c>
      <c r="G852" s="6" t="s">
        <v>18</v>
      </c>
      <c r="H852" s="6" t="s">
        <v>19</v>
      </c>
      <c r="I852" s="6">
        <v>60</v>
      </c>
      <c r="J852" s="6">
        <v>3</v>
      </c>
      <c r="K852" s="6">
        <v>3716.22</v>
      </c>
      <c r="L852" s="6"/>
      <c r="M852" s="6" t="s">
        <v>64</v>
      </c>
      <c r="N852" s="10">
        <f>IF(AND(Table1[[#This Row],[quantity]] &gt;= 0, Table1[[#This Row],[amount]] &gt;= 0), Table1[[#This Row],[quantity]] * Table1[[#This Row],[amount]], 0)</f>
        <v>11148.66</v>
      </c>
      <c r="O852" s="10">
        <f t="shared" si="52"/>
        <v>15069.619999999999</v>
      </c>
      <c r="P852" s="10">
        <f t="shared" si="53"/>
        <v>69180.160000000003</v>
      </c>
      <c r="Q852" s="10">
        <f t="shared" si="54"/>
        <v>59</v>
      </c>
      <c r="R852" s="10">
        <f t="shared" si="55"/>
        <v>15</v>
      </c>
      <c r="S852" s="10">
        <f>IF(Table1[[#This Row],[quantity]]&gt;0,Table1[[#This Row],[quantity]],0)</f>
        <v>3</v>
      </c>
      <c r="T852" s="10">
        <f>IF(AND(Table1[[#This Row],[quantity]]&lt;0,Table1[[#This Row],[amount]]&lt;0),Table1[[#This Row],[quantity]]*Table1[[#This Row],[amount]],0)</f>
        <v>0</v>
      </c>
      <c r="U852" s="10">
        <f>IF(Table1[[#This Row],[quantity]]&lt;0,Table1[[#This Row],[quantity]],0)</f>
        <v>0</v>
      </c>
    </row>
    <row r="853" spans="1:21" ht="14.25" customHeight="1" x14ac:dyDescent="0.25">
      <c r="A853" s="5">
        <v>45639</v>
      </c>
      <c r="B853" s="6" t="s">
        <v>57</v>
      </c>
      <c r="C853" s="6" t="s">
        <v>69</v>
      </c>
      <c r="D853" s="6" t="s">
        <v>70</v>
      </c>
      <c r="E853" s="6" t="s">
        <v>60</v>
      </c>
      <c r="F853" s="6" t="s">
        <v>61</v>
      </c>
      <c r="G853" s="6" t="s">
        <v>74</v>
      </c>
      <c r="H853" s="6" t="s">
        <v>75</v>
      </c>
      <c r="I853" s="6">
        <v>48</v>
      </c>
      <c r="J853" s="6">
        <v>12</v>
      </c>
      <c r="K853" s="6">
        <v>916.44</v>
      </c>
      <c r="L853" s="6"/>
      <c r="M853" s="6" t="s">
        <v>64</v>
      </c>
      <c r="N853" s="10">
        <f>IF(AND(Table1[[#This Row],[quantity]] &gt;= 0, Table1[[#This Row],[amount]] &gt;= 0), Table1[[#This Row],[quantity]] * Table1[[#This Row],[amount]], 0)</f>
        <v>10997.28</v>
      </c>
      <c r="O853" s="10">
        <f t="shared" si="52"/>
        <v>29148.639999999999</v>
      </c>
      <c r="P853" s="10">
        <f t="shared" si="53"/>
        <v>58031.499999999993</v>
      </c>
      <c r="Q853" s="10">
        <f t="shared" si="54"/>
        <v>56</v>
      </c>
      <c r="R853" s="10">
        <f t="shared" si="55"/>
        <v>14</v>
      </c>
      <c r="S853" s="10">
        <f>IF(Table1[[#This Row],[quantity]]&gt;0,Table1[[#This Row],[quantity]],0)</f>
        <v>12</v>
      </c>
      <c r="T853" s="10">
        <f>IF(AND(Table1[[#This Row],[quantity]]&lt;0,Table1[[#This Row],[amount]]&lt;0),Table1[[#This Row],[quantity]]*Table1[[#This Row],[amount]],0)</f>
        <v>0</v>
      </c>
      <c r="U853" s="10">
        <f>IF(Table1[[#This Row],[quantity]]&lt;0,Table1[[#This Row],[quantity]],0)</f>
        <v>0</v>
      </c>
    </row>
    <row r="854" spans="1:21" ht="14.25" customHeight="1" x14ac:dyDescent="0.25">
      <c r="A854" s="5">
        <v>45642</v>
      </c>
      <c r="B854" s="6" t="s">
        <v>57</v>
      </c>
      <c r="C854" s="6" t="s">
        <v>126</v>
      </c>
      <c r="D854" s="6" t="s">
        <v>127</v>
      </c>
      <c r="E854" s="6" t="s">
        <v>45</v>
      </c>
      <c r="F854" s="6" t="s">
        <v>128</v>
      </c>
      <c r="G854" s="6" t="s">
        <v>74</v>
      </c>
      <c r="H854" s="6" t="s">
        <v>75</v>
      </c>
      <c r="I854" s="6">
        <v>48</v>
      </c>
      <c r="J854" s="6">
        <v>12</v>
      </c>
      <c r="K854" s="6">
        <v>916.44</v>
      </c>
      <c r="L854" s="6"/>
      <c r="M854" s="6" t="s">
        <v>136</v>
      </c>
      <c r="N854" s="10">
        <f>IF(AND(Table1[[#This Row],[quantity]] &gt;= 0, Table1[[#This Row],[amount]] &gt;= 0), Table1[[#This Row],[quantity]] * Table1[[#This Row],[amount]], 0)</f>
        <v>10997.28</v>
      </c>
      <c r="O854" s="10">
        <f t="shared" si="52"/>
        <v>193009.02000000002</v>
      </c>
      <c r="P854" s="10">
        <f t="shared" si="53"/>
        <v>348762.11000000016</v>
      </c>
      <c r="Q854" s="10">
        <f t="shared" si="54"/>
        <v>584</v>
      </c>
      <c r="R854" s="10">
        <f t="shared" si="55"/>
        <v>71</v>
      </c>
      <c r="S854" s="10">
        <f>IF(Table1[[#This Row],[quantity]]&gt;0,Table1[[#This Row],[quantity]],0)</f>
        <v>12</v>
      </c>
      <c r="T854" s="10">
        <f>IF(AND(Table1[[#This Row],[quantity]]&lt;0,Table1[[#This Row],[amount]]&lt;0),Table1[[#This Row],[quantity]]*Table1[[#This Row],[amount]],0)</f>
        <v>0</v>
      </c>
      <c r="U854" s="10">
        <f>IF(Table1[[#This Row],[quantity]]&lt;0,Table1[[#This Row],[quantity]],0)</f>
        <v>0</v>
      </c>
    </row>
    <row r="855" spans="1:21" ht="14.25" customHeight="1" x14ac:dyDescent="0.25">
      <c r="A855" s="5">
        <v>45642</v>
      </c>
      <c r="B855" s="6" t="s">
        <v>57</v>
      </c>
      <c r="C855" s="6" t="s">
        <v>126</v>
      </c>
      <c r="D855" s="6" t="s">
        <v>127</v>
      </c>
      <c r="E855" s="6" t="s">
        <v>45</v>
      </c>
      <c r="F855" s="6" t="s">
        <v>128</v>
      </c>
      <c r="G855" s="6" t="s">
        <v>74</v>
      </c>
      <c r="H855" s="6" t="s">
        <v>75</v>
      </c>
      <c r="I855" s="6">
        <v>48</v>
      </c>
      <c r="J855" s="6">
        <v>12</v>
      </c>
      <c r="K855" s="6">
        <v>916.44</v>
      </c>
      <c r="L855" s="6"/>
      <c r="M855" s="6" t="s">
        <v>136</v>
      </c>
      <c r="N855" s="10">
        <f>IF(AND(Table1[[#This Row],[quantity]] &gt;= 0, Table1[[#This Row],[amount]] &gt;= 0), Table1[[#This Row],[quantity]] * Table1[[#This Row],[amount]], 0)</f>
        <v>10997.28</v>
      </c>
      <c r="O855" s="10">
        <f t="shared" si="52"/>
        <v>182011.74000000002</v>
      </c>
      <c r="P855" s="10">
        <f t="shared" si="53"/>
        <v>337764.83000000013</v>
      </c>
      <c r="Q855" s="10">
        <f t="shared" si="54"/>
        <v>572</v>
      </c>
      <c r="R855" s="10">
        <f t="shared" si="55"/>
        <v>70</v>
      </c>
      <c r="S855" s="10">
        <f>IF(Table1[[#This Row],[quantity]]&gt;0,Table1[[#This Row],[quantity]],0)</f>
        <v>12</v>
      </c>
      <c r="T855" s="10">
        <f>IF(AND(Table1[[#This Row],[quantity]]&lt;0,Table1[[#This Row],[amount]]&lt;0),Table1[[#This Row],[quantity]]*Table1[[#This Row],[amount]],0)</f>
        <v>0</v>
      </c>
      <c r="U855" s="10">
        <f>IF(Table1[[#This Row],[quantity]]&lt;0,Table1[[#This Row],[quantity]],0)</f>
        <v>0</v>
      </c>
    </row>
    <row r="856" spans="1:21" ht="14.25" customHeight="1" x14ac:dyDescent="0.25">
      <c r="A856" s="5">
        <v>45642</v>
      </c>
      <c r="B856" s="6" t="s">
        <v>57</v>
      </c>
      <c r="C856" s="6" t="s">
        <v>129</v>
      </c>
      <c r="D856" s="6" t="s">
        <v>130</v>
      </c>
      <c r="E856" s="6" t="s">
        <v>81</v>
      </c>
      <c r="F856" s="6" t="s">
        <v>82</v>
      </c>
      <c r="G856" s="6" t="s">
        <v>74</v>
      </c>
      <c r="H856" s="6" t="s">
        <v>75</v>
      </c>
      <c r="I856" s="6">
        <v>48</v>
      </c>
      <c r="J856" s="6">
        <v>12</v>
      </c>
      <c r="K856" s="6">
        <v>916.44</v>
      </c>
      <c r="L856" s="6"/>
      <c r="M856" s="6" t="s">
        <v>136</v>
      </c>
      <c r="N856" s="10">
        <f>IF(AND(Table1[[#This Row],[quantity]] &gt;= 0, Table1[[#This Row],[amount]] &gt;= 0), Table1[[#This Row],[quantity]] * Table1[[#This Row],[amount]], 0)</f>
        <v>10997.28</v>
      </c>
      <c r="O856" s="10">
        <f t="shared" si="52"/>
        <v>193056.30999999997</v>
      </c>
      <c r="P856" s="10">
        <f t="shared" si="53"/>
        <v>326767.5500000001</v>
      </c>
      <c r="Q856" s="10">
        <f t="shared" si="54"/>
        <v>560</v>
      </c>
      <c r="R856" s="10">
        <f t="shared" si="55"/>
        <v>69</v>
      </c>
      <c r="S856" s="10">
        <f>IF(Table1[[#This Row],[quantity]]&gt;0,Table1[[#This Row],[quantity]],0)</f>
        <v>12</v>
      </c>
      <c r="T856" s="10">
        <f>IF(AND(Table1[[#This Row],[quantity]]&lt;0,Table1[[#This Row],[amount]]&lt;0),Table1[[#This Row],[quantity]]*Table1[[#This Row],[amount]],0)</f>
        <v>0</v>
      </c>
      <c r="U856" s="10">
        <f>IF(Table1[[#This Row],[quantity]]&lt;0,Table1[[#This Row],[quantity]],0)</f>
        <v>0</v>
      </c>
    </row>
    <row r="857" spans="1:21" ht="14.25" customHeight="1" x14ac:dyDescent="0.25">
      <c r="A857" s="5">
        <v>45640</v>
      </c>
      <c r="B857" s="6" t="s">
        <v>57</v>
      </c>
      <c r="C857" s="6" t="s">
        <v>79</v>
      </c>
      <c r="D857" s="6" t="s">
        <v>80</v>
      </c>
      <c r="E857" s="6" t="s">
        <v>81</v>
      </c>
      <c r="F857" s="6" t="s">
        <v>82</v>
      </c>
      <c r="G857" s="6" t="s">
        <v>74</v>
      </c>
      <c r="H857" s="6" t="s">
        <v>75</v>
      </c>
      <c r="I857" s="6">
        <v>48</v>
      </c>
      <c r="J857" s="6">
        <v>12</v>
      </c>
      <c r="K857" s="6">
        <v>916.44</v>
      </c>
      <c r="L857" s="6"/>
      <c r="M857" s="6" t="s">
        <v>105</v>
      </c>
      <c r="N857" s="10">
        <f>IF(AND(Table1[[#This Row],[quantity]] &gt;= 0, Table1[[#This Row],[amount]] &gt;= 0), Table1[[#This Row],[quantity]] * Table1[[#This Row],[amount]], 0)</f>
        <v>10997.28</v>
      </c>
      <c r="O857" s="10">
        <f t="shared" si="52"/>
        <v>31711.67</v>
      </c>
      <c r="P857" s="10">
        <f t="shared" si="53"/>
        <v>438729.89000000007</v>
      </c>
      <c r="Q857" s="10">
        <f t="shared" si="54"/>
        <v>656</v>
      </c>
      <c r="R857" s="10">
        <f t="shared" si="55"/>
        <v>90</v>
      </c>
      <c r="S857" s="10">
        <f>IF(Table1[[#This Row],[quantity]]&gt;0,Table1[[#This Row],[quantity]],0)</f>
        <v>12</v>
      </c>
      <c r="T857" s="10">
        <f>IF(AND(Table1[[#This Row],[quantity]]&lt;0,Table1[[#This Row],[amount]]&lt;0),Table1[[#This Row],[quantity]]*Table1[[#This Row],[amount]],0)</f>
        <v>0</v>
      </c>
      <c r="U857" s="10">
        <f>IF(Table1[[#This Row],[quantity]]&lt;0,Table1[[#This Row],[quantity]],0)</f>
        <v>0</v>
      </c>
    </row>
    <row r="858" spans="1:21" ht="14.25" customHeight="1" x14ac:dyDescent="0.25">
      <c r="A858" s="5">
        <v>45642</v>
      </c>
      <c r="B858" s="6" t="s">
        <v>57</v>
      </c>
      <c r="C858" s="6" t="s">
        <v>126</v>
      </c>
      <c r="D858" s="6" t="s">
        <v>127</v>
      </c>
      <c r="E858" s="6" t="s">
        <v>45</v>
      </c>
      <c r="F858" s="6" t="s">
        <v>128</v>
      </c>
      <c r="G858" s="6" t="s">
        <v>77</v>
      </c>
      <c r="H858" s="6" t="s">
        <v>78</v>
      </c>
      <c r="I858" s="6">
        <v>48</v>
      </c>
      <c r="J858" s="6">
        <v>6</v>
      </c>
      <c r="K858" s="6">
        <v>1820.88</v>
      </c>
      <c r="L858" s="6"/>
      <c r="M858" s="6" t="s">
        <v>136</v>
      </c>
      <c r="N858" s="10">
        <f>IF(AND(Table1[[#This Row],[quantity]] &gt;= 0, Table1[[#This Row],[amount]] &gt;= 0), Table1[[#This Row],[quantity]] * Table1[[#This Row],[amount]], 0)</f>
        <v>10925.28</v>
      </c>
      <c r="O858" s="10">
        <f t="shared" si="52"/>
        <v>171014.46000000005</v>
      </c>
      <c r="P858" s="10">
        <f t="shared" si="53"/>
        <v>315770.27000000008</v>
      </c>
      <c r="Q858" s="10">
        <f t="shared" si="54"/>
        <v>548</v>
      </c>
      <c r="R858" s="10">
        <f t="shared" si="55"/>
        <v>68</v>
      </c>
      <c r="S858" s="10">
        <f>IF(Table1[[#This Row],[quantity]]&gt;0,Table1[[#This Row],[quantity]],0)</f>
        <v>6</v>
      </c>
      <c r="T858" s="10">
        <f>IF(AND(Table1[[#This Row],[quantity]]&lt;0,Table1[[#This Row],[amount]]&lt;0),Table1[[#This Row],[quantity]]*Table1[[#This Row],[amount]],0)</f>
        <v>0</v>
      </c>
      <c r="U858" s="10">
        <f>IF(Table1[[#This Row],[quantity]]&lt;0,Table1[[#This Row],[quantity]],0)</f>
        <v>0</v>
      </c>
    </row>
    <row r="859" spans="1:21" ht="14.25" customHeight="1" x14ac:dyDescent="0.25">
      <c r="A859" s="5">
        <v>45643</v>
      </c>
      <c r="B859" s="6" t="s">
        <v>57</v>
      </c>
      <c r="C859" s="6" t="s">
        <v>58</v>
      </c>
      <c r="D859" s="6" t="s">
        <v>59</v>
      </c>
      <c r="E859" s="6" t="s">
        <v>60</v>
      </c>
      <c r="F859" s="6" t="s">
        <v>61</v>
      </c>
      <c r="G859" s="6" t="s">
        <v>26</v>
      </c>
      <c r="H859" s="6" t="s">
        <v>27</v>
      </c>
      <c r="I859" s="6">
        <v>12</v>
      </c>
      <c r="J859" s="6">
        <v>7</v>
      </c>
      <c r="K859" s="6">
        <v>1556.24</v>
      </c>
      <c r="L859" s="6"/>
      <c r="M859" s="6" t="s">
        <v>136</v>
      </c>
      <c r="N859" s="10">
        <f>IF(AND(Table1[[#This Row],[quantity]] &gt;= 0, Table1[[#This Row],[amount]] &gt;= 0), Table1[[#This Row],[quantity]] * Table1[[#This Row],[amount]], 0)</f>
        <v>10893.68</v>
      </c>
      <c r="O859" s="10">
        <f t="shared" si="52"/>
        <v>27208.36</v>
      </c>
      <c r="P859" s="10">
        <f t="shared" si="53"/>
        <v>304844.99</v>
      </c>
      <c r="Q859" s="10">
        <f t="shared" si="54"/>
        <v>542</v>
      </c>
      <c r="R859" s="10">
        <f t="shared" si="55"/>
        <v>67</v>
      </c>
      <c r="S859" s="10">
        <f>IF(Table1[[#This Row],[quantity]]&gt;0,Table1[[#This Row],[quantity]],0)</f>
        <v>7</v>
      </c>
      <c r="T859" s="10">
        <f>IF(AND(Table1[[#This Row],[quantity]]&lt;0,Table1[[#This Row],[amount]]&lt;0),Table1[[#This Row],[quantity]]*Table1[[#This Row],[amount]],0)</f>
        <v>0</v>
      </c>
      <c r="U859" s="10">
        <f>IF(Table1[[#This Row],[quantity]]&lt;0,Table1[[#This Row],[quantity]],0)</f>
        <v>0</v>
      </c>
    </row>
    <row r="860" spans="1:21" ht="14.25" customHeight="1" x14ac:dyDescent="0.25">
      <c r="A860" s="5">
        <v>45642</v>
      </c>
      <c r="B860" s="6" t="s">
        <v>57</v>
      </c>
      <c r="C860" s="6" t="s">
        <v>129</v>
      </c>
      <c r="D860" s="6" t="s">
        <v>130</v>
      </c>
      <c r="E860" s="6" t="s">
        <v>81</v>
      </c>
      <c r="F860" s="6" t="s">
        <v>82</v>
      </c>
      <c r="G860" s="6" t="s">
        <v>110</v>
      </c>
      <c r="H860" s="6" t="s">
        <v>111</v>
      </c>
      <c r="I860" s="6">
        <v>96</v>
      </c>
      <c r="J860" s="6">
        <v>12</v>
      </c>
      <c r="K860" s="6">
        <v>900</v>
      </c>
      <c r="L860" s="6"/>
      <c r="M860" s="6" t="s">
        <v>105</v>
      </c>
      <c r="N860" s="10">
        <f>IF(AND(Table1[[#This Row],[quantity]] &gt;= 0, Table1[[#This Row],[amount]] &gt;= 0), Table1[[#This Row],[quantity]] * Table1[[#This Row],[amount]], 0)</f>
        <v>10800</v>
      </c>
      <c r="O860" s="10">
        <f t="shared" si="52"/>
        <v>182059.03</v>
      </c>
      <c r="P860" s="10">
        <f t="shared" si="53"/>
        <v>427732.61000000004</v>
      </c>
      <c r="Q860" s="10">
        <f t="shared" si="54"/>
        <v>644</v>
      </c>
      <c r="R860" s="10">
        <f t="shared" si="55"/>
        <v>89</v>
      </c>
      <c r="S860" s="10">
        <f>IF(Table1[[#This Row],[quantity]]&gt;0,Table1[[#This Row],[quantity]],0)</f>
        <v>12</v>
      </c>
      <c r="T860" s="10">
        <f>IF(AND(Table1[[#This Row],[quantity]]&lt;0,Table1[[#This Row],[amount]]&lt;0),Table1[[#This Row],[quantity]]*Table1[[#This Row],[amount]],0)</f>
        <v>0</v>
      </c>
      <c r="U860" s="10">
        <f>IF(Table1[[#This Row],[quantity]]&lt;0,Table1[[#This Row],[quantity]],0)</f>
        <v>0</v>
      </c>
    </row>
    <row r="861" spans="1:21" ht="14.25" customHeight="1" x14ac:dyDescent="0.25">
      <c r="A861" s="5">
        <v>45644</v>
      </c>
      <c r="B861" s="6" t="s">
        <v>57</v>
      </c>
      <c r="C861" s="6" t="s">
        <v>72</v>
      </c>
      <c r="D861" s="6" t="s">
        <v>73</v>
      </c>
      <c r="E861" s="6" t="s">
        <v>60</v>
      </c>
      <c r="F861" s="6" t="s">
        <v>61</v>
      </c>
      <c r="G861" s="6" t="s">
        <v>110</v>
      </c>
      <c r="H861" s="6" t="s">
        <v>111</v>
      </c>
      <c r="I861" s="6">
        <v>120</v>
      </c>
      <c r="J861" s="6">
        <v>12</v>
      </c>
      <c r="K861" s="6">
        <v>890.04</v>
      </c>
      <c r="L861" s="6"/>
      <c r="M861" s="6" t="s">
        <v>136</v>
      </c>
      <c r="N861" s="10">
        <f>IF(AND(Table1[[#This Row],[quantity]] &gt;= 0, Table1[[#This Row],[amount]] &gt;= 0), Table1[[#This Row],[quantity]] * Table1[[#This Row],[amount]], 0)</f>
        <v>10680.48</v>
      </c>
      <c r="O861" s="10">
        <f t="shared" si="52"/>
        <v>22535.360000000001</v>
      </c>
      <c r="P861" s="10">
        <f t="shared" si="53"/>
        <v>293951.31</v>
      </c>
      <c r="Q861" s="10">
        <f t="shared" si="54"/>
        <v>535</v>
      </c>
      <c r="R861" s="10">
        <f t="shared" si="55"/>
        <v>66</v>
      </c>
      <c r="S861" s="10">
        <f>IF(Table1[[#This Row],[quantity]]&gt;0,Table1[[#This Row],[quantity]],0)</f>
        <v>12</v>
      </c>
      <c r="T861" s="10">
        <f>IF(AND(Table1[[#This Row],[quantity]]&lt;0,Table1[[#This Row],[amount]]&lt;0),Table1[[#This Row],[quantity]]*Table1[[#This Row],[amount]],0)</f>
        <v>0</v>
      </c>
      <c r="U861" s="10">
        <f>IF(Table1[[#This Row],[quantity]]&lt;0,Table1[[#This Row],[quantity]],0)</f>
        <v>0</v>
      </c>
    </row>
    <row r="862" spans="1:21" ht="14.25" customHeight="1" x14ac:dyDescent="0.25">
      <c r="A862" s="5">
        <v>45642</v>
      </c>
      <c r="B862" s="6" t="s">
        <v>57</v>
      </c>
      <c r="C862" s="6" t="s">
        <v>126</v>
      </c>
      <c r="D862" s="6" t="s">
        <v>127</v>
      </c>
      <c r="E862" s="6" t="s">
        <v>45</v>
      </c>
      <c r="F862" s="6" t="s">
        <v>128</v>
      </c>
      <c r="G862" s="6" t="s">
        <v>31</v>
      </c>
      <c r="H862" s="6" t="s">
        <v>117</v>
      </c>
      <c r="I862" s="6">
        <v>1</v>
      </c>
      <c r="J862" s="6">
        <v>2</v>
      </c>
      <c r="K862" s="6">
        <v>5189.34</v>
      </c>
      <c r="L862" s="6"/>
      <c r="M862" s="6" t="s">
        <v>105</v>
      </c>
      <c r="N862" s="10">
        <f>IF(AND(Table1[[#This Row],[quantity]] &gt;= 0, Table1[[#This Row],[amount]] &gt;= 0), Table1[[#This Row],[quantity]] * Table1[[#This Row],[amount]], 0)</f>
        <v>10378.68</v>
      </c>
      <c r="O862" s="10">
        <f t="shared" si="52"/>
        <v>160089.18000000008</v>
      </c>
      <c r="P862" s="10">
        <f t="shared" si="53"/>
        <v>416932.61000000004</v>
      </c>
      <c r="Q862" s="10">
        <f t="shared" si="54"/>
        <v>632</v>
      </c>
      <c r="R862" s="10">
        <f t="shared" si="55"/>
        <v>88</v>
      </c>
      <c r="S862" s="10">
        <f>IF(Table1[[#This Row],[quantity]]&gt;0,Table1[[#This Row],[quantity]],0)</f>
        <v>2</v>
      </c>
      <c r="T862" s="10">
        <f>IF(AND(Table1[[#This Row],[quantity]]&lt;0,Table1[[#This Row],[amount]]&lt;0),Table1[[#This Row],[quantity]]*Table1[[#This Row],[amount]],0)</f>
        <v>0</v>
      </c>
      <c r="U862" s="10">
        <f>IF(Table1[[#This Row],[quantity]]&lt;0,Table1[[#This Row],[quantity]],0)</f>
        <v>0</v>
      </c>
    </row>
    <row r="863" spans="1:21" ht="14.25" customHeight="1" x14ac:dyDescent="0.25">
      <c r="A863" s="5">
        <v>45643</v>
      </c>
      <c r="B863" s="6" t="s">
        <v>57</v>
      </c>
      <c r="C863" s="6" t="s">
        <v>137</v>
      </c>
      <c r="D863" s="6" t="s">
        <v>138</v>
      </c>
      <c r="E863" s="6" t="s">
        <v>60</v>
      </c>
      <c r="F863" s="6" t="s">
        <v>61</v>
      </c>
      <c r="G863" s="6" t="s">
        <v>40</v>
      </c>
      <c r="H863" s="6" t="s">
        <v>42</v>
      </c>
      <c r="I863" s="6">
        <v>32</v>
      </c>
      <c r="J863" s="6">
        <v>6</v>
      </c>
      <c r="K863" s="6">
        <v>1727.28</v>
      </c>
      <c r="L863" s="6"/>
      <c r="M863" s="6" t="s">
        <v>136</v>
      </c>
      <c r="N863" s="10">
        <f>IF(AND(Table1[[#This Row],[quantity]] &gt;= 0, Table1[[#This Row],[amount]] &gt;= 0), Table1[[#This Row],[quantity]] * Table1[[#This Row],[amount]], 0)</f>
        <v>10363.68</v>
      </c>
      <c r="O863" s="10">
        <f t="shared" si="52"/>
        <v>52115.839999999997</v>
      </c>
      <c r="P863" s="10">
        <f t="shared" si="53"/>
        <v>283270.83000000007</v>
      </c>
      <c r="Q863" s="10">
        <f t="shared" si="54"/>
        <v>523</v>
      </c>
      <c r="R863" s="10">
        <f t="shared" si="55"/>
        <v>65</v>
      </c>
      <c r="S863" s="10">
        <f>IF(Table1[[#This Row],[quantity]]&gt;0,Table1[[#This Row],[quantity]],0)</f>
        <v>6</v>
      </c>
      <c r="T863" s="10">
        <f>IF(AND(Table1[[#This Row],[quantity]]&lt;0,Table1[[#This Row],[amount]]&lt;0),Table1[[#This Row],[quantity]]*Table1[[#This Row],[amount]],0)</f>
        <v>0</v>
      </c>
      <c r="U863" s="10">
        <f>IF(Table1[[#This Row],[quantity]]&lt;0,Table1[[#This Row],[quantity]],0)</f>
        <v>0</v>
      </c>
    </row>
    <row r="864" spans="1:21" ht="14.25" customHeight="1" x14ac:dyDescent="0.25">
      <c r="A864" s="5">
        <v>45628</v>
      </c>
      <c r="B864" s="6" t="s">
        <v>83</v>
      </c>
      <c r="C864" s="6" t="s">
        <v>351</v>
      </c>
      <c r="D864" s="6" t="s">
        <v>352</v>
      </c>
      <c r="E864" s="6" t="s">
        <v>45</v>
      </c>
      <c r="F864" s="6" t="s">
        <v>46</v>
      </c>
      <c r="G864" s="6" t="s">
        <v>40</v>
      </c>
      <c r="H864" s="6" t="s">
        <v>42</v>
      </c>
      <c r="I864" s="6">
        <v>32</v>
      </c>
      <c r="J864" s="6">
        <v>-6</v>
      </c>
      <c r="K864" s="6">
        <v>-1727.28</v>
      </c>
      <c r="L864" s="6" t="s">
        <v>86</v>
      </c>
      <c r="M864" s="6" t="s">
        <v>207</v>
      </c>
      <c r="N864" s="10">
        <f>IF(AND(Table1[[#This Row],[quantity]] &gt;= 0, Table1[[#This Row],[amount]] &gt;= 0), Table1[[#This Row],[quantity]] * Table1[[#This Row],[amount]], 0)</f>
        <v>0</v>
      </c>
      <c r="O864" s="10">
        <f t="shared" si="52"/>
        <v>0</v>
      </c>
      <c r="P864" s="10">
        <f t="shared" si="53"/>
        <v>36646.699999999983</v>
      </c>
      <c r="Q864" s="10">
        <f t="shared" si="54"/>
        <v>-1185</v>
      </c>
      <c r="R864" s="10">
        <f t="shared" si="55"/>
        <v>410</v>
      </c>
      <c r="S864" s="10">
        <f>IF(Table1[[#This Row],[quantity]]&gt;0,Table1[[#This Row],[quantity]],0)</f>
        <v>0</v>
      </c>
      <c r="T864" s="10">
        <f>IF(AND(Table1[[#This Row],[quantity]]&lt;0,Table1[[#This Row],[amount]]&lt;0),Table1[[#This Row],[quantity]]*Table1[[#This Row],[amount]],0)</f>
        <v>10363.68</v>
      </c>
      <c r="U864" s="10">
        <f>IF(Table1[[#This Row],[quantity]]&lt;0,Table1[[#This Row],[quantity]],0)</f>
        <v>-6</v>
      </c>
    </row>
    <row r="865" spans="1:21" ht="14.25" customHeight="1" x14ac:dyDescent="0.25">
      <c r="A865" s="5">
        <v>45646</v>
      </c>
      <c r="B865" s="6" t="s">
        <v>57</v>
      </c>
      <c r="C865" s="6" t="s">
        <v>67</v>
      </c>
      <c r="D865" s="6" t="s">
        <v>68</v>
      </c>
      <c r="E865" s="6" t="s">
        <v>60</v>
      </c>
      <c r="F865" s="6" t="s">
        <v>61</v>
      </c>
      <c r="G865" s="6" t="s">
        <v>94</v>
      </c>
      <c r="H865" s="6" t="s">
        <v>98</v>
      </c>
      <c r="I865" s="6">
        <v>18</v>
      </c>
      <c r="J865" s="6">
        <v>6</v>
      </c>
      <c r="K865" s="6">
        <v>1710.54</v>
      </c>
      <c r="L865" s="6"/>
      <c r="M865" s="6" t="s">
        <v>136</v>
      </c>
      <c r="N865" s="10">
        <f>IF(AND(Table1[[#This Row],[quantity]] &gt;= 0, Table1[[#This Row],[amount]] &gt;= 0), Table1[[#This Row],[quantity]] * Table1[[#This Row],[amount]], 0)</f>
        <v>10263.24</v>
      </c>
      <c r="O865" s="10">
        <f t="shared" si="52"/>
        <v>62483.729999999996</v>
      </c>
      <c r="P865" s="10">
        <f t="shared" si="53"/>
        <v>272907.15000000008</v>
      </c>
      <c r="Q865" s="10">
        <f t="shared" si="54"/>
        <v>517</v>
      </c>
      <c r="R865" s="10">
        <f t="shared" si="55"/>
        <v>64</v>
      </c>
      <c r="S865" s="10">
        <f>IF(Table1[[#This Row],[quantity]]&gt;0,Table1[[#This Row],[quantity]],0)</f>
        <v>6</v>
      </c>
      <c r="T865" s="10">
        <f>IF(AND(Table1[[#This Row],[quantity]]&lt;0,Table1[[#This Row],[amount]]&lt;0),Table1[[#This Row],[quantity]]*Table1[[#This Row],[amount]],0)</f>
        <v>0</v>
      </c>
      <c r="U865" s="10">
        <f>IF(Table1[[#This Row],[quantity]]&lt;0,Table1[[#This Row],[quantity]],0)</f>
        <v>0</v>
      </c>
    </row>
    <row r="866" spans="1:21" ht="14.25" customHeight="1" x14ac:dyDescent="0.25">
      <c r="A866" s="5">
        <v>45644</v>
      </c>
      <c r="B866" s="6" t="s">
        <v>57</v>
      </c>
      <c r="C866" s="6" t="s">
        <v>72</v>
      </c>
      <c r="D866" s="6" t="s">
        <v>73</v>
      </c>
      <c r="E866" s="6" t="s">
        <v>60</v>
      </c>
      <c r="F866" s="6" t="s">
        <v>61</v>
      </c>
      <c r="G866" s="6" t="s">
        <v>62</v>
      </c>
      <c r="H866" s="6" t="s">
        <v>124</v>
      </c>
      <c r="I866" s="6">
        <v>4</v>
      </c>
      <c r="J866" s="6">
        <v>4</v>
      </c>
      <c r="K866" s="6">
        <v>2555.56</v>
      </c>
      <c r="L866" s="6"/>
      <c r="M866" s="6" t="s">
        <v>136</v>
      </c>
      <c r="N866" s="10">
        <f>IF(AND(Table1[[#This Row],[quantity]] &gt;= 0, Table1[[#This Row],[amount]] &gt;= 0), Table1[[#This Row],[quantity]] * Table1[[#This Row],[amount]], 0)</f>
        <v>10222.24</v>
      </c>
      <c r="O866" s="10">
        <f t="shared" si="52"/>
        <v>11854.88</v>
      </c>
      <c r="P866" s="10">
        <f t="shared" si="53"/>
        <v>262643.91000000015</v>
      </c>
      <c r="Q866" s="10">
        <f t="shared" si="54"/>
        <v>511</v>
      </c>
      <c r="R866" s="10">
        <f t="shared" si="55"/>
        <v>63</v>
      </c>
      <c r="S866" s="10">
        <f>IF(Table1[[#This Row],[quantity]]&gt;0,Table1[[#This Row],[quantity]],0)</f>
        <v>4</v>
      </c>
      <c r="T866" s="10">
        <f>IF(AND(Table1[[#This Row],[quantity]]&lt;0,Table1[[#This Row],[amount]]&lt;0),Table1[[#This Row],[quantity]]*Table1[[#This Row],[amount]],0)</f>
        <v>0</v>
      </c>
      <c r="U866" s="10">
        <f>IF(Table1[[#This Row],[quantity]]&lt;0,Table1[[#This Row],[quantity]],0)</f>
        <v>0</v>
      </c>
    </row>
    <row r="867" spans="1:21" ht="14.25" customHeight="1" x14ac:dyDescent="0.25">
      <c r="A867" s="5">
        <v>45628</v>
      </c>
      <c r="B867" s="6" t="s">
        <v>83</v>
      </c>
      <c r="C867" s="6" t="s">
        <v>403</v>
      </c>
      <c r="D867" s="6" t="s">
        <v>404</v>
      </c>
      <c r="E867" s="6" t="s">
        <v>184</v>
      </c>
      <c r="F867" s="6" t="s">
        <v>185</v>
      </c>
      <c r="G867" s="6" t="s">
        <v>62</v>
      </c>
      <c r="H867" s="6" t="s">
        <v>124</v>
      </c>
      <c r="I867" s="6">
        <v>4</v>
      </c>
      <c r="J867" s="6">
        <v>-4</v>
      </c>
      <c r="K867" s="6">
        <v>-2555.56</v>
      </c>
      <c r="L867" s="6" t="s">
        <v>86</v>
      </c>
      <c r="M867" s="6" t="s">
        <v>207</v>
      </c>
      <c r="N867" s="10">
        <f>IF(AND(Table1[[#This Row],[quantity]] &gt;= 0, Table1[[#This Row],[amount]] &gt;= 0), Table1[[#This Row],[quantity]] * Table1[[#This Row],[amount]], 0)</f>
        <v>0</v>
      </c>
      <c r="O867" s="10">
        <f t="shared" si="52"/>
        <v>0</v>
      </c>
      <c r="P867" s="10">
        <f t="shared" si="53"/>
        <v>36646.699999999983</v>
      </c>
      <c r="Q867" s="10">
        <f t="shared" si="54"/>
        <v>-1179</v>
      </c>
      <c r="R867" s="10">
        <f t="shared" si="55"/>
        <v>409</v>
      </c>
      <c r="S867" s="10">
        <f>IF(Table1[[#This Row],[quantity]]&gt;0,Table1[[#This Row],[quantity]],0)</f>
        <v>0</v>
      </c>
      <c r="T867" s="10">
        <f>IF(AND(Table1[[#This Row],[quantity]]&lt;0,Table1[[#This Row],[amount]]&lt;0),Table1[[#This Row],[quantity]]*Table1[[#This Row],[amount]],0)</f>
        <v>10222.24</v>
      </c>
      <c r="U867" s="10">
        <f>IF(Table1[[#This Row],[quantity]]&lt;0,Table1[[#This Row],[quantity]],0)</f>
        <v>-4</v>
      </c>
    </row>
    <row r="868" spans="1:21" ht="14.25" customHeight="1" x14ac:dyDescent="0.25">
      <c r="A868" s="5">
        <v>45639</v>
      </c>
      <c r="B868" s="6" t="s">
        <v>57</v>
      </c>
      <c r="C868" s="6" t="s">
        <v>69</v>
      </c>
      <c r="D868" s="6" t="s">
        <v>70</v>
      </c>
      <c r="E868" s="6" t="s">
        <v>60</v>
      </c>
      <c r="F868" s="6" t="s">
        <v>61</v>
      </c>
      <c r="G868" s="6" t="s">
        <v>62</v>
      </c>
      <c r="H868" s="6" t="s">
        <v>71</v>
      </c>
      <c r="I868" s="6">
        <v>5</v>
      </c>
      <c r="J868" s="6">
        <v>10</v>
      </c>
      <c r="K868" s="6">
        <v>1020.4</v>
      </c>
      <c r="L868" s="6"/>
      <c r="M868" s="6" t="s">
        <v>64</v>
      </c>
      <c r="N868" s="10">
        <f>IF(AND(Table1[[#This Row],[quantity]] &gt;= 0, Table1[[#This Row],[amount]] &gt;= 0), Table1[[#This Row],[quantity]] * Table1[[#This Row],[amount]], 0)</f>
        <v>10204</v>
      </c>
      <c r="O868" s="10">
        <f t="shared" si="52"/>
        <v>18151.36</v>
      </c>
      <c r="P868" s="10">
        <f t="shared" si="53"/>
        <v>47034.219999999994</v>
      </c>
      <c r="Q868" s="10">
        <f t="shared" si="54"/>
        <v>44</v>
      </c>
      <c r="R868" s="10">
        <f t="shared" si="55"/>
        <v>13</v>
      </c>
      <c r="S868" s="10">
        <f>IF(Table1[[#This Row],[quantity]]&gt;0,Table1[[#This Row],[quantity]],0)</f>
        <v>10</v>
      </c>
      <c r="T868" s="10">
        <f>IF(AND(Table1[[#This Row],[quantity]]&lt;0,Table1[[#This Row],[amount]]&lt;0),Table1[[#This Row],[quantity]]*Table1[[#This Row],[amount]],0)</f>
        <v>0</v>
      </c>
      <c r="U868" s="10">
        <f>IF(Table1[[#This Row],[quantity]]&lt;0,Table1[[#This Row],[quantity]],0)</f>
        <v>0</v>
      </c>
    </row>
    <row r="869" spans="1:21" ht="14.25" customHeight="1" x14ac:dyDescent="0.25">
      <c r="A869" s="5">
        <v>45645</v>
      </c>
      <c r="B869" s="6" t="s">
        <v>57</v>
      </c>
      <c r="C869" s="6" t="s">
        <v>87</v>
      </c>
      <c r="D869" s="6" t="s">
        <v>88</v>
      </c>
      <c r="E869" s="6" t="s">
        <v>60</v>
      </c>
      <c r="F869" s="6" t="s">
        <v>61</v>
      </c>
      <c r="G869" s="6" t="s">
        <v>110</v>
      </c>
      <c r="H869" s="6" t="s">
        <v>111</v>
      </c>
      <c r="I869" s="6">
        <v>120</v>
      </c>
      <c r="J869" s="6">
        <v>12</v>
      </c>
      <c r="K869" s="6">
        <v>850.08</v>
      </c>
      <c r="L869" s="6"/>
      <c r="M869" s="6" t="s">
        <v>136</v>
      </c>
      <c r="N869" s="10">
        <f>IF(AND(Table1[[#This Row],[quantity]] &gt;= 0, Table1[[#This Row],[amount]] &gt;= 0), Table1[[#This Row],[quantity]] * Table1[[#This Row],[amount]], 0)</f>
        <v>10200.960000000001</v>
      </c>
      <c r="O869" s="10">
        <f t="shared" si="52"/>
        <v>68032.62999999999</v>
      </c>
      <c r="P869" s="10">
        <f t="shared" si="53"/>
        <v>252421.6700000001</v>
      </c>
      <c r="Q869" s="10">
        <f t="shared" si="54"/>
        <v>507</v>
      </c>
      <c r="R869" s="10">
        <f t="shared" si="55"/>
        <v>62</v>
      </c>
      <c r="S869" s="10">
        <f>IF(Table1[[#This Row],[quantity]]&gt;0,Table1[[#This Row],[quantity]],0)</f>
        <v>12</v>
      </c>
      <c r="T869" s="10">
        <f>IF(AND(Table1[[#This Row],[quantity]]&lt;0,Table1[[#This Row],[amount]]&lt;0),Table1[[#This Row],[quantity]]*Table1[[#This Row],[amount]],0)</f>
        <v>0</v>
      </c>
      <c r="U869" s="10">
        <f>IF(Table1[[#This Row],[quantity]]&lt;0,Table1[[#This Row],[quantity]],0)</f>
        <v>0</v>
      </c>
    </row>
    <row r="870" spans="1:21" ht="14.25" customHeight="1" x14ac:dyDescent="0.25">
      <c r="A870" s="5">
        <v>45642</v>
      </c>
      <c r="B870" s="6" t="s">
        <v>57</v>
      </c>
      <c r="C870" s="6" t="s">
        <v>126</v>
      </c>
      <c r="D870" s="6" t="s">
        <v>127</v>
      </c>
      <c r="E870" s="6" t="s">
        <v>45</v>
      </c>
      <c r="F870" s="6" t="s">
        <v>128</v>
      </c>
      <c r="G870" s="6" t="s">
        <v>31</v>
      </c>
      <c r="H870" s="6" t="s">
        <v>133</v>
      </c>
      <c r="I870" s="6">
        <v>10</v>
      </c>
      <c r="J870" s="6">
        <v>6</v>
      </c>
      <c r="K870" s="6">
        <v>1684.26</v>
      </c>
      <c r="L870" s="6"/>
      <c r="M870" s="6" t="s">
        <v>105</v>
      </c>
      <c r="N870" s="10">
        <f>IF(AND(Table1[[#This Row],[quantity]] &gt;= 0, Table1[[#This Row],[amount]] &gt;= 0), Table1[[#This Row],[quantity]] * Table1[[#This Row],[amount]], 0)</f>
        <v>10105.56</v>
      </c>
      <c r="O870" s="10">
        <f t="shared" si="52"/>
        <v>149710.50000000006</v>
      </c>
      <c r="P870" s="10">
        <f t="shared" si="53"/>
        <v>406553.93000000005</v>
      </c>
      <c r="Q870" s="10">
        <f t="shared" si="54"/>
        <v>630</v>
      </c>
      <c r="R870" s="10">
        <f t="shared" si="55"/>
        <v>87</v>
      </c>
      <c r="S870" s="10">
        <f>IF(Table1[[#This Row],[quantity]]&gt;0,Table1[[#This Row],[quantity]],0)</f>
        <v>6</v>
      </c>
      <c r="T870" s="10">
        <f>IF(AND(Table1[[#This Row],[quantity]]&lt;0,Table1[[#This Row],[amount]]&lt;0),Table1[[#This Row],[quantity]]*Table1[[#This Row],[amount]],0)</f>
        <v>0</v>
      </c>
      <c r="U870" s="10">
        <f>IF(Table1[[#This Row],[quantity]]&lt;0,Table1[[#This Row],[quantity]],0)</f>
        <v>0</v>
      </c>
    </row>
    <row r="871" spans="1:21" ht="14.25" customHeight="1" x14ac:dyDescent="0.25">
      <c r="A871" s="5">
        <v>45642</v>
      </c>
      <c r="B871" s="6" t="s">
        <v>57</v>
      </c>
      <c r="C871" s="6" t="s">
        <v>129</v>
      </c>
      <c r="D871" s="6" t="s">
        <v>130</v>
      </c>
      <c r="E871" s="6" t="s">
        <v>81</v>
      </c>
      <c r="F871" s="6" t="s">
        <v>82</v>
      </c>
      <c r="G871" s="6" t="s">
        <v>74</v>
      </c>
      <c r="H871" s="6" t="s">
        <v>76</v>
      </c>
      <c r="I871" s="6">
        <v>48</v>
      </c>
      <c r="J871" s="6">
        <v>12</v>
      </c>
      <c r="K871" s="6">
        <v>818.16</v>
      </c>
      <c r="L871" s="6"/>
      <c r="M871" s="6" t="s">
        <v>136</v>
      </c>
      <c r="N871" s="10">
        <f>IF(AND(Table1[[#This Row],[quantity]] &gt;= 0, Table1[[#This Row],[amount]] &gt;= 0), Table1[[#This Row],[quantity]] * Table1[[#This Row],[amount]], 0)</f>
        <v>9817.92</v>
      </c>
      <c r="O871" s="10">
        <f t="shared" si="52"/>
        <v>171259.03000000003</v>
      </c>
      <c r="P871" s="10">
        <f t="shared" si="53"/>
        <v>242220.71000000011</v>
      </c>
      <c r="Q871" s="10">
        <f t="shared" si="54"/>
        <v>495</v>
      </c>
      <c r="R871" s="10">
        <f t="shared" si="55"/>
        <v>61</v>
      </c>
      <c r="S871" s="10">
        <f>IF(Table1[[#This Row],[quantity]]&gt;0,Table1[[#This Row],[quantity]],0)</f>
        <v>12</v>
      </c>
      <c r="T871" s="10">
        <f>IF(AND(Table1[[#This Row],[quantity]]&lt;0,Table1[[#This Row],[amount]]&lt;0),Table1[[#This Row],[quantity]]*Table1[[#This Row],[amount]],0)</f>
        <v>0</v>
      </c>
      <c r="U871" s="10">
        <f>IF(Table1[[#This Row],[quantity]]&lt;0,Table1[[#This Row],[quantity]],0)</f>
        <v>0</v>
      </c>
    </row>
    <row r="872" spans="1:21" ht="14.25" customHeight="1" x14ac:dyDescent="0.25">
      <c r="A872" s="5">
        <v>45639</v>
      </c>
      <c r="B872" s="6" t="s">
        <v>57</v>
      </c>
      <c r="C872" s="6" t="s">
        <v>65</v>
      </c>
      <c r="D872" s="6" t="s">
        <v>66</v>
      </c>
      <c r="E872" s="6" t="s">
        <v>60</v>
      </c>
      <c r="F872" s="6" t="s">
        <v>61</v>
      </c>
      <c r="G872" s="6" t="s">
        <v>74</v>
      </c>
      <c r="H872" s="6" t="s">
        <v>76</v>
      </c>
      <c r="I872" s="6">
        <v>48</v>
      </c>
      <c r="J872" s="6">
        <v>12</v>
      </c>
      <c r="K872" s="6">
        <v>818.16</v>
      </c>
      <c r="L872" s="6"/>
      <c r="M872" s="6" t="s">
        <v>64</v>
      </c>
      <c r="N872" s="10">
        <f>IF(AND(Table1[[#This Row],[quantity]] &gt;= 0, Table1[[#This Row],[amount]] &gt;= 0), Table1[[#This Row],[quantity]] * Table1[[#This Row],[amount]], 0)</f>
        <v>9817.92</v>
      </c>
      <c r="O872" s="10">
        <f t="shared" si="52"/>
        <v>79918.37</v>
      </c>
      <c r="P872" s="10">
        <f t="shared" si="53"/>
        <v>36830.22</v>
      </c>
      <c r="Q872" s="10">
        <f t="shared" si="54"/>
        <v>34</v>
      </c>
      <c r="R872" s="10">
        <f t="shared" si="55"/>
        <v>12</v>
      </c>
      <c r="S872" s="10">
        <f>IF(Table1[[#This Row],[quantity]]&gt;0,Table1[[#This Row],[quantity]],0)</f>
        <v>12</v>
      </c>
      <c r="T872" s="10">
        <f>IF(AND(Table1[[#This Row],[quantity]]&lt;0,Table1[[#This Row],[amount]]&lt;0),Table1[[#This Row],[quantity]]*Table1[[#This Row],[amount]],0)</f>
        <v>0</v>
      </c>
      <c r="U872" s="10">
        <f>IF(Table1[[#This Row],[quantity]]&lt;0,Table1[[#This Row],[quantity]],0)</f>
        <v>0</v>
      </c>
    </row>
    <row r="873" spans="1:21" ht="14.25" customHeight="1" x14ac:dyDescent="0.25">
      <c r="A873" s="5">
        <v>45643</v>
      </c>
      <c r="B873" s="6" t="s">
        <v>57</v>
      </c>
      <c r="C873" s="6" t="s">
        <v>137</v>
      </c>
      <c r="D873" s="6" t="s">
        <v>138</v>
      </c>
      <c r="E873" s="6" t="s">
        <v>60</v>
      </c>
      <c r="F873" s="6" t="s">
        <v>61</v>
      </c>
      <c r="G873" s="6" t="s">
        <v>26</v>
      </c>
      <c r="H873" s="6" t="s">
        <v>27</v>
      </c>
      <c r="I873" s="6">
        <v>96</v>
      </c>
      <c r="J873" s="6">
        <v>12</v>
      </c>
      <c r="K873" s="6">
        <v>803.52</v>
      </c>
      <c r="L873" s="6"/>
      <c r="M873" s="6" t="s">
        <v>136</v>
      </c>
      <c r="N873" s="10">
        <f>IF(AND(Table1[[#This Row],[quantity]] &gt;= 0, Table1[[#This Row],[amount]] &gt;= 0), Table1[[#This Row],[quantity]] * Table1[[#This Row],[amount]], 0)</f>
        <v>9642.24</v>
      </c>
      <c r="O873" s="10">
        <f t="shared" si="52"/>
        <v>41752.159999999996</v>
      </c>
      <c r="P873" s="10">
        <f t="shared" si="53"/>
        <v>232402.79000000007</v>
      </c>
      <c r="Q873" s="10">
        <f t="shared" si="54"/>
        <v>483</v>
      </c>
      <c r="R873" s="10">
        <f t="shared" si="55"/>
        <v>60</v>
      </c>
      <c r="S873" s="10">
        <f>IF(Table1[[#This Row],[quantity]]&gt;0,Table1[[#This Row],[quantity]],0)</f>
        <v>12</v>
      </c>
      <c r="T873" s="10">
        <f>IF(AND(Table1[[#This Row],[quantity]]&lt;0,Table1[[#This Row],[amount]]&lt;0),Table1[[#This Row],[quantity]]*Table1[[#This Row],[amount]],0)</f>
        <v>0</v>
      </c>
      <c r="U873" s="10">
        <f>IF(Table1[[#This Row],[quantity]]&lt;0,Table1[[#This Row],[quantity]],0)</f>
        <v>0</v>
      </c>
    </row>
    <row r="874" spans="1:21" ht="14.25" customHeight="1" x14ac:dyDescent="0.25">
      <c r="A874" s="5">
        <v>45642</v>
      </c>
      <c r="B874" s="6" t="s">
        <v>57</v>
      </c>
      <c r="C874" s="6" t="s">
        <v>126</v>
      </c>
      <c r="D874" s="6" t="s">
        <v>127</v>
      </c>
      <c r="E874" s="6" t="s">
        <v>45</v>
      </c>
      <c r="F874" s="6" t="s">
        <v>128</v>
      </c>
      <c r="G874" s="6" t="s">
        <v>51</v>
      </c>
      <c r="H874" s="6" t="s">
        <v>52</v>
      </c>
      <c r="I874" s="6">
        <v>96</v>
      </c>
      <c r="J874" s="6">
        <v>12</v>
      </c>
      <c r="K874" s="6">
        <v>803.52</v>
      </c>
      <c r="L874" s="6"/>
      <c r="M874" s="6" t="s">
        <v>105</v>
      </c>
      <c r="N874" s="10">
        <f>IF(AND(Table1[[#This Row],[quantity]] &gt;= 0, Table1[[#This Row],[amount]] &gt;= 0), Table1[[#This Row],[quantity]] * Table1[[#This Row],[amount]], 0)</f>
        <v>9642.24</v>
      </c>
      <c r="O874" s="10">
        <f t="shared" si="52"/>
        <v>139604.94000000006</v>
      </c>
      <c r="P874" s="10">
        <f t="shared" si="53"/>
        <v>396448.37000000005</v>
      </c>
      <c r="Q874" s="10">
        <f t="shared" si="54"/>
        <v>624</v>
      </c>
      <c r="R874" s="10">
        <f t="shared" si="55"/>
        <v>86</v>
      </c>
      <c r="S874" s="10">
        <f>IF(Table1[[#This Row],[quantity]]&gt;0,Table1[[#This Row],[quantity]],0)</f>
        <v>12</v>
      </c>
      <c r="T874" s="10">
        <f>IF(AND(Table1[[#This Row],[quantity]]&lt;0,Table1[[#This Row],[amount]]&lt;0),Table1[[#This Row],[quantity]]*Table1[[#This Row],[amount]],0)</f>
        <v>0</v>
      </c>
      <c r="U874" s="10">
        <f>IF(Table1[[#This Row],[quantity]]&lt;0,Table1[[#This Row],[quantity]],0)</f>
        <v>0</v>
      </c>
    </row>
    <row r="875" spans="1:21" ht="14.25" customHeight="1" x14ac:dyDescent="0.25">
      <c r="A875" s="5">
        <v>45642</v>
      </c>
      <c r="B875" s="6" t="s">
        <v>57</v>
      </c>
      <c r="C875" s="6" t="s">
        <v>129</v>
      </c>
      <c r="D875" s="6" t="s">
        <v>130</v>
      </c>
      <c r="E875" s="6" t="s">
        <v>81</v>
      </c>
      <c r="F875" s="6" t="s">
        <v>82</v>
      </c>
      <c r="G875" s="6" t="s">
        <v>110</v>
      </c>
      <c r="H875" s="6" t="s">
        <v>111</v>
      </c>
      <c r="I875" s="6">
        <v>120</v>
      </c>
      <c r="J875" s="6">
        <v>12</v>
      </c>
      <c r="K875" s="6">
        <v>800.04</v>
      </c>
      <c r="L875" s="6"/>
      <c r="M875" s="6" t="s">
        <v>105</v>
      </c>
      <c r="N875" s="10">
        <f>IF(AND(Table1[[#This Row],[quantity]] &gt;= 0, Table1[[#This Row],[amount]] &gt;= 0), Table1[[#This Row],[quantity]] * Table1[[#This Row],[amount]], 0)</f>
        <v>9600.48</v>
      </c>
      <c r="O875" s="10">
        <f t="shared" si="52"/>
        <v>161441.11000000002</v>
      </c>
      <c r="P875" s="10">
        <f t="shared" si="53"/>
        <v>386806.13000000006</v>
      </c>
      <c r="Q875" s="10">
        <f t="shared" si="54"/>
        <v>612</v>
      </c>
      <c r="R875" s="10">
        <f t="shared" si="55"/>
        <v>85</v>
      </c>
      <c r="S875" s="10">
        <f>IF(Table1[[#This Row],[quantity]]&gt;0,Table1[[#This Row],[quantity]],0)</f>
        <v>12</v>
      </c>
      <c r="T875" s="10">
        <f>IF(AND(Table1[[#This Row],[quantity]]&lt;0,Table1[[#This Row],[amount]]&lt;0),Table1[[#This Row],[quantity]]*Table1[[#This Row],[amount]],0)</f>
        <v>0</v>
      </c>
      <c r="U875" s="10">
        <f>IF(Table1[[#This Row],[quantity]]&lt;0,Table1[[#This Row],[quantity]],0)</f>
        <v>0</v>
      </c>
    </row>
    <row r="876" spans="1:21" ht="14.25" customHeight="1" x14ac:dyDescent="0.25">
      <c r="A876" s="5">
        <v>45642</v>
      </c>
      <c r="B876" s="6" t="s">
        <v>57</v>
      </c>
      <c r="C876" s="6" t="s">
        <v>129</v>
      </c>
      <c r="D876" s="6" t="s">
        <v>130</v>
      </c>
      <c r="E876" s="6" t="s">
        <v>81</v>
      </c>
      <c r="F876" s="6" t="s">
        <v>82</v>
      </c>
      <c r="G876" s="6" t="s">
        <v>110</v>
      </c>
      <c r="H876" s="6" t="s">
        <v>111</v>
      </c>
      <c r="I876" s="6">
        <v>120</v>
      </c>
      <c r="J876" s="6">
        <v>12</v>
      </c>
      <c r="K876" s="6">
        <v>800.04</v>
      </c>
      <c r="L876" s="6"/>
      <c r="M876" s="6" t="s">
        <v>105</v>
      </c>
      <c r="N876" s="10">
        <f>IF(AND(Table1[[#This Row],[quantity]] &gt;= 0, Table1[[#This Row],[amount]] &gt;= 0), Table1[[#This Row],[quantity]] * Table1[[#This Row],[amount]], 0)</f>
        <v>9600.48</v>
      </c>
      <c r="O876" s="10">
        <f t="shared" si="52"/>
        <v>151840.63000000003</v>
      </c>
      <c r="P876" s="10">
        <f t="shared" si="53"/>
        <v>377205.65000000008</v>
      </c>
      <c r="Q876" s="10">
        <f t="shared" si="54"/>
        <v>600</v>
      </c>
      <c r="R876" s="10">
        <f t="shared" si="55"/>
        <v>84</v>
      </c>
      <c r="S876" s="10">
        <f>IF(Table1[[#This Row],[quantity]]&gt;0,Table1[[#This Row],[quantity]],0)</f>
        <v>12</v>
      </c>
      <c r="T876" s="10">
        <f>IF(AND(Table1[[#This Row],[quantity]]&lt;0,Table1[[#This Row],[amount]]&lt;0),Table1[[#This Row],[quantity]]*Table1[[#This Row],[amount]],0)</f>
        <v>0</v>
      </c>
      <c r="U876" s="10">
        <f>IF(Table1[[#This Row],[quantity]]&lt;0,Table1[[#This Row],[quantity]],0)</f>
        <v>0</v>
      </c>
    </row>
    <row r="877" spans="1:21" ht="14.25" customHeight="1" x14ac:dyDescent="0.25">
      <c r="A877" s="5">
        <v>45642</v>
      </c>
      <c r="B877" s="6" t="s">
        <v>57</v>
      </c>
      <c r="C877" s="6" t="s">
        <v>126</v>
      </c>
      <c r="D877" s="6" t="s">
        <v>127</v>
      </c>
      <c r="E877" s="6" t="s">
        <v>45</v>
      </c>
      <c r="F877" s="6" t="s">
        <v>128</v>
      </c>
      <c r="G877" s="6" t="s">
        <v>110</v>
      </c>
      <c r="H877" s="6" t="s">
        <v>111</v>
      </c>
      <c r="I877" s="6">
        <v>120</v>
      </c>
      <c r="J877" s="6">
        <v>12</v>
      </c>
      <c r="K877" s="6">
        <v>800.04</v>
      </c>
      <c r="L877" s="6"/>
      <c r="M877" s="6" t="s">
        <v>105</v>
      </c>
      <c r="N877" s="10">
        <f>IF(AND(Table1[[#This Row],[quantity]] &gt;= 0, Table1[[#This Row],[amount]] &gt;= 0), Table1[[#This Row],[quantity]] * Table1[[#This Row],[amount]], 0)</f>
        <v>9600.48</v>
      </c>
      <c r="O877" s="10">
        <f t="shared" si="52"/>
        <v>129962.70000000003</v>
      </c>
      <c r="P877" s="10">
        <f t="shared" si="53"/>
        <v>367605.17000000004</v>
      </c>
      <c r="Q877" s="10">
        <f t="shared" si="54"/>
        <v>588</v>
      </c>
      <c r="R877" s="10">
        <f t="shared" si="55"/>
        <v>83</v>
      </c>
      <c r="S877" s="10">
        <f>IF(Table1[[#This Row],[quantity]]&gt;0,Table1[[#This Row],[quantity]],0)</f>
        <v>12</v>
      </c>
      <c r="T877" s="10">
        <f>IF(AND(Table1[[#This Row],[quantity]]&lt;0,Table1[[#This Row],[amount]]&lt;0),Table1[[#This Row],[quantity]]*Table1[[#This Row],[amount]],0)</f>
        <v>0</v>
      </c>
      <c r="U877" s="10">
        <f>IF(Table1[[#This Row],[quantity]]&lt;0,Table1[[#This Row],[quantity]],0)</f>
        <v>0</v>
      </c>
    </row>
    <row r="878" spans="1:21" ht="14.25" customHeight="1" x14ac:dyDescent="0.25">
      <c r="A878" s="5">
        <v>45646</v>
      </c>
      <c r="B878" s="6" t="s">
        <v>57</v>
      </c>
      <c r="C878" s="6" t="s">
        <v>67</v>
      </c>
      <c r="D878" s="6" t="s">
        <v>68</v>
      </c>
      <c r="E878" s="6" t="s">
        <v>60</v>
      </c>
      <c r="F878" s="6" t="s">
        <v>61</v>
      </c>
      <c r="G878" s="6" t="s">
        <v>110</v>
      </c>
      <c r="H878" s="6" t="s">
        <v>111</v>
      </c>
      <c r="I878" s="6">
        <v>72</v>
      </c>
      <c r="J878" s="6">
        <v>12</v>
      </c>
      <c r="K878" s="6">
        <v>790.08</v>
      </c>
      <c r="L878" s="6"/>
      <c r="M878" s="6" t="s">
        <v>136</v>
      </c>
      <c r="N878" s="10">
        <f>IF(AND(Table1[[#This Row],[quantity]] &gt;= 0, Table1[[#This Row],[amount]] &gt;= 0), Table1[[#This Row],[quantity]] * Table1[[#This Row],[amount]], 0)</f>
        <v>9480.9600000000009</v>
      </c>
      <c r="O878" s="10">
        <f t="shared" si="52"/>
        <v>52220.49</v>
      </c>
      <c r="P878" s="10">
        <f t="shared" si="53"/>
        <v>222760.5500000001</v>
      </c>
      <c r="Q878" s="10">
        <f t="shared" si="54"/>
        <v>471</v>
      </c>
      <c r="R878" s="10">
        <f t="shared" si="55"/>
        <v>59</v>
      </c>
      <c r="S878" s="10">
        <f>IF(Table1[[#This Row],[quantity]]&gt;0,Table1[[#This Row],[quantity]],0)</f>
        <v>12</v>
      </c>
      <c r="T878" s="10">
        <f>IF(AND(Table1[[#This Row],[quantity]]&lt;0,Table1[[#This Row],[amount]]&lt;0),Table1[[#This Row],[quantity]]*Table1[[#This Row],[amount]],0)</f>
        <v>0</v>
      </c>
      <c r="U878" s="10">
        <f>IF(Table1[[#This Row],[quantity]]&lt;0,Table1[[#This Row],[quantity]],0)</f>
        <v>0</v>
      </c>
    </row>
    <row r="879" spans="1:21" ht="14.25" customHeight="1" x14ac:dyDescent="0.25">
      <c r="A879" s="5">
        <v>45642</v>
      </c>
      <c r="B879" s="6" t="s">
        <v>57</v>
      </c>
      <c r="C879" s="6" t="s">
        <v>126</v>
      </c>
      <c r="D879" s="6" t="s">
        <v>127</v>
      </c>
      <c r="E879" s="6" t="s">
        <v>45</v>
      </c>
      <c r="F879" s="6" t="s">
        <v>128</v>
      </c>
      <c r="G879" s="6" t="s">
        <v>18</v>
      </c>
      <c r="H879" s="6" t="s">
        <v>103</v>
      </c>
      <c r="I879" s="6">
        <v>192</v>
      </c>
      <c r="J879" s="6">
        <v>12</v>
      </c>
      <c r="K879" s="6">
        <v>789.36</v>
      </c>
      <c r="L879" s="6"/>
      <c r="M879" s="6" t="s">
        <v>105</v>
      </c>
      <c r="N879" s="10">
        <f>IF(AND(Table1[[#This Row],[quantity]] &gt;= 0, Table1[[#This Row],[amount]] &gt;= 0), Table1[[#This Row],[quantity]] * Table1[[#This Row],[amount]], 0)</f>
        <v>9472.32</v>
      </c>
      <c r="O879" s="10">
        <f t="shared" si="52"/>
        <v>120362.22000000002</v>
      </c>
      <c r="P879" s="10">
        <f t="shared" si="53"/>
        <v>358004.69000000006</v>
      </c>
      <c r="Q879" s="10">
        <f t="shared" si="54"/>
        <v>576</v>
      </c>
      <c r="R879" s="10">
        <f t="shared" si="55"/>
        <v>82</v>
      </c>
      <c r="S879" s="10">
        <f>IF(Table1[[#This Row],[quantity]]&gt;0,Table1[[#This Row],[quantity]],0)</f>
        <v>12</v>
      </c>
      <c r="T879" s="10">
        <f>IF(AND(Table1[[#This Row],[quantity]]&lt;0,Table1[[#This Row],[amount]]&lt;0),Table1[[#This Row],[quantity]]*Table1[[#This Row],[amount]],0)</f>
        <v>0</v>
      </c>
      <c r="U879" s="10">
        <f>IF(Table1[[#This Row],[quantity]]&lt;0,Table1[[#This Row],[quantity]],0)</f>
        <v>0</v>
      </c>
    </row>
    <row r="880" spans="1:21" ht="14.25" customHeight="1" x14ac:dyDescent="0.25">
      <c r="A880" s="5">
        <v>45642</v>
      </c>
      <c r="B880" s="6" t="s">
        <v>57</v>
      </c>
      <c r="C880" s="6" t="s">
        <v>126</v>
      </c>
      <c r="D880" s="6" t="s">
        <v>127</v>
      </c>
      <c r="E880" s="6" t="s">
        <v>45</v>
      </c>
      <c r="F880" s="6" t="s">
        <v>128</v>
      </c>
      <c r="G880" s="6" t="s">
        <v>51</v>
      </c>
      <c r="H880" s="6" t="s">
        <v>52</v>
      </c>
      <c r="I880" s="6">
        <v>48</v>
      </c>
      <c r="J880" s="6">
        <v>6</v>
      </c>
      <c r="K880" s="6">
        <v>1560</v>
      </c>
      <c r="L880" s="6"/>
      <c r="M880" s="6" t="s">
        <v>105</v>
      </c>
      <c r="N880" s="10">
        <f>IF(AND(Table1[[#This Row],[quantity]] &gt;= 0, Table1[[#This Row],[amount]] &gt;= 0), Table1[[#This Row],[quantity]] * Table1[[#This Row],[amount]], 0)</f>
        <v>9360</v>
      </c>
      <c r="O880" s="10">
        <f t="shared" si="52"/>
        <v>110889.90000000002</v>
      </c>
      <c r="P880" s="10">
        <f t="shared" si="53"/>
        <v>348532.37</v>
      </c>
      <c r="Q880" s="10">
        <f t="shared" si="54"/>
        <v>564</v>
      </c>
      <c r="R880" s="10">
        <f t="shared" si="55"/>
        <v>81</v>
      </c>
      <c r="S880" s="10">
        <f>IF(Table1[[#This Row],[quantity]]&gt;0,Table1[[#This Row],[quantity]],0)</f>
        <v>6</v>
      </c>
      <c r="T880" s="10">
        <f>IF(AND(Table1[[#This Row],[quantity]]&lt;0,Table1[[#This Row],[amount]]&lt;0),Table1[[#This Row],[quantity]]*Table1[[#This Row],[amount]],0)</f>
        <v>0</v>
      </c>
      <c r="U880" s="10">
        <f>IF(Table1[[#This Row],[quantity]]&lt;0,Table1[[#This Row],[quantity]],0)</f>
        <v>0</v>
      </c>
    </row>
    <row r="881" spans="1:21" ht="14.25" customHeight="1" x14ac:dyDescent="0.25">
      <c r="A881" s="5">
        <v>45643</v>
      </c>
      <c r="B881" s="6" t="s">
        <v>57</v>
      </c>
      <c r="C881" s="6" t="s">
        <v>137</v>
      </c>
      <c r="D881" s="6" t="s">
        <v>138</v>
      </c>
      <c r="E881" s="6" t="s">
        <v>60</v>
      </c>
      <c r="F881" s="6" t="s">
        <v>61</v>
      </c>
      <c r="G881" s="6" t="s">
        <v>94</v>
      </c>
      <c r="H881" s="6" t="s">
        <v>98</v>
      </c>
      <c r="I881" s="6">
        <v>72</v>
      </c>
      <c r="J881" s="6">
        <v>8</v>
      </c>
      <c r="K881" s="6">
        <v>1157.8399999999999</v>
      </c>
      <c r="L881" s="6"/>
      <c r="M881" s="6" t="s">
        <v>136</v>
      </c>
      <c r="N881" s="10">
        <f>IF(AND(Table1[[#This Row],[quantity]] &gt;= 0, Table1[[#This Row],[amount]] &gt;= 0), Table1[[#This Row],[quantity]] * Table1[[#This Row],[amount]], 0)</f>
        <v>9262.7199999999993</v>
      </c>
      <c r="O881" s="10">
        <f t="shared" si="52"/>
        <v>32109.919999999998</v>
      </c>
      <c r="P881" s="10">
        <f t="shared" si="53"/>
        <v>213279.59000000008</v>
      </c>
      <c r="Q881" s="10">
        <f t="shared" si="54"/>
        <v>459</v>
      </c>
      <c r="R881" s="10">
        <f t="shared" si="55"/>
        <v>58</v>
      </c>
      <c r="S881" s="10">
        <f>IF(Table1[[#This Row],[quantity]]&gt;0,Table1[[#This Row],[quantity]],0)</f>
        <v>8</v>
      </c>
      <c r="T881" s="10">
        <f>IF(AND(Table1[[#This Row],[quantity]]&lt;0,Table1[[#This Row],[amount]]&lt;0),Table1[[#This Row],[quantity]]*Table1[[#This Row],[amount]],0)</f>
        <v>0</v>
      </c>
      <c r="U881" s="10">
        <f>IF(Table1[[#This Row],[quantity]]&lt;0,Table1[[#This Row],[quantity]],0)</f>
        <v>0</v>
      </c>
    </row>
    <row r="882" spans="1:21" ht="14.25" customHeight="1" x14ac:dyDescent="0.25">
      <c r="A882" s="5">
        <v>45640</v>
      </c>
      <c r="B882" s="6" t="s">
        <v>57</v>
      </c>
      <c r="C882" s="6" t="s">
        <v>96</v>
      </c>
      <c r="D882" s="6" t="s">
        <v>97</v>
      </c>
      <c r="E882" s="6" t="s">
        <v>60</v>
      </c>
      <c r="F882" s="6" t="s">
        <v>61</v>
      </c>
      <c r="G882" s="6" t="s">
        <v>74</v>
      </c>
      <c r="H882" s="6" t="s">
        <v>75</v>
      </c>
      <c r="I882" s="6">
        <v>48</v>
      </c>
      <c r="J882" s="6">
        <v>11</v>
      </c>
      <c r="K882" s="6">
        <v>840.07</v>
      </c>
      <c r="L882" s="6"/>
      <c r="M882" s="6" t="s">
        <v>105</v>
      </c>
      <c r="N882" s="10">
        <f>IF(AND(Table1[[#This Row],[quantity]] &gt;= 0, Table1[[#This Row],[amount]] &gt;= 0), Table1[[#This Row],[quantity]] * Table1[[#This Row],[amount]], 0)</f>
        <v>9240.77</v>
      </c>
      <c r="O882" s="10">
        <f t="shared" si="52"/>
        <v>16132.77</v>
      </c>
      <c r="P882" s="10">
        <f t="shared" si="53"/>
        <v>339172.37</v>
      </c>
      <c r="Q882" s="10">
        <f t="shared" si="54"/>
        <v>558</v>
      </c>
      <c r="R882" s="10">
        <f t="shared" si="55"/>
        <v>80</v>
      </c>
      <c r="S882" s="10">
        <f>IF(Table1[[#This Row],[quantity]]&gt;0,Table1[[#This Row],[quantity]],0)</f>
        <v>11</v>
      </c>
      <c r="T882" s="10">
        <f>IF(AND(Table1[[#This Row],[quantity]]&lt;0,Table1[[#This Row],[amount]]&lt;0),Table1[[#This Row],[quantity]]*Table1[[#This Row],[amount]],0)</f>
        <v>0</v>
      </c>
      <c r="U882" s="10">
        <f>IF(Table1[[#This Row],[quantity]]&lt;0,Table1[[#This Row],[quantity]],0)</f>
        <v>0</v>
      </c>
    </row>
    <row r="883" spans="1:21" ht="14.25" customHeight="1" x14ac:dyDescent="0.25">
      <c r="A883" s="5">
        <v>45642</v>
      </c>
      <c r="B883" s="6" t="s">
        <v>57</v>
      </c>
      <c r="C883" s="6" t="s">
        <v>129</v>
      </c>
      <c r="D883" s="6" t="s">
        <v>130</v>
      </c>
      <c r="E883" s="6" t="s">
        <v>81</v>
      </c>
      <c r="F883" s="6" t="s">
        <v>82</v>
      </c>
      <c r="G883" s="6" t="s">
        <v>18</v>
      </c>
      <c r="H883" s="6" t="s">
        <v>102</v>
      </c>
      <c r="I883" s="6">
        <v>40</v>
      </c>
      <c r="J883" s="6">
        <v>3</v>
      </c>
      <c r="K883" s="6">
        <v>3077.7</v>
      </c>
      <c r="L883" s="6"/>
      <c r="M883" s="6" t="s">
        <v>105</v>
      </c>
      <c r="N883" s="10">
        <f>IF(AND(Table1[[#This Row],[quantity]] &gt;= 0, Table1[[#This Row],[amount]] &gt;= 0), Table1[[#This Row],[quantity]] * Table1[[#This Row],[amount]], 0)</f>
        <v>9233.0999999999985</v>
      </c>
      <c r="O883" s="10">
        <f t="shared" si="52"/>
        <v>142240.15000000002</v>
      </c>
      <c r="P883" s="10">
        <f t="shared" si="53"/>
        <v>329931.59999999998</v>
      </c>
      <c r="Q883" s="10">
        <f t="shared" si="54"/>
        <v>547</v>
      </c>
      <c r="R883" s="10">
        <f t="shared" si="55"/>
        <v>79</v>
      </c>
      <c r="S883" s="10">
        <f>IF(Table1[[#This Row],[quantity]]&gt;0,Table1[[#This Row],[quantity]],0)</f>
        <v>3</v>
      </c>
      <c r="T883" s="10">
        <f>IF(AND(Table1[[#This Row],[quantity]]&lt;0,Table1[[#This Row],[amount]]&lt;0),Table1[[#This Row],[quantity]]*Table1[[#This Row],[amount]],0)</f>
        <v>0</v>
      </c>
      <c r="U883" s="10">
        <f>IF(Table1[[#This Row],[quantity]]&lt;0,Table1[[#This Row],[quantity]],0)</f>
        <v>0</v>
      </c>
    </row>
    <row r="884" spans="1:21" ht="14.25" customHeight="1" x14ac:dyDescent="0.25">
      <c r="A884" s="5">
        <v>45642</v>
      </c>
      <c r="B884" s="6" t="s">
        <v>57</v>
      </c>
      <c r="C884" s="6" t="s">
        <v>129</v>
      </c>
      <c r="D884" s="6" t="s">
        <v>130</v>
      </c>
      <c r="E884" s="6" t="s">
        <v>81</v>
      </c>
      <c r="F884" s="6" t="s">
        <v>82</v>
      </c>
      <c r="G884" s="6" t="s">
        <v>31</v>
      </c>
      <c r="H884" s="6" t="s">
        <v>117</v>
      </c>
      <c r="I884" s="6">
        <v>30</v>
      </c>
      <c r="J884" s="6">
        <v>8</v>
      </c>
      <c r="K884" s="6">
        <v>1153.1199999999999</v>
      </c>
      <c r="L884" s="6"/>
      <c r="M884" s="6" t="s">
        <v>105</v>
      </c>
      <c r="N884" s="10">
        <f>IF(AND(Table1[[#This Row],[quantity]] &gt;= 0, Table1[[#This Row],[amount]] &gt;= 0), Table1[[#This Row],[quantity]] * Table1[[#This Row],[amount]], 0)</f>
        <v>9224.9599999999991</v>
      </c>
      <c r="O884" s="10">
        <f t="shared" si="52"/>
        <v>133007.05000000002</v>
      </c>
      <c r="P884" s="10">
        <f t="shared" si="53"/>
        <v>320698.49999999994</v>
      </c>
      <c r="Q884" s="10">
        <f t="shared" si="54"/>
        <v>544</v>
      </c>
      <c r="R884" s="10">
        <f t="shared" si="55"/>
        <v>78</v>
      </c>
      <c r="S884" s="10">
        <f>IF(Table1[[#This Row],[quantity]]&gt;0,Table1[[#This Row],[quantity]],0)</f>
        <v>8</v>
      </c>
      <c r="T884" s="10">
        <f>IF(AND(Table1[[#This Row],[quantity]]&lt;0,Table1[[#This Row],[amount]]&lt;0),Table1[[#This Row],[quantity]]*Table1[[#This Row],[amount]],0)</f>
        <v>0</v>
      </c>
      <c r="U884" s="10">
        <f>IF(Table1[[#This Row],[quantity]]&lt;0,Table1[[#This Row],[quantity]],0)</f>
        <v>0</v>
      </c>
    </row>
    <row r="885" spans="1:21" ht="14.25" customHeight="1" x14ac:dyDescent="0.25">
      <c r="A885" s="5">
        <v>45640</v>
      </c>
      <c r="B885" s="6" t="s">
        <v>57</v>
      </c>
      <c r="C885" s="6" t="s">
        <v>65</v>
      </c>
      <c r="D885" s="6" t="s">
        <v>66</v>
      </c>
      <c r="E885" s="6" t="s">
        <v>60</v>
      </c>
      <c r="F885" s="6" t="s">
        <v>61</v>
      </c>
      <c r="G885" s="6" t="s">
        <v>62</v>
      </c>
      <c r="H885" s="6" t="s">
        <v>124</v>
      </c>
      <c r="I885" s="6">
        <v>4</v>
      </c>
      <c r="J885" s="6">
        <v>4</v>
      </c>
      <c r="K885" s="6">
        <v>2266.64</v>
      </c>
      <c r="L885" s="6"/>
      <c r="M885" s="6" t="s">
        <v>105</v>
      </c>
      <c r="N885" s="10">
        <f>IF(AND(Table1[[#This Row],[quantity]] &gt;= 0, Table1[[#This Row],[amount]] &gt;= 0), Table1[[#This Row],[quantity]] * Table1[[#This Row],[amount]], 0)</f>
        <v>9066.56</v>
      </c>
      <c r="O885" s="10">
        <f t="shared" si="52"/>
        <v>70100.449999999983</v>
      </c>
      <c r="P885" s="10">
        <f t="shared" si="53"/>
        <v>311473.53999999992</v>
      </c>
      <c r="Q885" s="10">
        <f t="shared" si="54"/>
        <v>536</v>
      </c>
      <c r="R885" s="10">
        <f t="shared" si="55"/>
        <v>77</v>
      </c>
      <c r="S885" s="10">
        <f>IF(Table1[[#This Row],[quantity]]&gt;0,Table1[[#This Row],[quantity]],0)</f>
        <v>4</v>
      </c>
      <c r="T885" s="10">
        <f>IF(AND(Table1[[#This Row],[quantity]]&lt;0,Table1[[#This Row],[amount]]&lt;0),Table1[[#This Row],[quantity]]*Table1[[#This Row],[amount]],0)</f>
        <v>0</v>
      </c>
      <c r="U885" s="10">
        <f>IF(Table1[[#This Row],[quantity]]&lt;0,Table1[[#This Row],[quantity]],0)</f>
        <v>0</v>
      </c>
    </row>
    <row r="886" spans="1:21" ht="14.25" customHeight="1" x14ac:dyDescent="0.25">
      <c r="A886" s="5">
        <v>45642</v>
      </c>
      <c r="B886" s="6" t="s">
        <v>57</v>
      </c>
      <c r="C886" s="6" t="s">
        <v>106</v>
      </c>
      <c r="D886" s="6" t="s">
        <v>107</v>
      </c>
      <c r="E886" s="6" t="s">
        <v>81</v>
      </c>
      <c r="F886" s="6" t="s">
        <v>82</v>
      </c>
      <c r="G886" s="6" t="s">
        <v>62</v>
      </c>
      <c r="H886" s="6" t="s">
        <v>124</v>
      </c>
      <c r="I886" s="6">
        <v>4</v>
      </c>
      <c r="J886" s="6">
        <v>4</v>
      </c>
      <c r="K886" s="6">
        <v>2266.64</v>
      </c>
      <c r="L886" s="6"/>
      <c r="M886" s="6" t="s">
        <v>136</v>
      </c>
      <c r="N886" s="10">
        <f>IF(AND(Table1[[#This Row],[quantity]] &gt;= 0, Table1[[#This Row],[amount]] &gt;= 0), Table1[[#This Row],[quantity]] * Table1[[#This Row],[amount]], 0)</f>
        <v>9066.56</v>
      </c>
      <c r="O886" s="10">
        <f t="shared" si="52"/>
        <v>50616.640000000007</v>
      </c>
      <c r="P886" s="10">
        <f t="shared" si="53"/>
        <v>204016.87000000011</v>
      </c>
      <c r="Q886" s="10">
        <f t="shared" si="54"/>
        <v>451</v>
      </c>
      <c r="R886" s="10">
        <f t="shared" si="55"/>
        <v>57</v>
      </c>
      <c r="S886" s="10">
        <f>IF(Table1[[#This Row],[quantity]]&gt;0,Table1[[#This Row],[quantity]],0)</f>
        <v>4</v>
      </c>
      <c r="T886" s="10">
        <f>IF(AND(Table1[[#This Row],[quantity]]&lt;0,Table1[[#This Row],[amount]]&lt;0),Table1[[#This Row],[quantity]]*Table1[[#This Row],[amount]],0)</f>
        <v>0</v>
      </c>
      <c r="U886" s="10">
        <f>IF(Table1[[#This Row],[quantity]]&lt;0,Table1[[#This Row],[quantity]],0)</f>
        <v>0</v>
      </c>
    </row>
    <row r="887" spans="1:21" ht="14.25" customHeight="1" x14ac:dyDescent="0.25">
      <c r="A887" s="5">
        <v>45645</v>
      </c>
      <c r="B887" s="6" t="s">
        <v>57</v>
      </c>
      <c r="C887" s="6" t="s">
        <v>87</v>
      </c>
      <c r="D887" s="6" t="s">
        <v>88</v>
      </c>
      <c r="E887" s="6" t="s">
        <v>60</v>
      </c>
      <c r="F887" s="6" t="s">
        <v>61</v>
      </c>
      <c r="G887" s="6" t="s">
        <v>62</v>
      </c>
      <c r="H887" s="6" t="s">
        <v>124</v>
      </c>
      <c r="I887" s="6">
        <v>4</v>
      </c>
      <c r="J887" s="6">
        <v>4</v>
      </c>
      <c r="K887" s="6">
        <v>2266.64</v>
      </c>
      <c r="L887" s="6"/>
      <c r="M887" s="6" t="s">
        <v>136</v>
      </c>
      <c r="N887" s="10">
        <f>IF(AND(Table1[[#This Row],[quantity]] &gt;= 0, Table1[[#This Row],[amount]] &gt;= 0), Table1[[#This Row],[quantity]] * Table1[[#This Row],[amount]], 0)</f>
        <v>9066.56</v>
      </c>
      <c r="O887" s="10">
        <f t="shared" si="52"/>
        <v>57831.67</v>
      </c>
      <c r="P887" s="10">
        <f t="shared" si="53"/>
        <v>194950.31000000011</v>
      </c>
      <c r="Q887" s="10">
        <f t="shared" si="54"/>
        <v>447</v>
      </c>
      <c r="R887" s="10">
        <f t="shared" si="55"/>
        <v>56</v>
      </c>
      <c r="S887" s="10">
        <f>IF(Table1[[#This Row],[quantity]]&gt;0,Table1[[#This Row],[quantity]],0)</f>
        <v>4</v>
      </c>
      <c r="T887" s="10">
        <f>IF(AND(Table1[[#This Row],[quantity]]&lt;0,Table1[[#This Row],[amount]]&lt;0),Table1[[#This Row],[quantity]]*Table1[[#This Row],[amount]],0)</f>
        <v>0</v>
      </c>
      <c r="U887" s="10">
        <f>IF(Table1[[#This Row],[quantity]]&lt;0,Table1[[#This Row],[quantity]],0)</f>
        <v>0</v>
      </c>
    </row>
    <row r="888" spans="1:21" ht="14.25" customHeight="1" x14ac:dyDescent="0.25">
      <c r="A888" s="5">
        <v>45642</v>
      </c>
      <c r="B888" s="6" t="s">
        <v>57</v>
      </c>
      <c r="C888" s="6" t="s">
        <v>129</v>
      </c>
      <c r="D888" s="6" t="s">
        <v>130</v>
      </c>
      <c r="E888" s="6" t="s">
        <v>81</v>
      </c>
      <c r="F888" s="6" t="s">
        <v>82</v>
      </c>
      <c r="G888" s="6" t="s">
        <v>110</v>
      </c>
      <c r="H888" s="6" t="s">
        <v>111</v>
      </c>
      <c r="I888" s="6">
        <v>120</v>
      </c>
      <c r="J888" s="6">
        <v>12</v>
      </c>
      <c r="K888" s="6">
        <v>750</v>
      </c>
      <c r="L888" s="6"/>
      <c r="M888" s="6" t="s">
        <v>105</v>
      </c>
      <c r="N888" s="10">
        <f>IF(AND(Table1[[#This Row],[quantity]] &gt;= 0, Table1[[#This Row],[amount]] &gt;= 0), Table1[[#This Row],[quantity]] * Table1[[#This Row],[amount]], 0)</f>
        <v>9000</v>
      </c>
      <c r="O888" s="10">
        <f t="shared" si="52"/>
        <v>123782.09000000001</v>
      </c>
      <c r="P888" s="10">
        <f t="shared" si="53"/>
        <v>302406.97999999992</v>
      </c>
      <c r="Q888" s="10">
        <f t="shared" si="54"/>
        <v>532</v>
      </c>
      <c r="R888" s="10">
        <f t="shared" si="55"/>
        <v>76</v>
      </c>
      <c r="S888" s="10">
        <f>IF(Table1[[#This Row],[quantity]]&gt;0,Table1[[#This Row],[quantity]],0)</f>
        <v>12</v>
      </c>
      <c r="T888" s="10">
        <f>IF(AND(Table1[[#This Row],[quantity]]&lt;0,Table1[[#This Row],[amount]]&lt;0),Table1[[#This Row],[quantity]]*Table1[[#This Row],[amount]],0)</f>
        <v>0</v>
      </c>
      <c r="U888" s="10">
        <f>IF(Table1[[#This Row],[quantity]]&lt;0,Table1[[#This Row],[quantity]],0)</f>
        <v>0</v>
      </c>
    </row>
    <row r="889" spans="1:21" ht="14.25" customHeight="1" x14ac:dyDescent="0.25">
      <c r="A889" s="5">
        <v>45646</v>
      </c>
      <c r="B889" s="6" t="s">
        <v>57</v>
      </c>
      <c r="C889" s="6" t="s">
        <v>67</v>
      </c>
      <c r="D889" s="6" t="s">
        <v>68</v>
      </c>
      <c r="E889" s="6" t="s">
        <v>60</v>
      </c>
      <c r="F889" s="6" t="s">
        <v>61</v>
      </c>
      <c r="G889" s="6" t="s">
        <v>110</v>
      </c>
      <c r="H889" s="6" t="s">
        <v>111</v>
      </c>
      <c r="I889" s="6">
        <v>120</v>
      </c>
      <c r="J889" s="6">
        <v>12</v>
      </c>
      <c r="K889" s="6">
        <v>750</v>
      </c>
      <c r="L889" s="6"/>
      <c r="M889" s="6" t="s">
        <v>136</v>
      </c>
      <c r="N889" s="10">
        <f>IF(AND(Table1[[#This Row],[quantity]] &gt;= 0, Table1[[#This Row],[amount]] &gt;= 0), Table1[[#This Row],[quantity]] * Table1[[#This Row],[amount]], 0)</f>
        <v>9000</v>
      </c>
      <c r="O889" s="10">
        <f t="shared" si="52"/>
        <v>42739.53</v>
      </c>
      <c r="P889" s="10">
        <f t="shared" si="53"/>
        <v>185883.75000000015</v>
      </c>
      <c r="Q889" s="10">
        <f t="shared" si="54"/>
        <v>443</v>
      </c>
      <c r="R889" s="10">
        <f t="shared" si="55"/>
        <v>55</v>
      </c>
      <c r="S889" s="10">
        <f>IF(Table1[[#This Row],[quantity]]&gt;0,Table1[[#This Row],[quantity]],0)</f>
        <v>12</v>
      </c>
      <c r="T889" s="10">
        <f>IF(AND(Table1[[#This Row],[quantity]]&lt;0,Table1[[#This Row],[amount]]&lt;0),Table1[[#This Row],[quantity]]*Table1[[#This Row],[amount]],0)</f>
        <v>0</v>
      </c>
      <c r="U889" s="10">
        <f>IF(Table1[[#This Row],[quantity]]&lt;0,Table1[[#This Row],[quantity]],0)</f>
        <v>0</v>
      </c>
    </row>
    <row r="890" spans="1:21" ht="14.25" customHeight="1" x14ac:dyDescent="0.25">
      <c r="A890" s="5">
        <v>45642</v>
      </c>
      <c r="B890" s="6" t="s">
        <v>57</v>
      </c>
      <c r="C890" s="6" t="s">
        <v>126</v>
      </c>
      <c r="D890" s="6" t="s">
        <v>127</v>
      </c>
      <c r="E890" s="6" t="s">
        <v>45</v>
      </c>
      <c r="F890" s="6" t="s">
        <v>128</v>
      </c>
      <c r="G890" s="6" t="s">
        <v>55</v>
      </c>
      <c r="H890" s="6" t="s">
        <v>135</v>
      </c>
      <c r="I890" s="6">
        <v>24</v>
      </c>
      <c r="J890" s="6">
        <v>6</v>
      </c>
      <c r="K890" s="6">
        <v>1494.96</v>
      </c>
      <c r="L890" s="6"/>
      <c r="M890" s="6" t="s">
        <v>105</v>
      </c>
      <c r="N890" s="10">
        <f>IF(AND(Table1[[#This Row],[quantity]] &gt;= 0, Table1[[#This Row],[amount]] &gt;= 0), Table1[[#This Row],[quantity]] * Table1[[#This Row],[amount]], 0)</f>
        <v>8969.76</v>
      </c>
      <c r="O890" s="10">
        <f t="shared" si="52"/>
        <v>101529.9</v>
      </c>
      <c r="P890" s="10">
        <f t="shared" si="53"/>
        <v>293406.98</v>
      </c>
      <c r="Q890" s="10">
        <f t="shared" si="54"/>
        <v>520</v>
      </c>
      <c r="R890" s="10">
        <f t="shared" si="55"/>
        <v>75</v>
      </c>
      <c r="S890" s="10">
        <f>IF(Table1[[#This Row],[quantity]]&gt;0,Table1[[#This Row],[quantity]],0)</f>
        <v>6</v>
      </c>
      <c r="T890" s="10">
        <f>IF(AND(Table1[[#This Row],[quantity]]&lt;0,Table1[[#This Row],[amount]]&lt;0),Table1[[#This Row],[quantity]]*Table1[[#This Row],[amount]],0)</f>
        <v>0</v>
      </c>
      <c r="U890" s="10">
        <f>IF(Table1[[#This Row],[quantity]]&lt;0,Table1[[#This Row],[quantity]],0)</f>
        <v>0</v>
      </c>
    </row>
    <row r="891" spans="1:21" ht="14.25" customHeight="1" x14ac:dyDescent="0.25">
      <c r="A891" s="5">
        <v>45640</v>
      </c>
      <c r="B891" s="6" t="s">
        <v>57</v>
      </c>
      <c r="C891" s="6" t="s">
        <v>106</v>
      </c>
      <c r="D891" s="6" t="s">
        <v>107</v>
      </c>
      <c r="E891" s="6" t="s">
        <v>81</v>
      </c>
      <c r="F891" s="6" t="s">
        <v>82</v>
      </c>
      <c r="G891" s="6" t="s">
        <v>18</v>
      </c>
      <c r="H891" s="6" t="s">
        <v>19</v>
      </c>
      <c r="I891" s="6">
        <v>36</v>
      </c>
      <c r="J891" s="6">
        <v>6</v>
      </c>
      <c r="K891" s="6">
        <v>1473.24</v>
      </c>
      <c r="L891" s="6"/>
      <c r="M891" s="6" t="s">
        <v>105</v>
      </c>
      <c r="N891" s="10">
        <f>IF(AND(Table1[[#This Row],[quantity]] &gt;= 0, Table1[[#This Row],[amount]] &gt;= 0), Table1[[#This Row],[quantity]] * Table1[[#This Row],[amount]], 0)</f>
        <v>8839.44</v>
      </c>
      <c r="O891" s="10">
        <f t="shared" si="52"/>
        <v>41550.080000000009</v>
      </c>
      <c r="P891" s="10">
        <f t="shared" si="53"/>
        <v>284437.22000000003</v>
      </c>
      <c r="Q891" s="10">
        <f t="shared" si="54"/>
        <v>514</v>
      </c>
      <c r="R891" s="10">
        <f t="shared" si="55"/>
        <v>74</v>
      </c>
      <c r="S891" s="10">
        <f>IF(Table1[[#This Row],[quantity]]&gt;0,Table1[[#This Row],[quantity]],0)</f>
        <v>6</v>
      </c>
      <c r="T891" s="10">
        <f>IF(AND(Table1[[#This Row],[quantity]]&lt;0,Table1[[#This Row],[amount]]&lt;0),Table1[[#This Row],[quantity]]*Table1[[#This Row],[amount]],0)</f>
        <v>0</v>
      </c>
      <c r="U891" s="10">
        <f>IF(Table1[[#This Row],[quantity]]&lt;0,Table1[[#This Row],[quantity]],0)</f>
        <v>0</v>
      </c>
    </row>
    <row r="892" spans="1:21" ht="14.25" customHeight="1" x14ac:dyDescent="0.25">
      <c r="A892" s="5">
        <v>45628</v>
      </c>
      <c r="B892" s="6" t="s">
        <v>83</v>
      </c>
      <c r="C892" s="6" t="s">
        <v>286</v>
      </c>
      <c r="D892" s="6" t="s">
        <v>287</v>
      </c>
      <c r="E892" s="6" t="s">
        <v>16</v>
      </c>
      <c r="F892" s="6" t="s">
        <v>17</v>
      </c>
      <c r="G892" s="6" t="s">
        <v>31</v>
      </c>
      <c r="H892" s="6" t="s">
        <v>117</v>
      </c>
      <c r="I892" s="6">
        <v>112</v>
      </c>
      <c r="J892" s="6">
        <v>-14</v>
      </c>
      <c r="K892" s="6">
        <v>-630.55999999999995</v>
      </c>
      <c r="L892" s="6" t="s">
        <v>86</v>
      </c>
      <c r="M892" s="6" t="s">
        <v>207</v>
      </c>
      <c r="N892" s="10">
        <f>IF(AND(Table1[[#This Row],[quantity]] &gt;= 0, Table1[[#This Row],[amount]] &gt;= 0), Table1[[#This Row],[quantity]] * Table1[[#This Row],[amount]], 0)</f>
        <v>0</v>
      </c>
      <c r="O892" s="10">
        <f t="shared" si="52"/>
        <v>0</v>
      </c>
      <c r="P892" s="10">
        <f t="shared" si="53"/>
        <v>36646.699999999983</v>
      </c>
      <c r="Q892" s="10">
        <f t="shared" si="54"/>
        <v>-1175</v>
      </c>
      <c r="R892" s="10">
        <f t="shared" si="55"/>
        <v>408</v>
      </c>
      <c r="S892" s="10">
        <f>IF(Table1[[#This Row],[quantity]]&gt;0,Table1[[#This Row],[quantity]],0)</f>
        <v>0</v>
      </c>
      <c r="T892" s="10">
        <f>IF(AND(Table1[[#This Row],[quantity]]&lt;0,Table1[[#This Row],[amount]]&lt;0),Table1[[#This Row],[quantity]]*Table1[[#This Row],[amount]],0)</f>
        <v>8827.84</v>
      </c>
      <c r="U892" s="10">
        <f>IF(Table1[[#This Row],[quantity]]&lt;0,Table1[[#This Row],[quantity]],0)</f>
        <v>-14</v>
      </c>
    </row>
    <row r="893" spans="1:21" ht="14.25" customHeight="1" x14ac:dyDescent="0.25">
      <c r="A893" s="5">
        <v>45642</v>
      </c>
      <c r="B893" s="6" t="s">
        <v>57</v>
      </c>
      <c r="C893" s="6" t="s">
        <v>126</v>
      </c>
      <c r="D893" s="6" t="s">
        <v>127</v>
      </c>
      <c r="E893" s="6" t="s">
        <v>45</v>
      </c>
      <c r="F893" s="6" t="s">
        <v>128</v>
      </c>
      <c r="G893" s="6" t="s">
        <v>74</v>
      </c>
      <c r="H893" s="6" t="s">
        <v>75</v>
      </c>
      <c r="I893" s="6">
        <v>56</v>
      </c>
      <c r="J893" s="6">
        <v>6</v>
      </c>
      <c r="K893" s="6">
        <v>1445.46</v>
      </c>
      <c r="L893" s="6"/>
      <c r="M893" s="6" t="s">
        <v>136</v>
      </c>
      <c r="N893" s="10">
        <f>IF(AND(Table1[[#This Row],[quantity]] &gt;= 0, Table1[[#This Row],[amount]] &gt;= 0), Table1[[#This Row],[quantity]] * Table1[[#This Row],[amount]], 0)</f>
        <v>8672.76</v>
      </c>
      <c r="O893" s="10">
        <f t="shared" si="52"/>
        <v>92560.14</v>
      </c>
      <c r="P893" s="10">
        <f t="shared" si="53"/>
        <v>176883.75000000015</v>
      </c>
      <c r="Q893" s="10">
        <f t="shared" si="54"/>
        <v>431</v>
      </c>
      <c r="R893" s="10">
        <f t="shared" si="55"/>
        <v>54</v>
      </c>
      <c r="S893" s="10">
        <f>IF(Table1[[#This Row],[quantity]]&gt;0,Table1[[#This Row],[quantity]],0)</f>
        <v>6</v>
      </c>
      <c r="T893" s="10">
        <f>IF(AND(Table1[[#This Row],[quantity]]&lt;0,Table1[[#This Row],[amount]]&lt;0),Table1[[#This Row],[quantity]]*Table1[[#This Row],[amount]],0)</f>
        <v>0</v>
      </c>
      <c r="U893" s="10">
        <f>IF(Table1[[#This Row],[quantity]]&lt;0,Table1[[#This Row],[quantity]],0)</f>
        <v>0</v>
      </c>
    </row>
    <row r="894" spans="1:21" ht="14.25" customHeight="1" x14ac:dyDescent="0.25">
      <c r="A894" s="5">
        <v>45645</v>
      </c>
      <c r="B894" s="6" t="s">
        <v>57</v>
      </c>
      <c r="C894" s="6" t="s">
        <v>87</v>
      </c>
      <c r="D894" s="6" t="s">
        <v>88</v>
      </c>
      <c r="E894" s="6" t="s">
        <v>60</v>
      </c>
      <c r="F894" s="6" t="s">
        <v>61</v>
      </c>
      <c r="G894" s="6" t="s">
        <v>74</v>
      </c>
      <c r="H894" s="6" t="s">
        <v>75</v>
      </c>
      <c r="I894" s="6">
        <v>56</v>
      </c>
      <c r="J894" s="6">
        <v>6</v>
      </c>
      <c r="K894" s="6">
        <v>1445.46</v>
      </c>
      <c r="L894" s="6"/>
      <c r="M894" s="6" t="s">
        <v>136</v>
      </c>
      <c r="N894" s="10">
        <f>IF(AND(Table1[[#This Row],[quantity]] &gt;= 0, Table1[[#This Row],[amount]] &gt;= 0), Table1[[#This Row],[quantity]] * Table1[[#This Row],[amount]], 0)</f>
        <v>8672.76</v>
      </c>
      <c r="O894" s="10">
        <f t="shared" si="52"/>
        <v>48765.11</v>
      </c>
      <c r="P894" s="10">
        <f t="shared" si="53"/>
        <v>168210.99000000014</v>
      </c>
      <c r="Q894" s="10">
        <f t="shared" si="54"/>
        <v>425</v>
      </c>
      <c r="R894" s="10">
        <f t="shared" si="55"/>
        <v>53</v>
      </c>
      <c r="S894" s="10">
        <f>IF(Table1[[#This Row],[quantity]]&gt;0,Table1[[#This Row],[quantity]],0)</f>
        <v>6</v>
      </c>
      <c r="T894" s="10">
        <f>IF(AND(Table1[[#This Row],[quantity]]&lt;0,Table1[[#This Row],[amount]]&lt;0),Table1[[#This Row],[quantity]]*Table1[[#This Row],[amount]],0)</f>
        <v>0</v>
      </c>
      <c r="U894" s="10">
        <f>IF(Table1[[#This Row],[quantity]]&lt;0,Table1[[#This Row],[quantity]],0)</f>
        <v>0</v>
      </c>
    </row>
    <row r="895" spans="1:21" ht="14.25" customHeight="1" x14ac:dyDescent="0.25">
      <c r="A895" s="5">
        <v>45642</v>
      </c>
      <c r="B895" s="6" t="s">
        <v>57</v>
      </c>
      <c r="C895" s="6" t="s">
        <v>129</v>
      </c>
      <c r="D895" s="6" t="s">
        <v>130</v>
      </c>
      <c r="E895" s="6" t="s">
        <v>81</v>
      </c>
      <c r="F895" s="6" t="s">
        <v>82</v>
      </c>
      <c r="G895" s="6" t="s">
        <v>74</v>
      </c>
      <c r="H895" s="6" t="s">
        <v>75</v>
      </c>
      <c r="I895" s="6">
        <v>56</v>
      </c>
      <c r="J895" s="6">
        <v>6</v>
      </c>
      <c r="K895" s="6">
        <v>1445.46</v>
      </c>
      <c r="L895" s="6"/>
      <c r="M895" s="6" t="s">
        <v>136</v>
      </c>
      <c r="N895" s="10">
        <f>IF(AND(Table1[[#This Row],[quantity]] &gt;= 0, Table1[[#This Row],[amount]] &gt;= 0), Table1[[#This Row],[quantity]] * Table1[[#This Row],[amount]], 0)</f>
        <v>8672.76</v>
      </c>
      <c r="O895" s="10">
        <f t="shared" si="52"/>
        <v>114782.09000000001</v>
      </c>
      <c r="P895" s="10">
        <f t="shared" si="53"/>
        <v>159538.23000000013</v>
      </c>
      <c r="Q895" s="10">
        <f t="shared" si="54"/>
        <v>419</v>
      </c>
      <c r="R895" s="10">
        <f t="shared" si="55"/>
        <v>52</v>
      </c>
      <c r="S895" s="10">
        <f>IF(Table1[[#This Row],[quantity]]&gt;0,Table1[[#This Row],[quantity]],0)</f>
        <v>6</v>
      </c>
      <c r="T895" s="10">
        <f>IF(AND(Table1[[#This Row],[quantity]]&lt;0,Table1[[#This Row],[amount]]&lt;0),Table1[[#This Row],[quantity]]*Table1[[#This Row],[amount]],0)</f>
        <v>0</v>
      </c>
      <c r="U895" s="10">
        <f>IF(Table1[[#This Row],[quantity]]&lt;0,Table1[[#This Row],[quantity]],0)</f>
        <v>0</v>
      </c>
    </row>
    <row r="896" spans="1:21" ht="14.25" customHeight="1" x14ac:dyDescent="0.25">
      <c r="A896" s="5">
        <v>45628</v>
      </c>
      <c r="B896" s="6" t="s">
        <v>83</v>
      </c>
      <c r="C896" s="6" t="s">
        <v>239</v>
      </c>
      <c r="D896" s="6" t="s">
        <v>240</v>
      </c>
      <c r="E896" s="6" t="s">
        <v>241</v>
      </c>
      <c r="F896" s="6" t="s">
        <v>242</v>
      </c>
      <c r="G896" s="6" t="s">
        <v>55</v>
      </c>
      <c r="H896" s="6" t="s">
        <v>56</v>
      </c>
      <c r="I896" s="6">
        <v>288</v>
      </c>
      <c r="J896" s="6">
        <v>-26</v>
      </c>
      <c r="K896" s="6">
        <v>-333.32</v>
      </c>
      <c r="L896" s="6" t="s">
        <v>153</v>
      </c>
      <c r="M896" s="6" t="s">
        <v>207</v>
      </c>
      <c r="N896" s="10">
        <f>IF(AND(Table1[[#This Row],[quantity]] &gt;= 0, Table1[[#This Row],[amount]] &gt;= 0), Table1[[#This Row],[quantity]] * Table1[[#This Row],[amount]], 0)</f>
        <v>0</v>
      </c>
      <c r="O896" s="10">
        <f t="shared" si="52"/>
        <v>0</v>
      </c>
      <c r="P896" s="10">
        <f t="shared" si="53"/>
        <v>36646.699999999983</v>
      </c>
      <c r="Q896" s="10">
        <f t="shared" si="54"/>
        <v>-1161</v>
      </c>
      <c r="R896" s="10">
        <f t="shared" si="55"/>
        <v>407</v>
      </c>
      <c r="S896" s="10">
        <f>IF(Table1[[#This Row],[quantity]]&gt;0,Table1[[#This Row],[quantity]],0)</f>
        <v>0</v>
      </c>
      <c r="T896" s="10">
        <f>IF(AND(Table1[[#This Row],[quantity]]&lt;0,Table1[[#This Row],[amount]]&lt;0),Table1[[#This Row],[quantity]]*Table1[[#This Row],[amount]],0)</f>
        <v>8666.32</v>
      </c>
      <c r="U896" s="10">
        <f>IF(Table1[[#This Row],[quantity]]&lt;0,Table1[[#This Row],[quantity]],0)</f>
        <v>-26</v>
      </c>
    </row>
    <row r="897" spans="1:21" ht="14.25" customHeight="1" x14ac:dyDescent="0.25">
      <c r="A897" s="5">
        <v>45646</v>
      </c>
      <c r="B897" s="6" t="s">
        <v>57</v>
      </c>
      <c r="C897" s="6" t="s">
        <v>67</v>
      </c>
      <c r="D897" s="6" t="s">
        <v>68</v>
      </c>
      <c r="E897" s="6" t="s">
        <v>60</v>
      </c>
      <c r="F897" s="6" t="s">
        <v>61</v>
      </c>
      <c r="G897" s="6" t="s">
        <v>62</v>
      </c>
      <c r="H897" s="6" t="s">
        <v>71</v>
      </c>
      <c r="I897" s="6">
        <v>24</v>
      </c>
      <c r="J897" s="6">
        <v>8</v>
      </c>
      <c r="K897" s="6">
        <v>1081.44</v>
      </c>
      <c r="L897" s="6"/>
      <c r="M897" s="6" t="s">
        <v>136</v>
      </c>
      <c r="N897" s="10">
        <f>IF(AND(Table1[[#This Row],[quantity]] &gt;= 0, Table1[[#This Row],[amount]] &gt;= 0), Table1[[#This Row],[quantity]] * Table1[[#This Row],[amount]], 0)</f>
        <v>8651.52</v>
      </c>
      <c r="O897" s="10">
        <f t="shared" si="52"/>
        <v>33739.53</v>
      </c>
      <c r="P897" s="10">
        <f t="shared" si="53"/>
        <v>150865.47000000012</v>
      </c>
      <c r="Q897" s="10">
        <f t="shared" si="54"/>
        <v>413</v>
      </c>
      <c r="R897" s="10">
        <f t="shared" si="55"/>
        <v>51</v>
      </c>
      <c r="S897" s="10">
        <f>IF(Table1[[#This Row],[quantity]]&gt;0,Table1[[#This Row],[quantity]],0)</f>
        <v>8</v>
      </c>
      <c r="T897" s="10">
        <f>IF(AND(Table1[[#This Row],[quantity]]&lt;0,Table1[[#This Row],[amount]]&lt;0),Table1[[#This Row],[quantity]]*Table1[[#This Row],[amount]],0)</f>
        <v>0</v>
      </c>
      <c r="U897" s="10">
        <f>IF(Table1[[#This Row],[quantity]]&lt;0,Table1[[#This Row],[quantity]],0)</f>
        <v>0</v>
      </c>
    </row>
    <row r="898" spans="1:21" ht="14.25" customHeight="1" x14ac:dyDescent="0.25">
      <c r="A898" s="5">
        <v>45628</v>
      </c>
      <c r="B898" s="6" t="s">
        <v>83</v>
      </c>
      <c r="C898" s="6" t="s">
        <v>205</v>
      </c>
      <c r="D898" s="6" t="s">
        <v>206</v>
      </c>
      <c r="E898" s="6" t="s">
        <v>24</v>
      </c>
      <c r="F898" s="6" t="s">
        <v>25</v>
      </c>
      <c r="G898" s="6" t="s">
        <v>18</v>
      </c>
      <c r="H898" s="6" t="s">
        <v>102</v>
      </c>
      <c r="I898" s="6">
        <v>40</v>
      </c>
      <c r="J898" s="6">
        <v>-2</v>
      </c>
      <c r="K898" s="6">
        <v>-4283.92</v>
      </c>
      <c r="L898" s="6" t="s">
        <v>153</v>
      </c>
      <c r="M898" s="6" t="s">
        <v>21</v>
      </c>
      <c r="N898" s="10">
        <f>IF(AND(Table1[[#This Row],[quantity]] &gt;= 0, Table1[[#This Row],[amount]] &gt;= 0), Table1[[#This Row],[quantity]] * Table1[[#This Row],[amount]], 0)</f>
        <v>0</v>
      </c>
      <c r="O898" s="10">
        <f t="shared" ref="O898:O961" si="56">SUMIF(C898:C2398,C898,N898:N2398)</f>
        <v>0</v>
      </c>
      <c r="P898" s="10">
        <f t="shared" ref="P898:P961" si="57">SUMIF(M898:M2398,M898,N898:N2398)</f>
        <v>0</v>
      </c>
      <c r="Q898" s="10">
        <f t="shared" ref="Q898:Q961" si="58">SUMIF(M898:M2398,M898,J898:J2398)</f>
        <v>-95</v>
      </c>
      <c r="R898" s="10">
        <f t="shared" ref="R898:R961" si="59">COUNTIF(M898:M2398,M898)</f>
        <v>65</v>
      </c>
      <c r="S898" s="10">
        <f>IF(Table1[[#This Row],[quantity]]&gt;0,Table1[[#This Row],[quantity]],0)</f>
        <v>0</v>
      </c>
      <c r="T898" s="10">
        <f>IF(AND(Table1[[#This Row],[quantity]]&lt;0,Table1[[#This Row],[amount]]&lt;0),Table1[[#This Row],[quantity]]*Table1[[#This Row],[amount]],0)</f>
        <v>8567.84</v>
      </c>
      <c r="U898" s="10">
        <f>IF(Table1[[#This Row],[quantity]]&lt;0,Table1[[#This Row],[quantity]],0)</f>
        <v>-2</v>
      </c>
    </row>
    <row r="899" spans="1:21" ht="14.25" customHeight="1" x14ac:dyDescent="0.25">
      <c r="A899" s="5">
        <v>45642</v>
      </c>
      <c r="B899" s="6" t="s">
        <v>57</v>
      </c>
      <c r="C899" s="6" t="s">
        <v>129</v>
      </c>
      <c r="D899" s="6" t="s">
        <v>130</v>
      </c>
      <c r="E899" s="6" t="s">
        <v>81</v>
      </c>
      <c r="F899" s="6" t="s">
        <v>82</v>
      </c>
      <c r="G899" s="6" t="s">
        <v>110</v>
      </c>
      <c r="H899" s="6" t="s">
        <v>111</v>
      </c>
      <c r="I899" s="6">
        <v>96</v>
      </c>
      <c r="J899" s="6">
        <v>12</v>
      </c>
      <c r="K899" s="6">
        <v>700.08</v>
      </c>
      <c r="L899" s="6"/>
      <c r="M899" s="6" t="s">
        <v>105</v>
      </c>
      <c r="N899" s="10">
        <f>IF(AND(Table1[[#This Row],[quantity]] &gt;= 0, Table1[[#This Row],[amount]] &gt;= 0), Table1[[#This Row],[quantity]] * Table1[[#This Row],[amount]], 0)</f>
        <v>8400.9600000000009</v>
      </c>
      <c r="O899" s="10">
        <f t="shared" si="56"/>
        <v>106109.33</v>
      </c>
      <c r="P899" s="10">
        <f t="shared" si="57"/>
        <v>275597.78000000003</v>
      </c>
      <c r="Q899" s="10">
        <f t="shared" si="58"/>
        <v>508</v>
      </c>
      <c r="R899" s="10">
        <f t="shared" si="59"/>
        <v>73</v>
      </c>
      <c r="S899" s="10">
        <f>IF(Table1[[#This Row],[quantity]]&gt;0,Table1[[#This Row],[quantity]],0)</f>
        <v>12</v>
      </c>
      <c r="T899" s="10">
        <f>IF(AND(Table1[[#This Row],[quantity]]&lt;0,Table1[[#This Row],[amount]]&lt;0),Table1[[#This Row],[quantity]]*Table1[[#This Row],[amount]],0)</f>
        <v>0</v>
      </c>
      <c r="U899" s="10">
        <f>IF(Table1[[#This Row],[quantity]]&lt;0,Table1[[#This Row],[quantity]],0)</f>
        <v>0</v>
      </c>
    </row>
    <row r="900" spans="1:21" ht="14.25" customHeight="1" x14ac:dyDescent="0.25">
      <c r="A900" s="5">
        <v>45628</v>
      </c>
      <c r="B900" s="6" t="s">
        <v>83</v>
      </c>
      <c r="C900" s="6" t="s">
        <v>391</v>
      </c>
      <c r="D900" s="6" t="s">
        <v>392</v>
      </c>
      <c r="E900" s="6" t="s">
        <v>24</v>
      </c>
      <c r="F900" s="6" t="s">
        <v>25</v>
      </c>
      <c r="G900" s="6" t="s">
        <v>62</v>
      </c>
      <c r="H900" s="6" t="s">
        <v>63</v>
      </c>
      <c r="I900" s="6">
        <v>48</v>
      </c>
      <c r="J900" s="6">
        <v>-10</v>
      </c>
      <c r="K900" s="6">
        <v>-833.4</v>
      </c>
      <c r="L900" s="6" t="s">
        <v>86</v>
      </c>
      <c r="M900" s="6" t="s">
        <v>207</v>
      </c>
      <c r="N900" s="10">
        <f>IF(AND(Table1[[#This Row],[quantity]] &gt;= 0, Table1[[#This Row],[amount]] &gt;= 0), Table1[[#This Row],[quantity]] * Table1[[#This Row],[amount]], 0)</f>
        <v>0</v>
      </c>
      <c r="O900" s="10">
        <f t="shared" si="56"/>
        <v>0</v>
      </c>
      <c r="P900" s="10">
        <f t="shared" si="57"/>
        <v>36646.699999999983</v>
      </c>
      <c r="Q900" s="10">
        <f t="shared" si="58"/>
        <v>-1135</v>
      </c>
      <c r="R900" s="10">
        <f t="shared" si="59"/>
        <v>406</v>
      </c>
      <c r="S900" s="10">
        <f>IF(Table1[[#This Row],[quantity]]&gt;0,Table1[[#This Row],[quantity]],0)</f>
        <v>0</v>
      </c>
      <c r="T900" s="10">
        <f>IF(AND(Table1[[#This Row],[quantity]]&lt;0,Table1[[#This Row],[amount]]&lt;0),Table1[[#This Row],[quantity]]*Table1[[#This Row],[amount]],0)</f>
        <v>8334</v>
      </c>
      <c r="U900" s="10">
        <f>IF(Table1[[#This Row],[quantity]]&lt;0,Table1[[#This Row],[quantity]],0)</f>
        <v>-10</v>
      </c>
    </row>
    <row r="901" spans="1:21" ht="14.25" customHeight="1" x14ac:dyDescent="0.25">
      <c r="A901" s="5">
        <v>45628</v>
      </c>
      <c r="B901" s="6" t="s">
        <v>83</v>
      </c>
      <c r="C901" s="6" t="s">
        <v>389</v>
      </c>
      <c r="D901" s="6" t="s">
        <v>390</v>
      </c>
      <c r="E901" s="6" t="s">
        <v>248</v>
      </c>
      <c r="F901" s="6" t="s">
        <v>249</v>
      </c>
      <c r="G901" s="6" t="s">
        <v>55</v>
      </c>
      <c r="H901" s="6" t="s">
        <v>56</v>
      </c>
      <c r="I901" s="6">
        <v>12</v>
      </c>
      <c r="J901" s="6">
        <v>-5</v>
      </c>
      <c r="K901" s="6">
        <v>-1662.5</v>
      </c>
      <c r="L901" s="6" t="s">
        <v>153</v>
      </c>
      <c r="M901" s="6" t="s">
        <v>207</v>
      </c>
      <c r="N901" s="10">
        <f>IF(AND(Table1[[#This Row],[quantity]] &gt;= 0, Table1[[#This Row],[amount]] &gt;= 0), Table1[[#This Row],[quantity]] * Table1[[#This Row],[amount]], 0)</f>
        <v>0</v>
      </c>
      <c r="O901" s="10">
        <f t="shared" si="56"/>
        <v>0</v>
      </c>
      <c r="P901" s="10">
        <f t="shared" si="57"/>
        <v>36646.699999999983</v>
      </c>
      <c r="Q901" s="10">
        <f t="shared" si="58"/>
        <v>-1125</v>
      </c>
      <c r="R901" s="10">
        <f t="shared" si="59"/>
        <v>405</v>
      </c>
      <c r="S901" s="10">
        <f>IF(Table1[[#This Row],[quantity]]&gt;0,Table1[[#This Row],[quantity]],0)</f>
        <v>0</v>
      </c>
      <c r="T901" s="10">
        <f>IF(AND(Table1[[#This Row],[quantity]]&lt;0,Table1[[#This Row],[amount]]&lt;0),Table1[[#This Row],[quantity]]*Table1[[#This Row],[amount]],0)</f>
        <v>8312.5</v>
      </c>
      <c r="U901" s="10">
        <f>IF(Table1[[#This Row],[quantity]]&lt;0,Table1[[#This Row],[quantity]],0)</f>
        <v>-5</v>
      </c>
    </row>
    <row r="902" spans="1:21" ht="14.25" customHeight="1" x14ac:dyDescent="0.25">
      <c r="A902" s="5">
        <v>45628</v>
      </c>
      <c r="B902" s="6" t="s">
        <v>83</v>
      </c>
      <c r="C902" s="6" t="s">
        <v>243</v>
      </c>
      <c r="D902" s="6" t="s">
        <v>244</v>
      </c>
      <c r="E902" s="6" t="s">
        <v>114</v>
      </c>
      <c r="F902" s="6" t="s">
        <v>245</v>
      </c>
      <c r="G902" s="6" t="s">
        <v>18</v>
      </c>
      <c r="H902" s="6" t="s">
        <v>104</v>
      </c>
      <c r="I902" s="6">
        <v>24</v>
      </c>
      <c r="J902" s="6">
        <v>-9</v>
      </c>
      <c r="K902" s="6">
        <v>-900</v>
      </c>
      <c r="L902" s="6" t="s">
        <v>86</v>
      </c>
      <c r="M902" s="6" t="s">
        <v>207</v>
      </c>
      <c r="N902" s="10">
        <f>IF(AND(Table1[[#This Row],[quantity]] &gt;= 0, Table1[[#This Row],[amount]] &gt;= 0), Table1[[#This Row],[quantity]] * Table1[[#This Row],[amount]], 0)</f>
        <v>0</v>
      </c>
      <c r="O902" s="10">
        <f t="shared" si="56"/>
        <v>0</v>
      </c>
      <c r="P902" s="10">
        <f t="shared" si="57"/>
        <v>36646.699999999983</v>
      </c>
      <c r="Q902" s="10">
        <f t="shared" si="58"/>
        <v>-1120</v>
      </c>
      <c r="R902" s="10">
        <f t="shared" si="59"/>
        <v>404</v>
      </c>
      <c r="S902" s="10">
        <f>IF(Table1[[#This Row],[quantity]]&gt;0,Table1[[#This Row],[quantity]],0)</f>
        <v>0</v>
      </c>
      <c r="T902" s="10">
        <f>IF(AND(Table1[[#This Row],[quantity]]&lt;0,Table1[[#This Row],[amount]]&lt;0),Table1[[#This Row],[quantity]]*Table1[[#This Row],[amount]],0)</f>
        <v>8100</v>
      </c>
      <c r="U902" s="10">
        <f>IF(Table1[[#This Row],[quantity]]&lt;0,Table1[[#This Row],[quantity]],0)</f>
        <v>-9</v>
      </c>
    </row>
    <row r="903" spans="1:21" ht="14.25" customHeight="1" x14ac:dyDescent="0.25">
      <c r="A903" s="5">
        <v>45642</v>
      </c>
      <c r="B903" s="6" t="s">
        <v>57</v>
      </c>
      <c r="C903" s="6" t="s">
        <v>126</v>
      </c>
      <c r="D903" s="6" t="s">
        <v>127</v>
      </c>
      <c r="E903" s="6" t="s">
        <v>45</v>
      </c>
      <c r="F903" s="6" t="s">
        <v>128</v>
      </c>
      <c r="G903" s="6" t="s">
        <v>18</v>
      </c>
      <c r="H903" s="6" t="s">
        <v>101</v>
      </c>
      <c r="I903" s="6">
        <v>576</v>
      </c>
      <c r="J903" s="6">
        <v>24</v>
      </c>
      <c r="K903" s="6">
        <v>336.96</v>
      </c>
      <c r="L903" s="6"/>
      <c r="M903" s="6" t="s">
        <v>105</v>
      </c>
      <c r="N903" s="10">
        <f>IF(AND(Table1[[#This Row],[quantity]] &gt;= 0, Table1[[#This Row],[amount]] &gt;= 0), Table1[[#This Row],[quantity]] * Table1[[#This Row],[amount]], 0)</f>
        <v>8087.0399999999991</v>
      </c>
      <c r="O903" s="10">
        <f t="shared" si="56"/>
        <v>83887.38</v>
      </c>
      <c r="P903" s="10">
        <f t="shared" si="57"/>
        <v>267196.82</v>
      </c>
      <c r="Q903" s="10">
        <f t="shared" si="58"/>
        <v>496</v>
      </c>
      <c r="R903" s="10">
        <f t="shared" si="59"/>
        <v>72</v>
      </c>
      <c r="S903" s="10">
        <f>IF(Table1[[#This Row],[quantity]]&gt;0,Table1[[#This Row],[quantity]],0)</f>
        <v>24</v>
      </c>
      <c r="T903" s="10">
        <f>IF(AND(Table1[[#This Row],[quantity]]&lt;0,Table1[[#This Row],[amount]]&lt;0),Table1[[#This Row],[quantity]]*Table1[[#This Row],[amount]],0)</f>
        <v>0</v>
      </c>
      <c r="U903" s="10">
        <f>IF(Table1[[#This Row],[quantity]]&lt;0,Table1[[#This Row],[quantity]],0)</f>
        <v>0</v>
      </c>
    </row>
    <row r="904" spans="1:21" ht="14.25" customHeight="1" x14ac:dyDescent="0.25">
      <c r="A904" s="5">
        <v>45642</v>
      </c>
      <c r="B904" s="6" t="s">
        <v>57</v>
      </c>
      <c r="C904" s="6" t="s">
        <v>129</v>
      </c>
      <c r="D904" s="6" t="s">
        <v>130</v>
      </c>
      <c r="E904" s="6" t="s">
        <v>81</v>
      </c>
      <c r="F904" s="6" t="s">
        <v>82</v>
      </c>
      <c r="G904" s="6" t="s">
        <v>62</v>
      </c>
      <c r="H904" s="6" t="s">
        <v>124</v>
      </c>
      <c r="I904" s="6">
        <v>4</v>
      </c>
      <c r="J904" s="6">
        <v>4</v>
      </c>
      <c r="K904" s="6">
        <v>1988.88</v>
      </c>
      <c r="L904" s="6"/>
      <c r="M904" s="6" t="s">
        <v>136</v>
      </c>
      <c r="N904" s="10">
        <f>IF(AND(Table1[[#This Row],[quantity]] &gt;= 0, Table1[[#This Row],[amount]] &gt;= 0), Table1[[#This Row],[quantity]] * Table1[[#This Row],[amount]], 0)</f>
        <v>7955.52</v>
      </c>
      <c r="O904" s="10">
        <f t="shared" si="56"/>
        <v>97708.37000000001</v>
      </c>
      <c r="P904" s="10">
        <f t="shared" si="57"/>
        <v>142213.95000000007</v>
      </c>
      <c r="Q904" s="10">
        <f t="shared" si="58"/>
        <v>405</v>
      </c>
      <c r="R904" s="10">
        <f t="shared" si="59"/>
        <v>50</v>
      </c>
      <c r="S904" s="10">
        <f>IF(Table1[[#This Row],[quantity]]&gt;0,Table1[[#This Row],[quantity]],0)</f>
        <v>4</v>
      </c>
      <c r="T904" s="10">
        <f>IF(AND(Table1[[#This Row],[quantity]]&lt;0,Table1[[#This Row],[amount]]&lt;0),Table1[[#This Row],[quantity]]*Table1[[#This Row],[amount]],0)</f>
        <v>0</v>
      </c>
      <c r="U904" s="10">
        <f>IF(Table1[[#This Row],[quantity]]&lt;0,Table1[[#This Row],[quantity]],0)</f>
        <v>0</v>
      </c>
    </row>
    <row r="905" spans="1:21" ht="14.25" customHeight="1" x14ac:dyDescent="0.25">
      <c r="A905" s="5">
        <v>45643</v>
      </c>
      <c r="B905" s="6" t="s">
        <v>13</v>
      </c>
      <c r="C905" s="6" t="s">
        <v>129</v>
      </c>
      <c r="D905" s="6" t="s">
        <v>130</v>
      </c>
      <c r="E905" s="6" t="s">
        <v>81</v>
      </c>
      <c r="F905" s="6" t="s">
        <v>82</v>
      </c>
      <c r="G905" s="6" t="s">
        <v>62</v>
      </c>
      <c r="H905" s="6" t="s">
        <v>124</v>
      </c>
      <c r="I905" s="6">
        <v>4</v>
      </c>
      <c r="J905" s="6">
        <v>-4</v>
      </c>
      <c r="K905" s="6">
        <v>-1988.88</v>
      </c>
      <c r="L905" s="6" t="s">
        <v>20</v>
      </c>
      <c r="M905" s="6" t="s">
        <v>136</v>
      </c>
      <c r="N905" s="10">
        <f>IF(AND(Table1[[#This Row],[quantity]] &gt;= 0, Table1[[#This Row],[amount]] &gt;= 0), Table1[[#This Row],[quantity]] * Table1[[#This Row],[amount]], 0)</f>
        <v>0</v>
      </c>
      <c r="O905" s="10">
        <f t="shared" si="56"/>
        <v>89752.85</v>
      </c>
      <c r="P905" s="10">
        <f t="shared" si="57"/>
        <v>134258.43000000005</v>
      </c>
      <c r="Q905" s="10">
        <f t="shared" si="58"/>
        <v>401</v>
      </c>
      <c r="R905" s="10">
        <f t="shared" si="59"/>
        <v>49</v>
      </c>
      <c r="S905" s="10">
        <f>IF(Table1[[#This Row],[quantity]]&gt;0,Table1[[#This Row],[quantity]],0)</f>
        <v>0</v>
      </c>
      <c r="T905" s="10">
        <f>IF(AND(Table1[[#This Row],[quantity]]&lt;0,Table1[[#This Row],[amount]]&lt;0),Table1[[#This Row],[quantity]]*Table1[[#This Row],[amount]],0)</f>
        <v>7955.52</v>
      </c>
      <c r="U905" s="10">
        <f>IF(Table1[[#This Row],[quantity]]&lt;0,Table1[[#This Row],[quantity]],0)</f>
        <v>-4</v>
      </c>
    </row>
    <row r="906" spans="1:21" ht="14.25" customHeight="1" x14ac:dyDescent="0.25">
      <c r="A906" s="5">
        <v>45639</v>
      </c>
      <c r="B906" s="6" t="s">
        <v>57</v>
      </c>
      <c r="C906" s="6" t="s">
        <v>69</v>
      </c>
      <c r="D906" s="6" t="s">
        <v>70</v>
      </c>
      <c r="E906" s="6" t="s">
        <v>60</v>
      </c>
      <c r="F906" s="6" t="s">
        <v>61</v>
      </c>
      <c r="G906" s="6" t="s">
        <v>74</v>
      </c>
      <c r="H906" s="6" t="s">
        <v>75</v>
      </c>
      <c r="I906" s="6">
        <v>12</v>
      </c>
      <c r="J906" s="6">
        <v>3</v>
      </c>
      <c r="K906" s="6">
        <v>2649.12</v>
      </c>
      <c r="L906" s="6"/>
      <c r="M906" s="6" t="s">
        <v>64</v>
      </c>
      <c r="N906" s="10">
        <f>IF(AND(Table1[[#This Row],[quantity]] &gt;= 0, Table1[[#This Row],[amount]] &gt;= 0), Table1[[#This Row],[quantity]] * Table1[[#This Row],[amount]], 0)</f>
        <v>7947.36</v>
      </c>
      <c r="O906" s="10">
        <f t="shared" si="56"/>
        <v>7947.36</v>
      </c>
      <c r="P906" s="10">
        <f t="shared" si="57"/>
        <v>27012.3</v>
      </c>
      <c r="Q906" s="10">
        <f t="shared" si="58"/>
        <v>22</v>
      </c>
      <c r="R906" s="10">
        <f t="shared" si="59"/>
        <v>11</v>
      </c>
      <c r="S906" s="10">
        <f>IF(Table1[[#This Row],[quantity]]&gt;0,Table1[[#This Row],[quantity]],0)</f>
        <v>3</v>
      </c>
      <c r="T906" s="10">
        <f>IF(AND(Table1[[#This Row],[quantity]]&lt;0,Table1[[#This Row],[amount]]&lt;0),Table1[[#This Row],[quantity]]*Table1[[#This Row],[amount]],0)</f>
        <v>0</v>
      </c>
      <c r="U906" s="10">
        <f>IF(Table1[[#This Row],[quantity]]&lt;0,Table1[[#This Row],[quantity]],0)</f>
        <v>0</v>
      </c>
    </row>
    <row r="907" spans="1:21" ht="14.25" customHeight="1" x14ac:dyDescent="0.25">
      <c r="A907" s="5">
        <v>45643</v>
      </c>
      <c r="B907" s="6" t="s">
        <v>57</v>
      </c>
      <c r="C907" s="6" t="s">
        <v>87</v>
      </c>
      <c r="D907" s="6" t="s">
        <v>88</v>
      </c>
      <c r="E907" s="6" t="s">
        <v>60</v>
      </c>
      <c r="F907" s="6" t="s">
        <v>61</v>
      </c>
      <c r="G907" s="6" t="s">
        <v>74</v>
      </c>
      <c r="H907" s="6" t="s">
        <v>75</v>
      </c>
      <c r="I907" s="6">
        <v>12</v>
      </c>
      <c r="J907" s="6">
        <v>3</v>
      </c>
      <c r="K907" s="6">
        <v>2649.12</v>
      </c>
      <c r="L907" s="6"/>
      <c r="M907" s="6" t="s">
        <v>136</v>
      </c>
      <c r="N907" s="10">
        <f>IF(AND(Table1[[#This Row],[quantity]] &gt;= 0, Table1[[#This Row],[amount]] &gt;= 0), Table1[[#This Row],[quantity]] * Table1[[#This Row],[amount]], 0)</f>
        <v>7947.36</v>
      </c>
      <c r="O907" s="10">
        <f t="shared" si="56"/>
        <v>40092.35</v>
      </c>
      <c r="P907" s="10">
        <f t="shared" si="57"/>
        <v>134258.43000000005</v>
      </c>
      <c r="Q907" s="10">
        <f t="shared" si="58"/>
        <v>405</v>
      </c>
      <c r="R907" s="10">
        <f t="shared" si="59"/>
        <v>48</v>
      </c>
      <c r="S907" s="10">
        <f>IF(Table1[[#This Row],[quantity]]&gt;0,Table1[[#This Row],[quantity]],0)</f>
        <v>3</v>
      </c>
      <c r="T907" s="10">
        <f>IF(AND(Table1[[#This Row],[quantity]]&lt;0,Table1[[#This Row],[amount]]&lt;0),Table1[[#This Row],[quantity]]*Table1[[#This Row],[amount]],0)</f>
        <v>0</v>
      </c>
      <c r="U907" s="10">
        <f>IF(Table1[[#This Row],[quantity]]&lt;0,Table1[[#This Row],[quantity]],0)</f>
        <v>0</v>
      </c>
    </row>
    <row r="908" spans="1:21" ht="14.25" customHeight="1" x14ac:dyDescent="0.25">
      <c r="A908" s="5">
        <v>45640</v>
      </c>
      <c r="B908" s="6" t="s">
        <v>57</v>
      </c>
      <c r="C908" s="6" t="s">
        <v>79</v>
      </c>
      <c r="D908" s="6" t="s">
        <v>80</v>
      </c>
      <c r="E908" s="6" t="s">
        <v>81</v>
      </c>
      <c r="F908" s="6" t="s">
        <v>82</v>
      </c>
      <c r="G908" s="6" t="s">
        <v>40</v>
      </c>
      <c r="H908" s="6" t="s">
        <v>41</v>
      </c>
      <c r="I908" s="6">
        <v>16</v>
      </c>
      <c r="J908" s="6">
        <v>2</v>
      </c>
      <c r="K908" s="6">
        <v>3963.54</v>
      </c>
      <c r="L908" s="6"/>
      <c r="M908" s="6" t="s">
        <v>105</v>
      </c>
      <c r="N908" s="10">
        <f>IF(AND(Table1[[#This Row],[quantity]] &gt;= 0, Table1[[#This Row],[amount]] &gt;= 0), Table1[[#This Row],[quantity]] * Table1[[#This Row],[amount]], 0)</f>
        <v>7927.08</v>
      </c>
      <c r="O908" s="10">
        <f t="shared" si="56"/>
        <v>20714.39</v>
      </c>
      <c r="P908" s="10">
        <f t="shared" si="57"/>
        <v>259109.78000000003</v>
      </c>
      <c r="Q908" s="10">
        <f t="shared" si="58"/>
        <v>472</v>
      </c>
      <c r="R908" s="10">
        <f t="shared" si="59"/>
        <v>71</v>
      </c>
      <c r="S908" s="10">
        <f>IF(Table1[[#This Row],[quantity]]&gt;0,Table1[[#This Row],[quantity]],0)</f>
        <v>2</v>
      </c>
      <c r="T908" s="10">
        <f>IF(AND(Table1[[#This Row],[quantity]]&lt;0,Table1[[#This Row],[amount]]&lt;0),Table1[[#This Row],[quantity]]*Table1[[#This Row],[amount]],0)</f>
        <v>0</v>
      </c>
      <c r="U908" s="10">
        <f>IF(Table1[[#This Row],[quantity]]&lt;0,Table1[[#This Row],[quantity]],0)</f>
        <v>0</v>
      </c>
    </row>
    <row r="909" spans="1:21" ht="14.25" customHeight="1" x14ac:dyDescent="0.25">
      <c r="A909" s="5">
        <v>45640</v>
      </c>
      <c r="B909" s="6" t="s">
        <v>57</v>
      </c>
      <c r="C909" s="6" t="s">
        <v>90</v>
      </c>
      <c r="D909" s="6" t="s">
        <v>91</v>
      </c>
      <c r="E909" s="6" t="s">
        <v>81</v>
      </c>
      <c r="F909" s="6" t="s">
        <v>82</v>
      </c>
      <c r="G909" s="6" t="s">
        <v>40</v>
      </c>
      <c r="H909" s="6" t="s">
        <v>41</v>
      </c>
      <c r="I909" s="6">
        <v>16</v>
      </c>
      <c r="J909" s="6">
        <v>2</v>
      </c>
      <c r="K909" s="6">
        <v>3963.54</v>
      </c>
      <c r="L909" s="6"/>
      <c r="M909" s="6" t="s">
        <v>105</v>
      </c>
      <c r="N909" s="10">
        <f>IF(AND(Table1[[#This Row],[quantity]] &gt;= 0, Table1[[#This Row],[amount]] &gt;= 0), Table1[[#This Row],[quantity]] * Table1[[#This Row],[amount]], 0)</f>
        <v>7927.08</v>
      </c>
      <c r="O909" s="10">
        <f t="shared" si="56"/>
        <v>15565.6</v>
      </c>
      <c r="P909" s="10">
        <f t="shared" si="57"/>
        <v>251182.70000000004</v>
      </c>
      <c r="Q909" s="10">
        <f t="shared" si="58"/>
        <v>470</v>
      </c>
      <c r="R909" s="10">
        <f t="shared" si="59"/>
        <v>70</v>
      </c>
      <c r="S909" s="10">
        <f>IF(Table1[[#This Row],[quantity]]&gt;0,Table1[[#This Row],[quantity]],0)</f>
        <v>2</v>
      </c>
      <c r="T909" s="10">
        <f>IF(AND(Table1[[#This Row],[quantity]]&lt;0,Table1[[#This Row],[amount]]&lt;0),Table1[[#This Row],[quantity]]*Table1[[#This Row],[amount]],0)</f>
        <v>0</v>
      </c>
      <c r="U909" s="10">
        <f>IF(Table1[[#This Row],[quantity]]&lt;0,Table1[[#This Row],[quantity]],0)</f>
        <v>0</v>
      </c>
    </row>
    <row r="910" spans="1:21" ht="14.25" customHeight="1" x14ac:dyDescent="0.25">
      <c r="A910" s="5">
        <v>45640</v>
      </c>
      <c r="B910" s="6" t="s">
        <v>57</v>
      </c>
      <c r="C910" s="6" t="s">
        <v>65</v>
      </c>
      <c r="D910" s="6" t="s">
        <v>66</v>
      </c>
      <c r="E910" s="6" t="s">
        <v>60</v>
      </c>
      <c r="F910" s="6" t="s">
        <v>61</v>
      </c>
      <c r="G910" s="6" t="s">
        <v>62</v>
      </c>
      <c r="H910" s="6" t="s">
        <v>124</v>
      </c>
      <c r="I910" s="6">
        <v>4</v>
      </c>
      <c r="J910" s="6">
        <v>4</v>
      </c>
      <c r="K910" s="6">
        <v>1981.48</v>
      </c>
      <c r="L910" s="6"/>
      <c r="M910" s="6" t="s">
        <v>105</v>
      </c>
      <c r="N910" s="10">
        <f>IF(AND(Table1[[#This Row],[quantity]] &gt;= 0, Table1[[#This Row],[amount]] &gt;= 0), Table1[[#This Row],[quantity]] * Table1[[#This Row],[amount]], 0)</f>
        <v>7925.92</v>
      </c>
      <c r="O910" s="10">
        <f t="shared" si="56"/>
        <v>61033.889999999992</v>
      </c>
      <c r="P910" s="10">
        <f t="shared" si="57"/>
        <v>243255.62000000005</v>
      </c>
      <c r="Q910" s="10">
        <f t="shared" si="58"/>
        <v>468</v>
      </c>
      <c r="R910" s="10">
        <f t="shared" si="59"/>
        <v>69</v>
      </c>
      <c r="S910" s="10">
        <f>IF(Table1[[#This Row],[quantity]]&gt;0,Table1[[#This Row],[quantity]],0)</f>
        <v>4</v>
      </c>
      <c r="T910" s="10">
        <f>IF(AND(Table1[[#This Row],[quantity]]&lt;0,Table1[[#This Row],[amount]]&lt;0),Table1[[#This Row],[quantity]]*Table1[[#This Row],[amount]],0)</f>
        <v>0</v>
      </c>
      <c r="U910" s="10">
        <f>IF(Table1[[#This Row],[quantity]]&lt;0,Table1[[#This Row],[quantity]],0)</f>
        <v>0</v>
      </c>
    </row>
    <row r="911" spans="1:21" ht="14.25" customHeight="1" x14ac:dyDescent="0.25">
      <c r="A911" s="5">
        <v>45640</v>
      </c>
      <c r="B911" s="6" t="s">
        <v>57</v>
      </c>
      <c r="C911" s="6" t="s">
        <v>58</v>
      </c>
      <c r="D911" s="6" t="s">
        <v>59</v>
      </c>
      <c r="E911" s="6" t="s">
        <v>60</v>
      </c>
      <c r="F911" s="6" t="s">
        <v>61</v>
      </c>
      <c r="G911" s="6" t="s">
        <v>62</v>
      </c>
      <c r="H911" s="6" t="s">
        <v>124</v>
      </c>
      <c r="I911" s="6">
        <v>4</v>
      </c>
      <c r="J911" s="6">
        <v>4</v>
      </c>
      <c r="K911" s="6">
        <v>1981.48</v>
      </c>
      <c r="L911" s="6"/>
      <c r="M911" s="6" t="s">
        <v>105</v>
      </c>
      <c r="N911" s="10">
        <f>IF(AND(Table1[[#This Row],[quantity]] &gt;= 0, Table1[[#This Row],[amount]] &gt;= 0), Table1[[#This Row],[quantity]] * Table1[[#This Row],[amount]], 0)</f>
        <v>7925.92</v>
      </c>
      <c r="O911" s="10">
        <f t="shared" si="56"/>
        <v>16314.68</v>
      </c>
      <c r="P911" s="10">
        <f t="shared" si="57"/>
        <v>235329.70000000007</v>
      </c>
      <c r="Q911" s="10">
        <f t="shared" si="58"/>
        <v>464</v>
      </c>
      <c r="R911" s="10">
        <f t="shared" si="59"/>
        <v>68</v>
      </c>
      <c r="S911" s="10">
        <f>IF(Table1[[#This Row],[quantity]]&gt;0,Table1[[#This Row],[quantity]],0)</f>
        <v>4</v>
      </c>
      <c r="T911" s="10">
        <f>IF(AND(Table1[[#This Row],[quantity]]&lt;0,Table1[[#This Row],[amount]]&lt;0),Table1[[#This Row],[quantity]]*Table1[[#This Row],[amount]],0)</f>
        <v>0</v>
      </c>
      <c r="U911" s="10">
        <f>IF(Table1[[#This Row],[quantity]]&lt;0,Table1[[#This Row],[quantity]],0)</f>
        <v>0</v>
      </c>
    </row>
    <row r="912" spans="1:21" ht="14.25" customHeight="1" x14ac:dyDescent="0.25">
      <c r="A912" s="5">
        <v>45646</v>
      </c>
      <c r="B912" s="6" t="s">
        <v>57</v>
      </c>
      <c r="C912" s="6" t="s">
        <v>67</v>
      </c>
      <c r="D912" s="6" t="s">
        <v>68</v>
      </c>
      <c r="E912" s="6" t="s">
        <v>60</v>
      </c>
      <c r="F912" s="6" t="s">
        <v>61</v>
      </c>
      <c r="G912" s="6" t="s">
        <v>62</v>
      </c>
      <c r="H912" s="6" t="s">
        <v>124</v>
      </c>
      <c r="I912" s="6">
        <v>4</v>
      </c>
      <c r="J912" s="6">
        <v>4</v>
      </c>
      <c r="K912" s="6">
        <v>1981.48</v>
      </c>
      <c r="L912" s="6"/>
      <c r="M912" s="6" t="s">
        <v>136</v>
      </c>
      <c r="N912" s="10">
        <f>IF(AND(Table1[[#This Row],[quantity]] &gt;= 0, Table1[[#This Row],[amount]] &gt;= 0), Table1[[#This Row],[quantity]] * Table1[[#This Row],[amount]], 0)</f>
        <v>7925.92</v>
      </c>
      <c r="O912" s="10">
        <f t="shared" si="56"/>
        <v>25088.010000000002</v>
      </c>
      <c r="P912" s="10">
        <f t="shared" si="57"/>
        <v>126311.07000000002</v>
      </c>
      <c r="Q912" s="10">
        <f t="shared" si="58"/>
        <v>402</v>
      </c>
      <c r="R912" s="10">
        <f t="shared" si="59"/>
        <v>47</v>
      </c>
      <c r="S912" s="10">
        <f>IF(Table1[[#This Row],[quantity]]&gt;0,Table1[[#This Row],[quantity]],0)</f>
        <v>4</v>
      </c>
      <c r="T912" s="10">
        <f>IF(AND(Table1[[#This Row],[quantity]]&lt;0,Table1[[#This Row],[amount]]&lt;0),Table1[[#This Row],[quantity]]*Table1[[#This Row],[amount]],0)</f>
        <v>0</v>
      </c>
      <c r="U912" s="10">
        <f>IF(Table1[[#This Row],[quantity]]&lt;0,Table1[[#This Row],[quantity]],0)</f>
        <v>0</v>
      </c>
    </row>
    <row r="913" spans="1:21" ht="14.25" customHeight="1" x14ac:dyDescent="0.25">
      <c r="A913" s="5">
        <v>45646</v>
      </c>
      <c r="B913" s="6" t="s">
        <v>57</v>
      </c>
      <c r="C913" s="6" t="s">
        <v>67</v>
      </c>
      <c r="D913" s="6" t="s">
        <v>68</v>
      </c>
      <c r="E913" s="6" t="s">
        <v>60</v>
      </c>
      <c r="F913" s="6" t="s">
        <v>61</v>
      </c>
      <c r="G913" s="6" t="s">
        <v>62</v>
      </c>
      <c r="H913" s="6" t="s">
        <v>124</v>
      </c>
      <c r="I913" s="6">
        <v>4</v>
      </c>
      <c r="J913" s="6">
        <v>4</v>
      </c>
      <c r="K913" s="6">
        <v>1981.48</v>
      </c>
      <c r="L913" s="6"/>
      <c r="M913" s="6" t="s">
        <v>136</v>
      </c>
      <c r="N913" s="10">
        <f>IF(AND(Table1[[#This Row],[quantity]] &gt;= 0, Table1[[#This Row],[amount]] &gt;= 0), Table1[[#This Row],[quantity]] * Table1[[#This Row],[amount]], 0)</f>
        <v>7925.92</v>
      </c>
      <c r="O913" s="10">
        <f t="shared" si="56"/>
        <v>17162.09</v>
      </c>
      <c r="P913" s="10">
        <f t="shared" si="57"/>
        <v>118385.15000000002</v>
      </c>
      <c r="Q913" s="10">
        <f t="shared" si="58"/>
        <v>398</v>
      </c>
      <c r="R913" s="10">
        <f t="shared" si="59"/>
        <v>46</v>
      </c>
      <c r="S913" s="10">
        <f>IF(Table1[[#This Row],[quantity]]&gt;0,Table1[[#This Row],[quantity]],0)</f>
        <v>4</v>
      </c>
      <c r="T913" s="10">
        <f>IF(AND(Table1[[#This Row],[quantity]]&lt;0,Table1[[#This Row],[amount]]&lt;0),Table1[[#This Row],[quantity]]*Table1[[#This Row],[amount]],0)</f>
        <v>0</v>
      </c>
      <c r="U913" s="10">
        <f>IF(Table1[[#This Row],[quantity]]&lt;0,Table1[[#This Row],[quantity]],0)</f>
        <v>0</v>
      </c>
    </row>
    <row r="914" spans="1:21" ht="14.25" customHeight="1" x14ac:dyDescent="0.25">
      <c r="A914" s="5">
        <v>45645</v>
      </c>
      <c r="B914" s="6" t="s">
        <v>57</v>
      </c>
      <c r="C914" s="6" t="s">
        <v>87</v>
      </c>
      <c r="D914" s="6" t="s">
        <v>88</v>
      </c>
      <c r="E914" s="6" t="s">
        <v>60</v>
      </c>
      <c r="F914" s="6" t="s">
        <v>61</v>
      </c>
      <c r="G914" s="6" t="s">
        <v>62</v>
      </c>
      <c r="H914" s="6" t="s">
        <v>124</v>
      </c>
      <c r="I914" s="6">
        <v>4</v>
      </c>
      <c r="J914" s="6">
        <v>4</v>
      </c>
      <c r="K914" s="6">
        <v>1981.48</v>
      </c>
      <c r="L914" s="6"/>
      <c r="M914" s="6" t="s">
        <v>136</v>
      </c>
      <c r="N914" s="10">
        <f>IF(AND(Table1[[#This Row],[quantity]] &gt;= 0, Table1[[#This Row],[amount]] &gt;= 0), Table1[[#This Row],[quantity]] * Table1[[#This Row],[amount]], 0)</f>
        <v>7925.92</v>
      </c>
      <c r="O914" s="10">
        <f t="shared" si="56"/>
        <v>32144.99</v>
      </c>
      <c r="P914" s="10">
        <f t="shared" si="57"/>
        <v>110459.23000000003</v>
      </c>
      <c r="Q914" s="10">
        <f t="shared" si="58"/>
        <v>394</v>
      </c>
      <c r="R914" s="10">
        <f t="shared" si="59"/>
        <v>45</v>
      </c>
      <c r="S914" s="10">
        <f>IF(Table1[[#This Row],[quantity]]&gt;0,Table1[[#This Row],[quantity]],0)</f>
        <v>4</v>
      </c>
      <c r="T914" s="10">
        <f>IF(AND(Table1[[#This Row],[quantity]]&lt;0,Table1[[#This Row],[amount]]&lt;0),Table1[[#This Row],[quantity]]*Table1[[#This Row],[amount]],0)</f>
        <v>0</v>
      </c>
      <c r="U914" s="10">
        <f>IF(Table1[[#This Row],[quantity]]&lt;0,Table1[[#This Row],[quantity]],0)</f>
        <v>0</v>
      </c>
    </row>
    <row r="915" spans="1:21" ht="14.25" customHeight="1" x14ac:dyDescent="0.25">
      <c r="A915" s="5">
        <v>45642</v>
      </c>
      <c r="B915" s="6" t="s">
        <v>57</v>
      </c>
      <c r="C915" s="6" t="s">
        <v>129</v>
      </c>
      <c r="D915" s="6" t="s">
        <v>130</v>
      </c>
      <c r="E915" s="6" t="s">
        <v>81</v>
      </c>
      <c r="F915" s="6" t="s">
        <v>82</v>
      </c>
      <c r="G915" s="6" t="s">
        <v>110</v>
      </c>
      <c r="H915" s="6" t="s">
        <v>111</v>
      </c>
      <c r="I915" s="6">
        <v>96</v>
      </c>
      <c r="J915" s="6">
        <v>12</v>
      </c>
      <c r="K915" s="6">
        <v>650.04</v>
      </c>
      <c r="L915" s="6"/>
      <c r="M915" s="6" t="s">
        <v>105</v>
      </c>
      <c r="N915" s="10">
        <f>IF(AND(Table1[[#This Row],[quantity]] &gt;= 0, Table1[[#This Row],[amount]] &gt;= 0), Table1[[#This Row],[quantity]] * Table1[[#This Row],[amount]], 0)</f>
        <v>7800.48</v>
      </c>
      <c r="O915" s="10">
        <f t="shared" si="56"/>
        <v>89752.85</v>
      </c>
      <c r="P915" s="10">
        <f t="shared" si="57"/>
        <v>227403.78000000006</v>
      </c>
      <c r="Q915" s="10">
        <f t="shared" si="58"/>
        <v>460</v>
      </c>
      <c r="R915" s="10">
        <f t="shared" si="59"/>
        <v>67</v>
      </c>
      <c r="S915" s="10">
        <f>IF(Table1[[#This Row],[quantity]]&gt;0,Table1[[#This Row],[quantity]],0)</f>
        <v>12</v>
      </c>
      <c r="T915" s="10">
        <f>IF(AND(Table1[[#This Row],[quantity]]&lt;0,Table1[[#This Row],[amount]]&lt;0),Table1[[#This Row],[quantity]]*Table1[[#This Row],[amount]],0)</f>
        <v>0</v>
      </c>
      <c r="U915" s="10">
        <f>IF(Table1[[#This Row],[quantity]]&lt;0,Table1[[#This Row],[quantity]],0)</f>
        <v>0</v>
      </c>
    </row>
    <row r="916" spans="1:21" ht="14.25" customHeight="1" x14ac:dyDescent="0.25">
      <c r="A916" s="5">
        <v>45642</v>
      </c>
      <c r="B916" s="6" t="s">
        <v>57</v>
      </c>
      <c r="C916" s="6" t="s">
        <v>129</v>
      </c>
      <c r="D916" s="6" t="s">
        <v>130</v>
      </c>
      <c r="E916" s="6" t="s">
        <v>81</v>
      </c>
      <c r="F916" s="6" t="s">
        <v>82</v>
      </c>
      <c r="G916" s="6" t="s">
        <v>74</v>
      </c>
      <c r="H916" s="6" t="s">
        <v>75</v>
      </c>
      <c r="I916" s="6">
        <v>48</v>
      </c>
      <c r="J916" s="6">
        <v>10</v>
      </c>
      <c r="K916" s="6">
        <v>763.7</v>
      </c>
      <c r="L916" s="6"/>
      <c r="M916" s="6" t="s">
        <v>136</v>
      </c>
      <c r="N916" s="10">
        <f>IF(AND(Table1[[#This Row],[quantity]] &gt;= 0, Table1[[#This Row],[amount]] &gt;= 0), Table1[[#This Row],[quantity]] * Table1[[#This Row],[amount]], 0)</f>
        <v>7637</v>
      </c>
      <c r="O916" s="10">
        <f t="shared" si="56"/>
        <v>81952.37000000001</v>
      </c>
      <c r="P916" s="10">
        <f t="shared" si="57"/>
        <v>102533.31000000001</v>
      </c>
      <c r="Q916" s="10">
        <f t="shared" si="58"/>
        <v>390</v>
      </c>
      <c r="R916" s="10">
        <f t="shared" si="59"/>
        <v>44</v>
      </c>
      <c r="S916" s="10">
        <f>IF(Table1[[#This Row],[quantity]]&gt;0,Table1[[#This Row],[quantity]],0)</f>
        <v>10</v>
      </c>
      <c r="T916" s="10">
        <f>IF(AND(Table1[[#This Row],[quantity]]&lt;0,Table1[[#This Row],[amount]]&lt;0),Table1[[#This Row],[quantity]]*Table1[[#This Row],[amount]],0)</f>
        <v>0</v>
      </c>
      <c r="U916" s="10">
        <f>IF(Table1[[#This Row],[quantity]]&lt;0,Table1[[#This Row],[quantity]],0)</f>
        <v>0</v>
      </c>
    </row>
    <row r="917" spans="1:21" ht="14.25" customHeight="1" x14ac:dyDescent="0.25">
      <c r="A917" s="5">
        <v>45628</v>
      </c>
      <c r="B917" s="6" t="s">
        <v>83</v>
      </c>
      <c r="C917" s="6" t="s">
        <v>239</v>
      </c>
      <c r="D917" s="6" t="s">
        <v>240</v>
      </c>
      <c r="E917" s="6" t="s">
        <v>241</v>
      </c>
      <c r="F917" s="6" t="s">
        <v>242</v>
      </c>
      <c r="G917" s="6" t="s">
        <v>55</v>
      </c>
      <c r="H917" s="6" t="s">
        <v>56</v>
      </c>
      <c r="I917" s="6">
        <v>288</v>
      </c>
      <c r="J917" s="6">
        <v>-26</v>
      </c>
      <c r="K917" s="6">
        <v>-288.86</v>
      </c>
      <c r="L917" s="6" t="s">
        <v>153</v>
      </c>
      <c r="M917" s="6" t="s">
        <v>207</v>
      </c>
      <c r="N917" s="10">
        <f>IF(AND(Table1[[#This Row],[quantity]] &gt;= 0, Table1[[#This Row],[amount]] &gt;= 0), Table1[[#This Row],[quantity]] * Table1[[#This Row],[amount]], 0)</f>
        <v>0</v>
      </c>
      <c r="O917" s="10">
        <f t="shared" si="56"/>
        <v>0</v>
      </c>
      <c r="P917" s="10">
        <f t="shared" si="57"/>
        <v>36646.699999999983</v>
      </c>
      <c r="Q917" s="10">
        <f t="shared" si="58"/>
        <v>-1111</v>
      </c>
      <c r="R917" s="10">
        <f t="shared" si="59"/>
        <v>403</v>
      </c>
      <c r="S917" s="10">
        <f>IF(Table1[[#This Row],[quantity]]&gt;0,Table1[[#This Row],[quantity]],0)</f>
        <v>0</v>
      </c>
      <c r="T917" s="10">
        <f>IF(AND(Table1[[#This Row],[quantity]]&lt;0,Table1[[#This Row],[amount]]&lt;0),Table1[[#This Row],[quantity]]*Table1[[#This Row],[amount]],0)</f>
        <v>7510.3600000000006</v>
      </c>
      <c r="U917" s="10">
        <f>IF(Table1[[#This Row],[quantity]]&lt;0,Table1[[#This Row],[quantity]],0)</f>
        <v>-26</v>
      </c>
    </row>
    <row r="918" spans="1:21" ht="14.25" customHeight="1" x14ac:dyDescent="0.25">
      <c r="A918" s="5">
        <v>45628</v>
      </c>
      <c r="B918" s="6" t="s">
        <v>83</v>
      </c>
      <c r="C918" s="6" t="s">
        <v>195</v>
      </c>
      <c r="D918" s="6" t="s">
        <v>196</v>
      </c>
      <c r="E918" s="6" t="s">
        <v>45</v>
      </c>
      <c r="F918" s="6" t="s">
        <v>46</v>
      </c>
      <c r="G918" s="6" t="s">
        <v>18</v>
      </c>
      <c r="H918" s="6" t="s">
        <v>102</v>
      </c>
      <c r="I918" s="6">
        <v>40</v>
      </c>
      <c r="J918" s="6">
        <v>-2</v>
      </c>
      <c r="K918" s="6">
        <v>-3705.34</v>
      </c>
      <c r="L918" s="6" t="s">
        <v>86</v>
      </c>
      <c r="M918" s="6" t="s">
        <v>21</v>
      </c>
      <c r="N918" s="10">
        <f>IF(AND(Table1[[#This Row],[quantity]] &gt;= 0, Table1[[#This Row],[amount]] &gt;= 0), Table1[[#This Row],[quantity]] * Table1[[#This Row],[amount]], 0)</f>
        <v>0</v>
      </c>
      <c r="O918" s="10">
        <f t="shared" si="56"/>
        <v>0</v>
      </c>
      <c r="P918" s="10">
        <f t="shared" si="57"/>
        <v>0</v>
      </c>
      <c r="Q918" s="10">
        <f t="shared" si="58"/>
        <v>-93</v>
      </c>
      <c r="R918" s="10">
        <f t="shared" si="59"/>
        <v>64</v>
      </c>
      <c r="S918" s="10">
        <f>IF(Table1[[#This Row],[quantity]]&gt;0,Table1[[#This Row],[quantity]],0)</f>
        <v>0</v>
      </c>
      <c r="T918" s="10">
        <f>IF(AND(Table1[[#This Row],[quantity]]&lt;0,Table1[[#This Row],[amount]]&lt;0),Table1[[#This Row],[quantity]]*Table1[[#This Row],[amount]],0)</f>
        <v>7410.68</v>
      </c>
      <c r="U918" s="10">
        <f>IF(Table1[[#This Row],[quantity]]&lt;0,Table1[[#This Row],[quantity]],0)</f>
        <v>-2</v>
      </c>
    </row>
    <row r="919" spans="1:21" ht="14.25" customHeight="1" x14ac:dyDescent="0.25">
      <c r="A919" s="5">
        <v>45642</v>
      </c>
      <c r="B919" s="6" t="s">
        <v>57</v>
      </c>
      <c r="C919" s="6" t="s">
        <v>129</v>
      </c>
      <c r="D919" s="6" t="s">
        <v>130</v>
      </c>
      <c r="E919" s="6" t="s">
        <v>81</v>
      </c>
      <c r="F919" s="6" t="s">
        <v>82</v>
      </c>
      <c r="G919" s="6" t="s">
        <v>26</v>
      </c>
      <c r="H919" s="6" t="s">
        <v>27</v>
      </c>
      <c r="I919" s="6">
        <v>24</v>
      </c>
      <c r="J919" s="6">
        <v>6</v>
      </c>
      <c r="K919" s="6">
        <v>1205.3399999999999</v>
      </c>
      <c r="L919" s="6"/>
      <c r="M919" s="6" t="s">
        <v>105</v>
      </c>
      <c r="N919" s="10">
        <f>IF(AND(Table1[[#This Row],[quantity]] &gt;= 0, Table1[[#This Row],[amount]] &gt;= 0), Table1[[#This Row],[quantity]] * Table1[[#This Row],[amount]], 0)</f>
        <v>7232.0399999999991</v>
      </c>
      <c r="O919" s="10">
        <f t="shared" si="56"/>
        <v>74315.37</v>
      </c>
      <c r="P919" s="10">
        <f t="shared" si="57"/>
        <v>219603.30000000008</v>
      </c>
      <c r="Q919" s="10">
        <f t="shared" si="58"/>
        <v>448</v>
      </c>
      <c r="R919" s="10">
        <f t="shared" si="59"/>
        <v>66</v>
      </c>
      <c r="S919" s="10">
        <f>IF(Table1[[#This Row],[quantity]]&gt;0,Table1[[#This Row],[quantity]],0)</f>
        <v>6</v>
      </c>
      <c r="T919" s="10">
        <f>IF(AND(Table1[[#This Row],[quantity]]&lt;0,Table1[[#This Row],[amount]]&lt;0),Table1[[#This Row],[quantity]]*Table1[[#This Row],[amount]],0)</f>
        <v>0</v>
      </c>
      <c r="U919" s="10">
        <f>IF(Table1[[#This Row],[quantity]]&lt;0,Table1[[#This Row],[quantity]],0)</f>
        <v>0</v>
      </c>
    </row>
    <row r="920" spans="1:21" ht="14.25" customHeight="1" x14ac:dyDescent="0.25">
      <c r="A920" s="5">
        <v>45642</v>
      </c>
      <c r="B920" s="6" t="s">
        <v>57</v>
      </c>
      <c r="C920" s="6" t="s">
        <v>106</v>
      </c>
      <c r="D920" s="6" t="s">
        <v>107</v>
      </c>
      <c r="E920" s="6" t="s">
        <v>81</v>
      </c>
      <c r="F920" s="6" t="s">
        <v>82</v>
      </c>
      <c r="G920" s="6" t="s">
        <v>26</v>
      </c>
      <c r="H920" s="6" t="s">
        <v>27</v>
      </c>
      <c r="I920" s="6">
        <v>24</v>
      </c>
      <c r="J920" s="6">
        <v>6</v>
      </c>
      <c r="K920" s="6">
        <v>1205.3399999999999</v>
      </c>
      <c r="L920" s="6"/>
      <c r="M920" s="6" t="s">
        <v>105</v>
      </c>
      <c r="N920" s="10">
        <f>IF(AND(Table1[[#This Row],[quantity]] &gt;= 0, Table1[[#This Row],[amount]] &gt;= 0), Table1[[#This Row],[quantity]] * Table1[[#This Row],[amount]], 0)</f>
        <v>7232.0399999999991</v>
      </c>
      <c r="O920" s="10">
        <f t="shared" si="56"/>
        <v>32710.639999999999</v>
      </c>
      <c r="P920" s="10">
        <f t="shared" si="57"/>
        <v>212371.26000000004</v>
      </c>
      <c r="Q920" s="10">
        <f t="shared" si="58"/>
        <v>442</v>
      </c>
      <c r="R920" s="10">
        <f t="shared" si="59"/>
        <v>65</v>
      </c>
      <c r="S920" s="10">
        <f>IF(Table1[[#This Row],[quantity]]&gt;0,Table1[[#This Row],[quantity]],0)</f>
        <v>6</v>
      </c>
      <c r="T920" s="10">
        <f>IF(AND(Table1[[#This Row],[quantity]]&lt;0,Table1[[#This Row],[amount]]&lt;0),Table1[[#This Row],[quantity]]*Table1[[#This Row],[amount]],0)</f>
        <v>0</v>
      </c>
      <c r="U920" s="10">
        <f>IF(Table1[[#This Row],[quantity]]&lt;0,Table1[[#This Row],[quantity]],0)</f>
        <v>0</v>
      </c>
    </row>
    <row r="921" spans="1:21" ht="14.25" customHeight="1" x14ac:dyDescent="0.25">
      <c r="A921" s="5">
        <v>45642</v>
      </c>
      <c r="B921" s="6" t="s">
        <v>57</v>
      </c>
      <c r="C921" s="6" t="s">
        <v>129</v>
      </c>
      <c r="D921" s="6" t="s">
        <v>130</v>
      </c>
      <c r="E921" s="6" t="s">
        <v>81</v>
      </c>
      <c r="F921" s="6" t="s">
        <v>82</v>
      </c>
      <c r="G921" s="6" t="s">
        <v>110</v>
      </c>
      <c r="H921" s="6" t="s">
        <v>111</v>
      </c>
      <c r="I921" s="6">
        <v>120</v>
      </c>
      <c r="J921" s="6">
        <v>12</v>
      </c>
      <c r="K921" s="6">
        <v>600</v>
      </c>
      <c r="L921" s="6"/>
      <c r="M921" s="6" t="s">
        <v>105</v>
      </c>
      <c r="N921" s="10">
        <f>IF(AND(Table1[[#This Row],[quantity]] &gt;= 0, Table1[[#This Row],[amount]] &gt;= 0), Table1[[#This Row],[quantity]] * Table1[[#This Row],[amount]], 0)</f>
        <v>7200</v>
      </c>
      <c r="O921" s="10">
        <f t="shared" si="56"/>
        <v>67083.33</v>
      </c>
      <c r="P921" s="10">
        <f t="shared" si="57"/>
        <v>205139.22000000006</v>
      </c>
      <c r="Q921" s="10">
        <f t="shared" si="58"/>
        <v>436</v>
      </c>
      <c r="R921" s="10">
        <f t="shared" si="59"/>
        <v>64</v>
      </c>
      <c r="S921" s="10">
        <f>IF(Table1[[#This Row],[quantity]]&gt;0,Table1[[#This Row],[quantity]],0)</f>
        <v>12</v>
      </c>
      <c r="T921" s="10">
        <f>IF(AND(Table1[[#This Row],[quantity]]&lt;0,Table1[[#This Row],[amount]]&lt;0),Table1[[#This Row],[quantity]]*Table1[[#This Row],[amount]],0)</f>
        <v>0</v>
      </c>
      <c r="U921" s="10">
        <f>IF(Table1[[#This Row],[quantity]]&lt;0,Table1[[#This Row],[quantity]],0)</f>
        <v>0</v>
      </c>
    </row>
    <row r="922" spans="1:21" ht="14.25" customHeight="1" x14ac:dyDescent="0.25">
      <c r="A922" s="5">
        <v>45642</v>
      </c>
      <c r="B922" s="6" t="s">
        <v>57</v>
      </c>
      <c r="C922" s="6" t="s">
        <v>126</v>
      </c>
      <c r="D922" s="6" t="s">
        <v>127</v>
      </c>
      <c r="E922" s="6" t="s">
        <v>45</v>
      </c>
      <c r="F922" s="6" t="s">
        <v>128</v>
      </c>
      <c r="G922" s="6" t="s">
        <v>110</v>
      </c>
      <c r="H922" s="6" t="s">
        <v>111</v>
      </c>
      <c r="I922" s="6">
        <v>120</v>
      </c>
      <c r="J922" s="6">
        <v>12</v>
      </c>
      <c r="K922" s="6">
        <v>600</v>
      </c>
      <c r="L922" s="6"/>
      <c r="M922" s="6" t="s">
        <v>105</v>
      </c>
      <c r="N922" s="10">
        <f>IF(AND(Table1[[#This Row],[quantity]] &gt;= 0, Table1[[#This Row],[amount]] &gt;= 0), Table1[[#This Row],[quantity]] * Table1[[#This Row],[amount]], 0)</f>
        <v>7200</v>
      </c>
      <c r="O922" s="10">
        <f t="shared" si="56"/>
        <v>75800.339999999982</v>
      </c>
      <c r="P922" s="10">
        <f t="shared" si="57"/>
        <v>197939.22000000006</v>
      </c>
      <c r="Q922" s="10">
        <f t="shared" si="58"/>
        <v>424</v>
      </c>
      <c r="R922" s="10">
        <f t="shared" si="59"/>
        <v>63</v>
      </c>
      <c r="S922" s="10">
        <f>IF(Table1[[#This Row],[quantity]]&gt;0,Table1[[#This Row],[quantity]],0)</f>
        <v>12</v>
      </c>
      <c r="T922" s="10">
        <f>IF(AND(Table1[[#This Row],[quantity]]&lt;0,Table1[[#This Row],[amount]]&lt;0),Table1[[#This Row],[quantity]]*Table1[[#This Row],[amount]],0)</f>
        <v>0</v>
      </c>
      <c r="U922" s="10">
        <f>IF(Table1[[#This Row],[quantity]]&lt;0,Table1[[#This Row],[quantity]],0)</f>
        <v>0</v>
      </c>
    </row>
    <row r="923" spans="1:21" ht="14.25" customHeight="1" x14ac:dyDescent="0.25">
      <c r="A923" s="5">
        <v>45642</v>
      </c>
      <c r="B923" s="6" t="s">
        <v>57</v>
      </c>
      <c r="C923" s="6" t="s">
        <v>126</v>
      </c>
      <c r="D923" s="6" t="s">
        <v>127</v>
      </c>
      <c r="E923" s="6" t="s">
        <v>45</v>
      </c>
      <c r="F923" s="6" t="s">
        <v>128</v>
      </c>
      <c r="G923" s="6" t="s">
        <v>74</v>
      </c>
      <c r="H923" s="6" t="s">
        <v>76</v>
      </c>
      <c r="I923" s="6">
        <v>24</v>
      </c>
      <c r="J923" s="6">
        <v>6</v>
      </c>
      <c r="K923" s="6">
        <v>1194.78</v>
      </c>
      <c r="L923" s="6"/>
      <c r="M923" s="6" t="s">
        <v>136</v>
      </c>
      <c r="N923" s="10">
        <f>IF(AND(Table1[[#This Row],[quantity]] &gt;= 0, Table1[[#This Row],[amount]] &gt;= 0), Table1[[#This Row],[quantity]] * Table1[[#This Row],[amount]], 0)</f>
        <v>7168.68</v>
      </c>
      <c r="O923" s="10">
        <f t="shared" si="56"/>
        <v>68600.339999999982</v>
      </c>
      <c r="P923" s="10">
        <f t="shared" si="57"/>
        <v>94896.310000000012</v>
      </c>
      <c r="Q923" s="10">
        <f t="shared" si="58"/>
        <v>380</v>
      </c>
      <c r="R923" s="10">
        <f t="shared" si="59"/>
        <v>43</v>
      </c>
      <c r="S923" s="10">
        <f>IF(Table1[[#This Row],[quantity]]&gt;0,Table1[[#This Row],[quantity]],0)</f>
        <v>6</v>
      </c>
      <c r="T923" s="10">
        <f>IF(AND(Table1[[#This Row],[quantity]]&lt;0,Table1[[#This Row],[amount]]&lt;0),Table1[[#This Row],[quantity]]*Table1[[#This Row],[amount]],0)</f>
        <v>0</v>
      </c>
      <c r="U923" s="10">
        <f>IF(Table1[[#This Row],[quantity]]&lt;0,Table1[[#This Row],[quantity]],0)</f>
        <v>0</v>
      </c>
    </row>
    <row r="924" spans="1:21" ht="14.25" customHeight="1" x14ac:dyDescent="0.25">
      <c r="A924" s="5">
        <v>45644</v>
      </c>
      <c r="B924" s="6" t="s">
        <v>57</v>
      </c>
      <c r="C924" s="6" t="s">
        <v>65</v>
      </c>
      <c r="D924" s="6" t="s">
        <v>66</v>
      </c>
      <c r="E924" s="6" t="s">
        <v>60</v>
      </c>
      <c r="F924" s="6" t="s">
        <v>61</v>
      </c>
      <c r="G924" s="6" t="s">
        <v>26</v>
      </c>
      <c r="H924" s="6" t="s">
        <v>27</v>
      </c>
      <c r="I924" s="6">
        <v>24</v>
      </c>
      <c r="J924" s="6">
        <v>4</v>
      </c>
      <c r="K924" s="6">
        <v>1750</v>
      </c>
      <c r="L924" s="6"/>
      <c r="M924" s="6" t="s">
        <v>136</v>
      </c>
      <c r="N924" s="10">
        <f>IF(AND(Table1[[#This Row],[quantity]] &gt;= 0, Table1[[#This Row],[amount]] &gt;= 0), Table1[[#This Row],[quantity]] * Table1[[#This Row],[amount]], 0)</f>
        <v>7000</v>
      </c>
      <c r="O924" s="10">
        <f t="shared" si="56"/>
        <v>53107.969999999994</v>
      </c>
      <c r="P924" s="10">
        <f t="shared" si="57"/>
        <v>87727.62999999999</v>
      </c>
      <c r="Q924" s="10">
        <f t="shared" si="58"/>
        <v>374</v>
      </c>
      <c r="R924" s="10">
        <f t="shared" si="59"/>
        <v>42</v>
      </c>
      <c r="S924" s="10">
        <f>IF(Table1[[#This Row],[quantity]]&gt;0,Table1[[#This Row],[quantity]],0)</f>
        <v>4</v>
      </c>
      <c r="T924" s="10">
        <f>IF(AND(Table1[[#This Row],[quantity]]&lt;0,Table1[[#This Row],[amount]]&lt;0),Table1[[#This Row],[quantity]]*Table1[[#This Row],[amount]],0)</f>
        <v>0</v>
      </c>
      <c r="U924" s="10">
        <f>IF(Table1[[#This Row],[quantity]]&lt;0,Table1[[#This Row],[quantity]],0)</f>
        <v>0</v>
      </c>
    </row>
    <row r="925" spans="1:21" ht="14.25" customHeight="1" x14ac:dyDescent="0.25">
      <c r="A925" s="5">
        <v>45640</v>
      </c>
      <c r="B925" s="6" t="s">
        <v>57</v>
      </c>
      <c r="C925" s="6" t="s">
        <v>65</v>
      </c>
      <c r="D925" s="6" t="s">
        <v>66</v>
      </c>
      <c r="E925" s="6" t="s">
        <v>60</v>
      </c>
      <c r="F925" s="6" t="s">
        <v>61</v>
      </c>
      <c r="G925" s="6" t="s">
        <v>74</v>
      </c>
      <c r="H925" s="6" t="s">
        <v>76</v>
      </c>
      <c r="I925" s="6">
        <v>12</v>
      </c>
      <c r="J925" s="6">
        <v>3</v>
      </c>
      <c r="K925" s="6">
        <v>2250</v>
      </c>
      <c r="L925" s="6"/>
      <c r="M925" s="6" t="s">
        <v>105</v>
      </c>
      <c r="N925" s="10">
        <f>IF(AND(Table1[[#This Row],[quantity]] &gt;= 0, Table1[[#This Row],[amount]] &gt;= 0), Table1[[#This Row],[quantity]] * Table1[[#This Row],[amount]], 0)</f>
        <v>6750</v>
      </c>
      <c r="O925" s="10">
        <f t="shared" si="56"/>
        <v>46107.969999999994</v>
      </c>
      <c r="P925" s="10">
        <f t="shared" si="57"/>
        <v>190739.22000000003</v>
      </c>
      <c r="Q925" s="10">
        <f t="shared" si="58"/>
        <v>412</v>
      </c>
      <c r="R925" s="10">
        <f t="shared" si="59"/>
        <v>62</v>
      </c>
      <c r="S925" s="10">
        <f>IF(Table1[[#This Row],[quantity]]&gt;0,Table1[[#This Row],[quantity]],0)</f>
        <v>3</v>
      </c>
      <c r="T925" s="10">
        <f>IF(AND(Table1[[#This Row],[quantity]]&lt;0,Table1[[#This Row],[amount]]&lt;0),Table1[[#This Row],[quantity]]*Table1[[#This Row],[amount]],0)</f>
        <v>0</v>
      </c>
      <c r="U925" s="10">
        <f>IF(Table1[[#This Row],[quantity]]&lt;0,Table1[[#This Row],[quantity]],0)</f>
        <v>0</v>
      </c>
    </row>
    <row r="926" spans="1:21" ht="14.25" customHeight="1" x14ac:dyDescent="0.25">
      <c r="A926" s="5">
        <v>45643</v>
      </c>
      <c r="B926" s="6" t="s">
        <v>57</v>
      </c>
      <c r="C926" s="6" t="s">
        <v>137</v>
      </c>
      <c r="D926" s="6" t="s">
        <v>138</v>
      </c>
      <c r="E926" s="6" t="s">
        <v>60</v>
      </c>
      <c r="F926" s="6" t="s">
        <v>61</v>
      </c>
      <c r="G926" s="6" t="s">
        <v>74</v>
      </c>
      <c r="H926" s="6" t="s">
        <v>75</v>
      </c>
      <c r="I926" s="6">
        <v>56</v>
      </c>
      <c r="J926" s="6">
        <v>6</v>
      </c>
      <c r="K926" s="6">
        <v>1118.1600000000001</v>
      </c>
      <c r="L926" s="6"/>
      <c r="M926" s="6" t="s">
        <v>136</v>
      </c>
      <c r="N926" s="10">
        <f>IF(AND(Table1[[#This Row],[quantity]] &gt;= 0, Table1[[#This Row],[amount]] &gt;= 0), Table1[[#This Row],[quantity]] * Table1[[#This Row],[amount]], 0)</f>
        <v>6708.9600000000009</v>
      </c>
      <c r="O926" s="10">
        <f t="shared" si="56"/>
        <v>22847.200000000001</v>
      </c>
      <c r="P926" s="10">
        <f t="shared" si="57"/>
        <v>80727.63</v>
      </c>
      <c r="Q926" s="10">
        <f t="shared" si="58"/>
        <v>370</v>
      </c>
      <c r="R926" s="10">
        <f t="shared" si="59"/>
        <v>41</v>
      </c>
      <c r="S926" s="10">
        <f>IF(Table1[[#This Row],[quantity]]&gt;0,Table1[[#This Row],[quantity]],0)</f>
        <v>6</v>
      </c>
      <c r="T926" s="10">
        <f>IF(AND(Table1[[#This Row],[quantity]]&lt;0,Table1[[#This Row],[amount]]&lt;0),Table1[[#This Row],[quantity]]*Table1[[#This Row],[amount]],0)</f>
        <v>0</v>
      </c>
      <c r="U926" s="10">
        <f>IF(Table1[[#This Row],[quantity]]&lt;0,Table1[[#This Row],[quantity]],0)</f>
        <v>0</v>
      </c>
    </row>
    <row r="927" spans="1:21" ht="14.25" customHeight="1" x14ac:dyDescent="0.25">
      <c r="A927" s="5">
        <v>45642</v>
      </c>
      <c r="B927" s="6" t="s">
        <v>57</v>
      </c>
      <c r="C927" s="6" t="s">
        <v>129</v>
      </c>
      <c r="D927" s="6" t="s">
        <v>130</v>
      </c>
      <c r="E927" s="6" t="s">
        <v>81</v>
      </c>
      <c r="F927" s="6" t="s">
        <v>82</v>
      </c>
      <c r="G927" s="6" t="s">
        <v>55</v>
      </c>
      <c r="H927" s="6" t="s">
        <v>56</v>
      </c>
      <c r="I927" s="6">
        <v>40</v>
      </c>
      <c r="J927" s="6">
        <v>8</v>
      </c>
      <c r="K927" s="6">
        <v>833.36</v>
      </c>
      <c r="L927" s="6"/>
      <c r="M927" s="6" t="s">
        <v>105</v>
      </c>
      <c r="N927" s="10">
        <f>IF(AND(Table1[[#This Row],[quantity]] &gt;= 0, Table1[[#This Row],[amount]] &gt;= 0), Table1[[#This Row],[quantity]] * Table1[[#This Row],[amount]], 0)</f>
        <v>6666.88</v>
      </c>
      <c r="O927" s="10">
        <f t="shared" si="56"/>
        <v>59883.330000000009</v>
      </c>
      <c r="P927" s="10">
        <f t="shared" si="57"/>
        <v>183989.22000000003</v>
      </c>
      <c r="Q927" s="10">
        <f t="shared" si="58"/>
        <v>409</v>
      </c>
      <c r="R927" s="10">
        <f t="shared" si="59"/>
        <v>61</v>
      </c>
      <c r="S927" s="10">
        <f>IF(Table1[[#This Row],[quantity]]&gt;0,Table1[[#This Row],[quantity]],0)</f>
        <v>8</v>
      </c>
      <c r="T927" s="10">
        <f>IF(AND(Table1[[#This Row],[quantity]]&lt;0,Table1[[#This Row],[amount]]&lt;0),Table1[[#This Row],[quantity]]*Table1[[#This Row],[amount]],0)</f>
        <v>0</v>
      </c>
      <c r="U927" s="10">
        <f>IF(Table1[[#This Row],[quantity]]&lt;0,Table1[[#This Row],[quantity]],0)</f>
        <v>0</v>
      </c>
    </row>
    <row r="928" spans="1:21" ht="14.25" customHeight="1" x14ac:dyDescent="0.25">
      <c r="A928" s="5">
        <v>45628</v>
      </c>
      <c r="B928" s="6" t="s">
        <v>83</v>
      </c>
      <c r="C928" s="6" t="s">
        <v>399</v>
      </c>
      <c r="D928" s="6" t="s">
        <v>400</v>
      </c>
      <c r="E928" s="6" t="s">
        <v>114</v>
      </c>
      <c r="F928" s="6" t="s">
        <v>245</v>
      </c>
      <c r="G928" s="6" t="s">
        <v>62</v>
      </c>
      <c r="H928" s="6" t="s">
        <v>124</v>
      </c>
      <c r="I928" s="6">
        <v>12</v>
      </c>
      <c r="J928" s="6">
        <v>-6</v>
      </c>
      <c r="K928" s="6">
        <v>-1105.56</v>
      </c>
      <c r="L928" s="6" t="s">
        <v>86</v>
      </c>
      <c r="M928" s="6" t="s">
        <v>207</v>
      </c>
      <c r="N928" s="10">
        <f>IF(AND(Table1[[#This Row],[quantity]] &gt;= 0, Table1[[#This Row],[amount]] &gt;= 0), Table1[[#This Row],[quantity]] * Table1[[#This Row],[amount]], 0)</f>
        <v>0</v>
      </c>
      <c r="O928" s="10">
        <f t="shared" si="56"/>
        <v>0</v>
      </c>
      <c r="P928" s="10">
        <f t="shared" si="57"/>
        <v>36646.699999999983</v>
      </c>
      <c r="Q928" s="10">
        <f t="shared" si="58"/>
        <v>-1085</v>
      </c>
      <c r="R928" s="10">
        <f t="shared" si="59"/>
        <v>402</v>
      </c>
      <c r="S928" s="10">
        <f>IF(Table1[[#This Row],[quantity]]&gt;0,Table1[[#This Row],[quantity]],0)</f>
        <v>0</v>
      </c>
      <c r="T928" s="10">
        <f>IF(AND(Table1[[#This Row],[quantity]]&lt;0,Table1[[#This Row],[amount]]&lt;0),Table1[[#This Row],[quantity]]*Table1[[#This Row],[amount]],0)</f>
        <v>6633.36</v>
      </c>
      <c r="U928" s="10">
        <f>IF(Table1[[#This Row],[quantity]]&lt;0,Table1[[#This Row],[quantity]],0)</f>
        <v>-6</v>
      </c>
    </row>
    <row r="929" spans="1:21" ht="14.25" customHeight="1" x14ac:dyDescent="0.25">
      <c r="A929" s="5">
        <v>45628</v>
      </c>
      <c r="B929" s="6" t="s">
        <v>83</v>
      </c>
      <c r="C929" s="6" t="s">
        <v>158</v>
      </c>
      <c r="D929" s="6" t="s">
        <v>159</v>
      </c>
      <c r="E929" s="6" t="s">
        <v>16</v>
      </c>
      <c r="F929" s="6" t="s">
        <v>17</v>
      </c>
      <c r="G929" s="6" t="s">
        <v>31</v>
      </c>
      <c r="H929" s="6" t="s">
        <v>117</v>
      </c>
      <c r="I929" s="6">
        <v>112</v>
      </c>
      <c r="J929" s="6">
        <v>-12</v>
      </c>
      <c r="K929" s="6">
        <v>-540.48</v>
      </c>
      <c r="L929" s="6" t="s">
        <v>153</v>
      </c>
      <c r="M929" s="6" t="s">
        <v>207</v>
      </c>
      <c r="N929" s="10">
        <f>IF(AND(Table1[[#This Row],[quantity]] &gt;= 0, Table1[[#This Row],[amount]] &gt;= 0), Table1[[#This Row],[quantity]] * Table1[[#This Row],[amount]], 0)</f>
        <v>0</v>
      </c>
      <c r="O929" s="10">
        <f t="shared" si="56"/>
        <v>0</v>
      </c>
      <c r="P929" s="10">
        <f t="shared" si="57"/>
        <v>36646.699999999983</v>
      </c>
      <c r="Q929" s="10">
        <f t="shared" si="58"/>
        <v>-1079</v>
      </c>
      <c r="R929" s="10">
        <f t="shared" si="59"/>
        <v>401</v>
      </c>
      <c r="S929" s="10">
        <f>IF(Table1[[#This Row],[quantity]]&gt;0,Table1[[#This Row],[quantity]],0)</f>
        <v>0</v>
      </c>
      <c r="T929" s="10">
        <f>IF(AND(Table1[[#This Row],[quantity]]&lt;0,Table1[[#This Row],[amount]]&lt;0),Table1[[#This Row],[quantity]]*Table1[[#This Row],[amount]],0)</f>
        <v>6485.76</v>
      </c>
      <c r="U929" s="10">
        <f>IF(Table1[[#This Row],[quantity]]&lt;0,Table1[[#This Row],[quantity]],0)</f>
        <v>-12</v>
      </c>
    </row>
    <row r="930" spans="1:21" ht="14.25" customHeight="1" x14ac:dyDescent="0.25">
      <c r="A930" s="5">
        <v>45628</v>
      </c>
      <c r="B930" s="6" t="s">
        <v>83</v>
      </c>
      <c r="C930" s="6" t="s">
        <v>372</v>
      </c>
      <c r="D930" s="6" t="s">
        <v>373</v>
      </c>
      <c r="E930" s="6" t="s">
        <v>264</v>
      </c>
      <c r="F930" s="6" t="s">
        <v>283</v>
      </c>
      <c r="G930" s="6" t="s">
        <v>55</v>
      </c>
      <c r="H930" s="6" t="s">
        <v>56</v>
      </c>
      <c r="I930" s="6">
        <v>288</v>
      </c>
      <c r="J930" s="6">
        <v>-24</v>
      </c>
      <c r="K930" s="6">
        <v>-266.64</v>
      </c>
      <c r="L930" s="6" t="s">
        <v>86</v>
      </c>
      <c r="M930" s="6" t="s">
        <v>207</v>
      </c>
      <c r="N930" s="10">
        <f>IF(AND(Table1[[#This Row],[quantity]] &gt;= 0, Table1[[#This Row],[amount]] &gt;= 0), Table1[[#This Row],[quantity]] * Table1[[#This Row],[amount]], 0)</f>
        <v>0</v>
      </c>
      <c r="O930" s="10">
        <f t="shared" si="56"/>
        <v>0</v>
      </c>
      <c r="P930" s="10">
        <f t="shared" si="57"/>
        <v>36646.699999999983</v>
      </c>
      <c r="Q930" s="10">
        <f t="shared" si="58"/>
        <v>-1067</v>
      </c>
      <c r="R930" s="10">
        <f t="shared" si="59"/>
        <v>400</v>
      </c>
      <c r="S930" s="10">
        <f>IF(Table1[[#This Row],[quantity]]&gt;0,Table1[[#This Row],[quantity]],0)</f>
        <v>0</v>
      </c>
      <c r="T930" s="10">
        <f>IF(AND(Table1[[#This Row],[quantity]]&lt;0,Table1[[#This Row],[amount]]&lt;0),Table1[[#This Row],[quantity]]*Table1[[#This Row],[amount]],0)</f>
        <v>6399.36</v>
      </c>
      <c r="U930" s="10">
        <f>IF(Table1[[#This Row],[quantity]]&lt;0,Table1[[#This Row],[quantity]],0)</f>
        <v>-24</v>
      </c>
    </row>
    <row r="931" spans="1:21" ht="14.25" customHeight="1" x14ac:dyDescent="0.25">
      <c r="A931" s="5">
        <v>45640</v>
      </c>
      <c r="B931" s="6" t="s">
        <v>57</v>
      </c>
      <c r="C931" s="6" t="s">
        <v>106</v>
      </c>
      <c r="D931" s="6" t="s">
        <v>107</v>
      </c>
      <c r="E931" s="6" t="s">
        <v>81</v>
      </c>
      <c r="F931" s="6" t="s">
        <v>82</v>
      </c>
      <c r="G931" s="6" t="s">
        <v>26</v>
      </c>
      <c r="H931" s="6" t="s">
        <v>27</v>
      </c>
      <c r="I931" s="6">
        <v>24</v>
      </c>
      <c r="J931" s="6">
        <v>6</v>
      </c>
      <c r="K931" s="6">
        <v>1066.08</v>
      </c>
      <c r="L931" s="6"/>
      <c r="M931" s="6" t="s">
        <v>105</v>
      </c>
      <c r="N931" s="10">
        <f>IF(AND(Table1[[#This Row],[quantity]] &gt;= 0, Table1[[#This Row],[amount]] &gt;= 0), Table1[[#This Row],[quantity]] * Table1[[#This Row],[amount]], 0)</f>
        <v>6396.48</v>
      </c>
      <c r="O931" s="10">
        <f t="shared" si="56"/>
        <v>25478.6</v>
      </c>
      <c r="P931" s="10">
        <f t="shared" si="57"/>
        <v>177322.34000000003</v>
      </c>
      <c r="Q931" s="10">
        <f t="shared" si="58"/>
        <v>401</v>
      </c>
      <c r="R931" s="10">
        <f t="shared" si="59"/>
        <v>60</v>
      </c>
      <c r="S931" s="10">
        <f>IF(Table1[[#This Row],[quantity]]&gt;0,Table1[[#This Row],[quantity]],0)</f>
        <v>6</v>
      </c>
      <c r="T931" s="10">
        <f>IF(AND(Table1[[#This Row],[quantity]]&lt;0,Table1[[#This Row],[amount]]&lt;0),Table1[[#This Row],[quantity]]*Table1[[#This Row],[amount]],0)</f>
        <v>0</v>
      </c>
      <c r="U931" s="10">
        <f>IF(Table1[[#This Row],[quantity]]&lt;0,Table1[[#This Row],[quantity]],0)</f>
        <v>0</v>
      </c>
    </row>
    <row r="932" spans="1:21" ht="14.25" customHeight="1" x14ac:dyDescent="0.25">
      <c r="A932" s="5">
        <v>45644</v>
      </c>
      <c r="B932" s="6" t="s">
        <v>57</v>
      </c>
      <c r="C932" s="6" t="s">
        <v>65</v>
      </c>
      <c r="D932" s="6" t="s">
        <v>66</v>
      </c>
      <c r="E932" s="6" t="s">
        <v>60</v>
      </c>
      <c r="F932" s="6" t="s">
        <v>61</v>
      </c>
      <c r="G932" s="6" t="s">
        <v>26</v>
      </c>
      <c r="H932" s="6" t="s">
        <v>116</v>
      </c>
      <c r="I932" s="6">
        <v>144</v>
      </c>
      <c r="J932" s="6">
        <v>12</v>
      </c>
      <c r="K932" s="6">
        <v>525</v>
      </c>
      <c r="L932" s="6"/>
      <c r="M932" s="6" t="s">
        <v>136</v>
      </c>
      <c r="N932" s="10">
        <f>IF(AND(Table1[[#This Row],[quantity]] &gt;= 0, Table1[[#This Row],[amount]] &gt;= 0), Table1[[#This Row],[quantity]] * Table1[[#This Row],[amount]], 0)</f>
        <v>6300</v>
      </c>
      <c r="O932" s="10">
        <f t="shared" si="56"/>
        <v>39357.969999999994</v>
      </c>
      <c r="P932" s="10">
        <f t="shared" si="57"/>
        <v>74018.67</v>
      </c>
      <c r="Q932" s="10">
        <f t="shared" si="58"/>
        <v>364</v>
      </c>
      <c r="R932" s="10">
        <f t="shared" si="59"/>
        <v>40</v>
      </c>
      <c r="S932" s="10">
        <f>IF(Table1[[#This Row],[quantity]]&gt;0,Table1[[#This Row],[quantity]],0)</f>
        <v>12</v>
      </c>
      <c r="T932" s="10">
        <f>IF(AND(Table1[[#This Row],[quantity]]&lt;0,Table1[[#This Row],[amount]]&lt;0),Table1[[#This Row],[quantity]]*Table1[[#This Row],[amount]],0)</f>
        <v>0</v>
      </c>
      <c r="U932" s="10">
        <f>IF(Table1[[#This Row],[quantity]]&lt;0,Table1[[#This Row],[quantity]],0)</f>
        <v>0</v>
      </c>
    </row>
    <row r="933" spans="1:21" ht="14.25" customHeight="1" x14ac:dyDescent="0.25">
      <c r="A933" s="5">
        <v>45640</v>
      </c>
      <c r="B933" s="6" t="s">
        <v>57</v>
      </c>
      <c r="C933" s="6" t="s">
        <v>90</v>
      </c>
      <c r="D933" s="6" t="s">
        <v>91</v>
      </c>
      <c r="E933" s="6" t="s">
        <v>81</v>
      </c>
      <c r="F933" s="6" t="s">
        <v>82</v>
      </c>
      <c r="G933" s="6" t="s">
        <v>26</v>
      </c>
      <c r="H933" s="6" t="s">
        <v>116</v>
      </c>
      <c r="I933" s="6">
        <v>144</v>
      </c>
      <c r="J933" s="6">
        <v>12</v>
      </c>
      <c r="K933" s="6">
        <v>525</v>
      </c>
      <c r="L933" s="6"/>
      <c r="M933" s="6" t="s">
        <v>105</v>
      </c>
      <c r="N933" s="10">
        <f>IF(AND(Table1[[#This Row],[quantity]] &gt;= 0, Table1[[#This Row],[amount]] &gt;= 0), Table1[[#This Row],[quantity]] * Table1[[#This Row],[amount]], 0)</f>
        <v>6300</v>
      </c>
      <c r="O933" s="10">
        <f t="shared" si="56"/>
        <v>7638.52</v>
      </c>
      <c r="P933" s="10">
        <f t="shared" si="57"/>
        <v>170925.86000000004</v>
      </c>
      <c r="Q933" s="10">
        <f t="shared" si="58"/>
        <v>395</v>
      </c>
      <c r="R933" s="10">
        <f t="shared" si="59"/>
        <v>59</v>
      </c>
      <c r="S933" s="10">
        <f>IF(Table1[[#This Row],[quantity]]&gt;0,Table1[[#This Row],[quantity]],0)</f>
        <v>12</v>
      </c>
      <c r="T933" s="10">
        <f>IF(AND(Table1[[#This Row],[quantity]]&lt;0,Table1[[#This Row],[amount]]&lt;0),Table1[[#This Row],[quantity]]*Table1[[#This Row],[amount]],0)</f>
        <v>0</v>
      </c>
      <c r="U933" s="10">
        <f>IF(Table1[[#This Row],[quantity]]&lt;0,Table1[[#This Row],[quantity]],0)</f>
        <v>0</v>
      </c>
    </row>
    <row r="934" spans="1:21" ht="14.25" customHeight="1" x14ac:dyDescent="0.25">
      <c r="A934" s="5">
        <v>45642</v>
      </c>
      <c r="B934" s="6" t="s">
        <v>57</v>
      </c>
      <c r="C934" s="6" t="s">
        <v>126</v>
      </c>
      <c r="D934" s="6" t="s">
        <v>127</v>
      </c>
      <c r="E934" s="6" t="s">
        <v>45</v>
      </c>
      <c r="F934" s="6" t="s">
        <v>128</v>
      </c>
      <c r="G934" s="6" t="s">
        <v>74</v>
      </c>
      <c r="H934" s="6" t="s">
        <v>76</v>
      </c>
      <c r="I934" s="6">
        <v>56</v>
      </c>
      <c r="J934" s="6">
        <v>6</v>
      </c>
      <c r="K934" s="6">
        <v>1030.92</v>
      </c>
      <c r="L934" s="6"/>
      <c r="M934" s="6" t="s">
        <v>136</v>
      </c>
      <c r="N934" s="10">
        <f>IF(AND(Table1[[#This Row],[quantity]] &gt;= 0, Table1[[#This Row],[amount]] &gt;= 0), Table1[[#This Row],[quantity]] * Table1[[#This Row],[amount]], 0)</f>
        <v>6185.52</v>
      </c>
      <c r="O934" s="10">
        <f t="shared" si="56"/>
        <v>61431.66</v>
      </c>
      <c r="P934" s="10">
        <f t="shared" si="57"/>
        <v>67718.669999999984</v>
      </c>
      <c r="Q934" s="10">
        <f t="shared" si="58"/>
        <v>352</v>
      </c>
      <c r="R934" s="10">
        <f t="shared" si="59"/>
        <v>39</v>
      </c>
      <c r="S934" s="10">
        <f>IF(Table1[[#This Row],[quantity]]&gt;0,Table1[[#This Row],[quantity]],0)</f>
        <v>6</v>
      </c>
      <c r="T934" s="10">
        <f>IF(AND(Table1[[#This Row],[quantity]]&lt;0,Table1[[#This Row],[amount]]&lt;0),Table1[[#This Row],[quantity]]*Table1[[#This Row],[amount]],0)</f>
        <v>0</v>
      </c>
      <c r="U934" s="10">
        <f>IF(Table1[[#This Row],[quantity]]&lt;0,Table1[[#This Row],[quantity]],0)</f>
        <v>0</v>
      </c>
    </row>
    <row r="935" spans="1:21" ht="14.25" customHeight="1" x14ac:dyDescent="0.25">
      <c r="A935" s="5">
        <v>45642</v>
      </c>
      <c r="B935" s="6" t="s">
        <v>57</v>
      </c>
      <c r="C935" s="6" t="s">
        <v>129</v>
      </c>
      <c r="D935" s="6" t="s">
        <v>130</v>
      </c>
      <c r="E935" s="6" t="s">
        <v>81</v>
      </c>
      <c r="F935" s="6" t="s">
        <v>82</v>
      </c>
      <c r="G935" s="6" t="s">
        <v>74</v>
      </c>
      <c r="H935" s="6" t="s">
        <v>76</v>
      </c>
      <c r="I935" s="6">
        <v>56</v>
      </c>
      <c r="J935" s="6">
        <v>6</v>
      </c>
      <c r="K935" s="6">
        <v>1030.92</v>
      </c>
      <c r="L935" s="6"/>
      <c r="M935" s="6" t="s">
        <v>136</v>
      </c>
      <c r="N935" s="10">
        <f>IF(AND(Table1[[#This Row],[quantity]] &gt;= 0, Table1[[#This Row],[amount]] &gt;= 0), Table1[[#This Row],[quantity]] * Table1[[#This Row],[amount]], 0)</f>
        <v>6185.52</v>
      </c>
      <c r="O935" s="10">
        <f t="shared" si="56"/>
        <v>53216.450000000004</v>
      </c>
      <c r="P935" s="10">
        <f t="shared" si="57"/>
        <v>61533.15</v>
      </c>
      <c r="Q935" s="10">
        <f t="shared" si="58"/>
        <v>346</v>
      </c>
      <c r="R935" s="10">
        <f t="shared" si="59"/>
        <v>38</v>
      </c>
      <c r="S935" s="10">
        <f>IF(Table1[[#This Row],[quantity]]&gt;0,Table1[[#This Row],[quantity]],0)</f>
        <v>6</v>
      </c>
      <c r="T935" s="10">
        <f>IF(AND(Table1[[#This Row],[quantity]]&lt;0,Table1[[#This Row],[amount]]&lt;0),Table1[[#This Row],[quantity]]*Table1[[#This Row],[amount]],0)</f>
        <v>0</v>
      </c>
      <c r="U935" s="10">
        <f>IF(Table1[[#This Row],[quantity]]&lt;0,Table1[[#This Row],[quantity]],0)</f>
        <v>0</v>
      </c>
    </row>
    <row r="936" spans="1:21" ht="14.25" customHeight="1" x14ac:dyDescent="0.25">
      <c r="A936" s="5">
        <v>45644</v>
      </c>
      <c r="B936" s="6" t="s">
        <v>57</v>
      </c>
      <c r="C936" s="6" t="s">
        <v>65</v>
      </c>
      <c r="D936" s="6" t="s">
        <v>66</v>
      </c>
      <c r="E936" s="6" t="s">
        <v>60</v>
      </c>
      <c r="F936" s="6" t="s">
        <v>61</v>
      </c>
      <c r="G936" s="6" t="s">
        <v>18</v>
      </c>
      <c r="H936" s="6" t="s">
        <v>101</v>
      </c>
      <c r="I936" s="6">
        <v>144</v>
      </c>
      <c r="J936" s="6">
        <v>12</v>
      </c>
      <c r="K936" s="6">
        <v>504.96</v>
      </c>
      <c r="L936" s="6"/>
      <c r="M936" s="6" t="s">
        <v>136</v>
      </c>
      <c r="N936" s="10">
        <f>IF(AND(Table1[[#This Row],[quantity]] &gt;= 0, Table1[[#This Row],[amount]] &gt;= 0), Table1[[#This Row],[quantity]] * Table1[[#This Row],[amount]], 0)</f>
        <v>6059.5199999999995</v>
      </c>
      <c r="O936" s="10">
        <f t="shared" si="56"/>
        <v>33057.97</v>
      </c>
      <c r="P936" s="10">
        <f t="shared" si="57"/>
        <v>55347.63</v>
      </c>
      <c r="Q936" s="10">
        <f t="shared" si="58"/>
        <v>340</v>
      </c>
      <c r="R936" s="10">
        <f t="shared" si="59"/>
        <v>37</v>
      </c>
      <c r="S936" s="10">
        <f>IF(Table1[[#This Row],[quantity]]&gt;0,Table1[[#This Row],[quantity]],0)</f>
        <v>12</v>
      </c>
      <c r="T936" s="10">
        <f>IF(AND(Table1[[#This Row],[quantity]]&lt;0,Table1[[#This Row],[amount]]&lt;0),Table1[[#This Row],[quantity]]*Table1[[#This Row],[amount]],0)</f>
        <v>0</v>
      </c>
      <c r="U936" s="10">
        <f>IF(Table1[[#This Row],[quantity]]&lt;0,Table1[[#This Row],[quantity]],0)</f>
        <v>0</v>
      </c>
    </row>
    <row r="937" spans="1:21" ht="14.25" customHeight="1" x14ac:dyDescent="0.25">
      <c r="A937" s="5">
        <v>45642</v>
      </c>
      <c r="B937" s="6" t="s">
        <v>57</v>
      </c>
      <c r="C937" s="6" t="s">
        <v>129</v>
      </c>
      <c r="D937" s="6" t="s">
        <v>130</v>
      </c>
      <c r="E937" s="6" t="s">
        <v>81</v>
      </c>
      <c r="F937" s="6" t="s">
        <v>82</v>
      </c>
      <c r="G937" s="6" t="s">
        <v>55</v>
      </c>
      <c r="H937" s="6" t="s">
        <v>56</v>
      </c>
      <c r="I937" s="6">
        <v>18</v>
      </c>
      <c r="J937" s="6">
        <v>6</v>
      </c>
      <c r="K937" s="6">
        <v>995.04</v>
      </c>
      <c r="L937" s="6"/>
      <c r="M937" s="6" t="s">
        <v>105</v>
      </c>
      <c r="N937" s="10">
        <f>IF(AND(Table1[[#This Row],[quantity]] &gt;= 0, Table1[[#This Row],[amount]] &gt;= 0), Table1[[#This Row],[quantity]] * Table1[[#This Row],[amount]], 0)</f>
        <v>5970.24</v>
      </c>
      <c r="O937" s="10">
        <f t="shared" si="56"/>
        <v>47030.930000000008</v>
      </c>
      <c r="P937" s="10">
        <f t="shared" si="57"/>
        <v>164625.86000000004</v>
      </c>
      <c r="Q937" s="10">
        <f t="shared" si="58"/>
        <v>383</v>
      </c>
      <c r="R937" s="10">
        <f t="shared" si="59"/>
        <v>58</v>
      </c>
      <c r="S937" s="10">
        <f>IF(Table1[[#This Row],[quantity]]&gt;0,Table1[[#This Row],[quantity]],0)</f>
        <v>6</v>
      </c>
      <c r="T937" s="10">
        <f>IF(AND(Table1[[#This Row],[quantity]]&lt;0,Table1[[#This Row],[amount]]&lt;0),Table1[[#This Row],[quantity]]*Table1[[#This Row],[amount]],0)</f>
        <v>0</v>
      </c>
      <c r="U937" s="10">
        <f>IF(Table1[[#This Row],[quantity]]&lt;0,Table1[[#This Row],[quantity]],0)</f>
        <v>0</v>
      </c>
    </row>
    <row r="938" spans="1:21" ht="14.25" customHeight="1" x14ac:dyDescent="0.25">
      <c r="A938" s="5">
        <v>45640</v>
      </c>
      <c r="B938" s="6" t="s">
        <v>57</v>
      </c>
      <c r="C938" s="6" t="s">
        <v>79</v>
      </c>
      <c r="D938" s="6" t="s">
        <v>80</v>
      </c>
      <c r="E938" s="6" t="s">
        <v>81</v>
      </c>
      <c r="F938" s="6" t="s">
        <v>82</v>
      </c>
      <c r="G938" s="6" t="s">
        <v>40</v>
      </c>
      <c r="H938" s="6" t="s">
        <v>47</v>
      </c>
      <c r="I938" s="6">
        <v>36</v>
      </c>
      <c r="J938" s="6">
        <v>6</v>
      </c>
      <c r="K938" s="6">
        <v>994.98</v>
      </c>
      <c r="L938" s="6"/>
      <c r="M938" s="6" t="s">
        <v>105</v>
      </c>
      <c r="N938" s="10">
        <f>IF(AND(Table1[[#This Row],[quantity]] &gt;= 0, Table1[[#This Row],[amount]] &gt;= 0), Table1[[#This Row],[quantity]] * Table1[[#This Row],[amount]], 0)</f>
        <v>5969.88</v>
      </c>
      <c r="O938" s="10">
        <f t="shared" si="56"/>
        <v>12787.31</v>
      </c>
      <c r="P938" s="10">
        <f t="shared" si="57"/>
        <v>158655.62000000005</v>
      </c>
      <c r="Q938" s="10">
        <f t="shared" si="58"/>
        <v>377</v>
      </c>
      <c r="R938" s="10">
        <f t="shared" si="59"/>
        <v>57</v>
      </c>
      <c r="S938" s="10">
        <f>IF(Table1[[#This Row],[quantity]]&gt;0,Table1[[#This Row],[quantity]],0)</f>
        <v>6</v>
      </c>
      <c r="T938" s="10">
        <f>IF(AND(Table1[[#This Row],[quantity]]&lt;0,Table1[[#This Row],[amount]]&lt;0),Table1[[#This Row],[quantity]]*Table1[[#This Row],[amount]],0)</f>
        <v>0</v>
      </c>
      <c r="U938" s="10">
        <f>IF(Table1[[#This Row],[quantity]]&lt;0,Table1[[#This Row],[quantity]],0)</f>
        <v>0</v>
      </c>
    </row>
    <row r="939" spans="1:21" ht="14.25" customHeight="1" x14ac:dyDescent="0.25">
      <c r="A939" s="5">
        <v>45628</v>
      </c>
      <c r="B939" s="6" t="s">
        <v>83</v>
      </c>
      <c r="C939" s="6" t="s">
        <v>391</v>
      </c>
      <c r="D939" s="6" t="s">
        <v>392</v>
      </c>
      <c r="E939" s="6" t="s">
        <v>24</v>
      </c>
      <c r="F939" s="6" t="s">
        <v>25</v>
      </c>
      <c r="G939" s="6" t="s">
        <v>62</v>
      </c>
      <c r="H939" s="6" t="s">
        <v>63</v>
      </c>
      <c r="I939" s="6">
        <v>24</v>
      </c>
      <c r="J939" s="6">
        <v>-6</v>
      </c>
      <c r="K939" s="6">
        <v>-994.44</v>
      </c>
      <c r="L939" s="6" t="s">
        <v>86</v>
      </c>
      <c r="M939" s="6" t="s">
        <v>207</v>
      </c>
      <c r="N939" s="10">
        <f>IF(AND(Table1[[#This Row],[quantity]] &gt;= 0, Table1[[#This Row],[amount]] &gt;= 0), Table1[[#This Row],[quantity]] * Table1[[#This Row],[amount]], 0)</f>
        <v>0</v>
      </c>
      <c r="O939" s="10">
        <f t="shared" si="56"/>
        <v>0</v>
      </c>
      <c r="P939" s="10">
        <f t="shared" si="57"/>
        <v>36646.699999999983</v>
      </c>
      <c r="Q939" s="10">
        <f t="shared" si="58"/>
        <v>-1043</v>
      </c>
      <c r="R939" s="10">
        <f t="shared" si="59"/>
        <v>399</v>
      </c>
      <c r="S939" s="10">
        <f>IF(Table1[[#This Row],[quantity]]&gt;0,Table1[[#This Row],[quantity]],0)</f>
        <v>0</v>
      </c>
      <c r="T939" s="10">
        <f>IF(AND(Table1[[#This Row],[quantity]]&lt;0,Table1[[#This Row],[amount]]&lt;0),Table1[[#This Row],[quantity]]*Table1[[#This Row],[amount]],0)</f>
        <v>5966.64</v>
      </c>
      <c r="U939" s="10">
        <f>IF(Table1[[#This Row],[quantity]]&lt;0,Table1[[#This Row],[quantity]],0)</f>
        <v>-6</v>
      </c>
    </row>
    <row r="940" spans="1:21" ht="14.25" customHeight="1" x14ac:dyDescent="0.25">
      <c r="A940" s="5">
        <v>45642</v>
      </c>
      <c r="B940" s="6" t="s">
        <v>57</v>
      </c>
      <c r="C940" s="6" t="s">
        <v>129</v>
      </c>
      <c r="D940" s="6" t="s">
        <v>130</v>
      </c>
      <c r="E940" s="6" t="s">
        <v>81</v>
      </c>
      <c r="F940" s="6" t="s">
        <v>82</v>
      </c>
      <c r="G940" s="6" t="s">
        <v>18</v>
      </c>
      <c r="H940" s="6" t="s">
        <v>89</v>
      </c>
      <c r="I940" s="6">
        <v>48</v>
      </c>
      <c r="J940" s="6">
        <v>3</v>
      </c>
      <c r="K940" s="6">
        <v>1971.78</v>
      </c>
      <c r="L940" s="6"/>
      <c r="M940" s="6" t="s">
        <v>105</v>
      </c>
      <c r="N940" s="10">
        <f>IF(AND(Table1[[#This Row],[quantity]] &gt;= 0, Table1[[#This Row],[amount]] &gt;= 0), Table1[[#This Row],[quantity]] * Table1[[#This Row],[amount]], 0)</f>
        <v>5915.34</v>
      </c>
      <c r="O940" s="10">
        <f t="shared" si="56"/>
        <v>41060.69000000001</v>
      </c>
      <c r="P940" s="10">
        <f t="shared" si="57"/>
        <v>152685.74000000005</v>
      </c>
      <c r="Q940" s="10">
        <f t="shared" si="58"/>
        <v>371</v>
      </c>
      <c r="R940" s="10">
        <f t="shared" si="59"/>
        <v>56</v>
      </c>
      <c r="S940" s="10">
        <f>IF(Table1[[#This Row],[quantity]]&gt;0,Table1[[#This Row],[quantity]],0)</f>
        <v>3</v>
      </c>
      <c r="T940" s="10">
        <f>IF(AND(Table1[[#This Row],[quantity]]&lt;0,Table1[[#This Row],[amount]]&lt;0),Table1[[#This Row],[quantity]]*Table1[[#This Row],[amount]],0)</f>
        <v>0</v>
      </c>
      <c r="U940" s="10">
        <f>IF(Table1[[#This Row],[quantity]]&lt;0,Table1[[#This Row],[quantity]],0)</f>
        <v>0</v>
      </c>
    </row>
    <row r="941" spans="1:21" ht="14.25" customHeight="1" x14ac:dyDescent="0.25">
      <c r="A941" s="5">
        <v>45642</v>
      </c>
      <c r="B941" s="6" t="s">
        <v>57</v>
      </c>
      <c r="C941" s="6" t="s">
        <v>106</v>
      </c>
      <c r="D941" s="6" t="s">
        <v>107</v>
      </c>
      <c r="E941" s="6" t="s">
        <v>81</v>
      </c>
      <c r="F941" s="6" t="s">
        <v>82</v>
      </c>
      <c r="G941" s="6" t="s">
        <v>62</v>
      </c>
      <c r="H941" s="6" t="s">
        <v>71</v>
      </c>
      <c r="I941" s="6">
        <v>8</v>
      </c>
      <c r="J941" s="6">
        <v>4</v>
      </c>
      <c r="K941" s="6">
        <v>1477.8</v>
      </c>
      <c r="L941" s="6"/>
      <c r="M941" s="6" t="s">
        <v>136</v>
      </c>
      <c r="N941" s="10">
        <f>IF(AND(Table1[[#This Row],[quantity]] &gt;= 0, Table1[[#This Row],[amount]] &gt;= 0), Table1[[#This Row],[quantity]] * Table1[[#This Row],[amount]], 0)</f>
        <v>5911.2</v>
      </c>
      <c r="O941" s="10">
        <f t="shared" si="56"/>
        <v>19082.120000000003</v>
      </c>
      <c r="P941" s="10">
        <f t="shared" si="57"/>
        <v>49288.11</v>
      </c>
      <c r="Q941" s="10">
        <f t="shared" si="58"/>
        <v>328</v>
      </c>
      <c r="R941" s="10">
        <f t="shared" si="59"/>
        <v>36</v>
      </c>
      <c r="S941" s="10">
        <f>IF(Table1[[#This Row],[quantity]]&gt;0,Table1[[#This Row],[quantity]],0)</f>
        <v>4</v>
      </c>
      <c r="T941" s="10">
        <f>IF(AND(Table1[[#This Row],[quantity]]&lt;0,Table1[[#This Row],[amount]]&lt;0),Table1[[#This Row],[quantity]]*Table1[[#This Row],[amount]],0)</f>
        <v>0</v>
      </c>
      <c r="U941" s="10">
        <f>IF(Table1[[#This Row],[quantity]]&lt;0,Table1[[#This Row],[quantity]],0)</f>
        <v>0</v>
      </c>
    </row>
    <row r="942" spans="1:21" ht="14.25" customHeight="1" x14ac:dyDescent="0.25">
      <c r="A942" s="5">
        <v>45642</v>
      </c>
      <c r="B942" s="6" t="s">
        <v>57</v>
      </c>
      <c r="C942" s="6" t="s">
        <v>126</v>
      </c>
      <c r="D942" s="6" t="s">
        <v>127</v>
      </c>
      <c r="E942" s="6" t="s">
        <v>45</v>
      </c>
      <c r="F942" s="6" t="s">
        <v>128</v>
      </c>
      <c r="G942" s="6" t="s">
        <v>18</v>
      </c>
      <c r="H942" s="6" t="s">
        <v>104</v>
      </c>
      <c r="I942" s="6">
        <v>480</v>
      </c>
      <c r="J942" s="6">
        <v>12</v>
      </c>
      <c r="K942" s="6">
        <v>480</v>
      </c>
      <c r="L942" s="6"/>
      <c r="M942" s="6" t="s">
        <v>105</v>
      </c>
      <c r="N942" s="10">
        <f>IF(AND(Table1[[#This Row],[quantity]] &gt;= 0, Table1[[#This Row],[amount]] &gt;= 0), Table1[[#This Row],[quantity]] * Table1[[#This Row],[amount]], 0)</f>
        <v>5760</v>
      </c>
      <c r="O942" s="10">
        <f t="shared" si="56"/>
        <v>55246.14</v>
      </c>
      <c r="P942" s="10">
        <f t="shared" si="57"/>
        <v>146770.40000000005</v>
      </c>
      <c r="Q942" s="10">
        <f t="shared" si="58"/>
        <v>368</v>
      </c>
      <c r="R942" s="10">
        <f t="shared" si="59"/>
        <v>55</v>
      </c>
      <c r="S942" s="10">
        <f>IF(Table1[[#This Row],[quantity]]&gt;0,Table1[[#This Row],[quantity]],0)</f>
        <v>12</v>
      </c>
      <c r="T942" s="10">
        <f>IF(AND(Table1[[#This Row],[quantity]]&lt;0,Table1[[#This Row],[amount]]&lt;0),Table1[[#This Row],[quantity]]*Table1[[#This Row],[amount]],0)</f>
        <v>0</v>
      </c>
      <c r="U942" s="10">
        <f>IF(Table1[[#This Row],[quantity]]&lt;0,Table1[[#This Row],[quantity]],0)</f>
        <v>0</v>
      </c>
    </row>
    <row r="943" spans="1:21" ht="14.25" customHeight="1" x14ac:dyDescent="0.25">
      <c r="A943" s="5">
        <v>45640</v>
      </c>
      <c r="B943" s="6" t="s">
        <v>57</v>
      </c>
      <c r="C943" s="6" t="s">
        <v>87</v>
      </c>
      <c r="D943" s="6" t="s">
        <v>88</v>
      </c>
      <c r="E943" s="6" t="s">
        <v>60</v>
      </c>
      <c r="F943" s="6" t="s">
        <v>61</v>
      </c>
      <c r="G943" s="6" t="s">
        <v>18</v>
      </c>
      <c r="H943" s="6" t="s">
        <v>89</v>
      </c>
      <c r="I943" s="6">
        <v>48</v>
      </c>
      <c r="J943" s="6">
        <v>3</v>
      </c>
      <c r="K943" s="6">
        <v>1918.83</v>
      </c>
      <c r="L943" s="6"/>
      <c r="M943" s="6" t="s">
        <v>105</v>
      </c>
      <c r="N943" s="10">
        <f>IF(AND(Table1[[#This Row],[quantity]] &gt;= 0, Table1[[#This Row],[amount]] &gt;= 0), Table1[[#This Row],[quantity]] * Table1[[#This Row],[amount]], 0)</f>
        <v>5756.49</v>
      </c>
      <c r="O943" s="10">
        <f t="shared" si="56"/>
        <v>24219.070000000003</v>
      </c>
      <c r="P943" s="10">
        <f t="shared" si="57"/>
        <v>141010.40000000002</v>
      </c>
      <c r="Q943" s="10">
        <f t="shared" si="58"/>
        <v>356</v>
      </c>
      <c r="R943" s="10">
        <f t="shared" si="59"/>
        <v>54</v>
      </c>
      <c r="S943" s="10">
        <f>IF(Table1[[#This Row],[quantity]]&gt;0,Table1[[#This Row],[quantity]],0)</f>
        <v>3</v>
      </c>
      <c r="T943" s="10">
        <f>IF(AND(Table1[[#This Row],[quantity]]&lt;0,Table1[[#This Row],[amount]]&lt;0),Table1[[#This Row],[quantity]]*Table1[[#This Row],[amount]],0)</f>
        <v>0</v>
      </c>
      <c r="U943" s="10">
        <f>IF(Table1[[#This Row],[quantity]]&lt;0,Table1[[#This Row],[quantity]],0)</f>
        <v>0</v>
      </c>
    </row>
    <row r="944" spans="1:21" ht="14.25" customHeight="1" x14ac:dyDescent="0.25">
      <c r="A944" s="5">
        <v>45642</v>
      </c>
      <c r="B944" s="6" t="s">
        <v>57</v>
      </c>
      <c r="C944" s="6" t="s">
        <v>129</v>
      </c>
      <c r="D944" s="6" t="s">
        <v>130</v>
      </c>
      <c r="E944" s="6" t="s">
        <v>81</v>
      </c>
      <c r="F944" s="6" t="s">
        <v>82</v>
      </c>
      <c r="G944" s="6" t="s">
        <v>18</v>
      </c>
      <c r="H944" s="6" t="s">
        <v>89</v>
      </c>
      <c r="I944" s="6">
        <v>48</v>
      </c>
      <c r="J944" s="6">
        <v>3</v>
      </c>
      <c r="K944" s="6">
        <v>1918.83</v>
      </c>
      <c r="L944" s="6"/>
      <c r="M944" s="6" t="s">
        <v>105</v>
      </c>
      <c r="N944" s="10">
        <f>IF(AND(Table1[[#This Row],[quantity]] &gt;= 0, Table1[[#This Row],[amount]] &gt;= 0), Table1[[#This Row],[quantity]] * Table1[[#This Row],[amount]], 0)</f>
        <v>5756.49</v>
      </c>
      <c r="O944" s="10">
        <f t="shared" si="56"/>
        <v>35145.350000000006</v>
      </c>
      <c r="P944" s="10">
        <f t="shared" si="57"/>
        <v>135253.91000000003</v>
      </c>
      <c r="Q944" s="10">
        <f t="shared" si="58"/>
        <v>353</v>
      </c>
      <c r="R944" s="10">
        <f t="shared" si="59"/>
        <v>53</v>
      </c>
      <c r="S944" s="10">
        <f>IF(Table1[[#This Row],[quantity]]&gt;0,Table1[[#This Row],[quantity]],0)</f>
        <v>3</v>
      </c>
      <c r="T944" s="10">
        <f>IF(AND(Table1[[#This Row],[quantity]]&lt;0,Table1[[#This Row],[amount]]&lt;0),Table1[[#This Row],[quantity]]*Table1[[#This Row],[amount]],0)</f>
        <v>0</v>
      </c>
      <c r="U944" s="10">
        <f>IF(Table1[[#This Row],[quantity]]&lt;0,Table1[[#This Row],[quantity]],0)</f>
        <v>0</v>
      </c>
    </row>
    <row r="945" spans="1:21" ht="14.25" customHeight="1" x14ac:dyDescent="0.25">
      <c r="A945" s="5">
        <v>45643</v>
      </c>
      <c r="B945" s="6" t="s">
        <v>13</v>
      </c>
      <c r="C945" s="6" t="s">
        <v>129</v>
      </c>
      <c r="D945" s="6" t="s">
        <v>130</v>
      </c>
      <c r="E945" s="6" t="s">
        <v>81</v>
      </c>
      <c r="F945" s="6" t="s">
        <v>82</v>
      </c>
      <c r="G945" s="6" t="s">
        <v>18</v>
      </c>
      <c r="H945" s="6" t="s">
        <v>89</v>
      </c>
      <c r="I945" s="6">
        <v>48</v>
      </c>
      <c r="J945" s="6">
        <v>-3</v>
      </c>
      <c r="K945" s="6">
        <v>-1918.83</v>
      </c>
      <c r="L945" s="6" t="s">
        <v>20</v>
      </c>
      <c r="M945" s="6" t="s">
        <v>136</v>
      </c>
      <c r="N945" s="10">
        <f>IF(AND(Table1[[#This Row],[quantity]] &gt;= 0, Table1[[#This Row],[amount]] &gt;= 0), Table1[[#This Row],[quantity]] * Table1[[#This Row],[amount]], 0)</f>
        <v>0</v>
      </c>
      <c r="O945" s="10">
        <f t="shared" si="56"/>
        <v>29388.86</v>
      </c>
      <c r="P945" s="10">
        <f t="shared" si="57"/>
        <v>43376.91</v>
      </c>
      <c r="Q945" s="10">
        <f t="shared" si="58"/>
        <v>324</v>
      </c>
      <c r="R945" s="10">
        <f t="shared" si="59"/>
        <v>35</v>
      </c>
      <c r="S945" s="10">
        <f>IF(Table1[[#This Row],[quantity]]&gt;0,Table1[[#This Row],[quantity]],0)</f>
        <v>0</v>
      </c>
      <c r="T945" s="10">
        <f>IF(AND(Table1[[#This Row],[quantity]]&lt;0,Table1[[#This Row],[amount]]&lt;0),Table1[[#This Row],[quantity]]*Table1[[#This Row],[amount]],0)</f>
        <v>5756.49</v>
      </c>
      <c r="U945" s="10">
        <f>IF(Table1[[#This Row],[quantity]]&lt;0,Table1[[#This Row],[quantity]],0)</f>
        <v>-3</v>
      </c>
    </row>
    <row r="946" spans="1:21" ht="14.25" customHeight="1" x14ac:dyDescent="0.25">
      <c r="A946" s="5">
        <v>45640</v>
      </c>
      <c r="B946" s="6" t="s">
        <v>83</v>
      </c>
      <c r="C946" s="6" t="s">
        <v>87</v>
      </c>
      <c r="D946" s="6" t="s">
        <v>88</v>
      </c>
      <c r="E946" s="6" t="s">
        <v>60</v>
      </c>
      <c r="F946" s="6" t="s">
        <v>61</v>
      </c>
      <c r="G946" s="6" t="s">
        <v>18</v>
      </c>
      <c r="H946" s="6" t="s">
        <v>89</v>
      </c>
      <c r="I946" s="6">
        <v>48</v>
      </c>
      <c r="J946" s="6">
        <v>-3</v>
      </c>
      <c r="K946" s="6">
        <v>-1918.83</v>
      </c>
      <c r="L946" s="6" t="s">
        <v>86</v>
      </c>
      <c r="M946" s="6" t="s">
        <v>64</v>
      </c>
      <c r="N946" s="10">
        <f>IF(AND(Table1[[#This Row],[quantity]] &gt;= 0, Table1[[#This Row],[amount]] &gt;= 0), Table1[[#This Row],[quantity]] * Table1[[#This Row],[amount]], 0)</f>
        <v>0</v>
      </c>
      <c r="O946" s="10">
        <f t="shared" si="56"/>
        <v>18462.579999999998</v>
      </c>
      <c r="P946" s="10">
        <f t="shared" si="57"/>
        <v>19064.939999999999</v>
      </c>
      <c r="Q946" s="10">
        <f t="shared" si="58"/>
        <v>19</v>
      </c>
      <c r="R946" s="10">
        <f t="shared" si="59"/>
        <v>10</v>
      </c>
      <c r="S946" s="10">
        <f>IF(Table1[[#This Row],[quantity]]&gt;0,Table1[[#This Row],[quantity]],0)</f>
        <v>0</v>
      </c>
      <c r="T946" s="10">
        <f>IF(AND(Table1[[#This Row],[quantity]]&lt;0,Table1[[#This Row],[amount]]&lt;0),Table1[[#This Row],[quantity]]*Table1[[#This Row],[amount]],0)</f>
        <v>5756.49</v>
      </c>
      <c r="U946" s="10">
        <f>IF(Table1[[#This Row],[quantity]]&lt;0,Table1[[#This Row],[quantity]],0)</f>
        <v>-3</v>
      </c>
    </row>
    <row r="947" spans="1:21" ht="14.25" customHeight="1" x14ac:dyDescent="0.25">
      <c r="A947" s="5">
        <v>45642</v>
      </c>
      <c r="B947" s="6" t="s">
        <v>57</v>
      </c>
      <c r="C947" s="6" t="s">
        <v>126</v>
      </c>
      <c r="D947" s="6" t="s">
        <v>127</v>
      </c>
      <c r="E947" s="6" t="s">
        <v>45</v>
      </c>
      <c r="F947" s="6" t="s">
        <v>128</v>
      </c>
      <c r="G947" s="6" t="s">
        <v>110</v>
      </c>
      <c r="H947" s="6" t="s">
        <v>111</v>
      </c>
      <c r="I947" s="6">
        <v>36</v>
      </c>
      <c r="J947" s="6">
        <v>6</v>
      </c>
      <c r="K947" s="6">
        <v>950.04</v>
      </c>
      <c r="L947" s="6"/>
      <c r="M947" s="6" t="s">
        <v>105</v>
      </c>
      <c r="N947" s="10">
        <f>IF(AND(Table1[[#This Row],[quantity]] &gt;= 0, Table1[[#This Row],[amount]] &gt;= 0), Table1[[#This Row],[quantity]] * Table1[[#This Row],[amount]], 0)</f>
        <v>5700.24</v>
      </c>
      <c r="O947" s="10">
        <f t="shared" si="56"/>
        <v>49486.14</v>
      </c>
      <c r="P947" s="10">
        <f t="shared" si="57"/>
        <v>129497.41999999998</v>
      </c>
      <c r="Q947" s="10">
        <f t="shared" si="58"/>
        <v>350</v>
      </c>
      <c r="R947" s="10">
        <f t="shared" si="59"/>
        <v>52</v>
      </c>
      <c r="S947" s="10">
        <f>IF(Table1[[#This Row],[quantity]]&gt;0,Table1[[#This Row],[quantity]],0)</f>
        <v>6</v>
      </c>
      <c r="T947" s="10">
        <f>IF(AND(Table1[[#This Row],[quantity]]&lt;0,Table1[[#This Row],[amount]]&lt;0),Table1[[#This Row],[quantity]]*Table1[[#This Row],[amount]],0)</f>
        <v>0</v>
      </c>
      <c r="U947" s="10">
        <f>IF(Table1[[#This Row],[quantity]]&lt;0,Table1[[#This Row],[quantity]],0)</f>
        <v>0</v>
      </c>
    </row>
    <row r="948" spans="1:21" ht="14.25" customHeight="1" x14ac:dyDescent="0.25">
      <c r="A948" s="5">
        <v>45642</v>
      </c>
      <c r="B948" s="6" t="s">
        <v>57</v>
      </c>
      <c r="C948" s="6" t="s">
        <v>126</v>
      </c>
      <c r="D948" s="6" t="s">
        <v>127</v>
      </c>
      <c r="E948" s="6" t="s">
        <v>45</v>
      </c>
      <c r="F948" s="6" t="s">
        <v>128</v>
      </c>
      <c r="G948" s="6" t="s">
        <v>110</v>
      </c>
      <c r="H948" s="6" t="s">
        <v>111</v>
      </c>
      <c r="I948" s="6">
        <v>36</v>
      </c>
      <c r="J948" s="6">
        <v>6</v>
      </c>
      <c r="K948" s="6">
        <v>950.04</v>
      </c>
      <c r="L948" s="6"/>
      <c r="M948" s="6" t="s">
        <v>105</v>
      </c>
      <c r="N948" s="10">
        <f>IF(AND(Table1[[#This Row],[quantity]] &gt;= 0, Table1[[#This Row],[amount]] &gt;= 0), Table1[[#This Row],[quantity]] * Table1[[#This Row],[amount]], 0)</f>
        <v>5700.24</v>
      </c>
      <c r="O948" s="10">
        <f t="shared" si="56"/>
        <v>43785.899999999994</v>
      </c>
      <c r="P948" s="10">
        <f t="shared" si="57"/>
        <v>123797.17999999998</v>
      </c>
      <c r="Q948" s="10">
        <f t="shared" si="58"/>
        <v>344</v>
      </c>
      <c r="R948" s="10">
        <f t="shared" si="59"/>
        <v>51</v>
      </c>
      <c r="S948" s="10">
        <f>IF(Table1[[#This Row],[quantity]]&gt;0,Table1[[#This Row],[quantity]],0)</f>
        <v>6</v>
      </c>
      <c r="T948" s="10">
        <f>IF(AND(Table1[[#This Row],[quantity]]&lt;0,Table1[[#This Row],[amount]]&lt;0),Table1[[#This Row],[quantity]]*Table1[[#This Row],[amount]],0)</f>
        <v>0</v>
      </c>
      <c r="U948" s="10">
        <f>IF(Table1[[#This Row],[quantity]]&lt;0,Table1[[#This Row],[quantity]],0)</f>
        <v>0</v>
      </c>
    </row>
    <row r="949" spans="1:21" ht="14.25" customHeight="1" x14ac:dyDescent="0.25">
      <c r="A949" s="5">
        <v>45628</v>
      </c>
      <c r="B949" s="6" t="s">
        <v>83</v>
      </c>
      <c r="C949" s="6" t="s">
        <v>239</v>
      </c>
      <c r="D949" s="6" t="s">
        <v>240</v>
      </c>
      <c r="E949" s="6" t="s">
        <v>241</v>
      </c>
      <c r="F949" s="6" t="s">
        <v>242</v>
      </c>
      <c r="G949" s="6" t="s">
        <v>31</v>
      </c>
      <c r="H949" s="6" t="s">
        <v>117</v>
      </c>
      <c r="I949" s="6">
        <v>112</v>
      </c>
      <c r="J949" s="6">
        <v>-11</v>
      </c>
      <c r="K949" s="6">
        <v>-495.44</v>
      </c>
      <c r="L949" s="6" t="s">
        <v>153</v>
      </c>
      <c r="M949" s="6" t="s">
        <v>207</v>
      </c>
      <c r="N949" s="10">
        <f>IF(AND(Table1[[#This Row],[quantity]] &gt;= 0, Table1[[#This Row],[amount]] &gt;= 0), Table1[[#This Row],[quantity]] * Table1[[#This Row],[amount]], 0)</f>
        <v>0</v>
      </c>
      <c r="O949" s="10">
        <f t="shared" si="56"/>
        <v>0</v>
      </c>
      <c r="P949" s="10">
        <f t="shared" si="57"/>
        <v>36646.699999999983</v>
      </c>
      <c r="Q949" s="10">
        <f t="shared" si="58"/>
        <v>-1037</v>
      </c>
      <c r="R949" s="10">
        <f t="shared" si="59"/>
        <v>398</v>
      </c>
      <c r="S949" s="10">
        <f>IF(Table1[[#This Row],[quantity]]&gt;0,Table1[[#This Row],[quantity]],0)</f>
        <v>0</v>
      </c>
      <c r="T949" s="10">
        <f>IF(AND(Table1[[#This Row],[quantity]]&lt;0,Table1[[#This Row],[amount]]&lt;0),Table1[[#This Row],[quantity]]*Table1[[#This Row],[amount]],0)</f>
        <v>5449.84</v>
      </c>
      <c r="U949" s="10">
        <f>IF(Table1[[#This Row],[quantity]]&lt;0,Table1[[#This Row],[quantity]],0)</f>
        <v>-11</v>
      </c>
    </row>
    <row r="950" spans="1:21" ht="14.25" customHeight="1" x14ac:dyDescent="0.25">
      <c r="A950" s="5">
        <v>45646</v>
      </c>
      <c r="B950" s="6" t="s">
        <v>57</v>
      </c>
      <c r="C950" s="6" t="s">
        <v>67</v>
      </c>
      <c r="D950" s="6" t="s">
        <v>68</v>
      </c>
      <c r="E950" s="6" t="s">
        <v>60</v>
      </c>
      <c r="F950" s="6" t="s">
        <v>61</v>
      </c>
      <c r="G950" s="6" t="s">
        <v>74</v>
      </c>
      <c r="H950" s="6" t="s">
        <v>76</v>
      </c>
      <c r="I950" s="6">
        <v>56</v>
      </c>
      <c r="J950" s="6">
        <v>5</v>
      </c>
      <c r="K950" s="6">
        <v>1068.1500000000001</v>
      </c>
      <c r="L950" s="6"/>
      <c r="M950" s="6" t="s">
        <v>136</v>
      </c>
      <c r="N950" s="10">
        <f>IF(AND(Table1[[#This Row],[quantity]] &gt;= 0, Table1[[#This Row],[amount]] &gt;= 0), Table1[[#This Row],[quantity]] * Table1[[#This Row],[amount]], 0)</f>
        <v>5340.75</v>
      </c>
      <c r="O950" s="10">
        <f t="shared" si="56"/>
        <v>9236.17</v>
      </c>
      <c r="P950" s="10">
        <f t="shared" si="57"/>
        <v>43376.91</v>
      </c>
      <c r="Q950" s="10">
        <f t="shared" si="58"/>
        <v>327</v>
      </c>
      <c r="R950" s="10">
        <f t="shared" si="59"/>
        <v>34</v>
      </c>
      <c r="S950" s="10">
        <f>IF(Table1[[#This Row],[quantity]]&gt;0,Table1[[#This Row],[quantity]],0)</f>
        <v>5</v>
      </c>
      <c r="T950" s="10">
        <f>IF(AND(Table1[[#This Row],[quantity]]&lt;0,Table1[[#This Row],[amount]]&lt;0),Table1[[#This Row],[quantity]]*Table1[[#This Row],[amount]],0)</f>
        <v>0</v>
      </c>
      <c r="U950" s="10">
        <f>IF(Table1[[#This Row],[quantity]]&lt;0,Table1[[#This Row],[quantity]],0)</f>
        <v>0</v>
      </c>
    </row>
    <row r="951" spans="1:21" ht="14.25" customHeight="1" x14ac:dyDescent="0.25">
      <c r="A951" s="5">
        <v>45640</v>
      </c>
      <c r="B951" s="6" t="s">
        <v>57</v>
      </c>
      <c r="C951" s="6" t="s">
        <v>58</v>
      </c>
      <c r="D951" s="6" t="s">
        <v>59</v>
      </c>
      <c r="E951" s="6" t="s">
        <v>60</v>
      </c>
      <c r="F951" s="6" t="s">
        <v>61</v>
      </c>
      <c r="G951" s="6" t="s">
        <v>55</v>
      </c>
      <c r="H951" s="6" t="s">
        <v>56</v>
      </c>
      <c r="I951" s="6">
        <v>12</v>
      </c>
      <c r="J951" s="6">
        <v>4</v>
      </c>
      <c r="K951" s="6">
        <v>1330</v>
      </c>
      <c r="L951" s="6"/>
      <c r="M951" s="6" t="s">
        <v>105</v>
      </c>
      <c r="N951" s="10">
        <f>IF(AND(Table1[[#This Row],[quantity]] &gt;= 0, Table1[[#This Row],[amount]] &gt;= 0), Table1[[#This Row],[quantity]] * Table1[[#This Row],[amount]], 0)</f>
        <v>5320</v>
      </c>
      <c r="O951" s="10">
        <f t="shared" si="56"/>
        <v>8388.76</v>
      </c>
      <c r="P951" s="10">
        <f t="shared" si="57"/>
        <v>118096.93999999997</v>
      </c>
      <c r="Q951" s="10">
        <f t="shared" si="58"/>
        <v>338</v>
      </c>
      <c r="R951" s="10">
        <f t="shared" si="59"/>
        <v>50</v>
      </c>
      <c r="S951" s="10">
        <f>IF(Table1[[#This Row],[quantity]]&gt;0,Table1[[#This Row],[quantity]],0)</f>
        <v>4</v>
      </c>
      <c r="T951" s="10">
        <f>IF(AND(Table1[[#This Row],[quantity]]&lt;0,Table1[[#This Row],[amount]]&lt;0),Table1[[#This Row],[quantity]]*Table1[[#This Row],[amount]],0)</f>
        <v>0</v>
      </c>
      <c r="U951" s="10">
        <f>IF(Table1[[#This Row],[quantity]]&lt;0,Table1[[#This Row],[quantity]],0)</f>
        <v>0</v>
      </c>
    </row>
    <row r="952" spans="1:21" ht="14.25" customHeight="1" x14ac:dyDescent="0.25">
      <c r="A952" s="5">
        <v>45640</v>
      </c>
      <c r="B952" s="6" t="s">
        <v>57</v>
      </c>
      <c r="C952" s="6" t="s">
        <v>96</v>
      </c>
      <c r="D952" s="6" t="s">
        <v>97</v>
      </c>
      <c r="E952" s="6" t="s">
        <v>60</v>
      </c>
      <c r="F952" s="6" t="s">
        <v>61</v>
      </c>
      <c r="G952" s="6" t="s">
        <v>62</v>
      </c>
      <c r="H952" s="6" t="s">
        <v>63</v>
      </c>
      <c r="I952" s="6">
        <v>16</v>
      </c>
      <c r="J952" s="6">
        <v>4</v>
      </c>
      <c r="K952" s="6">
        <v>1314.84</v>
      </c>
      <c r="L952" s="6"/>
      <c r="M952" s="6" t="s">
        <v>105</v>
      </c>
      <c r="N952" s="10">
        <f>IF(AND(Table1[[#This Row],[quantity]] &gt;= 0, Table1[[#This Row],[amount]] &gt;= 0), Table1[[#This Row],[quantity]] * Table1[[#This Row],[amount]], 0)</f>
        <v>5259.36</v>
      </c>
      <c r="O952" s="10">
        <f t="shared" si="56"/>
        <v>6892</v>
      </c>
      <c r="P952" s="10">
        <f t="shared" si="57"/>
        <v>112776.93999999997</v>
      </c>
      <c r="Q952" s="10">
        <f t="shared" si="58"/>
        <v>334</v>
      </c>
      <c r="R952" s="10">
        <f t="shared" si="59"/>
        <v>49</v>
      </c>
      <c r="S952" s="10">
        <f>IF(Table1[[#This Row],[quantity]]&gt;0,Table1[[#This Row],[quantity]],0)</f>
        <v>4</v>
      </c>
      <c r="T952" s="10">
        <f>IF(AND(Table1[[#This Row],[quantity]]&lt;0,Table1[[#This Row],[amount]]&lt;0),Table1[[#This Row],[quantity]]*Table1[[#This Row],[amount]],0)</f>
        <v>0</v>
      </c>
      <c r="U952" s="10">
        <f>IF(Table1[[#This Row],[quantity]]&lt;0,Table1[[#This Row],[quantity]],0)</f>
        <v>0</v>
      </c>
    </row>
    <row r="953" spans="1:21" ht="14.25" customHeight="1" x14ac:dyDescent="0.25">
      <c r="A953" s="5">
        <v>45640</v>
      </c>
      <c r="B953" s="6" t="s">
        <v>57</v>
      </c>
      <c r="C953" s="6" t="s">
        <v>65</v>
      </c>
      <c r="D953" s="6" t="s">
        <v>66</v>
      </c>
      <c r="E953" s="6" t="s">
        <v>60</v>
      </c>
      <c r="F953" s="6" t="s">
        <v>61</v>
      </c>
      <c r="G953" s="6" t="s">
        <v>74</v>
      </c>
      <c r="H953" s="6" t="s">
        <v>76</v>
      </c>
      <c r="I953" s="6">
        <v>30</v>
      </c>
      <c r="J953" s="6">
        <v>4</v>
      </c>
      <c r="K953" s="6">
        <v>1305.44</v>
      </c>
      <c r="L953" s="6"/>
      <c r="M953" s="6" t="s">
        <v>105</v>
      </c>
      <c r="N953" s="10">
        <f>IF(AND(Table1[[#This Row],[quantity]] &gt;= 0, Table1[[#This Row],[amount]] &gt;= 0), Table1[[#This Row],[quantity]] * Table1[[#This Row],[amount]], 0)</f>
        <v>5221.76</v>
      </c>
      <c r="O953" s="10">
        <f t="shared" si="56"/>
        <v>26998.450000000004</v>
      </c>
      <c r="P953" s="10">
        <f t="shared" si="57"/>
        <v>107517.57999999999</v>
      </c>
      <c r="Q953" s="10">
        <f t="shared" si="58"/>
        <v>330</v>
      </c>
      <c r="R953" s="10">
        <f t="shared" si="59"/>
        <v>48</v>
      </c>
      <c r="S953" s="10">
        <f>IF(Table1[[#This Row],[quantity]]&gt;0,Table1[[#This Row],[quantity]],0)</f>
        <v>4</v>
      </c>
      <c r="T953" s="10">
        <f>IF(AND(Table1[[#This Row],[quantity]]&lt;0,Table1[[#This Row],[amount]]&lt;0),Table1[[#This Row],[quantity]]*Table1[[#This Row],[amount]],0)</f>
        <v>0</v>
      </c>
      <c r="U953" s="10">
        <f>IF(Table1[[#This Row],[quantity]]&lt;0,Table1[[#This Row],[quantity]],0)</f>
        <v>0</v>
      </c>
    </row>
    <row r="954" spans="1:21" ht="14.25" customHeight="1" x14ac:dyDescent="0.25">
      <c r="A954" s="5">
        <v>45639</v>
      </c>
      <c r="B954" s="6" t="s">
        <v>57</v>
      </c>
      <c r="C954" s="6" t="s">
        <v>65</v>
      </c>
      <c r="D954" s="6" t="s">
        <v>66</v>
      </c>
      <c r="E954" s="6" t="s">
        <v>60</v>
      </c>
      <c r="F954" s="6" t="s">
        <v>61</v>
      </c>
      <c r="G954" s="6" t="s">
        <v>74</v>
      </c>
      <c r="H954" s="6" t="s">
        <v>76</v>
      </c>
      <c r="I954" s="6">
        <v>18</v>
      </c>
      <c r="J954" s="6">
        <v>4</v>
      </c>
      <c r="K954" s="6">
        <v>1305.44</v>
      </c>
      <c r="L954" s="6"/>
      <c r="M954" s="6" t="s">
        <v>64</v>
      </c>
      <c r="N954" s="10">
        <f>IF(AND(Table1[[#This Row],[quantity]] &gt;= 0, Table1[[#This Row],[amount]] &gt;= 0), Table1[[#This Row],[quantity]] * Table1[[#This Row],[amount]], 0)</f>
        <v>5221.76</v>
      </c>
      <c r="O954" s="10">
        <f t="shared" si="56"/>
        <v>21776.690000000002</v>
      </c>
      <c r="P954" s="10">
        <f t="shared" si="57"/>
        <v>19064.939999999999</v>
      </c>
      <c r="Q954" s="10">
        <f t="shared" si="58"/>
        <v>22</v>
      </c>
      <c r="R954" s="10">
        <f t="shared" si="59"/>
        <v>9</v>
      </c>
      <c r="S954" s="10">
        <f>IF(Table1[[#This Row],[quantity]]&gt;0,Table1[[#This Row],[quantity]],0)</f>
        <v>4</v>
      </c>
      <c r="T954" s="10">
        <f>IF(AND(Table1[[#This Row],[quantity]]&lt;0,Table1[[#This Row],[amount]]&lt;0),Table1[[#This Row],[quantity]]*Table1[[#This Row],[amount]],0)</f>
        <v>0</v>
      </c>
      <c r="U954" s="10">
        <f>IF(Table1[[#This Row],[quantity]]&lt;0,Table1[[#This Row],[quantity]],0)</f>
        <v>0</v>
      </c>
    </row>
    <row r="955" spans="1:21" ht="14.25" customHeight="1" x14ac:dyDescent="0.25">
      <c r="A955" s="5">
        <v>45639</v>
      </c>
      <c r="B955" s="6" t="s">
        <v>57</v>
      </c>
      <c r="C955" s="6" t="s">
        <v>65</v>
      </c>
      <c r="D955" s="6" t="s">
        <v>66</v>
      </c>
      <c r="E955" s="6" t="s">
        <v>60</v>
      </c>
      <c r="F955" s="6" t="s">
        <v>61</v>
      </c>
      <c r="G955" s="6" t="s">
        <v>74</v>
      </c>
      <c r="H955" s="6" t="s">
        <v>76</v>
      </c>
      <c r="I955" s="6">
        <v>18</v>
      </c>
      <c r="J955" s="6">
        <v>4</v>
      </c>
      <c r="K955" s="6">
        <v>1305.44</v>
      </c>
      <c r="L955" s="6"/>
      <c r="M955" s="6" t="s">
        <v>64</v>
      </c>
      <c r="N955" s="10">
        <f>IF(AND(Table1[[#This Row],[quantity]] &gt;= 0, Table1[[#This Row],[amount]] &gt;= 0), Table1[[#This Row],[quantity]] * Table1[[#This Row],[amount]], 0)</f>
        <v>5221.76</v>
      </c>
      <c r="O955" s="10">
        <f t="shared" si="56"/>
        <v>16554.930000000004</v>
      </c>
      <c r="P955" s="10">
        <f t="shared" si="57"/>
        <v>13843.180000000002</v>
      </c>
      <c r="Q955" s="10">
        <f t="shared" si="58"/>
        <v>18</v>
      </c>
      <c r="R955" s="10">
        <f t="shared" si="59"/>
        <v>8</v>
      </c>
      <c r="S955" s="10">
        <f>IF(Table1[[#This Row],[quantity]]&gt;0,Table1[[#This Row],[quantity]],0)</f>
        <v>4</v>
      </c>
      <c r="T955" s="10">
        <f>IF(AND(Table1[[#This Row],[quantity]]&lt;0,Table1[[#This Row],[amount]]&lt;0),Table1[[#This Row],[quantity]]*Table1[[#This Row],[amount]],0)</f>
        <v>0</v>
      </c>
      <c r="U955" s="10">
        <f>IF(Table1[[#This Row],[quantity]]&lt;0,Table1[[#This Row],[quantity]],0)</f>
        <v>0</v>
      </c>
    </row>
    <row r="956" spans="1:21" ht="14.25" customHeight="1" x14ac:dyDescent="0.25">
      <c r="A956" s="5">
        <v>45643</v>
      </c>
      <c r="B956" s="6" t="s">
        <v>57</v>
      </c>
      <c r="C956" s="6" t="s">
        <v>137</v>
      </c>
      <c r="D956" s="6" t="s">
        <v>138</v>
      </c>
      <c r="E956" s="6" t="s">
        <v>60</v>
      </c>
      <c r="F956" s="6" t="s">
        <v>61</v>
      </c>
      <c r="G956" s="6" t="s">
        <v>51</v>
      </c>
      <c r="H956" s="6" t="s">
        <v>52</v>
      </c>
      <c r="I956" s="6">
        <v>144</v>
      </c>
      <c r="J956" s="6">
        <v>12</v>
      </c>
      <c r="K956" s="6">
        <v>428.52</v>
      </c>
      <c r="L956" s="6"/>
      <c r="M956" s="6" t="s">
        <v>136</v>
      </c>
      <c r="N956" s="10">
        <f>IF(AND(Table1[[#This Row],[quantity]] &gt;= 0, Table1[[#This Row],[amount]] &gt;= 0), Table1[[#This Row],[quantity]] * Table1[[#This Row],[amount]], 0)</f>
        <v>5142.24</v>
      </c>
      <c r="O956" s="10">
        <f t="shared" si="56"/>
        <v>16138.24</v>
      </c>
      <c r="P956" s="10">
        <f t="shared" si="57"/>
        <v>38036.160000000003</v>
      </c>
      <c r="Q956" s="10">
        <f t="shared" si="58"/>
        <v>322</v>
      </c>
      <c r="R956" s="10">
        <f t="shared" si="59"/>
        <v>33</v>
      </c>
      <c r="S956" s="10">
        <f>IF(Table1[[#This Row],[quantity]]&gt;0,Table1[[#This Row],[quantity]],0)</f>
        <v>12</v>
      </c>
      <c r="T956" s="10">
        <f>IF(AND(Table1[[#This Row],[quantity]]&lt;0,Table1[[#This Row],[amount]]&lt;0),Table1[[#This Row],[quantity]]*Table1[[#This Row],[amount]],0)</f>
        <v>0</v>
      </c>
      <c r="U956" s="10">
        <f>IF(Table1[[#This Row],[quantity]]&lt;0,Table1[[#This Row],[quantity]],0)</f>
        <v>0</v>
      </c>
    </row>
    <row r="957" spans="1:21" ht="14.25" customHeight="1" x14ac:dyDescent="0.25">
      <c r="A957" s="5">
        <v>45640</v>
      </c>
      <c r="B957" s="6" t="s">
        <v>57</v>
      </c>
      <c r="C957" s="6" t="s">
        <v>87</v>
      </c>
      <c r="D957" s="6" t="s">
        <v>88</v>
      </c>
      <c r="E957" s="6" t="s">
        <v>60</v>
      </c>
      <c r="F957" s="6" t="s">
        <v>61</v>
      </c>
      <c r="G957" s="6" t="s">
        <v>110</v>
      </c>
      <c r="H957" s="6" t="s">
        <v>111</v>
      </c>
      <c r="I957" s="6">
        <v>48</v>
      </c>
      <c r="J957" s="6">
        <v>6</v>
      </c>
      <c r="K957" s="6">
        <v>850.02</v>
      </c>
      <c r="L957" s="6"/>
      <c r="M957" s="6" t="s">
        <v>105</v>
      </c>
      <c r="N957" s="10">
        <f>IF(AND(Table1[[#This Row],[quantity]] &gt;= 0, Table1[[#This Row],[amount]] &gt;= 0), Table1[[#This Row],[quantity]] * Table1[[#This Row],[amount]], 0)</f>
        <v>5100.12</v>
      </c>
      <c r="O957" s="10">
        <f t="shared" si="56"/>
        <v>18462.579999999998</v>
      </c>
      <c r="P957" s="10">
        <f t="shared" si="57"/>
        <v>102295.81999999998</v>
      </c>
      <c r="Q957" s="10">
        <f t="shared" si="58"/>
        <v>326</v>
      </c>
      <c r="R957" s="10">
        <f t="shared" si="59"/>
        <v>47</v>
      </c>
      <c r="S957" s="10">
        <f>IF(Table1[[#This Row],[quantity]]&gt;0,Table1[[#This Row],[quantity]],0)</f>
        <v>6</v>
      </c>
      <c r="T957" s="10">
        <f>IF(AND(Table1[[#This Row],[quantity]]&lt;0,Table1[[#This Row],[amount]]&lt;0),Table1[[#This Row],[quantity]]*Table1[[#This Row],[amount]],0)</f>
        <v>0</v>
      </c>
      <c r="U957" s="10">
        <f>IF(Table1[[#This Row],[quantity]]&lt;0,Table1[[#This Row],[quantity]],0)</f>
        <v>0</v>
      </c>
    </row>
    <row r="958" spans="1:21" ht="14.25" customHeight="1" x14ac:dyDescent="0.25">
      <c r="A958" s="5">
        <v>45628</v>
      </c>
      <c r="B958" s="6" t="s">
        <v>57</v>
      </c>
      <c r="C958" s="6" t="s">
        <v>748</v>
      </c>
      <c r="D958" s="6" t="s">
        <v>749</v>
      </c>
      <c r="E958" s="6" t="s">
        <v>45</v>
      </c>
      <c r="F958" s="6" t="s">
        <v>152</v>
      </c>
      <c r="G958" s="6" t="s">
        <v>94</v>
      </c>
      <c r="H958" s="6" t="s">
        <v>95</v>
      </c>
      <c r="I958" s="6">
        <v>192</v>
      </c>
      <c r="J958" s="6">
        <v>8</v>
      </c>
      <c r="K958" s="6">
        <v>624.48</v>
      </c>
      <c r="L958" s="6"/>
      <c r="M958" s="6" t="s">
        <v>207</v>
      </c>
      <c r="N958" s="10">
        <f>IF(AND(Table1[[#This Row],[quantity]] &gt;= 0, Table1[[#This Row],[amount]] &gt;= 0), Table1[[#This Row],[quantity]] * Table1[[#This Row],[amount]], 0)</f>
        <v>4995.84</v>
      </c>
      <c r="O958" s="10">
        <f t="shared" si="56"/>
        <v>9290.44</v>
      </c>
      <c r="P958" s="10">
        <f t="shared" si="57"/>
        <v>36646.699999999983</v>
      </c>
      <c r="Q958" s="10">
        <f t="shared" si="58"/>
        <v>-1026</v>
      </c>
      <c r="R958" s="10">
        <f t="shared" si="59"/>
        <v>397</v>
      </c>
      <c r="S958" s="10">
        <f>IF(Table1[[#This Row],[quantity]]&gt;0,Table1[[#This Row],[quantity]],0)</f>
        <v>8</v>
      </c>
      <c r="T958" s="10">
        <f>IF(AND(Table1[[#This Row],[quantity]]&lt;0,Table1[[#This Row],[amount]]&lt;0),Table1[[#This Row],[quantity]]*Table1[[#This Row],[amount]],0)</f>
        <v>0</v>
      </c>
      <c r="U958" s="10">
        <f>IF(Table1[[#This Row],[quantity]]&lt;0,Table1[[#This Row],[quantity]],0)</f>
        <v>0</v>
      </c>
    </row>
    <row r="959" spans="1:21" ht="14.25" customHeight="1" x14ac:dyDescent="0.25">
      <c r="A959" s="5">
        <v>45628</v>
      </c>
      <c r="B959" s="6" t="s">
        <v>57</v>
      </c>
      <c r="C959" s="6" t="s">
        <v>746</v>
      </c>
      <c r="D959" s="6" t="s">
        <v>747</v>
      </c>
      <c r="E959" s="6" t="s">
        <v>24</v>
      </c>
      <c r="F959" s="6" t="s">
        <v>25</v>
      </c>
      <c r="G959" s="6" t="s">
        <v>94</v>
      </c>
      <c r="H959" s="6" t="s">
        <v>95</v>
      </c>
      <c r="I959" s="6">
        <v>192</v>
      </c>
      <c r="J959" s="6">
        <v>8</v>
      </c>
      <c r="K959" s="6">
        <v>624.48</v>
      </c>
      <c r="L959" s="6"/>
      <c r="M959" s="6" t="s">
        <v>207</v>
      </c>
      <c r="N959" s="10">
        <f>IF(AND(Table1[[#This Row],[quantity]] &gt;= 0, Table1[[#This Row],[amount]] &gt;= 0), Table1[[#This Row],[quantity]] * Table1[[#This Row],[amount]], 0)</f>
        <v>4995.84</v>
      </c>
      <c r="O959" s="10">
        <f t="shared" si="56"/>
        <v>4995.84</v>
      </c>
      <c r="P959" s="10">
        <f t="shared" si="57"/>
        <v>31650.86</v>
      </c>
      <c r="Q959" s="10">
        <f t="shared" si="58"/>
        <v>-1034</v>
      </c>
      <c r="R959" s="10">
        <f t="shared" si="59"/>
        <v>396</v>
      </c>
      <c r="S959" s="10">
        <f>IF(Table1[[#This Row],[quantity]]&gt;0,Table1[[#This Row],[quantity]],0)</f>
        <v>8</v>
      </c>
      <c r="T959" s="10">
        <f>IF(AND(Table1[[#This Row],[quantity]]&lt;0,Table1[[#This Row],[amount]]&lt;0),Table1[[#This Row],[quantity]]*Table1[[#This Row],[amount]],0)</f>
        <v>0</v>
      </c>
      <c r="U959" s="10">
        <f>IF(Table1[[#This Row],[quantity]]&lt;0,Table1[[#This Row],[quantity]],0)</f>
        <v>0</v>
      </c>
    </row>
    <row r="960" spans="1:21" ht="14.25" customHeight="1" x14ac:dyDescent="0.25">
      <c r="A960" s="5">
        <v>45628</v>
      </c>
      <c r="B960" s="6" t="s">
        <v>57</v>
      </c>
      <c r="C960" s="6" t="s">
        <v>744</v>
      </c>
      <c r="D960" s="6" t="s">
        <v>745</v>
      </c>
      <c r="E960" s="6" t="s">
        <v>36</v>
      </c>
      <c r="F960" s="6" t="s">
        <v>37</v>
      </c>
      <c r="G960" s="6" t="s">
        <v>94</v>
      </c>
      <c r="H960" s="6" t="s">
        <v>95</v>
      </c>
      <c r="I960" s="6">
        <v>192</v>
      </c>
      <c r="J960" s="6">
        <v>8</v>
      </c>
      <c r="K960" s="6">
        <v>624.48</v>
      </c>
      <c r="L960" s="6"/>
      <c r="M960" s="6" t="s">
        <v>207</v>
      </c>
      <c r="N960" s="10">
        <f>IF(AND(Table1[[#This Row],[quantity]] &gt;= 0, Table1[[#This Row],[amount]] &gt;= 0), Table1[[#This Row],[quantity]] * Table1[[#This Row],[amount]], 0)</f>
        <v>4995.84</v>
      </c>
      <c r="O960" s="10">
        <f t="shared" si="56"/>
        <v>4995.84</v>
      </c>
      <c r="P960" s="10">
        <f t="shared" si="57"/>
        <v>26655.02</v>
      </c>
      <c r="Q960" s="10">
        <f t="shared" si="58"/>
        <v>-1042</v>
      </c>
      <c r="R960" s="10">
        <f t="shared" si="59"/>
        <v>395</v>
      </c>
      <c r="S960" s="10">
        <f>IF(Table1[[#This Row],[quantity]]&gt;0,Table1[[#This Row],[quantity]],0)</f>
        <v>8</v>
      </c>
      <c r="T960" s="10">
        <f>IF(AND(Table1[[#This Row],[quantity]]&lt;0,Table1[[#This Row],[amount]]&lt;0),Table1[[#This Row],[quantity]]*Table1[[#This Row],[amount]],0)</f>
        <v>0</v>
      </c>
      <c r="U960" s="10">
        <f>IF(Table1[[#This Row],[quantity]]&lt;0,Table1[[#This Row],[quantity]],0)</f>
        <v>0</v>
      </c>
    </row>
    <row r="961" spans="1:21" ht="14.25" customHeight="1" x14ac:dyDescent="0.25">
      <c r="A961" s="5">
        <v>45628</v>
      </c>
      <c r="B961" s="6" t="s">
        <v>83</v>
      </c>
      <c r="C961" s="6" t="s">
        <v>397</v>
      </c>
      <c r="D961" s="6" t="s">
        <v>398</v>
      </c>
      <c r="E961" s="6" t="s">
        <v>224</v>
      </c>
      <c r="F961" s="6" t="s">
        <v>225</v>
      </c>
      <c r="G961" s="6" t="s">
        <v>62</v>
      </c>
      <c r="H961" s="6" t="s">
        <v>71</v>
      </c>
      <c r="I961" s="6">
        <v>24</v>
      </c>
      <c r="J961" s="6">
        <v>-6</v>
      </c>
      <c r="K961" s="6">
        <v>-811.08</v>
      </c>
      <c r="L961" s="6" t="s">
        <v>86</v>
      </c>
      <c r="M961" s="6" t="s">
        <v>207</v>
      </c>
      <c r="N961" s="10">
        <f>IF(AND(Table1[[#This Row],[quantity]] &gt;= 0, Table1[[#This Row],[amount]] &gt;= 0), Table1[[#This Row],[quantity]] * Table1[[#This Row],[amount]], 0)</f>
        <v>0</v>
      </c>
      <c r="O961" s="10">
        <f t="shared" si="56"/>
        <v>0</v>
      </c>
      <c r="P961" s="10">
        <f t="shared" si="57"/>
        <v>21659.180000000004</v>
      </c>
      <c r="Q961" s="10">
        <f t="shared" si="58"/>
        <v>-1050</v>
      </c>
      <c r="R961" s="10">
        <f t="shared" si="59"/>
        <v>394</v>
      </c>
      <c r="S961" s="10">
        <f>IF(Table1[[#This Row],[quantity]]&gt;0,Table1[[#This Row],[quantity]],0)</f>
        <v>0</v>
      </c>
      <c r="T961" s="10">
        <f>IF(AND(Table1[[#This Row],[quantity]]&lt;0,Table1[[#This Row],[amount]]&lt;0),Table1[[#This Row],[quantity]]*Table1[[#This Row],[amount]],0)</f>
        <v>4866.4800000000005</v>
      </c>
      <c r="U961" s="10">
        <f>IF(Table1[[#This Row],[quantity]]&lt;0,Table1[[#This Row],[quantity]],0)</f>
        <v>-6</v>
      </c>
    </row>
    <row r="962" spans="1:21" ht="14.25" customHeight="1" x14ac:dyDescent="0.25">
      <c r="A962" s="5">
        <v>45642</v>
      </c>
      <c r="B962" s="6" t="s">
        <v>57</v>
      </c>
      <c r="C962" s="6" t="s">
        <v>126</v>
      </c>
      <c r="D962" s="6" t="s">
        <v>127</v>
      </c>
      <c r="E962" s="6" t="s">
        <v>45</v>
      </c>
      <c r="F962" s="6" t="s">
        <v>128</v>
      </c>
      <c r="G962" s="6" t="s">
        <v>18</v>
      </c>
      <c r="H962" s="6" t="s">
        <v>104</v>
      </c>
      <c r="I962" s="6">
        <v>108</v>
      </c>
      <c r="J962" s="6">
        <v>7</v>
      </c>
      <c r="K962" s="6">
        <v>692.65</v>
      </c>
      <c r="L962" s="6"/>
      <c r="M962" s="6" t="s">
        <v>105</v>
      </c>
      <c r="N962" s="10">
        <f>IF(AND(Table1[[#This Row],[quantity]] &gt;= 0, Table1[[#This Row],[amount]] &gt;= 0), Table1[[#This Row],[quantity]] * Table1[[#This Row],[amount]], 0)</f>
        <v>4848.55</v>
      </c>
      <c r="O962" s="10">
        <f t="shared" ref="O962:O1025" si="60">SUMIF(C962:C2462,C962,N962:N2462)</f>
        <v>38085.659999999996</v>
      </c>
      <c r="P962" s="10">
        <f t="shared" ref="P962:P1025" si="61">SUMIF(M962:M2462,M962,N962:N2462)</f>
        <v>97195.7</v>
      </c>
      <c r="Q962" s="10">
        <f t="shared" ref="Q962:Q1025" si="62">SUMIF(M962:M2462,M962,J962:J2462)</f>
        <v>320</v>
      </c>
      <c r="R962" s="10">
        <f t="shared" ref="R962:R1025" si="63">COUNTIF(M962:M2462,M962)</f>
        <v>46</v>
      </c>
      <c r="S962" s="10">
        <f>IF(Table1[[#This Row],[quantity]]&gt;0,Table1[[#This Row],[quantity]],0)</f>
        <v>7</v>
      </c>
      <c r="T962" s="10">
        <f>IF(AND(Table1[[#This Row],[quantity]]&lt;0,Table1[[#This Row],[amount]]&lt;0),Table1[[#This Row],[quantity]]*Table1[[#This Row],[amount]],0)</f>
        <v>0</v>
      </c>
      <c r="U962" s="10">
        <f>IF(Table1[[#This Row],[quantity]]&lt;0,Table1[[#This Row],[quantity]],0)</f>
        <v>0</v>
      </c>
    </row>
    <row r="963" spans="1:21" ht="14.25" customHeight="1" x14ac:dyDescent="0.25">
      <c r="A963" s="5">
        <v>45640</v>
      </c>
      <c r="B963" s="6" t="s">
        <v>57</v>
      </c>
      <c r="C963" s="6" t="s">
        <v>79</v>
      </c>
      <c r="D963" s="6" t="s">
        <v>80</v>
      </c>
      <c r="E963" s="6" t="s">
        <v>81</v>
      </c>
      <c r="F963" s="6" t="s">
        <v>82</v>
      </c>
      <c r="G963" s="6" t="s">
        <v>26</v>
      </c>
      <c r="H963" s="6" t="s">
        <v>27</v>
      </c>
      <c r="I963" s="6">
        <v>24</v>
      </c>
      <c r="J963" s="6">
        <v>3</v>
      </c>
      <c r="K963" s="6">
        <v>1468.8</v>
      </c>
      <c r="L963" s="6"/>
      <c r="M963" s="6" t="s">
        <v>105</v>
      </c>
      <c r="N963" s="10">
        <f>IF(AND(Table1[[#This Row],[quantity]] &gt;= 0, Table1[[#This Row],[amount]] &gt;= 0), Table1[[#This Row],[quantity]] * Table1[[#This Row],[amount]], 0)</f>
        <v>4406.3999999999996</v>
      </c>
      <c r="O963" s="10">
        <f t="shared" si="60"/>
        <v>6817.4299999999994</v>
      </c>
      <c r="P963" s="10">
        <f t="shared" si="61"/>
        <v>92347.15</v>
      </c>
      <c r="Q963" s="10">
        <f t="shared" si="62"/>
        <v>313</v>
      </c>
      <c r="R963" s="10">
        <f t="shared" si="63"/>
        <v>45</v>
      </c>
      <c r="S963" s="10">
        <f>IF(Table1[[#This Row],[quantity]]&gt;0,Table1[[#This Row],[quantity]],0)</f>
        <v>3</v>
      </c>
      <c r="T963" s="10">
        <f>IF(AND(Table1[[#This Row],[quantity]]&lt;0,Table1[[#This Row],[amount]]&lt;0),Table1[[#This Row],[quantity]]*Table1[[#This Row],[amount]],0)</f>
        <v>0</v>
      </c>
      <c r="U963" s="10">
        <f>IF(Table1[[#This Row],[quantity]]&lt;0,Table1[[#This Row],[quantity]],0)</f>
        <v>0</v>
      </c>
    </row>
    <row r="964" spans="1:21" ht="14.25" customHeight="1" x14ac:dyDescent="0.25">
      <c r="A964" s="5">
        <v>45628</v>
      </c>
      <c r="B964" s="6" t="s">
        <v>83</v>
      </c>
      <c r="C964" s="6" t="s">
        <v>347</v>
      </c>
      <c r="D964" s="6" t="s">
        <v>348</v>
      </c>
      <c r="E964" s="6" t="s">
        <v>241</v>
      </c>
      <c r="F964" s="6" t="s">
        <v>242</v>
      </c>
      <c r="G964" s="6" t="s">
        <v>40</v>
      </c>
      <c r="H964" s="6" t="s">
        <v>41</v>
      </c>
      <c r="I964" s="6">
        <v>144</v>
      </c>
      <c r="J964" s="6">
        <v>-5</v>
      </c>
      <c r="K964" s="6">
        <v>-867.85</v>
      </c>
      <c r="L964" s="6" t="s">
        <v>192</v>
      </c>
      <c r="M964" s="6" t="s">
        <v>207</v>
      </c>
      <c r="N964" s="10">
        <f>IF(AND(Table1[[#This Row],[quantity]] &gt;= 0, Table1[[#This Row],[amount]] &gt;= 0), Table1[[#This Row],[quantity]] * Table1[[#This Row],[amount]], 0)</f>
        <v>0</v>
      </c>
      <c r="O964" s="10">
        <f t="shared" si="60"/>
        <v>0</v>
      </c>
      <c r="P964" s="10">
        <f t="shared" si="61"/>
        <v>21659.180000000004</v>
      </c>
      <c r="Q964" s="10">
        <f t="shared" si="62"/>
        <v>-1044</v>
      </c>
      <c r="R964" s="10">
        <f t="shared" si="63"/>
        <v>393</v>
      </c>
      <c r="S964" s="10">
        <f>IF(Table1[[#This Row],[quantity]]&gt;0,Table1[[#This Row],[quantity]],0)</f>
        <v>0</v>
      </c>
      <c r="T964" s="10">
        <f>IF(AND(Table1[[#This Row],[quantity]]&lt;0,Table1[[#This Row],[amount]]&lt;0),Table1[[#This Row],[quantity]]*Table1[[#This Row],[amount]],0)</f>
        <v>4339.25</v>
      </c>
      <c r="U964" s="10">
        <f>IF(Table1[[#This Row],[quantity]]&lt;0,Table1[[#This Row],[quantity]],0)</f>
        <v>-5</v>
      </c>
    </row>
    <row r="965" spans="1:21" ht="14.25" customHeight="1" x14ac:dyDescent="0.25">
      <c r="A965" s="5">
        <v>45628</v>
      </c>
      <c r="B965" s="6" t="s">
        <v>83</v>
      </c>
      <c r="C965" s="6" t="s">
        <v>430</v>
      </c>
      <c r="D965" s="6" t="s">
        <v>431</v>
      </c>
      <c r="E965" s="6" t="s">
        <v>428</v>
      </c>
      <c r="F965" s="6" t="s">
        <v>429</v>
      </c>
      <c r="G965" s="6" t="s">
        <v>62</v>
      </c>
      <c r="H965" s="6" t="s">
        <v>71</v>
      </c>
      <c r="I965" s="6">
        <v>48</v>
      </c>
      <c r="J965" s="6">
        <v>-8</v>
      </c>
      <c r="K965" s="6">
        <v>-540.79999999999995</v>
      </c>
      <c r="L965" s="6" t="s">
        <v>86</v>
      </c>
      <c r="M965" s="6" t="s">
        <v>207</v>
      </c>
      <c r="N965" s="10">
        <f>IF(AND(Table1[[#This Row],[quantity]] &gt;= 0, Table1[[#This Row],[amount]] &gt;= 0), Table1[[#This Row],[quantity]] * Table1[[#This Row],[amount]], 0)</f>
        <v>0</v>
      </c>
      <c r="O965" s="10">
        <f t="shared" si="60"/>
        <v>0</v>
      </c>
      <c r="P965" s="10">
        <f t="shared" si="61"/>
        <v>21659.180000000004</v>
      </c>
      <c r="Q965" s="10">
        <f t="shared" si="62"/>
        <v>-1039</v>
      </c>
      <c r="R965" s="10">
        <f t="shared" si="63"/>
        <v>392</v>
      </c>
      <c r="S965" s="10">
        <f>IF(Table1[[#This Row],[quantity]]&gt;0,Table1[[#This Row],[quantity]],0)</f>
        <v>0</v>
      </c>
      <c r="T965" s="10">
        <f>IF(AND(Table1[[#This Row],[quantity]]&lt;0,Table1[[#This Row],[amount]]&lt;0),Table1[[#This Row],[quantity]]*Table1[[#This Row],[amount]],0)</f>
        <v>4326.3999999999996</v>
      </c>
      <c r="U965" s="10">
        <f>IF(Table1[[#This Row],[quantity]]&lt;0,Table1[[#This Row],[quantity]],0)</f>
        <v>-8</v>
      </c>
    </row>
    <row r="966" spans="1:21" ht="14.25" customHeight="1" x14ac:dyDescent="0.25">
      <c r="A966" s="5">
        <v>45642</v>
      </c>
      <c r="B966" s="6" t="s">
        <v>57</v>
      </c>
      <c r="C966" s="6" t="s">
        <v>129</v>
      </c>
      <c r="D966" s="6" t="s">
        <v>130</v>
      </c>
      <c r="E966" s="6" t="s">
        <v>81</v>
      </c>
      <c r="F966" s="6" t="s">
        <v>82</v>
      </c>
      <c r="G966" s="6" t="s">
        <v>110</v>
      </c>
      <c r="H966" s="6" t="s">
        <v>111</v>
      </c>
      <c r="I966" s="6">
        <v>48</v>
      </c>
      <c r="J966" s="6">
        <v>6</v>
      </c>
      <c r="K966" s="6">
        <v>700.02</v>
      </c>
      <c r="L966" s="6"/>
      <c r="M966" s="6" t="s">
        <v>105</v>
      </c>
      <c r="N966" s="10">
        <f>IF(AND(Table1[[#This Row],[quantity]] &gt;= 0, Table1[[#This Row],[amount]] &gt;= 0), Table1[[#This Row],[quantity]] * Table1[[#This Row],[amount]], 0)</f>
        <v>4200.12</v>
      </c>
      <c r="O966" s="10">
        <f t="shared" si="60"/>
        <v>29388.86</v>
      </c>
      <c r="P966" s="10">
        <f t="shared" si="61"/>
        <v>87940.75</v>
      </c>
      <c r="Q966" s="10">
        <f t="shared" si="62"/>
        <v>310</v>
      </c>
      <c r="R966" s="10">
        <f t="shared" si="63"/>
        <v>44</v>
      </c>
      <c r="S966" s="10">
        <f>IF(Table1[[#This Row],[quantity]]&gt;0,Table1[[#This Row],[quantity]],0)</f>
        <v>6</v>
      </c>
      <c r="T966" s="10">
        <f>IF(AND(Table1[[#This Row],[quantity]]&lt;0,Table1[[#This Row],[amount]]&lt;0),Table1[[#This Row],[quantity]]*Table1[[#This Row],[amount]],0)</f>
        <v>0</v>
      </c>
      <c r="U966" s="10">
        <f>IF(Table1[[#This Row],[quantity]]&lt;0,Table1[[#This Row],[quantity]],0)</f>
        <v>0</v>
      </c>
    </row>
    <row r="967" spans="1:21" ht="14.25" customHeight="1" x14ac:dyDescent="0.25">
      <c r="A967" s="5">
        <v>45640</v>
      </c>
      <c r="B967" s="6" t="s">
        <v>57</v>
      </c>
      <c r="C967" s="6" t="s">
        <v>87</v>
      </c>
      <c r="D967" s="6" t="s">
        <v>88</v>
      </c>
      <c r="E967" s="6" t="s">
        <v>60</v>
      </c>
      <c r="F967" s="6" t="s">
        <v>61</v>
      </c>
      <c r="G967" s="6" t="s">
        <v>51</v>
      </c>
      <c r="H967" s="6" t="s">
        <v>52</v>
      </c>
      <c r="I967" s="6">
        <v>72</v>
      </c>
      <c r="J967" s="6">
        <v>6</v>
      </c>
      <c r="K967" s="6">
        <v>696.48</v>
      </c>
      <c r="L967" s="6"/>
      <c r="M967" s="6" t="s">
        <v>105</v>
      </c>
      <c r="N967" s="10">
        <f>IF(AND(Table1[[#This Row],[quantity]] &gt;= 0, Table1[[#This Row],[amount]] &gt;= 0), Table1[[#This Row],[quantity]] * Table1[[#This Row],[amount]], 0)</f>
        <v>4178.88</v>
      </c>
      <c r="O967" s="10">
        <f t="shared" si="60"/>
        <v>13362.46</v>
      </c>
      <c r="P967" s="10">
        <f t="shared" si="61"/>
        <v>83740.629999999976</v>
      </c>
      <c r="Q967" s="10">
        <f t="shared" si="62"/>
        <v>304</v>
      </c>
      <c r="R967" s="10">
        <f t="shared" si="63"/>
        <v>43</v>
      </c>
      <c r="S967" s="10">
        <f>IF(Table1[[#This Row],[quantity]]&gt;0,Table1[[#This Row],[quantity]],0)</f>
        <v>6</v>
      </c>
      <c r="T967" s="10">
        <f>IF(AND(Table1[[#This Row],[quantity]]&lt;0,Table1[[#This Row],[amount]]&lt;0),Table1[[#This Row],[quantity]]*Table1[[#This Row],[amount]],0)</f>
        <v>0</v>
      </c>
      <c r="U967" s="10">
        <f>IF(Table1[[#This Row],[quantity]]&lt;0,Table1[[#This Row],[quantity]],0)</f>
        <v>0</v>
      </c>
    </row>
    <row r="968" spans="1:21" ht="14.25" customHeight="1" x14ac:dyDescent="0.25">
      <c r="A968" s="5">
        <v>45642</v>
      </c>
      <c r="B968" s="6" t="s">
        <v>57</v>
      </c>
      <c r="C968" s="6" t="s">
        <v>129</v>
      </c>
      <c r="D968" s="6" t="s">
        <v>130</v>
      </c>
      <c r="E968" s="6" t="s">
        <v>81</v>
      </c>
      <c r="F968" s="6" t="s">
        <v>82</v>
      </c>
      <c r="G968" s="6" t="s">
        <v>51</v>
      </c>
      <c r="H968" s="6" t="s">
        <v>52</v>
      </c>
      <c r="I968" s="6">
        <v>72</v>
      </c>
      <c r="J968" s="6">
        <v>6</v>
      </c>
      <c r="K968" s="6">
        <v>696.48</v>
      </c>
      <c r="L968" s="6"/>
      <c r="M968" s="6" t="s">
        <v>105</v>
      </c>
      <c r="N968" s="10">
        <f>IF(AND(Table1[[#This Row],[quantity]] &gt;= 0, Table1[[#This Row],[amount]] &gt;= 0), Table1[[#This Row],[quantity]] * Table1[[#This Row],[amount]], 0)</f>
        <v>4178.88</v>
      </c>
      <c r="O968" s="10">
        <f t="shared" si="60"/>
        <v>25188.74</v>
      </c>
      <c r="P968" s="10">
        <f t="shared" si="61"/>
        <v>79561.749999999985</v>
      </c>
      <c r="Q968" s="10">
        <f t="shared" si="62"/>
        <v>298</v>
      </c>
      <c r="R968" s="10">
        <f t="shared" si="63"/>
        <v>42</v>
      </c>
      <c r="S968" s="10">
        <f>IF(Table1[[#This Row],[quantity]]&gt;0,Table1[[#This Row],[quantity]],0)</f>
        <v>6</v>
      </c>
      <c r="T968" s="10">
        <f>IF(AND(Table1[[#This Row],[quantity]]&lt;0,Table1[[#This Row],[amount]]&lt;0),Table1[[#This Row],[quantity]]*Table1[[#This Row],[amount]],0)</f>
        <v>0</v>
      </c>
      <c r="U968" s="10">
        <f>IF(Table1[[#This Row],[quantity]]&lt;0,Table1[[#This Row],[quantity]],0)</f>
        <v>0</v>
      </c>
    </row>
    <row r="969" spans="1:21" ht="14.25" customHeight="1" x14ac:dyDescent="0.25">
      <c r="A969" s="5">
        <v>45642</v>
      </c>
      <c r="B969" s="6" t="s">
        <v>57</v>
      </c>
      <c r="C969" s="6" t="s">
        <v>129</v>
      </c>
      <c r="D969" s="6" t="s">
        <v>130</v>
      </c>
      <c r="E969" s="6" t="s">
        <v>81</v>
      </c>
      <c r="F969" s="6" t="s">
        <v>82</v>
      </c>
      <c r="G969" s="6" t="s">
        <v>110</v>
      </c>
      <c r="H969" s="6" t="s">
        <v>111</v>
      </c>
      <c r="I969" s="6">
        <v>36</v>
      </c>
      <c r="J969" s="6">
        <v>6</v>
      </c>
      <c r="K969" s="6">
        <v>675</v>
      </c>
      <c r="L969" s="6"/>
      <c r="M969" s="6" t="s">
        <v>105</v>
      </c>
      <c r="N969" s="10">
        <f>IF(AND(Table1[[#This Row],[quantity]] &gt;= 0, Table1[[#This Row],[amount]] &gt;= 0), Table1[[#This Row],[quantity]] * Table1[[#This Row],[amount]], 0)</f>
        <v>4050</v>
      </c>
      <c r="O969" s="10">
        <f t="shared" si="60"/>
        <v>21009.86</v>
      </c>
      <c r="P969" s="10">
        <f t="shared" si="61"/>
        <v>75382.869999999981</v>
      </c>
      <c r="Q969" s="10">
        <f t="shared" si="62"/>
        <v>292</v>
      </c>
      <c r="R969" s="10">
        <f t="shared" si="63"/>
        <v>41</v>
      </c>
      <c r="S969" s="10">
        <f>IF(Table1[[#This Row],[quantity]]&gt;0,Table1[[#This Row],[quantity]],0)</f>
        <v>6</v>
      </c>
      <c r="T969" s="10">
        <f>IF(AND(Table1[[#This Row],[quantity]]&lt;0,Table1[[#This Row],[amount]]&lt;0),Table1[[#This Row],[quantity]]*Table1[[#This Row],[amount]],0)</f>
        <v>0</v>
      </c>
      <c r="U969" s="10">
        <f>IF(Table1[[#This Row],[quantity]]&lt;0,Table1[[#This Row],[quantity]],0)</f>
        <v>0</v>
      </c>
    </row>
    <row r="970" spans="1:21" ht="14.25" customHeight="1" x14ac:dyDescent="0.25">
      <c r="A970" s="5">
        <v>45642</v>
      </c>
      <c r="B970" s="6" t="s">
        <v>57</v>
      </c>
      <c r="C970" s="6" t="s">
        <v>129</v>
      </c>
      <c r="D970" s="6" t="s">
        <v>130</v>
      </c>
      <c r="E970" s="6" t="s">
        <v>81</v>
      </c>
      <c r="F970" s="6" t="s">
        <v>82</v>
      </c>
      <c r="G970" s="6" t="s">
        <v>110</v>
      </c>
      <c r="H970" s="6" t="s">
        <v>111</v>
      </c>
      <c r="I970" s="6">
        <v>20</v>
      </c>
      <c r="J970" s="6">
        <v>4</v>
      </c>
      <c r="K970" s="6">
        <v>1000</v>
      </c>
      <c r="L970" s="6"/>
      <c r="M970" s="6" t="s">
        <v>105</v>
      </c>
      <c r="N970" s="10">
        <f>IF(AND(Table1[[#This Row],[quantity]] &gt;= 0, Table1[[#This Row],[amount]] &gt;= 0), Table1[[#This Row],[quantity]] * Table1[[#This Row],[amount]], 0)</f>
        <v>4000</v>
      </c>
      <c r="O970" s="10">
        <f t="shared" si="60"/>
        <v>16959.86</v>
      </c>
      <c r="P970" s="10">
        <f t="shared" si="61"/>
        <v>71332.869999999966</v>
      </c>
      <c r="Q970" s="10">
        <f t="shared" si="62"/>
        <v>286</v>
      </c>
      <c r="R970" s="10">
        <f t="shared" si="63"/>
        <v>40</v>
      </c>
      <c r="S970" s="10">
        <f>IF(Table1[[#This Row],[quantity]]&gt;0,Table1[[#This Row],[quantity]],0)</f>
        <v>4</v>
      </c>
      <c r="T970" s="10">
        <f>IF(AND(Table1[[#This Row],[quantity]]&lt;0,Table1[[#This Row],[amount]]&lt;0),Table1[[#This Row],[quantity]]*Table1[[#This Row],[amount]],0)</f>
        <v>0</v>
      </c>
      <c r="U970" s="10">
        <f>IF(Table1[[#This Row],[quantity]]&lt;0,Table1[[#This Row],[quantity]],0)</f>
        <v>0</v>
      </c>
    </row>
    <row r="971" spans="1:21" ht="14.25" customHeight="1" x14ac:dyDescent="0.25">
      <c r="A971" s="5">
        <v>45628</v>
      </c>
      <c r="B971" s="6" t="s">
        <v>83</v>
      </c>
      <c r="C971" s="6" t="s">
        <v>164</v>
      </c>
      <c r="D971" s="6" t="s">
        <v>165</v>
      </c>
      <c r="E971" s="6" t="s">
        <v>24</v>
      </c>
      <c r="F971" s="6" t="s">
        <v>25</v>
      </c>
      <c r="G971" s="6" t="s">
        <v>18</v>
      </c>
      <c r="H971" s="6" t="s">
        <v>104</v>
      </c>
      <c r="I971" s="6">
        <v>480</v>
      </c>
      <c r="J971" s="6">
        <v>-10</v>
      </c>
      <c r="K971" s="6">
        <v>-400</v>
      </c>
      <c r="L971" s="6" t="s">
        <v>86</v>
      </c>
      <c r="M971" s="6" t="s">
        <v>207</v>
      </c>
      <c r="N971" s="10">
        <f>IF(AND(Table1[[#This Row],[quantity]] &gt;= 0, Table1[[#This Row],[amount]] &gt;= 0), Table1[[#This Row],[quantity]] * Table1[[#This Row],[amount]], 0)</f>
        <v>0</v>
      </c>
      <c r="O971" s="10">
        <f t="shared" si="60"/>
        <v>0</v>
      </c>
      <c r="P971" s="10">
        <f t="shared" si="61"/>
        <v>21659.180000000004</v>
      </c>
      <c r="Q971" s="10">
        <f t="shared" si="62"/>
        <v>-1031</v>
      </c>
      <c r="R971" s="10">
        <f t="shared" si="63"/>
        <v>391</v>
      </c>
      <c r="S971" s="10">
        <f>IF(Table1[[#This Row],[quantity]]&gt;0,Table1[[#This Row],[quantity]],0)</f>
        <v>0</v>
      </c>
      <c r="T971" s="10">
        <f>IF(AND(Table1[[#This Row],[quantity]]&lt;0,Table1[[#This Row],[amount]]&lt;0),Table1[[#This Row],[quantity]]*Table1[[#This Row],[amount]],0)</f>
        <v>4000</v>
      </c>
      <c r="U971" s="10">
        <f>IF(Table1[[#This Row],[quantity]]&lt;0,Table1[[#This Row],[quantity]],0)</f>
        <v>-10</v>
      </c>
    </row>
    <row r="972" spans="1:21" ht="14.25" customHeight="1" x14ac:dyDescent="0.25">
      <c r="A972" s="5">
        <v>45628</v>
      </c>
      <c r="B972" s="6" t="s">
        <v>83</v>
      </c>
      <c r="C972" s="6" t="s">
        <v>327</v>
      </c>
      <c r="D972" s="6" t="s">
        <v>328</v>
      </c>
      <c r="E972" s="6" t="s">
        <v>329</v>
      </c>
      <c r="F972" s="6" t="s">
        <v>330</v>
      </c>
      <c r="G972" s="6" t="s">
        <v>31</v>
      </c>
      <c r="H972" s="6" t="s">
        <v>117</v>
      </c>
      <c r="I972" s="6">
        <v>40</v>
      </c>
      <c r="J972" s="6">
        <v>-6</v>
      </c>
      <c r="K972" s="6">
        <v>-648.66</v>
      </c>
      <c r="L972" s="6" t="s">
        <v>86</v>
      </c>
      <c r="M972" s="6" t="s">
        <v>207</v>
      </c>
      <c r="N972" s="10">
        <f>IF(AND(Table1[[#This Row],[quantity]] &gt;= 0, Table1[[#This Row],[amount]] &gt;= 0), Table1[[#This Row],[quantity]] * Table1[[#This Row],[amount]], 0)</f>
        <v>0</v>
      </c>
      <c r="O972" s="10">
        <f t="shared" si="60"/>
        <v>0</v>
      </c>
      <c r="P972" s="10">
        <f t="shared" si="61"/>
        <v>21659.180000000004</v>
      </c>
      <c r="Q972" s="10">
        <f t="shared" si="62"/>
        <v>-1021</v>
      </c>
      <c r="R972" s="10">
        <f t="shared" si="63"/>
        <v>390</v>
      </c>
      <c r="S972" s="10">
        <f>IF(Table1[[#This Row],[quantity]]&gt;0,Table1[[#This Row],[quantity]],0)</f>
        <v>0</v>
      </c>
      <c r="T972" s="10">
        <f>IF(AND(Table1[[#This Row],[quantity]]&lt;0,Table1[[#This Row],[amount]]&lt;0),Table1[[#This Row],[quantity]]*Table1[[#This Row],[amount]],0)</f>
        <v>3891.96</v>
      </c>
      <c r="U972" s="10">
        <f>IF(Table1[[#This Row],[quantity]]&lt;0,Table1[[#This Row],[quantity]],0)</f>
        <v>-6</v>
      </c>
    </row>
    <row r="973" spans="1:21" ht="14.25" customHeight="1" x14ac:dyDescent="0.25">
      <c r="A973" s="5">
        <v>45642</v>
      </c>
      <c r="B973" s="6" t="s">
        <v>57</v>
      </c>
      <c r="C973" s="6" t="s">
        <v>126</v>
      </c>
      <c r="D973" s="6" t="s">
        <v>127</v>
      </c>
      <c r="E973" s="6" t="s">
        <v>45</v>
      </c>
      <c r="F973" s="6" t="s">
        <v>128</v>
      </c>
      <c r="G973" s="6" t="s">
        <v>40</v>
      </c>
      <c r="H973" s="6" t="s">
        <v>47</v>
      </c>
      <c r="I973" s="6">
        <v>72</v>
      </c>
      <c r="J973" s="6">
        <v>4</v>
      </c>
      <c r="K973" s="6">
        <v>961.32</v>
      </c>
      <c r="L973" s="6"/>
      <c r="M973" s="6" t="s">
        <v>105</v>
      </c>
      <c r="N973" s="10">
        <f>IF(AND(Table1[[#This Row],[quantity]] &gt;= 0, Table1[[#This Row],[amount]] &gt;= 0), Table1[[#This Row],[quantity]] * Table1[[#This Row],[amount]], 0)</f>
        <v>3845.28</v>
      </c>
      <c r="O973" s="10">
        <f t="shared" si="60"/>
        <v>33237.11</v>
      </c>
      <c r="P973" s="10">
        <f t="shared" si="61"/>
        <v>67332.869999999981</v>
      </c>
      <c r="Q973" s="10">
        <f t="shared" si="62"/>
        <v>282</v>
      </c>
      <c r="R973" s="10">
        <f t="shared" si="63"/>
        <v>39</v>
      </c>
      <c r="S973" s="10">
        <f>IF(Table1[[#This Row],[quantity]]&gt;0,Table1[[#This Row],[quantity]],0)</f>
        <v>4</v>
      </c>
      <c r="T973" s="10">
        <f>IF(AND(Table1[[#This Row],[quantity]]&lt;0,Table1[[#This Row],[amount]]&lt;0),Table1[[#This Row],[quantity]]*Table1[[#This Row],[amount]],0)</f>
        <v>0</v>
      </c>
      <c r="U973" s="10">
        <f>IF(Table1[[#This Row],[quantity]]&lt;0,Table1[[#This Row],[quantity]],0)</f>
        <v>0</v>
      </c>
    </row>
    <row r="974" spans="1:21" ht="14.25" customHeight="1" x14ac:dyDescent="0.25">
      <c r="A974" s="5">
        <v>45628</v>
      </c>
      <c r="B974" s="6" t="s">
        <v>57</v>
      </c>
      <c r="C974" s="6" t="s">
        <v>737</v>
      </c>
      <c r="D974" s="6" t="s">
        <v>738</v>
      </c>
      <c r="E974" s="6" t="s">
        <v>294</v>
      </c>
      <c r="F974" s="6" t="s">
        <v>295</v>
      </c>
      <c r="G974" s="6" t="s">
        <v>94</v>
      </c>
      <c r="H974" s="6" t="s">
        <v>95</v>
      </c>
      <c r="I974" s="6">
        <v>192</v>
      </c>
      <c r="J974" s="6">
        <v>7</v>
      </c>
      <c r="K974" s="6">
        <v>546.41999999999996</v>
      </c>
      <c r="L974" s="6"/>
      <c r="M974" s="6" t="s">
        <v>207</v>
      </c>
      <c r="N974" s="10">
        <f>IF(AND(Table1[[#This Row],[quantity]] &gt;= 0, Table1[[#This Row],[amount]] &gt;= 0), Table1[[#This Row],[quantity]] * Table1[[#This Row],[amount]], 0)</f>
        <v>3824.9399999999996</v>
      </c>
      <c r="O974" s="10">
        <f t="shared" si="60"/>
        <v>3902.9999999999995</v>
      </c>
      <c r="P974" s="10">
        <f t="shared" si="61"/>
        <v>21659.180000000004</v>
      </c>
      <c r="Q974" s="10">
        <f t="shared" si="62"/>
        <v>-1015</v>
      </c>
      <c r="R974" s="10">
        <f t="shared" si="63"/>
        <v>389</v>
      </c>
      <c r="S974" s="10">
        <f>IF(Table1[[#This Row],[quantity]]&gt;0,Table1[[#This Row],[quantity]],0)</f>
        <v>7</v>
      </c>
      <c r="T974" s="10">
        <f>IF(AND(Table1[[#This Row],[quantity]]&lt;0,Table1[[#This Row],[amount]]&lt;0),Table1[[#This Row],[quantity]]*Table1[[#This Row],[amount]],0)</f>
        <v>0</v>
      </c>
      <c r="U974" s="10">
        <f>IF(Table1[[#This Row],[quantity]]&lt;0,Table1[[#This Row],[quantity]],0)</f>
        <v>0</v>
      </c>
    </row>
    <row r="975" spans="1:21" ht="14.25" customHeight="1" x14ac:dyDescent="0.25">
      <c r="A975" s="5">
        <v>45628</v>
      </c>
      <c r="B975" s="6" t="s">
        <v>83</v>
      </c>
      <c r="C975" s="6" t="s">
        <v>727</v>
      </c>
      <c r="D975" s="6" t="s">
        <v>728</v>
      </c>
      <c r="E975" s="6" t="s">
        <v>184</v>
      </c>
      <c r="F975" s="6" t="s">
        <v>185</v>
      </c>
      <c r="G975" s="6" t="s">
        <v>77</v>
      </c>
      <c r="H975" s="6" t="s">
        <v>78</v>
      </c>
      <c r="I975" s="6">
        <v>6</v>
      </c>
      <c r="J975" s="6">
        <v>-2</v>
      </c>
      <c r="K975" s="6">
        <v>-1911.32</v>
      </c>
      <c r="L975" s="6" t="s">
        <v>174</v>
      </c>
      <c r="M975" s="6" t="s">
        <v>207</v>
      </c>
      <c r="N975" s="10">
        <f>IF(AND(Table1[[#This Row],[quantity]] &gt;= 0, Table1[[#This Row],[amount]] &gt;= 0), Table1[[#This Row],[quantity]] * Table1[[#This Row],[amount]], 0)</f>
        <v>0</v>
      </c>
      <c r="O975" s="10">
        <f t="shared" si="60"/>
        <v>0</v>
      </c>
      <c r="P975" s="10">
        <f t="shared" si="61"/>
        <v>17834.240000000002</v>
      </c>
      <c r="Q975" s="10">
        <f t="shared" si="62"/>
        <v>-1022</v>
      </c>
      <c r="R975" s="10">
        <f t="shared" si="63"/>
        <v>388</v>
      </c>
      <c r="S975" s="10">
        <f>IF(Table1[[#This Row],[quantity]]&gt;0,Table1[[#This Row],[quantity]],0)</f>
        <v>0</v>
      </c>
      <c r="T975" s="10">
        <f>IF(AND(Table1[[#This Row],[quantity]]&lt;0,Table1[[#This Row],[amount]]&lt;0),Table1[[#This Row],[quantity]]*Table1[[#This Row],[amount]],0)</f>
        <v>3822.64</v>
      </c>
      <c r="U975" s="10">
        <f>IF(Table1[[#This Row],[quantity]]&lt;0,Table1[[#This Row],[quantity]],0)</f>
        <v>-2</v>
      </c>
    </row>
    <row r="976" spans="1:21" ht="14.25" customHeight="1" x14ac:dyDescent="0.25">
      <c r="A976" s="5">
        <v>45628</v>
      </c>
      <c r="B976" s="6" t="s">
        <v>83</v>
      </c>
      <c r="C976" s="6" t="s">
        <v>252</v>
      </c>
      <c r="D976" s="6" t="s">
        <v>253</v>
      </c>
      <c r="E976" s="6" t="s">
        <v>45</v>
      </c>
      <c r="F976" s="6" t="s">
        <v>46</v>
      </c>
      <c r="G976" s="6" t="s">
        <v>18</v>
      </c>
      <c r="H976" s="6" t="s">
        <v>109</v>
      </c>
      <c r="I976" s="6">
        <v>160</v>
      </c>
      <c r="J976" s="6">
        <v>-6</v>
      </c>
      <c r="K976" s="6">
        <v>-618</v>
      </c>
      <c r="L976" s="6" t="s">
        <v>86</v>
      </c>
      <c r="M976" s="6" t="s">
        <v>207</v>
      </c>
      <c r="N976" s="10">
        <f>IF(AND(Table1[[#This Row],[quantity]] &gt;= 0, Table1[[#This Row],[amount]] &gt;= 0), Table1[[#This Row],[quantity]] * Table1[[#This Row],[amount]], 0)</f>
        <v>0</v>
      </c>
      <c r="O976" s="10">
        <f t="shared" si="60"/>
        <v>0</v>
      </c>
      <c r="P976" s="10">
        <f t="shared" si="61"/>
        <v>17834.240000000002</v>
      </c>
      <c r="Q976" s="10">
        <f t="shared" si="62"/>
        <v>-1020</v>
      </c>
      <c r="R976" s="10">
        <f t="shared" si="63"/>
        <v>387</v>
      </c>
      <c r="S976" s="10">
        <f>IF(Table1[[#This Row],[quantity]]&gt;0,Table1[[#This Row],[quantity]],0)</f>
        <v>0</v>
      </c>
      <c r="T976" s="10">
        <f>IF(AND(Table1[[#This Row],[quantity]]&lt;0,Table1[[#This Row],[amount]]&lt;0),Table1[[#This Row],[quantity]]*Table1[[#This Row],[amount]],0)</f>
        <v>3708</v>
      </c>
      <c r="U976" s="10">
        <f>IF(Table1[[#This Row],[quantity]]&lt;0,Table1[[#This Row],[quantity]],0)</f>
        <v>-6</v>
      </c>
    </row>
    <row r="977" spans="1:21" ht="14.25" customHeight="1" x14ac:dyDescent="0.25">
      <c r="A977" s="5">
        <v>45642</v>
      </c>
      <c r="B977" s="6" t="s">
        <v>57</v>
      </c>
      <c r="C977" s="6" t="s">
        <v>126</v>
      </c>
      <c r="D977" s="6" t="s">
        <v>127</v>
      </c>
      <c r="E977" s="6" t="s">
        <v>45</v>
      </c>
      <c r="F977" s="6" t="s">
        <v>128</v>
      </c>
      <c r="G977" s="6" t="s">
        <v>55</v>
      </c>
      <c r="H977" s="6" t="s">
        <v>56</v>
      </c>
      <c r="I977" s="6">
        <v>192</v>
      </c>
      <c r="J977" s="6">
        <v>12</v>
      </c>
      <c r="K977" s="6">
        <v>300</v>
      </c>
      <c r="L977" s="6"/>
      <c r="M977" s="6" t="s">
        <v>105</v>
      </c>
      <c r="N977" s="10">
        <f>IF(AND(Table1[[#This Row],[quantity]] &gt;= 0, Table1[[#This Row],[amount]] &gt;= 0), Table1[[#This Row],[quantity]] * Table1[[#This Row],[amount]], 0)</f>
        <v>3600</v>
      </c>
      <c r="O977" s="10">
        <f t="shared" si="60"/>
        <v>29391.830000000005</v>
      </c>
      <c r="P977" s="10">
        <f t="shared" si="61"/>
        <v>63487.589999999989</v>
      </c>
      <c r="Q977" s="10">
        <f t="shared" si="62"/>
        <v>278</v>
      </c>
      <c r="R977" s="10">
        <f t="shared" si="63"/>
        <v>38</v>
      </c>
      <c r="S977" s="10">
        <f>IF(Table1[[#This Row],[quantity]]&gt;0,Table1[[#This Row],[quantity]],0)</f>
        <v>12</v>
      </c>
      <c r="T977" s="10">
        <f>IF(AND(Table1[[#This Row],[quantity]]&lt;0,Table1[[#This Row],[amount]]&lt;0),Table1[[#This Row],[quantity]]*Table1[[#This Row],[amount]],0)</f>
        <v>0</v>
      </c>
      <c r="U977" s="10">
        <f>IF(Table1[[#This Row],[quantity]]&lt;0,Table1[[#This Row],[quantity]],0)</f>
        <v>0</v>
      </c>
    </row>
    <row r="978" spans="1:21" ht="14.25" customHeight="1" x14ac:dyDescent="0.25">
      <c r="A978" s="5">
        <v>45628</v>
      </c>
      <c r="B978" s="6" t="s">
        <v>83</v>
      </c>
      <c r="C978" s="6" t="s">
        <v>210</v>
      </c>
      <c r="D978" s="6" t="s">
        <v>211</v>
      </c>
      <c r="E978" s="6" t="s">
        <v>212</v>
      </c>
      <c r="F978" s="6" t="s">
        <v>213</v>
      </c>
      <c r="G978" s="6" t="s">
        <v>26</v>
      </c>
      <c r="H978" s="6" t="s">
        <v>27</v>
      </c>
      <c r="I978" s="6">
        <v>12</v>
      </c>
      <c r="J978" s="6">
        <v>-4</v>
      </c>
      <c r="K978" s="6">
        <v>-889.28</v>
      </c>
      <c r="L978" s="6" t="s">
        <v>174</v>
      </c>
      <c r="M978" s="6" t="s">
        <v>207</v>
      </c>
      <c r="N978" s="10">
        <f>IF(AND(Table1[[#This Row],[quantity]] &gt;= 0, Table1[[#This Row],[amount]] &gt;= 0), Table1[[#This Row],[quantity]] * Table1[[#This Row],[amount]], 0)</f>
        <v>0</v>
      </c>
      <c r="O978" s="10">
        <f t="shared" si="60"/>
        <v>0</v>
      </c>
      <c r="P978" s="10">
        <f t="shared" si="61"/>
        <v>17834.240000000002</v>
      </c>
      <c r="Q978" s="10">
        <f t="shared" si="62"/>
        <v>-1014</v>
      </c>
      <c r="R978" s="10">
        <f t="shared" si="63"/>
        <v>386</v>
      </c>
      <c r="S978" s="10">
        <f>IF(Table1[[#This Row],[quantity]]&gt;0,Table1[[#This Row],[quantity]],0)</f>
        <v>0</v>
      </c>
      <c r="T978" s="10">
        <f>IF(AND(Table1[[#This Row],[quantity]]&lt;0,Table1[[#This Row],[amount]]&lt;0),Table1[[#This Row],[quantity]]*Table1[[#This Row],[amount]],0)</f>
        <v>3557.12</v>
      </c>
      <c r="U978" s="10">
        <f>IF(Table1[[#This Row],[quantity]]&lt;0,Table1[[#This Row],[quantity]],0)</f>
        <v>-4</v>
      </c>
    </row>
    <row r="979" spans="1:21" ht="14.25" customHeight="1" x14ac:dyDescent="0.25">
      <c r="A979" s="5">
        <v>45642</v>
      </c>
      <c r="B979" s="6" t="s">
        <v>57</v>
      </c>
      <c r="C979" s="6" t="s">
        <v>126</v>
      </c>
      <c r="D979" s="6" t="s">
        <v>127</v>
      </c>
      <c r="E979" s="6" t="s">
        <v>45</v>
      </c>
      <c r="F979" s="6" t="s">
        <v>128</v>
      </c>
      <c r="G979" s="6" t="s">
        <v>31</v>
      </c>
      <c r="H979" s="6" t="s">
        <v>117</v>
      </c>
      <c r="I979" s="6">
        <v>1</v>
      </c>
      <c r="J979" s="6">
        <v>1</v>
      </c>
      <c r="K979" s="6">
        <v>3481.14</v>
      </c>
      <c r="L979" s="6"/>
      <c r="M979" s="6" t="s">
        <v>105</v>
      </c>
      <c r="N979" s="10">
        <f>IF(AND(Table1[[#This Row],[quantity]] &gt;= 0, Table1[[#This Row],[amount]] &gt;= 0), Table1[[#This Row],[quantity]] * Table1[[#This Row],[amount]], 0)</f>
        <v>3481.14</v>
      </c>
      <c r="O979" s="10">
        <f t="shared" si="60"/>
        <v>25791.83</v>
      </c>
      <c r="P979" s="10">
        <f t="shared" si="61"/>
        <v>59887.589999999989</v>
      </c>
      <c r="Q979" s="10">
        <f t="shared" si="62"/>
        <v>266</v>
      </c>
      <c r="R979" s="10">
        <f t="shared" si="63"/>
        <v>37</v>
      </c>
      <c r="S979" s="10">
        <f>IF(Table1[[#This Row],[quantity]]&gt;0,Table1[[#This Row],[quantity]],0)</f>
        <v>1</v>
      </c>
      <c r="T979" s="10">
        <f>IF(AND(Table1[[#This Row],[quantity]]&lt;0,Table1[[#This Row],[amount]]&lt;0),Table1[[#This Row],[quantity]]*Table1[[#This Row],[amount]],0)</f>
        <v>0</v>
      </c>
      <c r="U979" s="10">
        <f>IF(Table1[[#This Row],[quantity]]&lt;0,Table1[[#This Row],[quantity]],0)</f>
        <v>0</v>
      </c>
    </row>
    <row r="980" spans="1:21" ht="14.25" customHeight="1" x14ac:dyDescent="0.25">
      <c r="A980" s="5">
        <v>45628</v>
      </c>
      <c r="B980" s="6" t="s">
        <v>13</v>
      </c>
      <c r="C980" s="6" t="s">
        <v>48</v>
      </c>
      <c r="D980" s="6" t="s">
        <v>49</v>
      </c>
      <c r="E980" s="6" t="s">
        <v>36</v>
      </c>
      <c r="F980" s="6" t="s">
        <v>37</v>
      </c>
      <c r="G980" s="6" t="s">
        <v>40</v>
      </c>
      <c r="H980" s="6" t="s">
        <v>47</v>
      </c>
      <c r="I980" s="6">
        <v>72</v>
      </c>
      <c r="J980" s="6">
        <v>-4</v>
      </c>
      <c r="K980" s="6">
        <v>-841.12</v>
      </c>
      <c r="L980" s="6" t="s">
        <v>28</v>
      </c>
      <c r="M980" s="6" t="s">
        <v>21</v>
      </c>
      <c r="N980" s="10">
        <f>IF(AND(Table1[[#This Row],[quantity]] &gt;= 0, Table1[[#This Row],[amount]] &gt;= 0), Table1[[#This Row],[quantity]] * Table1[[#This Row],[amount]], 0)</f>
        <v>0</v>
      </c>
      <c r="O980" s="10">
        <f t="shared" si="60"/>
        <v>0</v>
      </c>
      <c r="P980" s="10">
        <f t="shared" si="61"/>
        <v>0</v>
      </c>
      <c r="Q980" s="10">
        <f t="shared" si="62"/>
        <v>-91</v>
      </c>
      <c r="R980" s="10">
        <f t="shared" si="63"/>
        <v>63</v>
      </c>
      <c r="S980" s="10">
        <f>IF(Table1[[#This Row],[quantity]]&gt;0,Table1[[#This Row],[quantity]],0)</f>
        <v>0</v>
      </c>
      <c r="T980" s="10">
        <f>IF(AND(Table1[[#This Row],[quantity]]&lt;0,Table1[[#This Row],[amount]]&lt;0),Table1[[#This Row],[quantity]]*Table1[[#This Row],[amount]],0)</f>
        <v>3364.48</v>
      </c>
      <c r="U980" s="10">
        <f>IF(Table1[[#This Row],[quantity]]&lt;0,Table1[[#This Row],[quantity]],0)</f>
        <v>-4</v>
      </c>
    </row>
    <row r="981" spans="1:21" ht="14.25" customHeight="1" x14ac:dyDescent="0.25">
      <c r="A981" s="5">
        <v>45642</v>
      </c>
      <c r="B981" s="6" t="s">
        <v>57</v>
      </c>
      <c r="C981" s="6" t="s">
        <v>126</v>
      </c>
      <c r="D981" s="6" t="s">
        <v>127</v>
      </c>
      <c r="E981" s="6" t="s">
        <v>45</v>
      </c>
      <c r="F981" s="6" t="s">
        <v>128</v>
      </c>
      <c r="G981" s="6" t="s">
        <v>55</v>
      </c>
      <c r="H981" s="6" t="s">
        <v>56</v>
      </c>
      <c r="I981" s="6">
        <v>72</v>
      </c>
      <c r="J981" s="6">
        <v>6</v>
      </c>
      <c r="K981" s="6">
        <v>547.86</v>
      </c>
      <c r="L981" s="6"/>
      <c r="M981" s="6" t="s">
        <v>105</v>
      </c>
      <c r="N981" s="10">
        <f>IF(AND(Table1[[#This Row],[quantity]] &gt;= 0, Table1[[#This Row],[amount]] &gt;= 0), Table1[[#This Row],[quantity]] * Table1[[#This Row],[amount]], 0)</f>
        <v>3287.16</v>
      </c>
      <c r="O981" s="10">
        <f t="shared" si="60"/>
        <v>22310.690000000002</v>
      </c>
      <c r="P981" s="10">
        <f t="shared" si="61"/>
        <v>56406.44999999999</v>
      </c>
      <c r="Q981" s="10">
        <f t="shared" si="62"/>
        <v>265</v>
      </c>
      <c r="R981" s="10">
        <f t="shared" si="63"/>
        <v>36</v>
      </c>
      <c r="S981" s="10">
        <f>IF(Table1[[#This Row],[quantity]]&gt;0,Table1[[#This Row],[quantity]],0)</f>
        <v>6</v>
      </c>
      <c r="T981" s="10">
        <f>IF(AND(Table1[[#This Row],[quantity]]&lt;0,Table1[[#This Row],[amount]]&lt;0),Table1[[#This Row],[quantity]]*Table1[[#This Row],[amount]],0)</f>
        <v>0</v>
      </c>
      <c r="U981" s="10">
        <f>IF(Table1[[#This Row],[quantity]]&lt;0,Table1[[#This Row],[quantity]],0)</f>
        <v>0</v>
      </c>
    </row>
    <row r="982" spans="1:21" ht="14.25" customHeight="1" x14ac:dyDescent="0.25">
      <c r="A982" s="5">
        <v>45640</v>
      </c>
      <c r="B982" s="6" t="s">
        <v>57</v>
      </c>
      <c r="C982" s="6" t="s">
        <v>106</v>
      </c>
      <c r="D982" s="6" t="s">
        <v>107</v>
      </c>
      <c r="E982" s="6" t="s">
        <v>81</v>
      </c>
      <c r="F982" s="6" t="s">
        <v>82</v>
      </c>
      <c r="G982" s="6" t="s">
        <v>18</v>
      </c>
      <c r="H982" s="6" t="s">
        <v>89</v>
      </c>
      <c r="I982" s="6">
        <v>72</v>
      </c>
      <c r="J982" s="6">
        <v>3</v>
      </c>
      <c r="K982" s="6">
        <v>1056.03</v>
      </c>
      <c r="L982" s="6"/>
      <c r="M982" s="6" t="s">
        <v>105</v>
      </c>
      <c r="N982" s="10">
        <f>IF(AND(Table1[[#This Row],[quantity]] &gt;= 0, Table1[[#This Row],[amount]] &gt;= 0), Table1[[#This Row],[quantity]] * Table1[[#This Row],[amount]], 0)</f>
        <v>3168.09</v>
      </c>
      <c r="O982" s="10">
        <f t="shared" si="60"/>
        <v>13170.92</v>
      </c>
      <c r="P982" s="10">
        <f t="shared" si="61"/>
        <v>53119.29</v>
      </c>
      <c r="Q982" s="10">
        <f t="shared" si="62"/>
        <v>259</v>
      </c>
      <c r="R982" s="10">
        <f t="shared" si="63"/>
        <v>35</v>
      </c>
      <c r="S982" s="10">
        <f>IF(Table1[[#This Row],[quantity]]&gt;0,Table1[[#This Row],[quantity]],0)</f>
        <v>3</v>
      </c>
      <c r="T982" s="10">
        <f>IF(AND(Table1[[#This Row],[quantity]]&lt;0,Table1[[#This Row],[amount]]&lt;0),Table1[[#This Row],[quantity]]*Table1[[#This Row],[amount]],0)</f>
        <v>0</v>
      </c>
      <c r="U982" s="10">
        <f>IF(Table1[[#This Row],[quantity]]&lt;0,Table1[[#This Row],[quantity]],0)</f>
        <v>0</v>
      </c>
    </row>
    <row r="983" spans="1:21" ht="14.25" customHeight="1" x14ac:dyDescent="0.25">
      <c r="A983" s="5">
        <v>45642</v>
      </c>
      <c r="B983" s="6" t="s">
        <v>57</v>
      </c>
      <c r="C983" s="6" t="s">
        <v>126</v>
      </c>
      <c r="D983" s="6" t="s">
        <v>127</v>
      </c>
      <c r="E983" s="6" t="s">
        <v>45</v>
      </c>
      <c r="F983" s="6" t="s">
        <v>128</v>
      </c>
      <c r="G983" s="6" t="s">
        <v>74</v>
      </c>
      <c r="H983" s="6" t="s">
        <v>76</v>
      </c>
      <c r="I983" s="6">
        <v>24</v>
      </c>
      <c r="J983" s="6">
        <v>6</v>
      </c>
      <c r="K983" s="6">
        <v>511.32</v>
      </c>
      <c r="L983" s="6"/>
      <c r="M983" s="6" t="s">
        <v>136</v>
      </c>
      <c r="N983" s="10">
        <f>IF(AND(Table1[[#This Row],[quantity]] &gt;= 0, Table1[[#This Row],[amount]] &gt;= 0), Table1[[#This Row],[quantity]] * Table1[[#This Row],[amount]], 0)</f>
        <v>3067.92</v>
      </c>
      <c r="O983" s="10">
        <f t="shared" si="60"/>
        <v>19023.530000000002</v>
      </c>
      <c r="P983" s="10">
        <f t="shared" si="61"/>
        <v>32893.919999999998</v>
      </c>
      <c r="Q983" s="10">
        <f t="shared" si="62"/>
        <v>310</v>
      </c>
      <c r="R983" s="10">
        <f t="shared" si="63"/>
        <v>32</v>
      </c>
      <c r="S983" s="10">
        <f>IF(Table1[[#This Row],[quantity]]&gt;0,Table1[[#This Row],[quantity]],0)</f>
        <v>6</v>
      </c>
      <c r="T983" s="10">
        <f>IF(AND(Table1[[#This Row],[quantity]]&lt;0,Table1[[#This Row],[amount]]&lt;0),Table1[[#This Row],[quantity]]*Table1[[#This Row],[amount]],0)</f>
        <v>0</v>
      </c>
      <c r="U983" s="10">
        <f>IF(Table1[[#This Row],[quantity]]&lt;0,Table1[[#This Row],[quantity]],0)</f>
        <v>0</v>
      </c>
    </row>
    <row r="984" spans="1:21" ht="14.25" customHeight="1" x14ac:dyDescent="0.25">
      <c r="A984" s="5">
        <v>45628</v>
      </c>
      <c r="B984" s="6" t="s">
        <v>83</v>
      </c>
      <c r="C984" s="6" t="s">
        <v>222</v>
      </c>
      <c r="D984" s="6" t="s">
        <v>223</v>
      </c>
      <c r="E984" s="6" t="s">
        <v>224</v>
      </c>
      <c r="F984" s="6" t="s">
        <v>225</v>
      </c>
      <c r="G984" s="6" t="s">
        <v>40</v>
      </c>
      <c r="H984" s="6" t="s">
        <v>47</v>
      </c>
      <c r="I984" s="6">
        <v>1200</v>
      </c>
      <c r="J984" s="6">
        <v>-12</v>
      </c>
      <c r="K984" s="6">
        <v>-250.44</v>
      </c>
      <c r="L984" s="6" t="s">
        <v>153</v>
      </c>
      <c r="M984" s="6" t="s">
        <v>207</v>
      </c>
      <c r="N984" s="10">
        <f>IF(AND(Table1[[#This Row],[quantity]] &gt;= 0, Table1[[#This Row],[amount]] &gt;= 0), Table1[[#This Row],[quantity]] * Table1[[#This Row],[amount]], 0)</f>
        <v>0</v>
      </c>
      <c r="O984" s="10">
        <f t="shared" si="60"/>
        <v>0</v>
      </c>
      <c r="P984" s="10">
        <f t="shared" si="61"/>
        <v>17834.240000000002</v>
      </c>
      <c r="Q984" s="10">
        <f t="shared" si="62"/>
        <v>-1010</v>
      </c>
      <c r="R984" s="10">
        <f t="shared" si="63"/>
        <v>385</v>
      </c>
      <c r="S984" s="10">
        <f>IF(Table1[[#This Row],[quantity]]&gt;0,Table1[[#This Row],[quantity]],0)</f>
        <v>0</v>
      </c>
      <c r="T984" s="10">
        <f>IF(AND(Table1[[#This Row],[quantity]]&lt;0,Table1[[#This Row],[amount]]&lt;0),Table1[[#This Row],[quantity]]*Table1[[#This Row],[amount]],0)</f>
        <v>3005.2799999999997</v>
      </c>
      <c r="U984" s="10">
        <f>IF(Table1[[#This Row],[quantity]]&lt;0,Table1[[#This Row],[quantity]],0)</f>
        <v>-12</v>
      </c>
    </row>
    <row r="985" spans="1:21" ht="14.25" customHeight="1" x14ac:dyDescent="0.25">
      <c r="A985" s="5">
        <v>45628</v>
      </c>
      <c r="B985" s="6" t="s">
        <v>83</v>
      </c>
      <c r="C985" s="6" t="s">
        <v>397</v>
      </c>
      <c r="D985" s="6" t="s">
        <v>398</v>
      </c>
      <c r="E985" s="6" t="s">
        <v>224</v>
      </c>
      <c r="F985" s="6" t="s">
        <v>225</v>
      </c>
      <c r="G985" s="6" t="s">
        <v>62</v>
      </c>
      <c r="H985" s="6" t="s">
        <v>63</v>
      </c>
      <c r="I985" s="6">
        <v>48</v>
      </c>
      <c r="J985" s="6">
        <v>-6</v>
      </c>
      <c r="K985" s="6">
        <v>-500.04</v>
      </c>
      <c r="L985" s="6" t="s">
        <v>86</v>
      </c>
      <c r="M985" s="6" t="s">
        <v>207</v>
      </c>
      <c r="N985" s="10">
        <f>IF(AND(Table1[[#This Row],[quantity]] &gt;= 0, Table1[[#This Row],[amount]] &gt;= 0), Table1[[#This Row],[quantity]] * Table1[[#This Row],[amount]], 0)</f>
        <v>0</v>
      </c>
      <c r="O985" s="10">
        <f t="shared" si="60"/>
        <v>0</v>
      </c>
      <c r="P985" s="10">
        <f t="shared" si="61"/>
        <v>17834.240000000002</v>
      </c>
      <c r="Q985" s="10">
        <f t="shared" si="62"/>
        <v>-998</v>
      </c>
      <c r="R985" s="10">
        <f t="shared" si="63"/>
        <v>384</v>
      </c>
      <c r="S985" s="10">
        <f>IF(Table1[[#This Row],[quantity]]&gt;0,Table1[[#This Row],[quantity]],0)</f>
        <v>0</v>
      </c>
      <c r="T985" s="10">
        <f>IF(AND(Table1[[#This Row],[quantity]]&lt;0,Table1[[#This Row],[amount]]&lt;0),Table1[[#This Row],[quantity]]*Table1[[#This Row],[amount]],0)</f>
        <v>3000.2400000000002</v>
      </c>
      <c r="U985" s="10">
        <f>IF(Table1[[#This Row],[quantity]]&lt;0,Table1[[#This Row],[quantity]],0)</f>
        <v>-6</v>
      </c>
    </row>
    <row r="986" spans="1:21" ht="14.25" customHeight="1" x14ac:dyDescent="0.25">
      <c r="A986" s="5">
        <v>45628</v>
      </c>
      <c r="B986" s="6" t="s">
        <v>83</v>
      </c>
      <c r="C986" s="6" t="s">
        <v>383</v>
      </c>
      <c r="D986" s="6" t="s">
        <v>384</v>
      </c>
      <c r="E986" s="6" t="s">
        <v>16</v>
      </c>
      <c r="F986" s="6" t="s">
        <v>17</v>
      </c>
      <c r="G986" s="6" t="s">
        <v>55</v>
      </c>
      <c r="H986" s="6" t="s">
        <v>56</v>
      </c>
      <c r="I986" s="6">
        <v>12</v>
      </c>
      <c r="J986" s="6">
        <v>-3</v>
      </c>
      <c r="K986" s="6">
        <v>-997.5</v>
      </c>
      <c r="L986" s="6" t="s">
        <v>86</v>
      </c>
      <c r="M986" s="6" t="s">
        <v>207</v>
      </c>
      <c r="N986" s="10">
        <f>IF(AND(Table1[[#This Row],[quantity]] &gt;= 0, Table1[[#This Row],[amount]] &gt;= 0), Table1[[#This Row],[quantity]] * Table1[[#This Row],[amount]], 0)</f>
        <v>0</v>
      </c>
      <c r="O986" s="10">
        <f t="shared" si="60"/>
        <v>0</v>
      </c>
      <c r="P986" s="10">
        <f t="shared" si="61"/>
        <v>17834.240000000002</v>
      </c>
      <c r="Q986" s="10">
        <f t="shared" si="62"/>
        <v>-992</v>
      </c>
      <c r="R986" s="10">
        <f t="shared" si="63"/>
        <v>383</v>
      </c>
      <c r="S986" s="10">
        <f>IF(Table1[[#This Row],[quantity]]&gt;0,Table1[[#This Row],[quantity]],0)</f>
        <v>0</v>
      </c>
      <c r="T986" s="10">
        <f>IF(AND(Table1[[#This Row],[quantity]]&lt;0,Table1[[#This Row],[amount]]&lt;0),Table1[[#This Row],[quantity]]*Table1[[#This Row],[amount]],0)</f>
        <v>2992.5</v>
      </c>
      <c r="U986" s="10">
        <f>IF(Table1[[#This Row],[quantity]]&lt;0,Table1[[#This Row],[quantity]],0)</f>
        <v>-3</v>
      </c>
    </row>
    <row r="987" spans="1:21" ht="14.25" customHeight="1" x14ac:dyDescent="0.25">
      <c r="A987" s="5">
        <v>45640</v>
      </c>
      <c r="B987" s="6" t="s">
        <v>57</v>
      </c>
      <c r="C987" s="6" t="s">
        <v>106</v>
      </c>
      <c r="D987" s="6" t="s">
        <v>107</v>
      </c>
      <c r="E987" s="6" t="s">
        <v>81</v>
      </c>
      <c r="F987" s="6" t="s">
        <v>82</v>
      </c>
      <c r="G987" s="6" t="s">
        <v>74</v>
      </c>
      <c r="H987" s="6" t="s">
        <v>75</v>
      </c>
      <c r="I987" s="6">
        <v>56</v>
      </c>
      <c r="J987" s="6">
        <v>4</v>
      </c>
      <c r="K987" s="6">
        <v>745.44</v>
      </c>
      <c r="L987" s="6"/>
      <c r="M987" s="6" t="s">
        <v>105</v>
      </c>
      <c r="N987" s="10">
        <f>IF(AND(Table1[[#This Row],[quantity]] &gt;= 0, Table1[[#This Row],[amount]] &gt;= 0), Table1[[#This Row],[quantity]] * Table1[[#This Row],[amount]], 0)</f>
        <v>2981.76</v>
      </c>
      <c r="O987" s="10">
        <f t="shared" si="60"/>
        <v>10002.83</v>
      </c>
      <c r="P987" s="10">
        <f t="shared" si="61"/>
        <v>49951.200000000004</v>
      </c>
      <c r="Q987" s="10">
        <f t="shared" si="62"/>
        <v>256</v>
      </c>
      <c r="R987" s="10">
        <f t="shared" si="63"/>
        <v>34</v>
      </c>
      <c r="S987" s="10">
        <f>IF(Table1[[#This Row],[quantity]]&gt;0,Table1[[#This Row],[quantity]],0)</f>
        <v>4</v>
      </c>
      <c r="T987" s="10">
        <f>IF(AND(Table1[[#This Row],[quantity]]&lt;0,Table1[[#This Row],[amount]]&lt;0),Table1[[#This Row],[quantity]]*Table1[[#This Row],[amount]],0)</f>
        <v>0</v>
      </c>
      <c r="U987" s="10">
        <f>IF(Table1[[#This Row],[quantity]]&lt;0,Table1[[#This Row],[quantity]],0)</f>
        <v>0</v>
      </c>
    </row>
    <row r="988" spans="1:21" ht="14.25" customHeight="1" x14ac:dyDescent="0.25">
      <c r="A988" s="5">
        <v>45642</v>
      </c>
      <c r="B988" s="6" t="s">
        <v>57</v>
      </c>
      <c r="C988" s="6" t="s">
        <v>129</v>
      </c>
      <c r="D988" s="6" t="s">
        <v>130</v>
      </c>
      <c r="E988" s="6" t="s">
        <v>81</v>
      </c>
      <c r="F988" s="6" t="s">
        <v>82</v>
      </c>
      <c r="G988" s="6" t="s">
        <v>94</v>
      </c>
      <c r="H988" s="6" t="s">
        <v>98</v>
      </c>
      <c r="I988" s="6">
        <v>24</v>
      </c>
      <c r="J988" s="6">
        <v>3</v>
      </c>
      <c r="K988" s="6">
        <v>986.85</v>
      </c>
      <c r="L988" s="6"/>
      <c r="M988" s="6" t="s">
        <v>105</v>
      </c>
      <c r="N988" s="10">
        <f>IF(AND(Table1[[#This Row],[quantity]] &gt;= 0, Table1[[#This Row],[amount]] &gt;= 0), Table1[[#This Row],[quantity]] * Table1[[#This Row],[amount]], 0)</f>
        <v>2960.55</v>
      </c>
      <c r="O988" s="10">
        <f t="shared" si="60"/>
        <v>12959.859999999999</v>
      </c>
      <c r="P988" s="10">
        <f t="shared" si="61"/>
        <v>46969.440000000002</v>
      </c>
      <c r="Q988" s="10">
        <f t="shared" si="62"/>
        <v>252</v>
      </c>
      <c r="R988" s="10">
        <f t="shared" si="63"/>
        <v>33</v>
      </c>
      <c r="S988" s="10">
        <f>IF(Table1[[#This Row],[quantity]]&gt;0,Table1[[#This Row],[quantity]],0)</f>
        <v>3</v>
      </c>
      <c r="T988" s="10">
        <f>IF(AND(Table1[[#This Row],[quantity]]&lt;0,Table1[[#This Row],[amount]]&lt;0),Table1[[#This Row],[quantity]]*Table1[[#This Row],[amount]],0)</f>
        <v>0</v>
      </c>
      <c r="U988" s="10">
        <f>IF(Table1[[#This Row],[quantity]]&lt;0,Table1[[#This Row],[quantity]],0)</f>
        <v>0</v>
      </c>
    </row>
    <row r="989" spans="1:21" ht="14.25" customHeight="1" x14ac:dyDescent="0.25">
      <c r="A989" s="5">
        <v>45642</v>
      </c>
      <c r="B989" s="6" t="s">
        <v>57</v>
      </c>
      <c r="C989" s="6" t="s">
        <v>106</v>
      </c>
      <c r="D989" s="6" t="s">
        <v>107</v>
      </c>
      <c r="E989" s="6" t="s">
        <v>81</v>
      </c>
      <c r="F989" s="6" t="s">
        <v>82</v>
      </c>
      <c r="G989" s="6" t="s">
        <v>94</v>
      </c>
      <c r="H989" s="6" t="s">
        <v>98</v>
      </c>
      <c r="I989" s="6">
        <v>24</v>
      </c>
      <c r="J989" s="6">
        <v>3</v>
      </c>
      <c r="K989" s="6">
        <v>986.85</v>
      </c>
      <c r="L989" s="6"/>
      <c r="M989" s="6" t="s">
        <v>105</v>
      </c>
      <c r="N989" s="10">
        <f>IF(AND(Table1[[#This Row],[quantity]] &gt;= 0, Table1[[#This Row],[amount]] &gt;= 0), Table1[[#This Row],[quantity]] * Table1[[#This Row],[amount]], 0)</f>
        <v>2960.55</v>
      </c>
      <c r="O989" s="10">
        <f t="shared" si="60"/>
        <v>7021.07</v>
      </c>
      <c r="P989" s="10">
        <f t="shared" si="61"/>
        <v>44008.89</v>
      </c>
      <c r="Q989" s="10">
        <f t="shared" si="62"/>
        <v>249</v>
      </c>
      <c r="R989" s="10">
        <f t="shared" si="63"/>
        <v>32</v>
      </c>
      <c r="S989" s="10">
        <f>IF(Table1[[#This Row],[quantity]]&gt;0,Table1[[#This Row],[quantity]],0)</f>
        <v>3</v>
      </c>
      <c r="T989" s="10">
        <f>IF(AND(Table1[[#This Row],[quantity]]&lt;0,Table1[[#This Row],[amount]]&lt;0),Table1[[#This Row],[quantity]]*Table1[[#This Row],[amount]],0)</f>
        <v>0</v>
      </c>
      <c r="U989" s="10">
        <f>IF(Table1[[#This Row],[quantity]]&lt;0,Table1[[#This Row],[quantity]],0)</f>
        <v>0</v>
      </c>
    </row>
    <row r="990" spans="1:21" ht="14.25" customHeight="1" x14ac:dyDescent="0.25">
      <c r="A990" s="5">
        <v>45628</v>
      </c>
      <c r="B990" s="6" t="s">
        <v>83</v>
      </c>
      <c r="C990" s="6" t="s">
        <v>177</v>
      </c>
      <c r="D990" s="6" t="s">
        <v>178</v>
      </c>
      <c r="E990" s="6" t="s">
        <v>45</v>
      </c>
      <c r="F990" s="6" t="s">
        <v>46</v>
      </c>
      <c r="G990" s="6" t="s">
        <v>31</v>
      </c>
      <c r="H990" s="6" t="s">
        <v>32</v>
      </c>
      <c r="I990" s="6">
        <v>18</v>
      </c>
      <c r="J990" s="6">
        <v>-3</v>
      </c>
      <c r="K990" s="6">
        <v>-986.85</v>
      </c>
      <c r="L990" s="6" t="s">
        <v>179</v>
      </c>
      <c r="M990" s="6" t="s">
        <v>207</v>
      </c>
      <c r="N990" s="10">
        <f>IF(AND(Table1[[#This Row],[quantity]] &gt;= 0, Table1[[#This Row],[amount]] &gt;= 0), Table1[[#This Row],[quantity]] * Table1[[#This Row],[amount]], 0)</f>
        <v>0</v>
      </c>
      <c r="O990" s="10">
        <f t="shared" si="60"/>
        <v>0</v>
      </c>
      <c r="P990" s="10">
        <f t="shared" si="61"/>
        <v>17834.240000000002</v>
      </c>
      <c r="Q990" s="10">
        <f t="shared" si="62"/>
        <v>-989</v>
      </c>
      <c r="R990" s="10">
        <f t="shared" si="63"/>
        <v>382</v>
      </c>
      <c r="S990" s="10">
        <f>IF(Table1[[#This Row],[quantity]]&gt;0,Table1[[#This Row],[quantity]],0)</f>
        <v>0</v>
      </c>
      <c r="T990" s="10">
        <f>IF(AND(Table1[[#This Row],[quantity]]&lt;0,Table1[[#This Row],[amount]]&lt;0),Table1[[#This Row],[quantity]]*Table1[[#This Row],[amount]],0)</f>
        <v>2960.55</v>
      </c>
      <c r="U990" s="10">
        <f>IF(Table1[[#This Row],[quantity]]&lt;0,Table1[[#This Row],[quantity]],0)</f>
        <v>-3</v>
      </c>
    </row>
    <row r="991" spans="1:21" ht="14.25" customHeight="1" x14ac:dyDescent="0.25">
      <c r="A991" s="5">
        <v>45628</v>
      </c>
      <c r="B991" s="6" t="s">
        <v>83</v>
      </c>
      <c r="C991" s="6" t="s">
        <v>335</v>
      </c>
      <c r="D991" s="6" t="s">
        <v>336</v>
      </c>
      <c r="E991" s="6" t="s">
        <v>24</v>
      </c>
      <c r="F991" s="6" t="s">
        <v>25</v>
      </c>
      <c r="G991" s="6" t="s">
        <v>31</v>
      </c>
      <c r="H991" s="6" t="s">
        <v>32</v>
      </c>
      <c r="I991" s="6">
        <v>18</v>
      </c>
      <c r="J991" s="6">
        <v>-3</v>
      </c>
      <c r="K991" s="6">
        <v>-986.85</v>
      </c>
      <c r="L991" s="6" t="s">
        <v>86</v>
      </c>
      <c r="M991" s="6" t="s">
        <v>207</v>
      </c>
      <c r="N991" s="10">
        <f>IF(AND(Table1[[#This Row],[quantity]] &gt;= 0, Table1[[#This Row],[amount]] &gt;= 0), Table1[[#This Row],[quantity]] * Table1[[#This Row],[amount]], 0)</f>
        <v>0</v>
      </c>
      <c r="O991" s="10">
        <f t="shared" si="60"/>
        <v>0</v>
      </c>
      <c r="P991" s="10">
        <f t="shared" si="61"/>
        <v>17834.240000000002</v>
      </c>
      <c r="Q991" s="10">
        <f t="shared" si="62"/>
        <v>-986</v>
      </c>
      <c r="R991" s="10">
        <f t="shared" si="63"/>
        <v>381</v>
      </c>
      <c r="S991" s="10">
        <f>IF(Table1[[#This Row],[quantity]]&gt;0,Table1[[#This Row],[quantity]],0)</f>
        <v>0</v>
      </c>
      <c r="T991" s="10">
        <f>IF(AND(Table1[[#This Row],[quantity]]&lt;0,Table1[[#This Row],[amount]]&lt;0),Table1[[#This Row],[quantity]]*Table1[[#This Row],[amount]],0)</f>
        <v>2960.55</v>
      </c>
      <c r="U991" s="10">
        <f>IF(Table1[[#This Row],[quantity]]&lt;0,Table1[[#This Row],[quantity]],0)</f>
        <v>-3</v>
      </c>
    </row>
    <row r="992" spans="1:21" ht="14.25" customHeight="1" x14ac:dyDescent="0.25">
      <c r="A992" s="5">
        <v>45628</v>
      </c>
      <c r="B992" s="6" t="s">
        <v>57</v>
      </c>
      <c r="C992" s="6" t="s">
        <v>756</v>
      </c>
      <c r="D992" s="6" t="s">
        <v>757</v>
      </c>
      <c r="E992" s="6" t="s">
        <v>16</v>
      </c>
      <c r="F992" s="6" t="s">
        <v>17</v>
      </c>
      <c r="G992" s="6" t="s">
        <v>94</v>
      </c>
      <c r="H992" s="6" t="s">
        <v>98</v>
      </c>
      <c r="I992" s="6">
        <v>24</v>
      </c>
      <c r="J992" s="6">
        <v>3</v>
      </c>
      <c r="K992" s="6">
        <v>986.85</v>
      </c>
      <c r="L992" s="6"/>
      <c r="M992" s="6" t="s">
        <v>207</v>
      </c>
      <c r="N992" s="10">
        <f>IF(AND(Table1[[#This Row],[quantity]] &gt;= 0, Table1[[#This Row],[amount]] &gt;= 0), Table1[[#This Row],[quantity]] * Table1[[#This Row],[amount]], 0)</f>
        <v>2960.55</v>
      </c>
      <c r="O992" s="10">
        <f t="shared" si="60"/>
        <v>2960.55</v>
      </c>
      <c r="P992" s="10">
        <f t="shared" si="61"/>
        <v>17834.240000000002</v>
      </c>
      <c r="Q992" s="10">
        <f t="shared" si="62"/>
        <v>-983</v>
      </c>
      <c r="R992" s="10">
        <f t="shared" si="63"/>
        <v>380</v>
      </c>
      <c r="S992" s="10">
        <f>IF(Table1[[#This Row],[quantity]]&gt;0,Table1[[#This Row],[quantity]],0)</f>
        <v>3</v>
      </c>
      <c r="T992" s="10">
        <f>IF(AND(Table1[[#This Row],[quantity]]&lt;0,Table1[[#This Row],[amount]]&lt;0),Table1[[#This Row],[quantity]]*Table1[[#This Row],[amount]],0)</f>
        <v>0</v>
      </c>
      <c r="U992" s="10">
        <f>IF(Table1[[#This Row],[quantity]]&lt;0,Table1[[#This Row],[quantity]],0)</f>
        <v>0</v>
      </c>
    </row>
    <row r="993" spans="1:21" ht="14.25" customHeight="1" x14ac:dyDescent="0.25">
      <c r="A993" s="5">
        <v>45628</v>
      </c>
      <c r="B993" s="6" t="s">
        <v>83</v>
      </c>
      <c r="C993" s="6" t="s">
        <v>175</v>
      </c>
      <c r="D993" s="6" t="s">
        <v>176</v>
      </c>
      <c r="E993" s="6" t="s">
        <v>16</v>
      </c>
      <c r="F993" s="6" t="s">
        <v>17</v>
      </c>
      <c r="G993" s="6" t="s">
        <v>94</v>
      </c>
      <c r="H993" s="6" t="s">
        <v>98</v>
      </c>
      <c r="I993" s="6">
        <v>18</v>
      </c>
      <c r="J993" s="6">
        <v>-3</v>
      </c>
      <c r="K993" s="6">
        <v>-986.85</v>
      </c>
      <c r="L993" s="6" t="s">
        <v>86</v>
      </c>
      <c r="M993" s="6" t="s">
        <v>21</v>
      </c>
      <c r="N993" s="10">
        <f>IF(AND(Table1[[#This Row],[quantity]] &gt;= 0, Table1[[#This Row],[amount]] &gt;= 0), Table1[[#This Row],[quantity]] * Table1[[#This Row],[amount]], 0)</f>
        <v>0</v>
      </c>
      <c r="O993" s="10">
        <f t="shared" si="60"/>
        <v>0</v>
      </c>
      <c r="P993" s="10">
        <f t="shared" si="61"/>
        <v>0</v>
      </c>
      <c r="Q993" s="10">
        <f t="shared" si="62"/>
        <v>-87</v>
      </c>
      <c r="R993" s="10">
        <f t="shared" si="63"/>
        <v>62</v>
      </c>
      <c r="S993" s="10">
        <f>IF(Table1[[#This Row],[quantity]]&gt;0,Table1[[#This Row],[quantity]],0)</f>
        <v>0</v>
      </c>
      <c r="T993" s="10">
        <f>IF(AND(Table1[[#This Row],[quantity]]&lt;0,Table1[[#This Row],[amount]]&lt;0),Table1[[#This Row],[quantity]]*Table1[[#This Row],[amount]],0)</f>
        <v>2960.55</v>
      </c>
      <c r="U993" s="10">
        <f>IF(Table1[[#This Row],[quantity]]&lt;0,Table1[[#This Row],[quantity]],0)</f>
        <v>-3</v>
      </c>
    </row>
    <row r="994" spans="1:21" ht="14.25" customHeight="1" x14ac:dyDescent="0.25">
      <c r="A994" s="5">
        <v>45639</v>
      </c>
      <c r="B994" s="6" t="s">
        <v>57</v>
      </c>
      <c r="C994" s="6" t="s">
        <v>67</v>
      </c>
      <c r="D994" s="6" t="s">
        <v>68</v>
      </c>
      <c r="E994" s="6" t="s">
        <v>60</v>
      </c>
      <c r="F994" s="6" t="s">
        <v>61</v>
      </c>
      <c r="G994" s="6" t="s">
        <v>74</v>
      </c>
      <c r="H994" s="6" t="s">
        <v>76</v>
      </c>
      <c r="I994" s="6">
        <v>30</v>
      </c>
      <c r="J994" s="6">
        <v>3</v>
      </c>
      <c r="K994" s="6">
        <v>979.08</v>
      </c>
      <c r="L994" s="6"/>
      <c r="M994" s="6" t="s">
        <v>64</v>
      </c>
      <c r="N994" s="10">
        <f>IF(AND(Table1[[#This Row],[quantity]] &gt;= 0, Table1[[#This Row],[amount]] &gt;= 0), Table1[[#This Row],[quantity]] * Table1[[#This Row],[amount]], 0)</f>
        <v>2937.2400000000002</v>
      </c>
      <c r="O994" s="10">
        <f t="shared" si="60"/>
        <v>3895.42</v>
      </c>
      <c r="P994" s="10">
        <f t="shared" si="61"/>
        <v>8621.42</v>
      </c>
      <c r="Q994" s="10">
        <f t="shared" si="62"/>
        <v>14</v>
      </c>
      <c r="R994" s="10">
        <f t="shared" si="63"/>
        <v>7</v>
      </c>
      <c r="S994" s="10">
        <f>IF(Table1[[#This Row],[quantity]]&gt;0,Table1[[#This Row],[quantity]],0)</f>
        <v>3</v>
      </c>
      <c r="T994" s="10">
        <f>IF(AND(Table1[[#This Row],[quantity]]&lt;0,Table1[[#This Row],[amount]]&lt;0),Table1[[#This Row],[quantity]]*Table1[[#This Row],[amount]],0)</f>
        <v>0</v>
      </c>
      <c r="U994" s="10">
        <f>IF(Table1[[#This Row],[quantity]]&lt;0,Table1[[#This Row],[quantity]],0)</f>
        <v>0</v>
      </c>
    </row>
    <row r="995" spans="1:21" ht="14.25" customHeight="1" x14ac:dyDescent="0.25">
      <c r="A995" s="5">
        <v>45628</v>
      </c>
      <c r="B995" s="6" t="s">
        <v>83</v>
      </c>
      <c r="C995" s="6" t="s">
        <v>323</v>
      </c>
      <c r="D995" s="6" t="s">
        <v>324</v>
      </c>
      <c r="E995" s="6" t="s">
        <v>224</v>
      </c>
      <c r="F995" s="6" t="s">
        <v>225</v>
      </c>
      <c r="G995" s="6" t="s">
        <v>31</v>
      </c>
      <c r="H995" s="6" t="s">
        <v>117</v>
      </c>
      <c r="I995" s="6">
        <v>112</v>
      </c>
      <c r="J995" s="6">
        <v>-8</v>
      </c>
      <c r="K995" s="6">
        <v>-360.32</v>
      </c>
      <c r="L995" s="6" t="s">
        <v>192</v>
      </c>
      <c r="M995" s="6" t="s">
        <v>207</v>
      </c>
      <c r="N995" s="10">
        <f>IF(AND(Table1[[#This Row],[quantity]] &gt;= 0, Table1[[#This Row],[amount]] &gt;= 0), Table1[[#This Row],[quantity]] * Table1[[#This Row],[amount]], 0)</f>
        <v>0</v>
      </c>
      <c r="O995" s="10">
        <f t="shared" si="60"/>
        <v>0</v>
      </c>
      <c r="P995" s="10">
        <f t="shared" si="61"/>
        <v>14873.689999999999</v>
      </c>
      <c r="Q995" s="10">
        <f t="shared" si="62"/>
        <v>-986</v>
      </c>
      <c r="R995" s="10">
        <f t="shared" si="63"/>
        <v>379</v>
      </c>
      <c r="S995" s="10">
        <f>IF(Table1[[#This Row],[quantity]]&gt;0,Table1[[#This Row],[quantity]],0)</f>
        <v>0</v>
      </c>
      <c r="T995" s="10">
        <f>IF(AND(Table1[[#This Row],[quantity]]&lt;0,Table1[[#This Row],[amount]]&lt;0),Table1[[#This Row],[quantity]]*Table1[[#This Row],[amount]],0)</f>
        <v>2882.56</v>
      </c>
      <c r="U995" s="10">
        <f>IF(Table1[[#This Row],[quantity]]&lt;0,Table1[[#This Row],[quantity]],0)</f>
        <v>-8</v>
      </c>
    </row>
    <row r="996" spans="1:21" ht="14.25" customHeight="1" x14ac:dyDescent="0.25">
      <c r="A996" s="5">
        <v>45642</v>
      </c>
      <c r="B996" s="6" t="s">
        <v>57</v>
      </c>
      <c r="C996" s="6" t="s">
        <v>129</v>
      </c>
      <c r="D996" s="6" t="s">
        <v>130</v>
      </c>
      <c r="E996" s="6" t="s">
        <v>81</v>
      </c>
      <c r="F996" s="6" t="s">
        <v>82</v>
      </c>
      <c r="G996" s="6" t="s">
        <v>26</v>
      </c>
      <c r="H996" s="6" t="s">
        <v>27</v>
      </c>
      <c r="I996" s="6">
        <v>144</v>
      </c>
      <c r="J996" s="6">
        <v>12</v>
      </c>
      <c r="K996" s="6">
        <v>240</v>
      </c>
      <c r="L996" s="6"/>
      <c r="M996" s="6" t="s">
        <v>105</v>
      </c>
      <c r="N996" s="10">
        <f>IF(AND(Table1[[#This Row],[quantity]] &gt;= 0, Table1[[#This Row],[amount]] &gt;= 0), Table1[[#This Row],[quantity]] * Table1[[#This Row],[amount]], 0)</f>
        <v>2880</v>
      </c>
      <c r="O996" s="10">
        <f t="shared" si="60"/>
        <v>9999.31</v>
      </c>
      <c r="P996" s="10">
        <f t="shared" si="61"/>
        <v>41048.339999999997</v>
      </c>
      <c r="Q996" s="10">
        <f t="shared" si="62"/>
        <v>246</v>
      </c>
      <c r="R996" s="10">
        <f t="shared" si="63"/>
        <v>31</v>
      </c>
      <c r="S996" s="10">
        <f>IF(Table1[[#This Row],[quantity]]&gt;0,Table1[[#This Row],[quantity]],0)</f>
        <v>12</v>
      </c>
      <c r="T996" s="10">
        <f>IF(AND(Table1[[#This Row],[quantity]]&lt;0,Table1[[#This Row],[amount]]&lt;0),Table1[[#This Row],[quantity]]*Table1[[#This Row],[amount]],0)</f>
        <v>0</v>
      </c>
      <c r="U996" s="10">
        <f>IF(Table1[[#This Row],[quantity]]&lt;0,Table1[[#This Row],[quantity]],0)</f>
        <v>0</v>
      </c>
    </row>
    <row r="997" spans="1:21" ht="14.25" customHeight="1" x14ac:dyDescent="0.25">
      <c r="A997" s="5">
        <v>45640</v>
      </c>
      <c r="B997" s="6" t="s">
        <v>57</v>
      </c>
      <c r="C997" s="6" t="s">
        <v>65</v>
      </c>
      <c r="D997" s="6" t="s">
        <v>66</v>
      </c>
      <c r="E997" s="6" t="s">
        <v>60</v>
      </c>
      <c r="F997" s="6" t="s">
        <v>61</v>
      </c>
      <c r="G997" s="6" t="s">
        <v>74</v>
      </c>
      <c r="H997" s="6" t="s">
        <v>76</v>
      </c>
      <c r="I997" s="6">
        <v>12</v>
      </c>
      <c r="J997" s="6">
        <v>2</v>
      </c>
      <c r="K997" s="6">
        <v>1426.8</v>
      </c>
      <c r="L997" s="6"/>
      <c r="M997" s="6" t="s">
        <v>105</v>
      </c>
      <c r="N997" s="10">
        <f>IF(AND(Table1[[#This Row],[quantity]] &gt;= 0, Table1[[#This Row],[amount]] &gt;= 0), Table1[[#This Row],[quantity]] * Table1[[#This Row],[amount]], 0)</f>
        <v>2853.6</v>
      </c>
      <c r="O997" s="10">
        <f t="shared" si="60"/>
        <v>11333.170000000002</v>
      </c>
      <c r="P997" s="10">
        <f t="shared" si="61"/>
        <v>38168.339999999997</v>
      </c>
      <c r="Q997" s="10">
        <f t="shared" si="62"/>
        <v>234</v>
      </c>
      <c r="R997" s="10">
        <f t="shared" si="63"/>
        <v>30</v>
      </c>
      <c r="S997" s="10">
        <f>IF(Table1[[#This Row],[quantity]]&gt;0,Table1[[#This Row],[quantity]],0)</f>
        <v>2</v>
      </c>
      <c r="T997" s="10">
        <f>IF(AND(Table1[[#This Row],[quantity]]&lt;0,Table1[[#This Row],[amount]]&lt;0),Table1[[#This Row],[quantity]]*Table1[[#This Row],[amount]],0)</f>
        <v>0</v>
      </c>
      <c r="U997" s="10">
        <f>IF(Table1[[#This Row],[quantity]]&lt;0,Table1[[#This Row],[quantity]],0)</f>
        <v>0</v>
      </c>
    </row>
    <row r="998" spans="1:21" ht="14.25" customHeight="1" x14ac:dyDescent="0.25">
      <c r="A998" s="5">
        <v>45628</v>
      </c>
      <c r="B998" s="6" t="s">
        <v>83</v>
      </c>
      <c r="C998" s="6" t="s">
        <v>304</v>
      </c>
      <c r="D998" s="6" t="s">
        <v>305</v>
      </c>
      <c r="E998" s="6" t="s">
        <v>241</v>
      </c>
      <c r="F998" s="6" t="s">
        <v>242</v>
      </c>
      <c r="G998" s="6" t="s">
        <v>110</v>
      </c>
      <c r="H998" s="6" t="s">
        <v>111</v>
      </c>
      <c r="I998" s="6">
        <v>72</v>
      </c>
      <c r="J998" s="6">
        <v>-5</v>
      </c>
      <c r="K998" s="6">
        <v>-562.5</v>
      </c>
      <c r="L998" s="6" t="s">
        <v>86</v>
      </c>
      <c r="M998" s="6" t="s">
        <v>207</v>
      </c>
      <c r="N998" s="10">
        <f>IF(AND(Table1[[#This Row],[quantity]] &gt;= 0, Table1[[#This Row],[amount]] &gt;= 0), Table1[[#This Row],[quantity]] * Table1[[#This Row],[amount]], 0)</f>
        <v>0</v>
      </c>
      <c r="O998" s="10">
        <f t="shared" si="60"/>
        <v>0</v>
      </c>
      <c r="P998" s="10">
        <f t="shared" si="61"/>
        <v>14873.689999999999</v>
      </c>
      <c r="Q998" s="10">
        <f t="shared" si="62"/>
        <v>-978</v>
      </c>
      <c r="R998" s="10">
        <f t="shared" si="63"/>
        <v>378</v>
      </c>
      <c r="S998" s="10">
        <f>IF(Table1[[#This Row],[quantity]]&gt;0,Table1[[#This Row],[quantity]],0)</f>
        <v>0</v>
      </c>
      <c r="T998" s="10">
        <f>IF(AND(Table1[[#This Row],[quantity]]&lt;0,Table1[[#This Row],[amount]]&lt;0),Table1[[#This Row],[quantity]]*Table1[[#This Row],[amount]],0)</f>
        <v>2812.5</v>
      </c>
      <c r="U998" s="10">
        <f>IF(Table1[[#This Row],[quantity]]&lt;0,Table1[[#This Row],[quantity]],0)</f>
        <v>-5</v>
      </c>
    </row>
    <row r="999" spans="1:21" ht="14.25" customHeight="1" x14ac:dyDescent="0.25">
      <c r="A999" s="5">
        <v>45642</v>
      </c>
      <c r="B999" s="6" t="s">
        <v>57</v>
      </c>
      <c r="C999" s="6" t="s">
        <v>126</v>
      </c>
      <c r="D999" s="6" t="s">
        <v>127</v>
      </c>
      <c r="E999" s="6" t="s">
        <v>45</v>
      </c>
      <c r="F999" s="6" t="s">
        <v>128</v>
      </c>
      <c r="G999" s="6" t="s">
        <v>74</v>
      </c>
      <c r="H999" s="6" t="s">
        <v>75</v>
      </c>
      <c r="I999" s="6">
        <v>48</v>
      </c>
      <c r="J999" s="6">
        <v>6</v>
      </c>
      <c r="K999" s="6">
        <v>458.22</v>
      </c>
      <c r="L999" s="6"/>
      <c r="M999" s="6" t="s">
        <v>136</v>
      </c>
      <c r="N999" s="10">
        <f>IF(AND(Table1[[#This Row],[quantity]] &gt;= 0, Table1[[#This Row],[amount]] &gt;= 0), Table1[[#This Row],[quantity]] * Table1[[#This Row],[amount]], 0)</f>
        <v>2749.32</v>
      </c>
      <c r="O999" s="10">
        <f t="shared" si="60"/>
        <v>15955.610000000002</v>
      </c>
      <c r="P999" s="10">
        <f t="shared" si="61"/>
        <v>29826</v>
      </c>
      <c r="Q999" s="10">
        <f t="shared" si="62"/>
        <v>304</v>
      </c>
      <c r="R999" s="10">
        <f t="shared" si="63"/>
        <v>31</v>
      </c>
      <c r="S999" s="10">
        <f>IF(Table1[[#This Row],[quantity]]&gt;0,Table1[[#This Row],[quantity]],0)</f>
        <v>6</v>
      </c>
      <c r="T999" s="10">
        <f>IF(AND(Table1[[#This Row],[quantity]]&lt;0,Table1[[#This Row],[amount]]&lt;0),Table1[[#This Row],[quantity]]*Table1[[#This Row],[amount]],0)</f>
        <v>0</v>
      </c>
      <c r="U999" s="10">
        <f>IF(Table1[[#This Row],[quantity]]&lt;0,Table1[[#This Row],[quantity]],0)</f>
        <v>0</v>
      </c>
    </row>
    <row r="1000" spans="1:21" ht="14.25" customHeight="1" x14ac:dyDescent="0.25">
      <c r="A1000" s="5">
        <v>45642</v>
      </c>
      <c r="B1000" s="6" t="s">
        <v>57</v>
      </c>
      <c r="C1000" s="6" t="s">
        <v>126</v>
      </c>
      <c r="D1000" s="6" t="s">
        <v>127</v>
      </c>
      <c r="E1000" s="6" t="s">
        <v>45</v>
      </c>
      <c r="F1000" s="6" t="s">
        <v>128</v>
      </c>
      <c r="G1000" s="6" t="s">
        <v>74</v>
      </c>
      <c r="H1000" s="6" t="s">
        <v>75</v>
      </c>
      <c r="I1000" s="6">
        <v>48</v>
      </c>
      <c r="J1000" s="6">
        <v>6</v>
      </c>
      <c r="K1000" s="6">
        <v>458.22</v>
      </c>
      <c r="L1000" s="6"/>
      <c r="M1000" s="6" t="s">
        <v>136</v>
      </c>
      <c r="N1000" s="10">
        <f>IF(AND(Table1[[#This Row],[quantity]] &gt;= 0, Table1[[#This Row],[amount]] &gt;= 0), Table1[[#This Row],[quantity]] * Table1[[#This Row],[amount]], 0)</f>
        <v>2749.32</v>
      </c>
      <c r="O1000" s="10">
        <f t="shared" si="60"/>
        <v>13206.290000000003</v>
      </c>
      <c r="P1000" s="10">
        <f t="shared" si="61"/>
        <v>27076.68</v>
      </c>
      <c r="Q1000" s="10">
        <f t="shared" si="62"/>
        <v>298</v>
      </c>
      <c r="R1000" s="10">
        <f t="shared" si="63"/>
        <v>30</v>
      </c>
      <c r="S1000" s="10">
        <f>IF(Table1[[#This Row],[quantity]]&gt;0,Table1[[#This Row],[quantity]],0)</f>
        <v>6</v>
      </c>
      <c r="T1000" s="10">
        <f>IF(AND(Table1[[#This Row],[quantity]]&lt;0,Table1[[#This Row],[amount]]&lt;0),Table1[[#This Row],[quantity]]*Table1[[#This Row],[amount]],0)</f>
        <v>0</v>
      </c>
      <c r="U1000" s="10">
        <f>IF(Table1[[#This Row],[quantity]]&lt;0,Table1[[#This Row],[quantity]],0)</f>
        <v>0</v>
      </c>
    </row>
    <row r="1001" spans="1:21" ht="14.25" customHeight="1" x14ac:dyDescent="0.25">
      <c r="A1001" s="5">
        <v>45640</v>
      </c>
      <c r="B1001" s="6" t="s">
        <v>57</v>
      </c>
      <c r="C1001" s="6" t="s">
        <v>106</v>
      </c>
      <c r="D1001" s="6" t="s">
        <v>107</v>
      </c>
      <c r="E1001" s="6" t="s">
        <v>81</v>
      </c>
      <c r="F1001" s="6" t="s">
        <v>82</v>
      </c>
      <c r="G1001" s="6" t="s">
        <v>74</v>
      </c>
      <c r="H1001" s="6" t="s">
        <v>76</v>
      </c>
      <c r="I1001" s="6">
        <v>56</v>
      </c>
      <c r="J1001" s="6">
        <v>4</v>
      </c>
      <c r="K1001" s="6">
        <v>687.28</v>
      </c>
      <c r="L1001" s="6"/>
      <c r="M1001" s="6" t="s">
        <v>105</v>
      </c>
      <c r="N1001" s="10">
        <f>IF(AND(Table1[[#This Row],[quantity]] &gt;= 0, Table1[[#This Row],[amount]] &gt;= 0), Table1[[#This Row],[quantity]] * Table1[[#This Row],[amount]], 0)</f>
        <v>2749.12</v>
      </c>
      <c r="O1001" s="10">
        <f t="shared" si="60"/>
        <v>4060.52</v>
      </c>
      <c r="P1001" s="10">
        <f t="shared" si="61"/>
        <v>35314.74</v>
      </c>
      <c r="Q1001" s="10">
        <f t="shared" si="62"/>
        <v>232</v>
      </c>
      <c r="R1001" s="10">
        <f t="shared" si="63"/>
        <v>29</v>
      </c>
      <c r="S1001" s="10">
        <f>IF(Table1[[#This Row],[quantity]]&gt;0,Table1[[#This Row],[quantity]],0)</f>
        <v>4</v>
      </c>
      <c r="T1001" s="10">
        <f>IF(AND(Table1[[#This Row],[quantity]]&lt;0,Table1[[#This Row],[amount]]&lt;0),Table1[[#This Row],[quantity]]*Table1[[#This Row],[amount]],0)</f>
        <v>0</v>
      </c>
      <c r="U1001" s="10">
        <f>IF(Table1[[#This Row],[quantity]]&lt;0,Table1[[#This Row],[quantity]],0)</f>
        <v>0</v>
      </c>
    </row>
    <row r="1002" spans="1:21" ht="14.25" customHeight="1" x14ac:dyDescent="0.25">
      <c r="A1002" s="5">
        <v>45640</v>
      </c>
      <c r="B1002" s="6" t="s">
        <v>57</v>
      </c>
      <c r="C1002" s="6" t="s">
        <v>87</v>
      </c>
      <c r="D1002" s="6" t="s">
        <v>88</v>
      </c>
      <c r="E1002" s="6" t="s">
        <v>60</v>
      </c>
      <c r="F1002" s="6" t="s">
        <v>61</v>
      </c>
      <c r="G1002" s="6" t="s">
        <v>18</v>
      </c>
      <c r="H1002" s="6" t="s">
        <v>89</v>
      </c>
      <c r="I1002" s="6">
        <v>48</v>
      </c>
      <c r="J1002" s="6">
        <v>2</v>
      </c>
      <c r="K1002" s="6">
        <v>1314.52</v>
      </c>
      <c r="L1002" s="6"/>
      <c r="M1002" s="6" t="s">
        <v>105</v>
      </c>
      <c r="N1002" s="10">
        <f>IF(AND(Table1[[#This Row],[quantity]] &gt;= 0, Table1[[#This Row],[amount]] &gt;= 0), Table1[[#This Row],[quantity]] * Table1[[#This Row],[amount]], 0)</f>
        <v>2629.04</v>
      </c>
      <c r="O1002" s="10">
        <f t="shared" si="60"/>
        <v>9183.58</v>
      </c>
      <c r="P1002" s="10">
        <f t="shared" si="61"/>
        <v>32565.620000000006</v>
      </c>
      <c r="Q1002" s="10">
        <f t="shared" si="62"/>
        <v>228</v>
      </c>
      <c r="R1002" s="10">
        <f t="shared" si="63"/>
        <v>28</v>
      </c>
      <c r="S1002" s="10">
        <f>IF(Table1[[#This Row],[quantity]]&gt;0,Table1[[#This Row],[quantity]],0)</f>
        <v>2</v>
      </c>
      <c r="T1002" s="10">
        <f>IF(AND(Table1[[#This Row],[quantity]]&lt;0,Table1[[#This Row],[amount]]&lt;0),Table1[[#This Row],[quantity]]*Table1[[#This Row],[amount]],0)</f>
        <v>0</v>
      </c>
      <c r="U1002" s="10">
        <f>IF(Table1[[#This Row],[quantity]]&lt;0,Table1[[#This Row],[quantity]],0)</f>
        <v>0</v>
      </c>
    </row>
    <row r="1003" spans="1:21" ht="14.25" customHeight="1" x14ac:dyDescent="0.25">
      <c r="A1003" s="5">
        <v>45628</v>
      </c>
      <c r="B1003" s="6" t="s">
        <v>83</v>
      </c>
      <c r="C1003" s="6" t="s">
        <v>262</v>
      </c>
      <c r="D1003" s="6" t="s">
        <v>263</v>
      </c>
      <c r="E1003" s="6" t="s">
        <v>264</v>
      </c>
      <c r="F1003" s="6" t="s">
        <v>265</v>
      </c>
      <c r="G1003" s="6" t="s">
        <v>18</v>
      </c>
      <c r="H1003" s="6" t="s">
        <v>109</v>
      </c>
      <c r="I1003" s="6">
        <v>160</v>
      </c>
      <c r="J1003" s="6">
        <v>-5</v>
      </c>
      <c r="K1003" s="6">
        <v>-515</v>
      </c>
      <c r="L1003" s="6" t="s">
        <v>174</v>
      </c>
      <c r="M1003" s="6" t="s">
        <v>207</v>
      </c>
      <c r="N1003" s="10">
        <f>IF(AND(Table1[[#This Row],[quantity]] &gt;= 0, Table1[[#This Row],[amount]] &gt;= 0), Table1[[#This Row],[quantity]] * Table1[[#This Row],[amount]], 0)</f>
        <v>0</v>
      </c>
      <c r="O1003" s="10">
        <f t="shared" si="60"/>
        <v>0</v>
      </c>
      <c r="P1003" s="10">
        <f t="shared" si="61"/>
        <v>14873.689999999999</v>
      </c>
      <c r="Q1003" s="10">
        <f t="shared" si="62"/>
        <v>-973</v>
      </c>
      <c r="R1003" s="10">
        <f t="shared" si="63"/>
        <v>377</v>
      </c>
      <c r="S1003" s="10">
        <f>IF(Table1[[#This Row],[quantity]]&gt;0,Table1[[#This Row],[quantity]],0)</f>
        <v>0</v>
      </c>
      <c r="T1003" s="10">
        <f>IF(AND(Table1[[#This Row],[quantity]]&lt;0,Table1[[#This Row],[amount]]&lt;0),Table1[[#This Row],[quantity]]*Table1[[#This Row],[amount]],0)</f>
        <v>2575</v>
      </c>
      <c r="U1003" s="10">
        <f>IF(Table1[[#This Row],[quantity]]&lt;0,Table1[[#This Row],[quantity]],0)</f>
        <v>-5</v>
      </c>
    </row>
    <row r="1004" spans="1:21" ht="14.25" customHeight="1" x14ac:dyDescent="0.25">
      <c r="A1004" s="5">
        <v>45628</v>
      </c>
      <c r="B1004" s="6" t="s">
        <v>83</v>
      </c>
      <c r="C1004" s="6" t="s">
        <v>230</v>
      </c>
      <c r="D1004" s="6" t="s">
        <v>231</v>
      </c>
      <c r="E1004" s="6" t="s">
        <v>224</v>
      </c>
      <c r="F1004" s="6" t="s">
        <v>232</v>
      </c>
      <c r="G1004" s="6" t="s">
        <v>18</v>
      </c>
      <c r="H1004" s="6" t="s">
        <v>104</v>
      </c>
      <c r="I1004" s="6">
        <v>480</v>
      </c>
      <c r="J1004" s="6">
        <v>-8</v>
      </c>
      <c r="K1004" s="6">
        <v>-320</v>
      </c>
      <c r="L1004" s="6" t="s">
        <v>153</v>
      </c>
      <c r="M1004" s="6" t="s">
        <v>207</v>
      </c>
      <c r="N1004" s="10">
        <f>IF(AND(Table1[[#This Row],[quantity]] &gt;= 0, Table1[[#This Row],[amount]] &gt;= 0), Table1[[#This Row],[quantity]] * Table1[[#This Row],[amount]], 0)</f>
        <v>0</v>
      </c>
      <c r="O1004" s="10">
        <f t="shared" si="60"/>
        <v>0</v>
      </c>
      <c r="P1004" s="10">
        <f t="shared" si="61"/>
        <v>14873.689999999999</v>
      </c>
      <c r="Q1004" s="10">
        <f t="shared" si="62"/>
        <v>-968</v>
      </c>
      <c r="R1004" s="10">
        <f t="shared" si="63"/>
        <v>376</v>
      </c>
      <c r="S1004" s="10">
        <f>IF(Table1[[#This Row],[quantity]]&gt;0,Table1[[#This Row],[quantity]],0)</f>
        <v>0</v>
      </c>
      <c r="T1004" s="10">
        <f>IF(AND(Table1[[#This Row],[quantity]]&lt;0,Table1[[#This Row],[amount]]&lt;0),Table1[[#This Row],[quantity]]*Table1[[#This Row],[amount]],0)</f>
        <v>2560</v>
      </c>
      <c r="U1004" s="10">
        <f>IF(Table1[[#This Row],[quantity]]&lt;0,Table1[[#This Row],[quantity]],0)</f>
        <v>-8</v>
      </c>
    </row>
    <row r="1005" spans="1:21" ht="14.25" customHeight="1" x14ac:dyDescent="0.25">
      <c r="A1005" s="5">
        <v>45628</v>
      </c>
      <c r="B1005" s="6" t="s">
        <v>83</v>
      </c>
      <c r="C1005" s="6" t="s">
        <v>250</v>
      </c>
      <c r="D1005" s="6" t="s">
        <v>251</v>
      </c>
      <c r="E1005" s="6" t="s">
        <v>241</v>
      </c>
      <c r="F1005" s="6" t="s">
        <v>242</v>
      </c>
      <c r="G1005" s="6" t="s">
        <v>62</v>
      </c>
      <c r="H1005" s="6" t="s">
        <v>124</v>
      </c>
      <c r="I1005" s="6">
        <v>4</v>
      </c>
      <c r="J1005" s="6">
        <v>-2</v>
      </c>
      <c r="K1005" s="6">
        <v>-1277.78</v>
      </c>
      <c r="L1005" s="6" t="s">
        <v>86</v>
      </c>
      <c r="M1005" s="6" t="s">
        <v>207</v>
      </c>
      <c r="N1005" s="10">
        <f>IF(AND(Table1[[#This Row],[quantity]] &gt;= 0, Table1[[#This Row],[amount]] &gt;= 0), Table1[[#This Row],[quantity]] * Table1[[#This Row],[amount]], 0)</f>
        <v>0</v>
      </c>
      <c r="O1005" s="10">
        <f t="shared" si="60"/>
        <v>0</v>
      </c>
      <c r="P1005" s="10">
        <f t="shared" si="61"/>
        <v>14873.689999999999</v>
      </c>
      <c r="Q1005" s="10">
        <f t="shared" si="62"/>
        <v>-960</v>
      </c>
      <c r="R1005" s="10">
        <f t="shared" si="63"/>
        <v>375</v>
      </c>
      <c r="S1005" s="10">
        <f>IF(Table1[[#This Row],[quantity]]&gt;0,Table1[[#This Row],[quantity]],0)</f>
        <v>0</v>
      </c>
      <c r="T1005" s="10">
        <f>IF(AND(Table1[[#This Row],[quantity]]&lt;0,Table1[[#This Row],[amount]]&lt;0),Table1[[#This Row],[quantity]]*Table1[[#This Row],[amount]],0)</f>
        <v>2555.56</v>
      </c>
      <c r="U1005" s="10">
        <f>IF(Table1[[#This Row],[quantity]]&lt;0,Table1[[#This Row],[quantity]],0)</f>
        <v>-2</v>
      </c>
    </row>
    <row r="1006" spans="1:21" ht="14.25" customHeight="1" x14ac:dyDescent="0.25">
      <c r="A1006" s="5">
        <v>45628</v>
      </c>
      <c r="B1006" s="6" t="s">
        <v>83</v>
      </c>
      <c r="C1006" s="6" t="s">
        <v>318</v>
      </c>
      <c r="D1006" s="6" t="s">
        <v>319</v>
      </c>
      <c r="E1006" s="6" t="s">
        <v>264</v>
      </c>
      <c r="F1006" s="6" t="s">
        <v>320</v>
      </c>
      <c r="G1006" s="6" t="s">
        <v>62</v>
      </c>
      <c r="H1006" s="6" t="s">
        <v>63</v>
      </c>
      <c r="I1006" s="6">
        <v>5</v>
      </c>
      <c r="J1006" s="6">
        <v>-5</v>
      </c>
      <c r="K1006" s="6">
        <v>-510.2</v>
      </c>
      <c r="L1006" s="6" t="s">
        <v>192</v>
      </c>
      <c r="M1006" s="6" t="s">
        <v>207</v>
      </c>
      <c r="N1006" s="10">
        <f>IF(AND(Table1[[#This Row],[quantity]] &gt;= 0, Table1[[#This Row],[amount]] &gt;= 0), Table1[[#This Row],[quantity]] * Table1[[#This Row],[amount]], 0)</f>
        <v>0</v>
      </c>
      <c r="O1006" s="10">
        <f t="shared" si="60"/>
        <v>0</v>
      </c>
      <c r="P1006" s="10">
        <f t="shared" si="61"/>
        <v>14873.689999999999</v>
      </c>
      <c r="Q1006" s="10">
        <f t="shared" si="62"/>
        <v>-958</v>
      </c>
      <c r="R1006" s="10">
        <f t="shared" si="63"/>
        <v>374</v>
      </c>
      <c r="S1006" s="10">
        <f>IF(Table1[[#This Row],[quantity]]&gt;0,Table1[[#This Row],[quantity]],0)</f>
        <v>0</v>
      </c>
      <c r="T1006" s="10">
        <f>IF(AND(Table1[[#This Row],[quantity]]&lt;0,Table1[[#This Row],[amount]]&lt;0),Table1[[#This Row],[quantity]]*Table1[[#This Row],[amount]],0)</f>
        <v>2551</v>
      </c>
      <c r="U1006" s="10">
        <f>IF(Table1[[#This Row],[quantity]]&lt;0,Table1[[#This Row],[quantity]],0)</f>
        <v>-5</v>
      </c>
    </row>
    <row r="1007" spans="1:21" ht="14.25" customHeight="1" x14ac:dyDescent="0.25">
      <c r="A1007" s="5">
        <v>45628</v>
      </c>
      <c r="B1007" s="6" t="s">
        <v>83</v>
      </c>
      <c r="C1007" s="6" t="s">
        <v>413</v>
      </c>
      <c r="D1007" s="6" t="s">
        <v>414</v>
      </c>
      <c r="E1007" s="6" t="s">
        <v>264</v>
      </c>
      <c r="F1007" s="6" t="s">
        <v>283</v>
      </c>
      <c r="G1007" s="6" t="s">
        <v>62</v>
      </c>
      <c r="H1007" s="6" t="s">
        <v>63</v>
      </c>
      <c r="I1007" s="6">
        <v>5</v>
      </c>
      <c r="J1007" s="6">
        <v>-5</v>
      </c>
      <c r="K1007" s="6">
        <v>-510.2</v>
      </c>
      <c r="L1007" s="6" t="s">
        <v>153</v>
      </c>
      <c r="M1007" s="6" t="s">
        <v>207</v>
      </c>
      <c r="N1007" s="10">
        <f>IF(AND(Table1[[#This Row],[quantity]] &gt;= 0, Table1[[#This Row],[amount]] &gt;= 0), Table1[[#This Row],[quantity]] * Table1[[#This Row],[amount]], 0)</f>
        <v>0</v>
      </c>
      <c r="O1007" s="10">
        <f t="shared" si="60"/>
        <v>0</v>
      </c>
      <c r="P1007" s="10">
        <f t="shared" si="61"/>
        <v>14873.689999999999</v>
      </c>
      <c r="Q1007" s="10">
        <f t="shared" si="62"/>
        <v>-953</v>
      </c>
      <c r="R1007" s="10">
        <f t="shared" si="63"/>
        <v>373</v>
      </c>
      <c r="S1007" s="10">
        <f>IF(Table1[[#This Row],[quantity]]&gt;0,Table1[[#This Row],[quantity]],0)</f>
        <v>0</v>
      </c>
      <c r="T1007" s="10">
        <f>IF(AND(Table1[[#This Row],[quantity]]&lt;0,Table1[[#This Row],[amount]]&lt;0),Table1[[#This Row],[quantity]]*Table1[[#This Row],[amount]],0)</f>
        <v>2551</v>
      </c>
      <c r="U1007" s="10">
        <f>IF(Table1[[#This Row],[quantity]]&lt;0,Table1[[#This Row],[quantity]],0)</f>
        <v>-5</v>
      </c>
    </row>
    <row r="1008" spans="1:21" ht="14.25" customHeight="1" x14ac:dyDescent="0.25">
      <c r="A1008" s="5">
        <v>45628</v>
      </c>
      <c r="B1008" s="6" t="s">
        <v>83</v>
      </c>
      <c r="C1008" s="6" t="s">
        <v>252</v>
      </c>
      <c r="D1008" s="6" t="s">
        <v>253</v>
      </c>
      <c r="E1008" s="6" t="s">
        <v>45</v>
      </c>
      <c r="F1008" s="6" t="s">
        <v>46</v>
      </c>
      <c r="G1008" s="6" t="s">
        <v>18</v>
      </c>
      <c r="H1008" s="6" t="s">
        <v>109</v>
      </c>
      <c r="I1008" s="6">
        <v>120</v>
      </c>
      <c r="J1008" s="6">
        <v>-5</v>
      </c>
      <c r="K1008" s="6">
        <v>-505.5</v>
      </c>
      <c r="L1008" s="6" t="s">
        <v>86</v>
      </c>
      <c r="M1008" s="6" t="s">
        <v>207</v>
      </c>
      <c r="N1008" s="10">
        <f>IF(AND(Table1[[#This Row],[quantity]] &gt;= 0, Table1[[#This Row],[amount]] &gt;= 0), Table1[[#This Row],[quantity]] * Table1[[#This Row],[amount]], 0)</f>
        <v>0</v>
      </c>
      <c r="O1008" s="10">
        <f t="shared" si="60"/>
        <v>0</v>
      </c>
      <c r="P1008" s="10">
        <f t="shared" si="61"/>
        <v>14873.689999999999</v>
      </c>
      <c r="Q1008" s="10">
        <f t="shared" si="62"/>
        <v>-948</v>
      </c>
      <c r="R1008" s="10">
        <f t="shared" si="63"/>
        <v>372</v>
      </c>
      <c r="S1008" s="10">
        <f>IF(Table1[[#This Row],[quantity]]&gt;0,Table1[[#This Row],[quantity]],0)</f>
        <v>0</v>
      </c>
      <c r="T1008" s="10">
        <f>IF(AND(Table1[[#This Row],[quantity]]&lt;0,Table1[[#This Row],[amount]]&lt;0),Table1[[#This Row],[quantity]]*Table1[[#This Row],[amount]],0)</f>
        <v>2527.5</v>
      </c>
      <c r="U1008" s="10">
        <f>IF(Table1[[#This Row],[quantity]]&lt;0,Table1[[#This Row],[quantity]],0)</f>
        <v>-5</v>
      </c>
    </row>
    <row r="1009" spans="1:21" ht="14.25" customHeight="1" x14ac:dyDescent="0.25">
      <c r="A1009" s="5">
        <v>45642</v>
      </c>
      <c r="B1009" s="6" t="s">
        <v>57</v>
      </c>
      <c r="C1009" s="6" t="s">
        <v>126</v>
      </c>
      <c r="D1009" s="6" t="s">
        <v>127</v>
      </c>
      <c r="E1009" s="6" t="s">
        <v>45</v>
      </c>
      <c r="F1009" s="6" t="s">
        <v>128</v>
      </c>
      <c r="G1009" s="6" t="s">
        <v>31</v>
      </c>
      <c r="H1009" s="6" t="s">
        <v>32</v>
      </c>
      <c r="I1009" s="6">
        <v>32</v>
      </c>
      <c r="J1009" s="6">
        <v>4</v>
      </c>
      <c r="K1009" s="6">
        <v>630.64</v>
      </c>
      <c r="L1009" s="6"/>
      <c r="M1009" s="6" t="s">
        <v>105</v>
      </c>
      <c r="N1009" s="10">
        <f>IF(AND(Table1[[#This Row],[quantity]] &gt;= 0, Table1[[#This Row],[amount]] &gt;= 0), Table1[[#This Row],[quantity]] * Table1[[#This Row],[amount]], 0)</f>
        <v>2522.56</v>
      </c>
      <c r="O1009" s="10">
        <f t="shared" si="60"/>
        <v>10456.970000000001</v>
      </c>
      <c r="P1009" s="10">
        <f t="shared" si="61"/>
        <v>29936.580000000005</v>
      </c>
      <c r="Q1009" s="10">
        <f t="shared" si="62"/>
        <v>226</v>
      </c>
      <c r="R1009" s="10">
        <f t="shared" si="63"/>
        <v>27</v>
      </c>
      <c r="S1009" s="10">
        <f>IF(Table1[[#This Row],[quantity]]&gt;0,Table1[[#This Row],[quantity]],0)</f>
        <v>4</v>
      </c>
      <c r="T1009" s="10">
        <f>IF(AND(Table1[[#This Row],[quantity]]&lt;0,Table1[[#This Row],[amount]]&lt;0),Table1[[#This Row],[quantity]]*Table1[[#This Row],[amount]],0)</f>
        <v>0</v>
      </c>
      <c r="U1009" s="10">
        <f>IF(Table1[[#This Row],[quantity]]&lt;0,Table1[[#This Row],[quantity]],0)</f>
        <v>0</v>
      </c>
    </row>
    <row r="1010" spans="1:21" ht="14.25" customHeight="1" x14ac:dyDescent="0.25">
      <c r="A1010" s="5">
        <v>45628</v>
      </c>
      <c r="B1010" s="6" t="s">
        <v>13</v>
      </c>
      <c r="C1010" s="6" t="s">
        <v>38</v>
      </c>
      <c r="D1010" s="6" t="s">
        <v>39</v>
      </c>
      <c r="E1010" s="6" t="s">
        <v>24</v>
      </c>
      <c r="F1010" s="6" t="s">
        <v>25</v>
      </c>
      <c r="G1010" s="6" t="s">
        <v>40</v>
      </c>
      <c r="H1010" s="6" t="s">
        <v>41</v>
      </c>
      <c r="I1010" s="6">
        <v>1080</v>
      </c>
      <c r="J1010" s="6">
        <v>-8</v>
      </c>
      <c r="K1010" s="6">
        <v>-313.76</v>
      </c>
      <c r="L1010" s="6" t="s">
        <v>28</v>
      </c>
      <c r="M1010" s="6" t="s">
        <v>21</v>
      </c>
      <c r="N1010" s="10">
        <f>IF(AND(Table1[[#This Row],[quantity]] &gt;= 0, Table1[[#This Row],[amount]] &gt;= 0), Table1[[#This Row],[quantity]] * Table1[[#This Row],[amount]], 0)</f>
        <v>0</v>
      </c>
      <c r="O1010" s="10">
        <f t="shared" si="60"/>
        <v>0</v>
      </c>
      <c r="P1010" s="10">
        <f t="shared" si="61"/>
        <v>0</v>
      </c>
      <c r="Q1010" s="10">
        <f t="shared" si="62"/>
        <v>-84</v>
      </c>
      <c r="R1010" s="10">
        <f t="shared" si="63"/>
        <v>61</v>
      </c>
      <c r="S1010" s="10">
        <f>IF(Table1[[#This Row],[quantity]]&gt;0,Table1[[#This Row],[quantity]],0)</f>
        <v>0</v>
      </c>
      <c r="T1010" s="10">
        <f>IF(AND(Table1[[#This Row],[quantity]]&lt;0,Table1[[#This Row],[amount]]&lt;0),Table1[[#This Row],[quantity]]*Table1[[#This Row],[amount]],0)</f>
        <v>2510.08</v>
      </c>
      <c r="U1010" s="10">
        <f>IF(Table1[[#This Row],[quantity]]&lt;0,Table1[[#This Row],[quantity]],0)</f>
        <v>-8</v>
      </c>
    </row>
    <row r="1011" spans="1:21" ht="14.25" customHeight="1" x14ac:dyDescent="0.25">
      <c r="A1011" s="5">
        <v>45642</v>
      </c>
      <c r="B1011" s="6" t="s">
        <v>57</v>
      </c>
      <c r="C1011" s="6" t="s">
        <v>126</v>
      </c>
      <c r="D1011" s="6" t="s">
        <v>127</v>
      </c>
      <c r="E1011" s="6" t="s">
        <v>45</v>
      </c>
      <c r="F1011" s="6" t="s">
        <v>128</v>
      </c>
      <c r="G1011" s="6" t="s">
        <v>26</v>
      </c>
      <c r="H1011" s="6" t="s">
        <v>116</v>
      </c>
      <c r="I1011" s="6">
        <v>6</v>
      </c>
      <c r="J1011" s="6">
        <v>4</v>
      </c>
      <c r="K1011" s="6">
        <v>625.04</v>
      </c>
      <c r="L1011" s="6"/>
      <c r="M1011" s="6" t="s">
        <v>105</v>
      </c>
      <c r="N1011" s="10">
        <f>IF(AND(Table1[[#This Row],[quantity]] &gt;= 0, Table1[[#This Row],[amount]] &gt;= 0), Table1[[#This Row],[quantity]] * Table1[[#This Row],[amount]], 0)</f>
        <v>2500.16</v>
      </c>
      <c r="O1011" s="10">
        <f t="shared" si="60"/>
        <v>7934.4099999999989</v>
      </c>
      <c r="P1011" s="10">
        <f t="shared" si="61"/>
        <v>27414.020000000004</v>
      </c>
      <c r="Q1011" s="10">
        <f t="shared" si="62"/>
        <v>222</v>
      </c>
      <c r="R1011" s="10">
        <f t="shared" si="63"/>
        <v>26</v>
      </c>
      <c r="S1011" s="10">
        <f>IF(Table1[[#This Row],[quantity]]&gt;0,Table1[[#This Row],[quantity]],0)</f>
        <v>4</v>
      </c>
      <c r="T1011" s="10">
        <f>IF(AND(Table1[[#This Row],[quantity]]&lt;0,Table1[[#This Row],[amount]]&lt;0),Table1[[#This Row],[quantity]]*Table1[[#This Row],[amount]],0)</f>
        <v>0</v>
      </c>
      <c r="U1011" s="10">
        <f>IF(Table1[[#This Row],[quantity]]&lt;0,Table1[[#This Row],[quantity]],0)</f>
        <v>0</v>
      </c>
    </row>
    <row r="1012" spans="1:21" ht="14.25" customHeight="1" x14ac:dyDescent="0.25">
      <c r="A1012" s="5">
        <v>45642</v>
      </c>
      <c r="B1012" s="6" t="s">
        <v>57</v>
      </c>
      <c r="C1012" s="6" t="s">
        <v>129</v>
      </c>
      <c r="D1012" s="6" t="s">
        <v>130</v>
      </c>
      <c r="E1012" s="6" t="s">
        <v>81</v>
      </c>
      <c r="F1012" s="6" t="s">
        <v>82</v>
      </c>
      <c r="G1012" s="6" t="s">
        <v>74</v>
      </c>
      <c r="H1012" s="6" t="s">
        <v>76</v>
      </c>
      <c r="I1012" s="6">
        <v>48</v>
      </c>
      <c r="J1012" s="6">
        <v>6</v>
      </c>
      <c r="K1012" s="6">
        <v>409.08</v>
      </c>
      <c r="L1012" s="6"/>
      <c r="M1012" s="6" t="s">
        <v>136</v>
      </c>
      <c r="N1012" s="10">
        <f>IF(AND(Table1[[#This Row],[quantity]] &gt;= 0, Table1[[#This Row],[amount]] &gt;= 0), Table1[[#This Row],[quantity]] * Table1[[#This Row],[amount]], 0)</f>
        <v>2454.48</v>
      </c>
      <c r="O1012" s="10">
        <f t="shared" si="60"/>
        <v>7119.31</v>
      </c>
      <c r="P1012" s="10">
        <f t="shared" si="61"/>
        <v>24327.359999999997</v>
      </c>
      <c r="Q1012" s="10">
        <f t="shared" si="62"/>
        <v>292</v>
      </c>
      <c r="R1012" s="10">
        <f t="shared" si="63"/>
        <v>29</v>
      </c>
      <c r="S1012" s="10">
        <f>IF(Table1[[#This Row],[quantity]]&gt;0,Table1[[#This Row],[quantity]],0)</f>
        <v>6</v>
      </c>
      <c r="T1012" s="10">
        <f>IF(AND(Table1[[#This Row],[quantity]]&lt;0,Table1[[#This Row],[amount]]&lt;0),Table1[[#This Row],[quantity]]*Table1[[#This Row],[amount]],0)</f>
        <v>0</v>
      </c>
      <c r="U1012" s="10">
        <f>IF(Table1[[#This Row],[quantity]]&lt;0,Table1[[#This Row],[quantity]],0)</f>
        <v>0</v>
      </c>
    </row>
    <row r="1013" spans="1:21" ht="14.25" customHeight="1" x14ac:dyDescent="0.25">
      <c r="A1013" s="5">
        <v>45628</v>
      </c>
      <c r="B1013" s="6" t="s">
        <v>83</v>
      </c>
      <c r="C1013" s="6" t="s">
        <v>397</v>
      </c>
      <c r="D1013" s="6" t="s">
        <v>398</v>
      </c>
      <c r="E1013" s="6" t="s">
        <v>224</v>
      </c>
      <c r="F1013" s="6" t="s">
        <v>225</v>
      </c>
      <c r="G1013" s="6" t="s">
        <v>62</v>
      </c>
      <c r="H1013" s="6" t="s">
        <v>71</v>
      </c>
      <c r="I1013" s="6">
        <v>48</v>
      </c>
      <c r="J1013" s="6">
        <v>-6</v>
      </c>
      <c r="K1013" s="6">
        <v>-405.6</v>
      </c>
      <c r="L1013" s="6" t="s">
        <v>86</v>
      </c>
      <c r="M1013" s="6" t="s">
        <v>207</v>
      </c>
      <c r="N1013" s="10">
        <f>IF(AND(Table1[[#This Row],[quantity]] &gt;= 0, Table1[[#This Row],[amount]] &gt;= 0), Table1[[#This Row],[quantity]] * Table1[[#This Row],[amount]], 0)</f>
        <v>0</v>
      </c>
      <c r="O1013" s="10">
        <f t="shared" si="60"/>
        <v>0</v>
      </c>
      <c r="P1013" s="10">
        <f t="shared" si="61"/>
        <v>14873.689999999999</v>
      </c>
      <c r="Q1013" s="10">
        <f t="shared" si="62"/>
        <v>-943</v>
      </c>
      <c r="R1013" s="10">
        <f t="shared" si="63"/>
        <v>371</v>
      </c>
      <c r="S1013" s="10">
        <f>IF(Table1[[#This Row],[quantity]]&gt;0,Table1[[#This Row],[quantity]],0)</f>
        <v>0</v>
      </c>
      <c r="T1013" s="10">
        <f>IF(AND(Table1[[#This Row],[quantity]]&lt;0,Table1[[#This Row],[amount]]&lt;0),Table1[[#This Row],[quantity]]*Table1[[#This Row],[amount]],0)</f>
        <v>2433.6000000000004</v>
      </c>
      <c r="U1013" s="10">
        <f>IF(Table1[[#This Row],[quantity]]&lt;0,Table1[[#This Row],[quantity]],0)</f>
        <v>-6</v>
      </c>
    </row>
    <row r="1014" spans="1:21" ht="14.25" customHeight="1" x14ac:dyDescent="0.25">
      <c r="A1014" s="5">
        <v>45628</v>
      </c>
      <c r="B1014" s="6" t="s">
        <v>83</v>
      </c>
      <c r="C1014" s="6" t="s">
        <v>395</v>
      </c>
      <c r="D1014" s="6" t="s">
        <v>396</v>
      </c>
      <c r="E1014" s="6" t="s">
        <v>24</v>
      </c>
      <c r="F1014" s="6" t="s">
        <v>25</v>
      </c>
      <c r="G1014" s="6" t="s">
        <v>62</v>
      </c>
      <c r="H1014" s="6" t="s">
        <v>63</v>
      </c>
      <c r="I1014" s="6">
        <v>34</v>
      </c>
      <c r="J1014" s="6">
        <v>-4</v>
      </c>
      <c r="K1014" s="6">
        <v>-592.6</v>
      </c>
      <c r="L1014" s="6" t="s">
        <v>174</v>
      </c>
      <c r="M1014" s="6" t="s">
        <v>207</v>
      </c>
      <c r="N1014" s="10">
        <f>IF(AND(Table1[[#This Row],[quantity]] &gt;= 0, Table1[[#This Row],[amount]] &gt;= 0), Table1[[#This Row],[quantity]] * Table1[[#This Row],[amount]], 0)</f>
        <v>0</v>
      </c>
      <c r="O1014" s="10">
        <f t="shared" si="60"/>
        <v>0</v>
      </c>
      <c r="P1014" s="10">
        <f t="shared" si="61"/>
        <v>14873.689999999999</v>
      </c>
      <c r="Q1014" s="10">
        <f t="shared" si="62"/>
        <v>-937</v>
      </c>
      <c r="R1014" s="10">
        <f t="shared" si="63"/>
        <v>370</v>
      </c>
      <c r="S1014" s="10">
        <f>IF(Table1[[#This Row],[quantity]]&gt;0,Table1[[#This Row],[quantity]],0)</f>
        <v>0</v>
      </c>
      <c r="T1014" s="10">
        <f>IF(AND(Table1[[#This Row],[quantity]]&lt;0,Table1[[#This Row],[amount]]&lt;0),Table1[[#This Row],[quantity]]*Table1[[#This Row],[amount]],0)</f>
        <v>2370.4</v>
      </c>
      <c r="U1014" s="10">
        <f>IF(Table1[[#This Row],[quantity]]&lt;0,Table1[[#This Row],[quantity]],0)</f>
        <v>-4</v>
      </c>
    </row>
    <row r="1015" spans="1:21" ht="14.25" customHeight="1" x14ac:dyDescent="0.25">
      <c r="A1015" s="5">
        <v>45628</v>
      </c>
      <c r="B1015" s="6" t="s">
        <v>83</v>
      </c>
      <c r="C1015" s="6" t="s">
        <v>216</v>
      </c>
      <c r="D1015" s="6" t="s">
        <v>217</v>
      </c>
      <c r="E1015" s="6" t="s">
        <v>184</v>
      </c>
      <c r="F1015" s="6" t="s">
        <v>185</v>
      </c>
      <c r="G1015" s="6" t="s">
        <v>18</v>
      </c>
      <c r="H1015" s="6" t="s">
        <v>103</v>
      </c>
      <c r="I1015" s="6">
        <v>192</v>
      </c>
      <c r="J1015" s="6">
        <v>-6</v>
      </c>
      <c r="K1015" s="6">
        <v>-394.68</v>
      </c>
      <c r="L1015" s="6" t="s">
        <v>153</v>
      </c>
      <c r="M1015" s="6" t="s">
        <v>207</v>
      </c>
      <c r="N1015" s="10">
        <f>IF(AND(Table1[[#This Row],[quantity]] &gt;= 0, Table1[[#This Row],[amount]] &gt;= 0), Table1[[#This Row],[quantity]] * Table1[[#This Row],[amount]], 0)</f>
        <v>0</v>
      </c>
      <c r="O1015" s="10">
        <f t="shared" si="60"/>
        <v>0</v>
      </c>
      <c r="P1015" s="10">
        <f t="shared" si="61"/>
        <v>14873.689999999999</v>
      </c>
      <c r="Q1015" s="10">
        <f t="shared" si="62"/>
        <v>-933</v>
      </c>
      <c r="R1015" s="10">
        <f t="shared" si="63"/>
        <v>369</v>
      </c>
      <c r="S1015" s="10">
        <f>IF(Table1[[#This Row],[quantity]]&gt;0,Table1[[#This Row],[quantity]],0)</f>
        <v>0</v>
      </c>
      <c r="T1015" s="10">
        <f>IF(AND(Table1[[#This Row],[quantity]]&lt;0,Table1[[#This Row],[amount]]&lt;0),Table1[[#This Row],[quantity]]*Table1[[#This Row],[amount]],0)</f>
        <v>2368.08</v>
      </c>
      <c r="U1015" s="10">
        <f>IF(Table1[[#This Row],[quantity]]&lt;0,Table1[[#This Row],[quantity]],0)</f>
        <v>-6</v>
      </c>
    </row>
    <row r="1016" spans="1:21" ht="14.25" customHeight="1" x14ac:dyDescent="0.25">
      <c r="A1016" s="5">
        <v>45628</v>
      </c>
      <c r="B1016" s="6" t="s">
        <v>83</v>
      </c>
      <c r="C1016" s="6" t="s">
        <v>393</v>
      </c>
      <c r="D1016" s="6" t="s">
        <v>394</v>
      </c>
      <c r="E1016" s="6" t="s">
        <v>329</v>
      </c>
      <c r="F1016" s="6" t="s">
        <v>330</v>
      </c>
      <c r="G1016" s="6" t="s">
        <v>55</v>
      </c>
      <c r="H1016" s="6" t="s">
        <v>56</v>
      </c>
      <c r="I1016" s="6">
        <v>12</v>
      </c>
      <c r="J1016" s="6">
        <v>-3</v>
      </c>
      <c r="K1016" s="6">
        <v>-780</v>
      </c>
      <c r="L1016" s="6" t="s">
        <v>86</v>
      </c>
      <c r="M1016" s="6" t="s">
        <v>207</v>
      </c>
      <c r="N1016" s="10">
        <f>IF(AND(Table1[[#This Row],[quantity]] &gt;= 0, Table1[[#This Row],[amount]] &gt;= 0), Table1[[#This Row],[quantity]] * Table1[[#This Row],[amount]], 0)</f>
        <v>0</v>
      </c>
      <c r="O1016" s="10">
        <f t="shared" si="60"/>
        <v>0</v>
      </c>
      <c r="P1016" s="10">
        <f t="shared" si="61"/>
        <v>14873.689999999999</v>
      </c>
      <c r="Q1016" s="10">
        <f t="shared" si="62"/>
        <v>-927</v>
      </c>
      <c r="R1016" s="10">
        <f t="shared" si="63"/>
        <v>368</v>
      </c>
      <c r="S1016" s="10">
        <f>IF(Table1[[#This Row],[quantity]]&gt;0,Table1[[#This Row],[quantity]],0)</f>
        <v>0</v>
      </c>
      <c r="T1016" s="10">
        <f>IF(AND(Table1[[#This Row],[quantity]]&lt;0,Table1[[#This Row],[amount]]&lt;0),Table1[[#This Row],[quantity]]*Table1[[#This Row],[amount]],0)</f>
        <v>2340</v>
      </c>
      <c r="U1016" s="10">
        <f>IF(Table1[[#This Row],[quantity]]&lt;0,Table1[[#This Row],[quantity]],0)</f>
        <v>-3</v>
      </c>
    </row>
    <row r="1017" spans="1:21" ht="14.25" customHeight="1" x14ac:dyDescent="0.25">
      <c r="A1017" s="5">
        <v>45628</v>
      </c>
      <c r="B1017" s="6" t="s">
        <v>57</v>
      </c>
      <c r="C1017" s="6" t="s">
        <v>750</v>
      </c>
      <c r="D1017" s="6" t="s">
        <v>751</v>
      </c>
      <c r="E1017" s="6" t="s">
        <v>212</v>
      </c>
      <c r="F1017" s="6" t="s">
        <v>213</v>
      </c>
      <c r="G1017" s="6" t="s">
        <v>94</v>
      </c>
      <c r="H1017" s="6" t="s">
        <v>98</v>
      </c>
      <c r="I1017" s="6">
        <v>48</v>
      </c>
      <c r="J1017" s="6">
        <v>4</v>
      </c>
      <c r="K1017" s="6">
        <v>578.91999999999996</v>
      </c>
      <c r="L1017" s="6"/>
      <c r="M1017" s="6" t="s">
        <v>207</v>
      </c>
      <c r="N1017" s="10">
        <f>IF(AND(Table1[[#This Row],[quantity]] &gt;= 0, Table1[[#This Row],[amount]] &gt;= 0), Table1[[#This Row],[quantity]] * Table1[[#This Row],[amount]], 0)</f>
        <v>2315.6799999999998</v>
      </c>
      <c r="O1017" s="10">
        <f t="shared" si="60"/>
        <v>2315.6799999999998</v>
      </c>
      <c r="P1017" s="10">
        <f t="shared" si="61"/>
        <v>14873.689999999999</v>
      </c>
      <c r="Q1017" s="10">
        <f t="shared" si="62"/>
        <v>-924</v>
      </c>
      <c r="R1017" s="10">
        <f t="shared" si="63"/>
        <v>367</v>
      </c>
      <c r="S1017" s="10">
        <f>IF(Table1[[#This Row],[quantity]]&gt;0,Table1[[#This Row],[quantity]],0)</f>
        <v>4</v>
      </c>
      <c r="T1017" s="10">
        <f>IF(AND(Table1[[#This Row],[quantity]]&lt;0,Table1[[#This Row],[amount]]&lt;0),Table1[[#This Row],[quantity]]*Table1[[#This Row],[amount]],0)</f>
        <v>0</v>
      </c>
      <c r="U1017" s="10">
        <f>IF(Table1[[#This Row],[quantity]]&lt;0,Table1[[#This Row],[quantity]],0)</f>
        <v>0</v>
      </c>
    </row>
    <row r="1018" spans="1:21" ht="14.25" customHeight="1" x14ac:dyDescent="0.25">
      <c r="A1018" s="5">
        <v>45628</v>
      </c>
      <c r="B1018" s="6" t="s">
        <v>57</v>
      </c>
      <c r="C1018" s="6" t="s">
        <v>748</v>
      </c>
      <c r="D1018" s="6" t="s">
        <v>749</v>
      </c>
      <c r="E1018" s="6" t="s">
        <v>45</v>
      </c>
      <c r="F1018" s="6" t="s">
        <v>152</v>
      </c>
      <c r="G1018" s="6" t="s">
        <v>94</v>
      </c>
      <c r="H1018" s="6" t="s">
        <v>98</v>
      </c>
      <c r="I1018" s="6">
        <v>72</v>
      </c>
      <c r="J1018" s="6">
        <v>4</v>
      </c>
      <c r="K1018" s="6">
        <v>578.91999999999996</v>
      </c>
      <c r="L1018" s="6"/>
      <c r="M1018" s="6" t="s">
        <v>207</v>
      </c>
      <c r="N1018" s="10">
        <f>IF(AND(Table1[[#This Row],[quantity]] &gt;= 0, Table1[[#This Row],[amount]] &gt;= 0), Table1[[#This Row],[quantity]] * Table1[[#This Row],[amount]], 0)</f>
        <v>2315.6799999999998</v>
      </c>
      <c r="O1018" s="10">
        <f t="shared" si="60"/>
        <v>4294.5999999999995</v>
      </c>
      <c r="P1018" s="10">
        <f t="shared" si="61"/>
        <v>12558.010000000002</v>
      </c>
      <c r="Q1018" s="10">
        <f t="shared" si="62"/>
        <v>-928</v>
      </c>
      <c r="R1018" s="10">
        <f t="shared" si="63"/>
        <v>366</v>
      </c>
      <c r="S1018" s="10">
        <f>IF(Table1[[#This Row],[quantity]]&gt;0,Table1[[#This Row],[quantity]],0)</f>
        <v>4</v>
      </c>
      <c r="T1018" s="10">
        <f>IF(AND(Table1[[#This Row],[quantity]]&lt;0,Table1[[#This Row],[amount]]&lt;0),Table1[[#This Row],[quantity]]*Table1[[#This Row],[amount]],0)</f>
        <v>0</v>
      </c>
      <c r="U1018" s="10">
        <f>IF(Table1[[#This Row],[quantity]]&lt;0,Table1[[#This Row],[quantity]],0)</f>
        <v>0</v>
      </c>
    </row>
    <row r="1019" spans="1:21" ht="14.25" customHeight="1" x14ac:dyDescent="0.25">
      <c r="A1019" s="5">
        <v>45640</v>
      </c>
      <c r="B1019" s="6" t="s">
        <v>57</v>
      </c>
      <c r="C1019" s="6" t="s">
        <v>87</v>
      </c>
      <c r="D1019" s="6" t="s">
        <v>88</v>
      </c>
      <c r="E1019" s="6" t="s">
        <v>60</v>
      </c>
      <c r="F1019" s="6" t="s">
        <v>61</v>
      </c>
      <c r="G1019" s="6" t="s">
        <v>110</v>
      </c>
      <c r="H1019" s="6" t="s">
        <v>111</v>
      </c>
      <c r="I1019" s="6">
        <v>48</v>
      </c>
      <c r="J1019" s="6">
        <v>4</v>
      </c>
      <c r="K1019" s="6">
        <v>566.67999999999995</v>
      </c>
      <c r="L1019" s="6"/>
      <c r="M1019" s="6" t="s">
        <v>105</v>
      </c>
      <c r="N1019" s="10">
        <f>IF(AND(Table1[[#This Row],[quantity]] &gt;= 0, Table1[[#This Row],[amount]] &gt;= 0), Table1[[#This Row],[quantity]] * Table1[[#This Row],[amount]], 0)</f>
        <v>2266.7199999999998</v>
      </c>
      <c r="O1019" s="10">
        <f t="shared" si="60"/>
        <v>6554.5400000000009</v>
      </c>
      <c r="P1019" s="10">
        <f t="shared" si="61"/>
        <v>24913.860000000004</v>
      </c>
      <c r="Q1019" s="10">
        <f t="shared" si="62"/>
        <v>218</v>
      </c>
      <c r="R1019" s="10">
        <f t="shared" si="63"/>
        <v>25</v>
      </c>
      <c r="S1019" s="10">
        <f>IF(Table1[[#This Row],[quantity]]&gt;0,Table1[[#This Row],[quantity]],0)</f>
        <v>4</v>
      </c>
      <c r="T1019" s="10">
        <f>IF(AND(Table1[[#This Row],[quantity]]&lt;0,Table1[[#This Row],[amount]]&lt;0),Table1[[#This Row],[quantity]]*Table1[[#This Row],[amount]],0)</f>
        <v>0</v>
      </c>
      <c r="U1019" s="10">
        <f>IF(Table1[[#This Row],[quantity]]&lt;0,Table1[[#This Row],[quantity]],0)</f>
        <v>0</v>
      </c>
    </row>
    <row r="1020" spans="1:21" ht="14.25" customHeight="1" x14ac:dyDescent="0.25">
      <c r="A1020" s="5">
        <v>45628</v>
      </c>
      <c r="B1020" s="6" t="s">
        <v>13</v>
      </c>
      <c r="C1020" s="6" t="s">
        <v>14</v>
      </c>
      <c r="D1020" s="6" t="s">
        <v>15</v>
      </c>
      <c r="E1020" s="6" t="s">
        <v>16</v>
      </c>
      <c r="F1020" s="6" t="s">
        <v>17</v>
      </c>
      <c r="G1020" s="6" t="s">
        <v>18</v>
      </c>
      <c r="H1020" s="6" t="s">
        <v>19</v>
      </c>
      <c r="I1020" s="6">
        <v>36</v>
      </c>
      <c r="J1020" s="6">
        <v>-3</v>
      </c>
      <c r="K1020" s="6">
        <v>-736.62</v>
      </c>
      <c r="L1020" s="6" t="s">
        <v>20</v>
      </c>
      <c r="M1020" s="6" t="s">
        <v>21</v>
      </c>
      <c r="N1020" s="10">
        <f>IF(AND(Table1[[#This Row],[quantity]] &gt;= 0, Table1[[#This Row],[amount]] &gt;= 0), Table1[[#This Row],[quantity]] * Table1[[#This Row],[amount]], 0)</f>
        <v>0</v>
      </c>
      <c r="O1020" s="10">
        <f t="shared" si="60"/>
        <v>0</v>
      </c>
      <c r="P1020" s="10">
        <f t="shared" si="61"/>
        <v>0</v>
      </c>
      <c r="Q1020" s="10">
        <f t="shared" si="62"/>
        <v>-76</v>
      </c>
      <c r="R1020" s="10">
        <f t="shared" si="63"/>
        <v>60</v>
      </c>
      <c r="S1020" s="10">
        <f>IF(Table1[[#This Row],[quantity]]&gt;0,Table1[[#This Row],[quantity]],0)</f>
        <v>0</v>
      </c>
      <c r="T1020" s="10">
        <f>IF(AND(Table1[[#This Row],[quantity]]&lt;0,Table1[[#This Row],[amount]]&lt;0),Table1[[#This Row],[quantity]]*Table1[[#This Row],[amount]],0)</f>
        <v>2209.86</v>
      </c>
      <c r="U1020" s="10">
        <f>IF(Table1[[#This Row],[quantity]]&lt;0,Table1[[#This Row],[quantity]],0)</f>
        <v>-3</v>
      </c>
    </row>
    <row r="1021" spans="1:21" ht="14.25" customHeight="1" x14ac:dyDescent="0.25">
      <c r="A1021" s="5">
        <v>45628</v>
      </c>
      <c r="B1021" s="6" t="s">
        <v>83</v>
      </c>
      <c r="C1021" s="6" t="s">
        <v>177</v>
      </c>
      <c r="D1021" s="6" t="s">
        <v>178</v>
      </c>
      <c r="E1021" s="6" t="s">
        <v>45</v>
      </c>
      <c r="F1021" s="6" t="s">
        <v>46</v>
      </c>
      <c r="G1021" s="6" t="s">
        <v>31</v>
      </c>
      <c r="H1021" s="6" t="s">
        <v>32</v>
      </c>
      <c r="I1021" s="6">
        <v>12</v>
      </c>
      <c r="J1021" s="6">
        <v>-2</v>
      </c>
      <c r="K1021" s="6">
        <v>-1088.06</v>
      </c>
      <c r="L1021" s="6" t="s">
        <v>179</v>
      </c>
      <c r="M1021" s="6" t="s">
        <v>207</v>
      </c>
      <c r="N1021" s="10">
        <f>IF(AND(Table1[[#This Row],[quantity]] &gt;= 0, Table1[[#This Row],[amount]] &gt;= 0), Table1[[#This Row],[quantity]] * Table1[[#This Row],[amount]], 0)</f>
        <v>0</v>
      </c>
      <c r="O1021" s="10">
        <f t="shared" si="60"/>
        <v>0</v>
      </c>
      <c r="P1021" s="10">
        <f t="shared" si="61"/>
        <v>10242.330000000002</v>
      </c>
      <c r="Q1021" s="10">
        <f t="shared" si="62"/>
        <v>-932</v>
      </c>
      <c r="R1021" s="10">
        <f t="shared" si="63"/>
        <v>365</v>
      </c>
      <c r="S1021" s="10">
        <f>IF(Table1[[#This Row],[quantity]]&gt;0,Table1[[#This Row],[quantity]],0)</f>
        <v>0</v>
      </c>
      <c r="T1021" s="10">
        <f>IF(AND(Table1[[#This Row],[quantity]]&lt;0,Table1[[#This Row],[amount]]&lt;0),Table1[[#This Row],[quantity]]*Table1[[#This Row],[amount]],0)</f>
        <v>2176.12</v>
      </c>
      <c r="U1021" s="10">
        <f>IF(Table1[[#This Row],[quantity]]&lt;0,Table1[[#This Row],[quantity]],0)</f>
        <v>-2</v>
      </c>
    </row>
    <row r="1022" spans="1:21" ht="14.25" customHeight="1" x14ac:dyDescent="0.25">
      <c r="A1022" s="5">
        <v>45640</v>
      </c>
      <c r="B1022" s="6" t="s">
        <v>57</v>
      </c>
      <c r="C1022" s="6" t="s">
        <v>65</v>
      </c>
      <c r="D1022" s="6" t="s">
        <v>66</v>
      </c>
      <c r="E1022" s="6" t="s">
        <v>60</v>
      </c>
      <c r="F1022" s="6" t="s">
        <v>61</v>
      </c>
      <c r="G1022" s="6" t="s">
        <v>62</v>
      </c>
      <c r="H1022" s="6" t="s">
        <v>71</v>
      </c>
      <c r="I1022" s="6">
        <v>24</v>
      </c>
      <c r="J1022" s="6">
        <v>4</v>
      </c>
      <c r="K1022" s="6">
        <v>540.72</v>
      </c>
      <c r="L1022" s="6"/>
      <c r="M1022" s="6" t="s">
        <v>105</v>
      </c>
      <c r="N1022" s="10">
        <f>IF(AND(Table1[[#This Row],[quantity]] &gt;= 0, Table1[[#This Row],[amount]] &gt;= 0), Table1[[#This Row],[quantity]] * Table1[[#This Row],[amount]], 0)</f>
        <v>2162.88</v>
      </c>
      <c r="O1022" s="10">
        <f t="shared" si="60"/>
        <v>8479.57</v>
      </c>
      <c r="P1022" s="10">
        <f t="shared" si="61"/>
        <v>22647.140000000003</v>
      </c>
      <c r="Q1022" s="10">
        <f t="shared" si="62"/>
        <v>214</v>
      </c>
      <c r="R1022" s="10">
        <f t="shared" si="63"/>
        <v>24</v>
      </c>
      <c r="S1022" s="10">
        <f>IF(Table1[[#This Row],[quantity]]&gt;0,Table1[[#This Row],[quantity]],0)</f>
        <v>4</v>
      </c>
      <c r="T1022" s="10">
        <f>IF(AND(Table1[[#This Row],[quantity]]&lt;0,Table1[[#This Row],[amount]]&lt;0),Table1[[#This Row],[quantity]]*Table1[[#This Row],[amount]],0)</f>
        <v>0</v>
      </c>
      <c r="U1022" s="10">
        <f>IF(Table1[[#This Row],[quantity]]&lt;0,Table1[[#This Row],[quantity]],0)</f>
        <v>0</v>
      </c>
    </row>
    <row r="1023" spans="1:21" ht="14.25" customHeight="1" x14ac:dyDescent="0.25">
      <c r="A1023" s="5">
        <v>45628</v>
      </c>
      <c r="B1023" s="6" t="s">
        <v>83</v>
      </c>
      <c r="C1023" s="6" t="s">
        <v>203</v>
      </c>
      <c r="D1023" s="6" t="s">
        <v>204</v>
      </c>
      <c r="E1023" s="6" t="s">
        <v>16</v>
      </c>
      <c r="F1023" s="6" t="s">
        <v>17</v>
      </c>
      <c r="G1023" s="6" t="s">
        <v>18</v>
      </c>
      <c r="H1023" s="6" t="s">
        <v>102</v>
      </c>
      <c r="I1023" s="6">
        <v>40</v>
      </c>
      <c r="J1023" s="6">
        <v>-1</v>
      </c>
      <c r="K1023" s="6">
        <v>-2141.96</v>
      </c>
      <c r="L1023" s="6" t="s">
        <v>86</v>
      </c>
      <c r="M1023" s="6" t="s">
        <v>21</v>
      </c>
      <c r="N1023" s="10">
        <f>IF(AND(Table1[[#This Row],[quantity]] &gt;= 0, Table1[[#This Row],[amount]] &gt;= 0), Table1[[#This Row],[quantity]] * Table1[[#This Row],[amount]], 0)</f>
        <v>0</v>
      </c>
      <c r="O1023" s="10">
        <f t="shared" si="60"/>
        <v>0</v>
      </c>
      <c r="P1023" s="10">
        <f t="shared" si="61"/>
        <v>0</v>
      </c>
      <c r="Q1023" s="10">
        <f t="shared" si="62"/>
        <v>-73</v>
      </c>
      <c r="R1023" s="10">
        <f t="shared" si="63"/>
        <v>59</v>
      </c>
      <c r="S1023" s="10">
        <f>IF(Table1[[#This Row],[quantity]]&gt;0,Table1[[#This Row],[quantity]],0)</f>
        <v>0</v>
      </c>
      <c r="T1023" s="10">
        <f>IF(AND(Table1[[#This Row],[quantity]]&lt;0,Table1[[#This Row],[amount]]&lt;0),Table1[[#This Row],[quantity]]*Table1[[#This Row],[amount]],0)</f>
        <v>2141.96</v>
      </c>
      <c r="U1023" s="10">
        <f>IF(Table1[[#This Row],[quantity]]&lt;0,Table1[[#This Row],[quantity]],0)</f>
        <v>-1</v>
      </c>
    </row>
    <row r="1024" spans="1:21" ht="14.25" customHeight="1" x14ac:dyDescent="0.25">
      <c r="A1024" s="5">
        <v>45628</v>
      </c>
      <c r="B1024" s="6" t="s">
        <v>83</v>
      </c>
      <c r="C1024" s="6" t="s">
        <v>195</v>
      </c>
      <c r="D1024" s="6" t="s">
        <v>196</v>
      </c>
      <c r="E1024" s="6" t="s">
        <v>45</v>
      </c>
      <c r="F1024" s="6" t="s">
        <v>46</v>
      </c>
      <c r="G1024" s="6" t="s">
        <v>18</v>
      </c>
      <c r="H1024" s="6" t="s">
        <v>102</v>
      </c>
      <c r="I1024" s="6">
        <v>40</v>
      </c>
      <c r="J1024" s="6">
        <v>-1</v>
      </c>
      <c r="K1024" s="6">
        <v>-2141.96</v>
      </c>
      <c r="L1024" s="6" t="s">
        <v>86</v>
      </c>
      <c r="M1024" s="6" t="s">
        <v>21</v>
      </c>
      <c r="N1024" s="10">
        <f>IF(AND(Table1[[#This Row],[quantity]] &gt;= 0, Table1[[#This Row],[amount]] &gt;= 0), Table1[[#This Row],[quantity]] * Table1[[#This Row],[amount]], 0)</f>
        <v>0</v>
      </c>
      <c r="O1024" s="10">
        <f t="shared" si="60"/>
        <v>0</v>
      </c>
      <c r="P1024" s="10">
        <f t="shared" si="61"/>
        <v>0</v>
      </c>
      <c r="Q1024" s="10">
        <f t="shared" si="62"/>
        <v>-72</v>
      </c>
      <c r="R1024" s="10">
        <f t="shared" si="63"/>
        <v>58</v>
      </c>
      <c r="S1024" s="10">
        <f>IF(Table1[[#This Row],[quantity]]&gt;0,Table1[[#This Row],[quantity]],0)</f>
        <v>0</v>
      </c>
      <c r="T1024" s="10">
        <f>IF(AND(Table1[[#This Row],[quantity]]&lt;0,Table1[[#This Row],[amount]]&lt;0),Table1[[#This Row],[quantity]]*Table1[[#This Row],[amount]],0)</f>
        <v>2141.96</v>
      </c>
      <c r="U1024" s="10">
        <f>IF(Table1[[#This Row],[quantity]]&lt;0,Table1[[#This Row],[quantity]],0)</f>
        <v>-1</v>
      </c>
    </row>
    <row r="1025" spans="1:21" ht="14.25" customHeight="1" x14ac:dyDescent="0.25">
      <c r="A1025" s="5">
        <v>45643</v>
      </c>
      <c r="B1025" s="6" t="s">
        <v>57</v>
      </c>
      <c r="C1025" s="6" t="s">
        <v>87</v>
      </c>
      <c r="D1025" s="6" t="s">
        <v>88</v>
      </c>
      <c r="E1025" s="6" t="s">
        <v>60</v>
      </c>
      <c r="F1025" s="6" t="s">
        <v>61</v>
      </c>
      <c r="G1025" s="6" t="s">
        <v>110</v>
      </c>
      <c r="H1025" s="6" t="s">
        <v>111</v>
      </c>
      <c r="I1025" s="6">
        <v>96</v>
      </c>
      <c r="J1025" s="6">
        <v>6</v>
      </c>
      <c r="K1025" s="6">
        <v>350.04</v>
      </c>
      <c r="L1025" s="6"/>
      <c r="M1025" s="6" t="s">
        <v>136</v>
      </c>
      <c r="N1025" s="10">
        <f>IF(AND(Table1[[#This Row],[quantity]] &gt;= 0, Table1[[#This Row],[amount]] &gt;= 0), Table1[[#This Row],[quantity]] * Table1[[#This Row],[amount]], 0)</f>
        <v>2100.2400000000002</v>
      </c>
      <c r="O1025" s="10">
        <f t="shared" si="60"/>
        <v>4287.8200000000006</v>
      </c>
      <c r="P1025" s="10">
        <f t="shared" si="61"/>
        <v>21872.879999999997</v>
      </c>
      <c r="Q1025" s="10">
        <f t="shared" si="62"/>
        <v>286</v>
      </c>
      <c r="R1025" s="10">
        <f t="shared" si="63"/>
        <v>28</v>
      </c>
      <c r="S1025" s="10">
        <f>IF(Table1[[#This Row],[quantity]]&gt;0,Table1[[#This Row],[quantity]],0)</f>
        <v>6</v>
      </c>
      <c r="T1025" s="10">
        <f>IF(AND(Table1[[#This Row],[quantity]]&lt;0,Table1[[#This Row],[amount]]&lt;0),Table1[[#This Row],[quantity]]*Table1[[#This Row],[amount]],0)</f>
        <v>0</v>
      </c>
      <c r="U1025" s="10">
        <f>IF(Table1[[#This Row],[quantity]]&lt;0,Table1[[#This Row],[quantity]],0)</f>
        <v>0</v>
      </c>
    </row>
    <row r="1026" spans="1:21" ht="14.25" customHeight="1" x14ac:dyDescent="0.25">
      <c r="A1026" s="5">
        <v>45628</v>
      </c>
      <c r="B1026" s="6" t="s">
        <v>83</v>
      </c>
      <c r="C1026" s="6" t="s">
        <v>154</v>
      </c>
      <c r="D1026" s="6" t="s">
        <v>155</v>
      </c>
      <c r="E1026" s="6" t="s">
        <v>24</v>
      </c>
      <c r="F1026" s="6" t="s">
        <v>25</v>
      </c>
      <c r="G1026" s="6" t="s">
        <v>18</v>
      </c>
      <c r="H1026" s="6" t="s">
        <v>19</v>
      </c>
      <c r="I1026" s="6">
        <v>48</v>
      </c>
      <c r="J1026" s="6">
        <v>-2</v>
      </c>
      <c r="K1026" s="6">
        <v>-1026.78</v>
      </c>
      <c r="L1026" s="6" t="s">
        <v>153</v>
      </c>
      <c r="M1026" s="6" t="s">
        <v>207</v>
      </c>
      <c r="N1026" s="10">
        <f>IF(AND(Table1[[#This Row],[quantity]] &gt;= 0, Table1[[#This Row],[amount]] &gt;= 0), Table1[[#This Row],[quantity]] * Table1[[#This Row],[amount]], 0)</f>
        <v>0</v>
      </c>
      <c r="O1026" s="10">
        <f t="shared" ref="O1026:O1089" si="64">SUMIF(C1026:C2526,C1026,N1026:N2526)</f>
        <v>0</v>
      </c>
      <c r="P1026" s="10">
        <f t="shared" ref="P1026:P1089" si="65">SUMIF(M1026:M2526,M1026,N1026:N2526)</f>
        <v>10242.330000000002</v>
      </c>
      <c r="Q1026" s="10">
        <f t="shared" ref="Q1026:Q1089" si="66">SUMIF(M1026:M2526,M1026,J1026:J2526)</f>
        <v>-930</v>
      </c>
      <c r="R1026" s="10">
        <f t="shared" ref="R1026:R1089" si="67">COUNTIF(M1026:M2526,M1026)</f>
        <v>364</v>
      </c>
      <c r="S1026" s="10">
        <f>IF(Table1[[#This Row],[quantity]]&gt;0,Table1[[#This Row],[quantity]],0)</f>
        <v>0</v>
      </c>
      <c r="T1026" s="10">
        <f>IF(AND(Table1[[#This Row],[quantity]]&lt;0,Table1[[#This Row],[amount]]&lt;0),Table1[[#This Row],[quantity]]*Table1[[#This Row],[amount]],0)</f>
        <v>2053.56</v>
      </c>
      <c r="U1026" s="10">
        <f>IF(Table1[[#This Row],[quantity]]&lt;0,Table1[[#This Row],[quantity]],0)</f>
        <v>-2</v>
      </c>
    </row>
    <row r="1027" spans="1:21" ht="14.25" customHeight="1" x14ac:dyDescent="0.25">
      <c r="A1027" s="5">
        <v>45643</v>
      </c>
      <c r="B1027" s="6" t="s">
        <v>57</v>
      </c>
      <c r="C1027" s="6" t="s">
        <v>137</v>
      </c>
      <c r="D1027" s="6" t="s">
        <v>138</v>
      </c>
      <c r="E1027" s="6" t="s">
        <v>60</v>
      </c>
      <c r="F1027" s="6" t="s">
        <v>61</v>
      </c>
      <c r="G1027" s="6" t="s">
        <v>31</v>
      </c>
      <c r="H1027" s="6" t="s">
        <v>117</v>
      </c>
      <c r="I1027" s="6">
        <v>1</v>
      </c>
      <c r="J1027" s="6">
        <v>1</v>
      </c>
      <c r="K1027" s="6">
        <v>2043.29</v>
      </c>
      <c r="L1027" s="6"/>
      <c r="M1027" s="6" t="s">
        <v>136</v>
      </c>
      <c r="N1027" s="10">
        <f>IF(AND(Table1[[#This Row],[quantity]] &gt;= 0, Table1[[#This Row],[amount]] &gt;= 0), Table1[[#This Row],[quantity]] * Table1[[#This Row],[amount]], 0)</f>
        <v>2043.29</v>
      </c>
      <c r="O1027" s="10">
        <f t="shared" si="64"/>
        <v>10996</v>
      </c>
      <c r="P1027" s="10">
        <f t="shared" si="65"/>
        <v>19772.64</v>
      </c>
      <c r="Q1027" s="10">
        <f t="shared" si="66"/>
        <v>280</v>
      </c>
      <c r="R1027" s="10">
        <f t="shared" si="67"/>
        <v>27</v>
      </c>
      <c r="S1027" s="10">
        <f>IF(Table1[[#This Row],[quantity]]&gt;0,Table1[[#This Row],[quantity]],0)</f>
        <v>1</v>
      </c>
      <c r="T1027" s="10">
        <f>IF(AND(Table1[[#This Row],[quantity]]&lt;0,Table1[[#This Row],[amount]]&lt;0),Table1[[#This Row],[quantity]]*Table1[[#This Row],[amount]],0)</f>
        <v>0</v>
      </c>
      <c r="U1027" s="10">
        <f>IF(Table1[[#This Row],[quantity]]&lt;0,Table1[[#This Row],[quantity]],0)</f>
        <v>0</v>
      </c>
    </row>
    <row r="1028" spans="1:21" ht="14.25" customHeight="1" x14ac:dyDescent="0.25">
      <c r="A1028" s="5">
        <v>45642</v>
      </c>
      <c r="B1028" s="6" t="s">
        <v>57</v>
      </c>
      <c r="C1028" s="6" t="s">
        <v>129</v>
      </c>
      <c r="D1028" s="6" t="s">
        <v>130</v>
      </c>
      <c r="E1028" s="6" t="s">
        <v>81</v>
      </c>
      <c r="F1028" s="6" t="s">
        <v>82</v>
      </c>
      <c r="G1028" s="6" t="s">
        <v>26</v>
      </c>
      <c r="H1028" s="6" t="s">
        <v>27</v>
      </c>
      <c r="I1028" s="6">
        <v>12</v>
      </c>
      <c r="J1028" s="6">
        <v>3</v>
      </c>
      <c r="K1028" s="6">
        <v>666.96</v>
      </c>
      <c r="L1028" s="6"/>
      <c r="M1028" s="6" t="s">
        <v>105</v>
      </c>
      <c r="N1028" s="10">
        <f>IF(AND(Table1[[#This Row],[quantity]] &gt;= 0, Table1[[#This Row],[amount]] &gt;= 0), Table1[[#This Row],[quantity]] * Table1[[#This Row],[amount]], 0)</f>
        <v>2000.88</v>
      </c>
      <c r="O1028" s="10">
        <f t="shared" si="64"/>
        <v>4664.8300000000008</v>
      </c>
      <c r="P1028" s="10">
        <f t="shared" si="65"/>
        <v>20484.260000000002</v>
      </c>
      <c r="Q1028" s="10">
        <f t="shared" si="66"/>
        <v>210</v>
      </c>
      <c r="R1028" s="10">
        <f t="shared" si="67"/>
        <v>23</v>
      </c>
      <c r="S1028" s="10">
        <f>IF(Table1[[#This Row],[quantity]]&gt;0,Table1[[#This Row],[quantity]],0)</f>
        <v>3</v>
      </c>
      <c r="T1028" s="10">
        <f>IF(AND(Table1[[#This Row],[quantity]]&lt;0,Table1[[#This Row],[amount]]&lt;0),Table1[[#This Row],[quantity]]*Table1[[#This Row],[amount]],0)</f>
        <v>0</v>
      </c>
      <c r="U1028" s="10">
        <f>IF(Table1[[#This Row],[quantity]]&lt;0,Table1[[#This Row],[quantity]],0)</f>
        <v>0</v>
      </c>
    </row>
    <row r="1029" spans="1:21" ht="14.25" customHeight="1" x14ac:dyDescent="0.25">
      <c r="A1029" s="5">
        <v>45643</v>
      </c>
      <c r="B1029" s="6" t="s">
        <v>57</v>
      </c>
      <c r="C1029" s="6" t="s">
        <v>58</v>
      </c>
      <c r="D1029" s="6" t="s">
        <v>59</v>
      </c>
      <c r="E1029" s="6" t="s">
        <v>60</v>
      </c>
      <c r="F1029" s="6" t="s">
        <v>61</v>
      </c>
      <c r="G1029" s="6" t="s">
        <v>26</v>
      </c>
      <c r="H1029" s="6" t="s">
        <v>27</v>
      </c>
      <c r="I1029" s="6">
        <v>12</v>
      </c>
      <c r="J1029" s="6">
        <v>3</v>
      </c>
      <c r="K1029" s="6">
        <v>666.96</v>
      </c>
      <c r="L1029" s="6"/>
      <c r="M1029" s="6" t="s">
        <v>136</v>
      </c>
      <c r="N1029" s="10">
        <f>IF(AND(Table1[[#This Row],[quantity]] &gt;= 0, Table1[[#This Row],[amount]] &gt;= 0), Table1[[#This Row],[quantity]] * Table1[[#This Row],[amount]], 0)</f>
        <v>2000.88</v>
      </c>
      <c r="O1029" s="10">
        <f t="shared" si="64"/>
        <v>3068.76</v>
      </c>
      <c r="P1029" s="10">
        <f t="shared" si="65"/>
        <v>17729.349999999999</v>
      </c>
      <c r="Q1029" s="10">
        <f t="shared" si="66"/>
        <v>279</v>
      </c>
      <c r="R1029" s="10">
        <f t="shared" si="67"/>
        <v>26</v>
      </c>
      <c r="S1029" s="10">
        <f>IF(Table1[[#This Row],[quantity]]&gt;0,Table1[[#This Row],[quantity]],0)</f>
        <v>3</v>
      </c>
      <c r="T1029" s="10">
        <f>IF(AND(Table1[[#This Row],[quantity]]&lt;0,Table1[[#This Row],[amount]]&lt;0),Table1[[#This Row],[quantity]]*Table1[[#This Row],[amount]],0)</f>
        <v>0</v>
      </c>
      <c r="U1029" s="10">
        <f>IF(Table1[[#This Row],[quantity]]&lt;0,Table1[[#This Row],[quantity]],0)</f>
        <v>0</v>
      </c>
    </row>
    <row r="1030" spans="1:21" ht="14.25" customHeight="1" x14ac:dyDescent="0.25">
      <c r="A1030" s="5">
        <v>45640</v>
      </c>
      <c r="B1030" s="6" t="s">
        <v>57</v>
      </c>
      <c r="C1030" s="6" t="s">
        <v>79</v>
      </c>
      <c r="D1030" s="6" t="s">
        <v>80</v>
      </c>
      <c r="E1030" s="6" t="s">
        <v>81</v>
      </c>
      <c r="F1030" s="6" t="s">
        <v>82</v>
      </c>
      <c r="G1030" s="6" t="s">
        <v>40</v>
      </c>
      <c r="H1030" s="6" t="s">
        <v>41</v>
      </c>
      <c r="I1030" s="6">
        <v>12</v>
      </c>
      <c r="J1030" s="6">
        <v>1</v>
      </c>
      <c r="K1030" s="6">
        <v>1973.53</v>
      </c>
      <c r="L1030" s="6"/>
      <c r="M1030" s="6" t="s">
        <v>105</v>
      </c>
      <c r="N1030" s="10">
        <f>IF(AND(Table1[[#This Row],[quantity]] &gt;= 0, Table1[[#This Row],[amount]] &gt;= 0), Table1[[#This Row],[quantity]] * Table1[[#This Row],[amount]], 0)</f>
        <v>1973.53</v>
      </c>
      <c r="O1030" s="10">
        <f t="shared" si="64"/>
        <v>2411.0299999999997</v>
      </c>
      <c r="P1030" s="10">
        <f t="shared" si="65"/>
        <v>18483.38</v>
      </c>
      <c r="Q1030" s="10">
        <f t="shared" si="66"/>
        <v>207</v>
      </c>
      <c r="R1030" s="10">
        <f t="shared" si="67"/>
        <v>22</v>
      </c>
      <c r="S1030" s="10">
        <f>IF(Table1[[#This Row],[quantity]]&gt;0,Table1[[#This Row],[quantity]],0)</f>
        <v>1</v>
      </c>
      <c r="T1030" s="10">
        <f>IF(AND(Table1[[#This Row],[quantity]]&lt;0,Table1[[#This Row],[amount]]&lt;0),Table1[[#This Row],[quantity]]*Table1[[#This Row],[amount]],0)</f>
        <v>0</v>
      </c>
      <c r="U1030" s="10">
        <f>IF(Table1[[#This Row],[quantity]]&lt;0,Table1[[#This Row],[quantity]],0)</f>
        <v>0</v>
      </c>
    </row>
    <row r="1031" spans="1:21" ht="14.25" customHeight="1" x14ac:dyDescent="0.25">
      <c r="A1031" s="5">
        <v>45642</v>
      </c>
      <c r="B1031" s="6" t="s">
        <v>57</v>
      </c>
      <c r="C1031" s="6" t="s">
        <v>126</v>
      </c>
      <c r="D1031" s="6" t="s">
        <v>127</v>
      </c>
      <c r="E1031" s="6" t="s">
        <v>45</v>
      </c>
      <c r="F1031" s="6" t="s">
        <v>128</v>
      </c>
      <c r="G1031" s="6" t="s">
        <v>26</v>
      </c>
      <c r="H1031" s="6" t="s">
        <v>27</v>
      </c>
      <c r="I1031" s="6">
        <v>24</v>
      </c>
      <c r="J1031" s="6">
        <v>2</v>
      </c>
      <c r="K1031" s="6">
        <v>979.2</v>
      </c>
      <c r="L1031" s="6"/>
      <c r="M1031" s="6" t="s">
        <v>105</v>
      </c>
      <c r="N1031" s="10">
        <f>IF(AND(Table1[[#This Row],[quantity]] &gt;= 0, Table1[[#This Row],[amount]] &gt;= 0), Table1[[#This Row],[quantity]] * Table1[[#This Row],[amount]], 0)</f>
        <v>1958.4</v>
      </c>
      <c r="O1031" s="10">
        <f t="shared" si="64"/>
        <v>5434.25</v>
      </c>
      <c r="P1031" s="10">
        <f t="shared" si="65"/>
        <v>16509.850000000002</v>
      </c>
      <c r="Q1031" s="10">
        <f t="shared" si="66"/>
        <v>206</v>
      </c>
      <c r="R1031" s="10">
        <f t="shared" si="67"/>
        <v>21</v>
      </c>
      <c r="S1031" s="10">
        <f>IF(Table1[[#This Row],[quantity]]&gt;0,Table1[[#This Row],[quantity]],0)</f>
        <v>2</v>
      </c>
      <c r="T1031" s="10">
        <f>IF(AND(Table1[[#This Row],[quantity]]&lt;0,Table1[[#This Row],[amount]]&lt;0),Table1[[#This Row],[quantity]]*Table1[[#This Row],[amount]],0)</f>
        <v>0</v>
      </c>
      <c r="U1031" s="10">
        <f>IF(Table1[[#This Row],[quantity]]&lt;0,Table1[[#This Row],[quantity]],0)</f>
        <v>0</v>
      </c>
    </row>
    <row r="1032" spans="1:21" ht="14.25" customHeight="1" x14ac:dyDescent="0.25">
      <c r="A1032" s="5">
        <v>45628</v>
      </c>
      <c r="B1032" s="6" t="s">
        <v>83</v>
      </c>
      <c r="C1032" s="6" t="s">
        <v>239</v>
      </c>
      <c r="D1032" s="6" t="s">
        <v>240</v>
      </c>
      <c r="E1032" s="6" t="s">
        <v>241</v>
      </c>
      <c r="F1032" s="6" t="s">
        <v>242</v>
      </c>
      <c r="G1032" s="6" t="s">
        <v>31</v>
      </c>
      <c r="H1032" s="6" t="s">
        <v>117</v>
      </c>
      <c r="I1032" s="6">
        <v>120</v>
      </c>
      <c r="J1032" s="6">
        <v>-7</v>
      </c>
      <c r="K1032" s="6">
        <v>-264.81</v>
      </c>
      <c r="L1032" s="6" t="s">
        <v>153</v>
      </c>
      <c r="M1032" s="6" t="s">
        <v>207</v>
      </c>
      <c r="N1032" s="10">
        <f>IF(AND(Table1[[#This Row],[quantity]] &gt;= 0, Table1[[#This Row],[amount]] &gt;= 0), Table1[[#This Row],[quantity]] * Table1[[#This Row],[amount]], 0)</f>
        <v>0</v>
      </c>
      <c r="O1032" s="10">
        <f t="shared" si="64"/>
        <v>0</v>
      </c>
      <c r="P1032" s="10">
        <f t="shared" si="65"/>
        <v>10242.330000000002</v>
      </c>
      <c r="Q1032" s="10">
        <f t="shared" si="66"/>
        <v>-928</v>
      </c>
      <c r="R1032" s="10">
        <f t="shared" si="67"/>
        <v>363</v>
      </c>
      <c r="S1032" s="10">
        <f>IF(Table1[[#This Row],[quantity]]&gt;0,Table1[[#This Row],[quantity]],0)</f>
        <v>0</v>
      </c>
      <c r="T1032" s="10">
        <f>IF(AND(Table1[[#This Row],[quantity]]&lt;0,Table1[[#This Row],[amount]]&lt;0),Table1[[#This Row],[quantity]]*Table1[[#This Row],[amount]],0)</f>
        <v>1853.67</v>
      </c>
      <c r="U1032" s="10">
        <f>IF(Table1[[#This Row],[quantity]]&lt;0,Table1[[#This Row],[quantity]],0)</f>
        <v>-7</v>
      </c>
    </row>
    <row r="1033" spans="1:21" ht="14.25" customHeight="1" x14ac:dyDescent="0.25">
      <c r="A1033" s="5">
        <v>45628</v>
      </c>
      <c r="B1033" s="6" t="s">
        <v>83</v>
      </c>
      <c r="C1033" s="6" t="s">
        <v>201</v>
      </c>
      <c r="D1033" s="6" t="s">
        <v>202</v>
      </c>
      <c r="E1033" s="6" t="s">
        <v>16</v>
      </c>
      <c r="F1033" s="6" t="s">
        <v>17</v>
      </c>
      <c r="G1033" s="6" t="s">
        <v>18</v>
      </c>
      <c r="H1033" s="6" t="s">
        <v>102</v>
      </c>
      <c r="I1033" s="6">
        <v>40</v>
      </c>
      <c r="J1033" s="6">
        <v>-1</v>
      </c>
      <c r="K1033" s="6">
        <v>-1852.67</v>
      </c>
      <c r="L1033" s="6" t="s">
        <v>86</v>
      </c>
      <c r="M1033" s="6" t="s">
        <v>21</v>
      </c>
      <c r="N1033" s="10">
        <f>IF(AND(Table1[[#This Row],[quantity]] &gt;= 0, Table1[[#This Row],[amount]] &gt;= 0), Table1[[#This Row],[quantity]] * Table1[[#This Row],[amount]], 0)</f>
        <v>0</v>
      </c>
      <c r="O1033" s="10">
        <f t="shared" si="64"/>
        <v>0</v>
      </c>
      <c r="P1033" s="10">
        <f t="shared" si="65"/>
        <v>0</v>
      </c>
      <c r="Q1033" s="10">
        <f t="shared" si="66"/>
        <v>-71</v>
      </c>
      <c r="R1033" s="10">
        <f t="shared" si="67"/>
        <v>57</v>
      </c>
      <c r="S1033" s="10">
        <f>IF(Table1[[#This Row],[quantity]]&gt;0,Table1[[#This Row],[quantity]],0)</f>
        <v>0</v>
      </c>
      <c r="T1033" s="10">
        <f>IF(AND(Table1[[#This Row],[quantity]]&lt;0,Table1[[#This Row],[amount]]&lt;0),Table1[[#This Row],[quantity]]*Table1[[#This Row],[amount]],0)</f>
        <v>1852.67</v>
      </c>
      <c r="U1033" s="10">
        <f>IF(Table1[[#This Row],[quantity]]&lt;0,Table1[[#This Row],[quantity]],0)</f>
        <v>-1</v>
      </c>
    </row>
    <row r="1034" spans="1:21" ht="14.25" customHeight="1" x14ac:dyDescent="0.25">
      <c r="A1034" s="5">
        <v>45628</v>
      </c>
      <c r="B1034" s="6" t="s">
        <v>83</v>
      </c>
      <c r="C1034" s="6" t="s">
        <v>199</v>
      </c>
      <c r="D1034" s="6" t="s">
        <v>200</v>
      </c>
      <c r="E1034" s="6" t="s">
        <v>16</v>
      </c>
      <c r="F1034" s="6" t="s">
        <v>17</v>
      </c>
      <c r="G1034" s="6" t="s">
        <v>18</v>
      </c>
      <c r="H1034" s="6" t="s">
        <v>102</v>
      </c>
      <c r="I1034" s="6">
        <v>40</v>
      </c>
      <c r="J1034" s="6">
        <v>-1</v>
      </c>
      <c r="K1034" s="6">
        <v>-1852.67</v>
      </c>
      <c r="L1034" s="6" t="s">
        <v>153</v>
      </c>
      <c r="M1034" s="6" t="s">
        <v>21</v>
      </c>
      <c r="N1034" s="10">
        <f>IF(AND(Table1[[#This Row],[quantity]] &gt;= 0, Table1[[#This Row],[amount]] &gt;= 0), Table1[[#This Row],[quantity]] * Table1[[#This Row],[amount]], 0)</f>
        <v>0</v>
      </c>
      <c r="O1034" s="10">
        <f t="shared" si="64"/>
        <v>0</v>
      </c>
      <c r="P1034" s="10">
        <f t="shared" si="65"/>
        <v>0</v>
      </c>
      <c r="Q1034" s="10">
        <f t="shared" si="66"/>
        <v>-70</v>
      </c>
      <c r="R1034" s="10">
        <f t="shared" si="67"/>
        <v>56</v>
      </c>
      <c r="S1034" s="10">
        <f>IF(Table1[[#This Row],[quantity]]&gt;0,Table1[[#This Row],[quantity]],0)</f>
        <v>0</v>
      </c>
      <c r="T1034" s="10">
        <f>IF(AND(Table1[[#This Row],[quantity]]&lt;0,Table1[[#This Row],[amount]]&lt;0),Table1[[#This Row],[quantity]]*Table1[[#This Row],[amount]],0)</f>
        <v>1852.67</v>
      </c>
      <c r="U1034" s="10">
        <f>IF(Table1[[#This Row],[quantity]]&lt;0,Table1[[#This Row],[quantity]],0)</f>
        <v>-1</v>
      </c>
    </row>
    <row r="1035" spans="1:21" ht="14.25" customHeight="1" x14ac:dyDescent="0.25">
      <c r="A1035" s="5">
        <v>45628</v>
      </c>
      <c r="B1035" s="6" t="s">
        <v>83</v>
      </c>
      <c r="C1035" s="6" t="s">
        <v>150</v>
      </c>
      <c r="D1035" s="6" t="s">
        <v>151</v>
      </c>
      <c r="E1035" s="6" t="s">
        <v>45</v>
      </c>
      <c r="F1035" s="6" t="s">
        <v>152</v>
      </c>
      <c r="G1035" s="6" t="s">
        <v>18</v>
      </c>
      <c r="H1035" s="6" t="s">
        <v>102</v>
      </c>
      <c r="I1035" s="6">
        <v>40</v>
      </c>
      <c r="J1035" s="6">
        <v>-1</v>
      </c>
      <c r="K1035" s="6">
        <v>-1852.67</v>
      </c>
      <c r="L1035" s="6" t="s">
        <v>153</v>
      </c>
      <c r="M1035" s="6" t="s">
        <v>21</v>
      </c>
      <c r="N1035" s="10">
        <f>IF(AND(Table1[[#This Row],[quantity]] &gt;= 0, Table1[[#This Row],[amount]] &gt;= 0), Table1[[#This Row],[quantity]] * Table1[[#This Row],[amount]], 0)</f>
        <v>0</v>
      </c>
      <c r="O1035" s="10">
        <f t="shared" si="64"/>
        <v>0</v>
      </c>
      <c r="P1035" s="10">
        <f t="shared" si="65"/>
        <v>0</v>
      </c>
      <c r="Q1035" s="10">
        <f t="shared" si="66"/>
        <v>-69</v>
      </c>
      <c r="R1035" s="10">
        <f t="shared" si="67"/>
        <v>55</v>
      </c>
      <c r="S1035" s="10">
        <f>IF(Table1[[#This Row],[quantity]]&gt;0,Table1[[#This Row],[quantity]],0)</f>
        <v>0</v>
      </c>
      <c r="T1035" s="10">
        <f>IF(AND(Table1[[#This Row],[quantity]]&lt;0,Table1[[#This Row],[amount]]&lt;0),Table1[[#This Row],[quantity]]*Table1[[#This Row],[amount]],0)</f>
        <v>1852.67</v>
      </c>
      <c r="U1035" s="10">
        <f>IF(Table1[[#This Row],[quantity]]&lt;0,Table1[[#This Row],[quantity]],0)</f>
        <v>-1</v>
      </c>
    </row>
    <row r="1036" spans="1:21" ht="14.25" customHeight="1" x14ac:dyDescent="0.25">
      <c r="A1036" s="5">
        <v>45628</v>
      </c>
      <c r="B1036" s="6" t="s">
        <v>83</v>
      </c>
      <c r="C1036" s="6" t="s">
        <v>190</v>
      </c>
      <c r="D1036" s="6" t="s">
        <v>191</v>
      </c>
      <c r="E1036" s="6" t="s">
        <v>16</v>
      </c>
      <c r="F1036" s="6" t="s">
        <v>17</v>
      </c>
      <c r="G1036" s="6" t="s">
        <v>40</v>
      </c>
      <c r="H1036" s="6" t="s">
        <v>47</v>
      </c>
      <c r="I1036" s="6">
        <v>72</v>
      </c>
      <c r="J1036" s="6">
        <v>-2</v>
      </c>
      <c r="K1036" s="6">
        <v>-921.24</v>
      </c>
      <c r="L1036" s="6" t="s">
        <v>192</v>
      </c>
      <c r="M1036" s="6" t="s">
        <v>207</v>
      </c>
      <c r="N1036" s="10">
        <f>IF(AND(Table1[[#This Row],[quantity]] &gt;= 0, Table1[[#This Row],[amount]] &gt;= 0), Table1[[#This Row],[quantity]] * Table1[[#This Row],[amount]], 0)</f>
        <v>0</v>
      </c>
      <c r="O1036" s="10">
        <f t="shared" si="64"/>
        <v>78.06</v>
      </c>
      <c r="P1036" s="10">
        <f t="shared" si="65"/>
        <v>10242.330000000002</v>
      </c>
      <c r="Q1036" s="10">
        <f t="shared" si="66"/>
        <v>-921</v>
      </c>
      <c r="R1036" s="10">
        <f t="shared" si="67"/>
        <v>362</v>
      </c>
      <c r="S1036" s="10">
        <f>IF(Table1[[#This Row],[quantity]]&gt;0,Table1[[#This Row],[quantity]],0)</f>
        <v>0</v>
      </c>
      <c r="T1036" s="10">
        <f>IF(AND(Table1[[#This Row],[quantity]]&lt;0,Table1[[#This Row],[amount]]&lt;0),Table1[[#This Row],[quantity]]*Table1[[#This Row],[amount]],0)</f>
        <v>1842.48</v>
      </c>
      <c r="U1036" s="10">
        <f>IF(Table1[[#This Row],[quantity]]&lt;0,Table1[[#This Row],[quantity]],0)</f>
        <v>-2</v>
      </c>
    </row>
    <row r="1037" spans="1:21" ht="14.25" customHeight="1" x14ac:dyDescent="0.25">
      <c r="A1037" s="5">
        <v>45628</v>
      </c>
      <c r="B1037" s="6" t="s">
        <v>83</v>
      </c>
      <c r="C1037" s="6" t="s">
        <v>351</v>
      </c>
      <c r="D1037" s="6" t="s">
        <v>352</v>
      </c>
      <c r="E1037" s="6" t="s">
        <v>45</v>
      </c>
      <c r="F1037" s="6" t="s">
        <v>46</v>
      </c>
      <c r="G1037" s="6" t="s">
        <v>40</v>
      </c>
      <c r="H1037" s="6" t="s">
        <v>47</v>
      </c>
      <c r="I1037" s="6">
        <v>72</v>
      </c>
      <c r="J1037" s="6">
        <v>-2</v>
      </c>
      <c r="K1037" s="6">
        <v>-921.24</v>
      </c>
      <c r="L1037" s="6" t="s">
        <v>86</v>
      </c>
      <c r="M1037" s="6" t="s">
        <v>207</v>
      </c>
      <c r="N1037" s="10">
        <f>IF(AND(Table1[[#This Row],[quantity]] &gt;= 0, Table1[[#This Row],[amount]] &gt;= 0), Table1[[#This Row],[quantity]] * Table1[[#This Row],[amount]], 0)</f>
        <v>0</v>
      </c>
      <c r="O1037" s="10">
        <f t="shared" si="64"/>
        <v>0</v>
      </c>
      <c r="P1037" s="10">
        <f t="shared" si="65"/>
        <v>10242.330000000002</v>
      </c>
      <c r="Q1037" s="10">
        <f t="shared" si="66"/>
        <v>-919</v>
      </c>
      <c r="R1037" s="10">
        <f t="shared" si="67"/>
        <v>361</v>
      </c>
      <c r="S1037" s="10">
        <f>IF(Table1[[#This Row],[quantity]]&gt;0,Table1[[#This Row],[quantity]],0)</f>
        <v>0</v>
      </c>
      <c r="T1037" s="10">
        <f>IF(AND(Table1[[#This Row],[quantity]]&lt;0,Table1[[#This Row],[amount]]&lt;0),Table1[[#This Row],[quantity]]*Table1[[#This Row],[amount]],0)</f>
        <v>1842.48</v>
      </c>
      <c r="U1037" s="10">
        <f>IF(Table1[[#This Row],[quantity]]&lt;0,Table1[[#This Row],[quantity]],0)</f>
        <v>-2</v>
      </c>
    </row>
    <row r="1038" spans="1:21" ht="14.25" customHeight="1" x14ac:dyDescent="0.25">
      <c r="A1038" s="5">
        <v>45628</v>
      </c>
      <c r="B1038" s="6" t="s">
        <v>83</v>
      </c>
      <c r="C1038" s="6" t="s">
        <v>364</v>
      </c>
      <c r="D1038" s="6" t="s">
        <v>365</v>
      </c>
      <c r="E1038" s="6" t="s">
        <v>16</v>
      </c>
      <c r="F1038" s="6" t="s">
        <v>17</v>
      </c>
      <c r="G1038" s="6" t="s">
        <v>40</v>
      </c>
      <c r="H1038" s="6" t="s">
        <v>47</v>
      </c>
      <c r="I1038" s="6">
        <v>72</v>
      </c>
      <c r="J1038" s="6">
        <v>-2</v>
      </c>
      <c r="K1038" s="6">
        <v>-921.24</v>
      </c>
      <c r="L1038" s="6" t="s">
        <v>86</v>
      </c>
      <c r="M1038" s="6" t="s">
        <v>207</v>
      </c>
      <c r="N1038" s="10">
        <f>IF(AND(Table1[[#This Row],[quantity]] &gt;= 0, Table1[[#This Row],[amount]] &gt;= 0), Table1[[#This Row],[quantity]] * Table1[[#This Row],[amount]], 0)</f>
        <v>0</v>
      </c>
      <c r="O1038" s="10">
        <f t="shared" si="64"/>
        <v>0</v>
      </c>
      <c r="P1038" s="10">
        <f t="shared" si="65"/>
        <v>10242.330000000002</v>
      </c>
      <c r="Q1038" s="10">
        <f t="shared" si="66"/>
        <v>-917</v>
      </c>
      <c r="R1038" s="10">
        <f t="shared" si="67"/>
        <v>360</v>
      </c>
      <c r="S1038" s="10">
        <f>IF(Table1[[#This Row],[quantity]]&gt;0,Table1[[#This Row],[quantity]],0)</f>
        <v>0</v>
      </c>
      <c r="T1038" s="10">
        <f>IF(AND(Table1[[#This Row],[quantity]]&lt;0,Table1[[#This Row],[amount]]&lt;0),Table1[[#This Row],[quantity]]*Table1[[#This Row],[amount]],0)</f>
        <v>1842.48</v>
      </c>
      <c r="U1038" s="10">
        <f>IF(Table1[[#This Row],[quantity]]&lt;0,Table1[[#This Row],[quantity]],0)</f>
        <v>-2</v>
      </c>
    </row>
    <row r="1039" spans="1:21" ht="14.25" customHeight="1" x14ac:dyDescent="0.25">
      <c r="A1039" s="5">
        <v>45628</v>
      </c>
      <c r="B1039" s="6" t="s">
        <v>83</v>
      </c>
      <c r="C1039" s="6" t="s">
        <v>341</v>
      </c>
      <c r="D1039" s="6" t="s">
        <v>342</v>
      </c>
      <c r="E1039" s="6" t="s">
        <v>45</v>
      </c>
      <c r="F1039" s="6" t="s">
        <v>46</v>
      </c>
      <c r="G1039" s="6" t="s">
        <v>40</v>
      </c>
      <c r="H1039" s="6" t="s">
        <v>47</v>
      </c>
      <c r="I1039" s="6">
        <v>72</v>
      </c>
      <c r="J1039" s="6">
        <v>-2</v>
      </c>
      <c r="K1039" s="6">
        <v>-921.24</v>
      </c>
      <c r="L1039" s="6" t="s">
        <v>86</v>
      </c>
      <c r="M1039" s="6" t="s">
        <v>207</v>
      </c>
      <c r="N1039" s="10">
        <f>IF(AND(Table1[[#This Row],[quantity]] &gt;= 0, Table1[[#This Row],[amount]] &gt;= 0), Table1[[#This Row],[quantity]] * Table1[[#This Row],[amount]], 0)</f>
        <v>0</v>
      </c>
      <c r="O1039" s="10">
        <f t="shared" si="64"/>
        <v>0</v>
      </c>
      <c r="P1039" s="10">
        <f t="shared" si="65"/>
        <v>10242.330000000002</v>
      </c>
      <c r="Q1039" s="10">
        <f t="shared" si="66"/>
        <v>-915</v>
      </c>
      <c r="R1039" s="10">
        <f t="shared" si="67"/>
        <v>359</v>
      </c>
      <c r="S1039" s="10">
        <f>IF(Table1[[#This Row],[quantity]]&gt;0,Table1[[#This Row],[quantity]],0)</f>
        <v>0</v>
      </c>
      <c r="T1039" s="10">
        <f>IF(AND(Table1[[#This Row],[quantity]]&lt;0,Table1[[#This Row],[amount]]&lt;0),Table1[[#This Row],[quantity]]*Table1[[#This Row],[amount]],0)</f>
        <v>1842.48</v>
      </c>
      <c r="U1039" s="10">
        <f>IF(Table1[[#This Row],[quantity]]&lt;0,Table1[[#This Row],[quantity]],0)</f>
        <v>-2</v>
      </c>
    </row>
    <row r="1040" spans="1:21" ht="14.25" customHeight="1" x14ac:dyDescent="0.25">
      <c r="A1040" s="5">
        <v>45628</v>
      </c>
      <c r="B1040" s="6" t="s">
        <v>83</v>
      </c>
      <c r="C1040" s="6" t="s">
        <v>362</v>
      </c>
      <c r="D1040" s="6" t="s">
        <v>363</v>
      </c>
      <c r="E1040" s="6" t="s">
        <v>16</v>
      </c>
      <c r="F1040" s="6" t="s">
        <v>17</v>
      </c>
      <c r="G1040" s="6" t="s">
        <v>40</v>
      </c>
      <c r="H1040" s="6" t="s">
        <v>47</v>
      </c>
      <c r="I1040" s="6">
        <v>72</v>
      </c>
      <c r="J1040" s="6">
        <v>-2</v>
      </c>
      <c r="K1040" s="6">
        <v>-921.24</v>
      </c>
      <c r="L1040" s="6" t="s">
        <v>153</v>
      </c>
      <c r="M1040" s="6" t="s">
        <v>207</v>
      </c>
      <c r="N1040" s="10">
        <f>IF(AND(Table1[[#This Row],[quantity]] &gt;= 0, Table1[[#This Row],[amount]] &gt;= 0), Table1[[#This Row],[quantity]] * Table1[[#This Row],[amount]], 0)</f>
        <v>0</v>
      </c>
      <c r="O1040" s="10">
        <f t="shared" si="64"/>
        <v>0</v>
      </c>
      <c r="P1040" s="10">
        <f t="shared" si="65"/>
        <v>10242.330000000002</v>
      </c>
      <c r="Q1040" s="10">
        <f t="shared" si="66"/>
        <v>-913</v>
      </c>
      <c r="R1040" s="10">
        <f t="shared" si="67"/>
        <v>358</v>
      </c>
      <c r="S1040" s="10">
        <f>IF(Table1[[#This Row],[quantity]]&gt;0,Table1[[#This Row],[quantity]],0)</f>
        <v>0</v>
      </c>
      <c r="T1040" s="10">
        <f>IF(AND(Table1[[#This Row],[quantity]]&lt;0,Table1[[#This Row],[amount]]&lt;0),Table1[[#This Row],[quantity]]*Table1[[#This Row],[amount]],0)</f>
        <v>1842.48</v>
      </c>
      <c r="U1040" s="10">
        <f>IF(Table1[[#This Row],[quantity]]&lt;0,Table1[[#This Row],[quantity]],0)</f>
        <v>-2</v>
      </c>
    </row>
    <row r="1041" spans="1:21" ht="14.25" customHeight="1" x14ac:dyDescent="0.25">
      <c r="A1041" s="5">
        <v>45642</v>
      </c>
      <c r="B1041" s="6" t="s">
        <v>57</v>
      </c>
      <c r="C1041" s="6" t="s">
        <v>126</v>
      </c>
      <c r="D1041" s="6" t="s">
        <v>127</v>
      </c>
      <c r="E1041" s="6" t="s">
        <v>45</v>
      </c>
      <c r="F1041" s="6" t="s">
        <v>128</v>
      </c>
      <c r="G1041" s="6" t="s">
        <v>26</v>
      </c>
      <c r="H1041" s="6" t="s">
        <v>116</v>
      </c>
      <c r="I1041" s="6">
        <v>12</v>
      </c>
      <c r="J1041" s="6">
        <v>2</v>
      </c>
      <c r="K1041" s="6">
        <v>891.08</v>
      </c>
      <c r="L1041" s="6"/>
      <c r="M1041" s="6" t="s">
        <v>105</v>
      </c>
      <c r="N1041" s="10">
        <f>IF(AND(Table1[[#This Row],[quantity]] &gt;= 0, Table1[[#This Row],[amount]] &gt;= 0), Table1[[#This Row],[quantity]] * Table1[[#This Row],[amount]], 0)</f>
        <v>1782.16</v>
      </c>
      <c r="O1041" s="10">
        <f t="shared" si="64"/>
        <v>3475.85</v>
      </c>
      <c r="P1041" s="10">
        <f t="shared" si="65"/>
        <v>14551.450000000003</v>
      </c>
      <c r="Q1041" s="10">
        <f t="shared" si="66"/>
        <v>204</v>
      </c>
      <c r="R1041" s="10">
        <f t="shared" si="67"/>
        <v>20</v>
      </c>
      <c r="S1041" s="10">
        <f>IF(Table1[[#This Row],[quantity]]&gt;0,Table1[[#This Row],[quantity]],0)</f>
        <v>2</v>
      </c>
      <c r="T1041" s="10">
        <f>IF(AND(Table1[[#This Row],[quantity]]&lt;0,Table1[[#This Row],[amount]]&lt;0),Table1[[#This Row],[quantity]]*Table1[[#This Row],[amount]],0)</f>
        <v>0</v>
      </c>
      <c r="U1041" s="10">
        <f>IF(Table1[[#This Row],[quantity]]&lt;0,Table1[[#This Row],[quantity]],0)</f>
        <v>0</v>
      </c>
    </row>
    <row r="1042" spans="1:21" ht="14.25" customHeight="1" x14ac:dyDescent="0.25">
      <c r="A1042" s="5">
        <v>45643</v>
      </c>
      <c r="B1042" s="6" t="s">
        <v>83</v>
      </c>
      <c r="C1042" s="6" t="s">
        <v>126</v>
      </c>
      <c r="D1042" s="6" t="s">
        <v>127</v>
      </c>
      <c r="E1042" s="6" t="s">
        <v>45</v>
      </c>
      <c r="F1042" s="6" t="s">
        <v>128</v>
      </c>
      <c r="G1042" s="6" t="s">
        <v>26</v>
      </c>
      <c r="H1042" s="6" t="s">
        <v>116</v>
      </c>
      <c r="I1042" s="6">
        <v>12</v>
      </c>
      <c r="J1042" s="6">
        <v>-2</v>
      </c>
      <c r="K1042" s="6">
        <v>-891.08</v>
      </c>
      <c r="L1042" s="6" t="s">
        <v>92</v>
      </c>
      <c r="M1042" s="6" t="s">
        <v>136</v>
      </c>
      <c r="N1042" s="10">
        <f>IF(AND(Table1[[#This Row],[quantity]] &gt;= 0, Table1[[#This Row],[amount]] &gt;= 0), Table1[[#This Row],[quantity]] * Table1[[#This Row],[amount]], 0)</f>
        <v>0</v>
      </c>
      <c r="O1042" s="10">
        <f t="shared" si="64"/>
        <v>1693.69</v>
      </c>
      <c r="P1042" s="10">
        <f t="shared" si="65"/>
        <v>15728.47</v>
      </c>
      <c r="Q1042" s="10">
        <f t="shared" si="66"/>
        <v>276</v>
      </c>
      <c r="R1042" s="10">
        <f t="shared" si="67"/>
        <v>25</v>
      </c>
      <c r="S1042" s="10">
        <f>IF(Table1[[#This Row],[quantity]]&gt;0,Table1[[#This Row],[quantity]],0)</f>
        <v>0</v>
      </c>
      <c r="T1042" s="10">
        <f>IF(AND(Table1[[#This Row],[quantity]]&lt;0,Table1[[#This Row],[amount]]&lt;0),Table1[[#This Row],[quantity]]*Table1[[#This Row],[amount]],0)</f>
        <v>1782.16</v>
      </c>
      <c r="U1042" s="10">
        <f>IF(Table1[[#This Row],[quantity]]&lt;0,Table1[[#This Row],[quantity]],0)</f>
        <v>-2</v>
      </c>
    </row>
    <row r="1043" spans="1:21" ht="14.25" customHeight="1" x14ac:dyDescent="0.25">
      <c r="A1043" s="5">
        <v>45628</v>
      </c>
      <c r="B1043" s="6" t="s">
        <v>83</v>
      </c>
      <c r="C1043" s="6" t="s">
        <v>199</v>
      </c>
      <c r="D1043" s="6" t="s">
        <v>200</v>
      </c>
      <c r="E1043" s="6" t="s">
        <v>16</v>
      </c>
      <c r="F1043" s="6" t="s">
        <v>17</v>
      </c>
      <c r="G1043" s="6" t="s">
        <v>18</v>
      </c>
      <c r="H1043" s="6" t="s">
        <v>104</v>
      </c>
      <c r="I1043" s="6">
        <v>480</v>
      </c>
      <c r="J1043" s="6">
        <v>-5</v>
      </c>
      <c r="K1043" s="6">
        <v>-350</v>
      </c>
      <c r="L1043" s="6" t="s">
        <v>153</v>
      </c>
      <c r="M1043" s="6" t="s">
        <v>207</v>
      </c>
      <c r="N1043" s="10">
        <f>IF(AND(Table1[[#This Row],[quantity]] &gt;= 0, Table1[[#This Row],[amount]] &gt;= 0), Table1[[#This Row],[quantity]] * Table1[[#This Row],[amount]], 0)</f>
        <v>0</v>
      </c>
      <c r="O1043" s="10">
        <f t="shared" si="64"/>
        <v>0</v>
      </c>
      <c r="P1043" s="10">
        <f t="shared" si="65"/>
        <v>10242.330000000002</v>
      </c>
      <c r="Q1043" s="10">
        <f t="shared" si="66"/>
        <v>-911</v>
      </c>
      <c r="R1043" s="10">
        <f t="shared" si="67"/>
        <v>357</v>
      </c>
      <c r="S1043" s="10">
        <f>IF(Table1[[#This Row],[quantity]]&gt;0,Table1[[#This Row],[quantity]],0)</f>
        <v>0</v>
      </c>
      <c r="T1043" s="10">
        <f>IF(AND(Table1[[#This Row],[quantity]]&lt;0,Table1[[#This Row],[amount]]&lt;0),Table1[[#This Row],[quantity]]*Table1[[#This Row],[amount]],0)</f>
        <v>1750</v>
      </c>
      <c r="U1043" s="10">
        <f>IF(Table1[[#This Row],[quantity]]&lt;0,Table1[[#This Row],[quantity]],0)</f>
        <v>-5</v>
      </c>
    </row>
    <row r="1044" spans="1:21" ht="14.25" customHeight="1" x14ac:dyDescent="0.25">
      <c r="A1044" s="5">
        <v>45628</v>
      </c>
      <c r="B1044" s="6" t="s">
        <v>83</v>
      </c>
      <c r="C1044" s="6" t="s">
        <v>177</v>
      </c>
      <c r="D1044" s="6" t="s">
        <v>178</v>
      </c>
      <c r="E1044" s="6" t="s">
        <v>45</v>
      </c>
      <c r="F1044" s="6" t="s">
        <v>46</v>
      </c>
      <c r="G1044" s="6" t="s">
        <v>40</v>
      </c>
      <c r="H1044" s="6" t="s">
        <v>47</v>
      </c>
      <c r="I1044" s="6">
        <v>16</v>
      </c>
      <c r="J1044" s="6">
        <v>-1</v>
      </c>
      <c r="K1044" s="6">
        <v>-1728.1</v>
      </c>
      <c r="L1044" s="6" t="s">
        <v>179</v>
      </c>
      <c r="M1044" s="6" t="s">
        <v>207</v>
      </c>
      <c r="N1044" s="10">
        <f>IF(AND(Table1[[#This Row],[quantity]] &gt;= 0, Table1[[#This Row],[amount]] &gt;= 0), Table1[[#This Row],[quantity]] * Table1[[#This Row],[amount]], 0)</f>
        <v>0</v>
      </c>
      <c r="O1044" s="10">
        <f t="shared" si="64"/>
        <v>0</v>
      </c>
      <c r="P1044" s="10">
        <f t="shared" si="65"/>
        <v>10242.330000000002</v>
      </c>
      <c r="Q1044" s="10">
        <f t="shared" si="66"/>
        <v>-906</v>
      </c>
      <c r="R1044" s="10">
        <f t="shared" si="67"/>
        <v>356</v>
      </c>
      <c r="S1044" s="10">
        <f>IF(Table1[[#This Row],[quantity]]&gt;0,Table1[[#This Row],[quantity]],0)</f>
        <v>0</v>
      </c>
      <c r="T1044" s="10">
        <f>IF(AND(Table1[[#This Row],[quantity]]&lt;0,Table1[[#This Row],[amount]]&lt;0),Table1[[#This Row],[quantity]]*Table1[[#This Row],[amount]],0)</f>
        <v>1728.1</v>
      </c>
      <c r="U1044" s="10">
        <f>IF(Table1[[#This Row],[quantity]]&lt;0,Table1[[#This Row],[quantity]],0)</f>
        <v>-1</v>
      </c>
    </row>
    <row r="1045" spans="1:21" ht="14.25" customHeight="1" x14ac:dyDescent="0.25">
      <c r="A1045" s="5">
        <v>45628</v>
      </c>
      <c r="B1045" s="6" t="s">
        <v>83</v>
      </c>
      <c r="C1045" s="6" t="s">
        <v>306</v>
      </c>
      <c r="D1045" s="6" t="s">
        <v>307</v>
      </c>
      <c r="E1045" s="6" t="s">
        <v>241</v>
      </c>
      <c r="F1045" s="6" t="s">
        <v>242</v>
      </c>
      <c r="G1045" s="6" t="s">
        <v>110</v>
      </c>
      <c r="H1045" s="6" t="s">
        <v>111</v>
      </c>
      <c r="I1045" s="6">
        <v>6</v>
      </c>
      <c r="J1045" s="6">
        <v>-1</v>
      </c>
      <c r="K1045" s="6">
        <v>-1723.27</v>
      </c>
      <c r="L1045" s="6" t="s">
        <v>174</v>
      </c>
      <c r="M1045" s="6" t="s">
        <v>207</v>
      </c>
      <c r="N1045" s="10">
        <f>IF(AND(Table1[[#This Row],[quantity]] &gt;= 0, Table1[[#This Row],[amount]] &gt;= 0), Table1[[#This Row],[quantity]] * Table1[[#This Row],[amount]], 0)</f>
        <v>0</v>
      </c>
      <c r="O1045" s="10">
        <f t="shared" si="64"/>
        <v>0</v>
      </c>
      <c r="P1045" s="10">
        <f t="shared" si="65"/>
        <v>10242.330000000002</v>
      </c>
      <c r="Q1045" s="10">
        <f t="shared" si="66"/>
        <v>-905</v>
      </c>
      <c r="R1045" s="10">
        <f t="shared" si="67"/>
        <v>355</v>
      </c>
      <c r="S1045" s="10">
        <f>IF(Table1[[#This Row],[quantity]]&gt;0,Table1[[#This Row],[quantity]],0)</f>
        <v>0</v>
      </c>
      <c r="T1045" s="10">
        <f>IF(AND(Table1[[#This Row],[quantity]]&lt;0,Table1[[#This Row],[amount]]&lt;0),Table1[[#This Row],[quantity]]*Table1[[#This Row],[amount]],0)</f>
        <v>1723.27</v>
      </c>
      <c r="U1045" s="10">
        <f>IF(Table1[[#This Row],[quantity]]&lt;0,Table1[[#This Row],[quantity]],0)</f>
        <v>-1</v>
      </c>
    </row>
    <row r="1046" spans="1:21" ht="14.25" customHeight="1" x14ac:dyDescent="0.25">
      <c r="A1046" s="5">
        <v>45628</v>
      </c>
      <c r="B1046" s="6" t="s">
        <v>83</v>
      </c>
      <c r="C1046" s="6" t="s">
        <v>177</v>
      </c>
      <c r="D1046" s="6" t="s">
        <v>178</v>
      </c>
      <c r="E1046" s="6" t="s">
        <v>45</v>
      </c>
      <c r="F1046" s="6" t="s">
        <v>46</v>
      </c>
      <c r="G1046" s="6" t="s">
        <v>40</v>
      </c>
      <c r="H1046" s="6" t="s">
        <v>41</v>
      </c>
      <c r="I1046" s="6">
        <v>216</v>
      </c>
      <c r="J1046" s="6">
        <v>-4</v>
      </c>
      <c r="K1046" s="6">
        <v>-417.24</v>
      </c>
      <c r="L1046" s="6" t="s">
        <v>179</v>
      </c>
      <c r="M1046" s="6" t="s">
        <v>207</v>
      </c>
      <c r="N1046" s="10">
        <f>IF(AND(Table1[[#This Row],[quantity]] &gt;= 0, Table1[[#This Row],[amount]] &gt;= 0), Table1[[#This Row],[quantity]] * Table1[[#This Row],[amount]], 0)</f>
        <v>0</v>
      </c>
      <c r="O1046" s="10">
        <f t="shared" si="64"/>
        <v>0</v>
      </c>
      <c r="P1046" s="10">
        <f t="shared" si="65"/>
        <v>10242.330000000002</v>
      </c>
      <c r="Q1046" s="10">
        <f t="shared" si="66"/>
        <v>-904</v>
      </c>
      <c r="R1046" s="10">
        <f t="shared" si="67"/>
        <v>354</v>
      </c>
      <c r="S1046" s="10">
        <f>IF(Table1[[#This Row],[quantity]]&gt;0,Table1[[#This Row],[quantity]],0)</f>
        <v>0</v>
      </c>
      <c r="T1046" s="10">
        <f>IF(AND(Table1[[#This Row],[quantity]]&lt;0,Table1[[#This Row],[amount]]&lt;0),Table1[[#This Row],[quantity]]*Table1[[#This Row],[amount]],0)</f>
        <v>1668.96</v>
      </c>
      <c r="U1046" s="10">
        <f>IF(Table1[[#This Row],[quantity]]&lt;0,Table1[[#This Row],[quantity]],0)</f>
        <v>-4</v>
      </c>
    </row>
    <row r="1047" spans="1:21" ht="14.25" customHeight="1" x14ac:dyDescent="0.25">
      <c r="A1047" s="5">
        <v>45628</v>
      </c>
      <c r="B1047" s="6" t="s">
        <v>83</v>
      </c>
      <c r="C1047" s="6" t="s">
        <v>239</v>
      </c>
      <c r="D1047" s="6" t="s">
        <v>240</v>
      </c>
      <c r="E1047" s="6" t="s">
        <v>241</v>
      </c>
      <c r="F1047" s="6" t="s">
        <v>242</v>
      </c>
      <c r="G1047" s="6" t="s">
        <v>55</v>
      </c>
      <c r="H1047" s="6" t="s">
        <v>56</v>
      </c>
      <c r="I1047" s="6">
        <v>168</v>
      </c>
      <c r="J1047" s="6">
        <v>-10</v>
      </c>
      <c r="K1047" s="6">
        <v>-166.7</v>
      </c>
      <c r="L1047" s="6" t="s">
        <v>153</v>
      </c>
      <c r="M1047" s="6" t="s">
        <v>207</v>
      </c>
      <c r="N1047" s="10">
        <f>IF(AND(Table1[[#This Row],[quantity]] &gt;= 0, Table1[[#This Row],[amount]] &gt;= 0), Table1[[#This Row],[quantity]] * Table1[[#This Row],[amount]], 0)</f>
        <v>0</v>
      </c>
      <c r="O1047" s="10">
        <f t="shared" si="64"/>
        <v>0</v>
      </c>
      <c r="P1047" s="10">
        <f t="shared" si="65"/>
        <v>10242.330000000002</v>
      </c>
      <c r="Q1047" s="10">
        <f t="shared" si="66"/>
        <v>-900</v>
      </c>
      <c r="R1047" s="10">
        <f t="shared" si="67"/>
        <v>353</v>
      </c>
      <c r="S1047" s="10">
        <f>IF(Table1[[#This Row],[quantity]]&gt;0,Table1[[#This Row],[quantity]],0)</f>
        <v>0</v>
      </c>
      <c r="T1047" s="10">
        <f>IF(AND(Table1[[#This Row],[quantity]]&lt;0,Table1[[#This Row],[amount]]&lt;0),Table1[[#This Row],[quantity]]*Table1[[#This Row],[amount]],0)</f>
        <v>1667</v>
      </c>
      <c r="U1047" s="10">
        <f>IF(Table1[[#This Row],[quantity]]&lt;0,Table1[[#This Row],[quantity]],0)</f>
        <v>-10</v>
      </c>
    </row>
    <row r="1048" spans="1:21" ht="14.25" customHeight="1" x14ac:dyDescent="0.25">
      <c r="A1048" s="5">
        <v>45628</v>
      </c>
      <c r="B1048" s="6" t="s">
        <v>83</v>
      </c>
      <c r="C1048" s="6" t="s">
        <v>401</v>
      </c>
      <c r="D1048" s="6" t="s">
        <v>402</v>
      </c>
      <c r="E1048" s="6" t="s">
        <v>114</v>
      </c>
      <c r="F1048" s="6" t="s">
        <v>245</v>
      </c>
      <c r="G1048" s="6" t="s">
        <v>62</v>
      </c>
      <c r="H1048" s="6" t="s">
        <v>124</v>
      </c>
      <c r="I1048" s="6">
        <v>12</v>
      </c>
      <c r="J1048" s="6">
        <v>-3</v>
      </c>
      <c r="K1048" s="6">
        <v>-552.78</v>
      </c>
      <c r="L1048" s="6" t="s">
        <v>174</v>
      </c>
      <c r="M1048" s="6" t="s">
        <v>207</v>
      </c>
      <c r="N1048" s="10">
        <f>IF(AND(Table1[[#This Row],[quantity]] &gt;= 0, Table1[[#This Row],[amount]] &gt;= 0), Table1[[#This Row],[quantity]] * Table1[[#This Row],[amount]], 0)</f>
        <v>0</v>
      </c>
      <c r="O1048" s="10">
        <f t="shared" si="64"/>
        <v>0</v>
      </c>
      <c r="P1048" s="10">
        <f t="shared" si="65"/>
        <v>10242.330000000002</v>
      </c>
      <c r="Q1048" s="10">
        <f t="shared" si="66"/>
        <v>-890</v>
      </c>
      <c r="R1048" s="10">
        <f t="shared" si="67"/>
        <v>352</v>
      </c>
      <c r="S1048" s="10">
        <f>IF(Table1[[#This Row],[quantity]]&gt;0,Table1[[#This Row],[quantity]],0)</f>
        <v>0</v>
      </c>
      <c r="T1048" s="10">
        <f>IF(AND(Table1[[#This Row],[quantity]]&lt;0,Table1[[#This Row],[amount]]&lt;0),Table1[[#This Row],[quantity]]*Table1[[#This Row],[amount]],0)</f>
        <v>1658.34</v>
      </c>
      <c r="U1048" s="10">
        <f>IF(Table1[[#This Row],[quantity]]&lt;0,Table1[[#This Row],[quantity]],0)</f>
        <v>-3</v>
      </c>
    </row>
    <row r="1049" spans="1:21" ht="14.25" customHeight="1" x14ac:dyDescent="0.25">
      <c r="A1049" s="5">
        <v>45628</v>
      </c>
      <c r="B1049" s="6" t="s">
        <v>83</v>
      </c>
      <c r="C1049" s="6" t="s">
        <v>409</v>
      </c>
      <c r="D1049" s="6" t="s">
        <v>410</v>
      </c>
      <c r="E1049" s="6" t="s">
        <v>24</v>
      </c>
      <c r="F1049" s="6" t="s">
        <v>25</v>
      </c>
      <c r="G1049" s="6" t="s">
        <v>62</v>
      </c>
      <c r="H1049" s="6" t="s">
        <v>63</v>
      </c>
      <c r="I1049" s="6">
        <v>12</v>
      </c>
      <c r="J1049" s="6">
        <v>-2</v>
      </c>
      <c r="K1049" s="6">
        <v>-820.7</v>
      </c>
      <c r="L1049" s="6" t="s">
        <v>86</v>
      </c>
      <c r="M1049" s="6" t="s">
        <v>207</v>
      </c>
      <c r="N1049" s="10">
        <f>IF(AND(Table1[[#This Row],[quantity]] &gt;= 0, Table1[[#This Row],[amount]] &gt;= 0), Table1[[#This Row],[quantity]] * Table1[[#This Row],[amount]], 0)</f>
        <v>0</v>
      </c>
      <c r="O1049" s="10">
        <f t="shared" si="64"/>
        <v>0</v>
      </c>
      <c r="P1049" s="10">
        <f t="shared" si="65"/>
        <v>10242.330000000002</v>
      </c>
      <c r="Q1049" s="10">
        <f t="shared" si="66"/>
        <v>-887</v>
      </c>
      <c r="R1049" s="10">
        <f t="shared" si="67"/>
        <v>351</v>
      </c>
      <c r="S1049" s="10">
        <f>IF(Table1[[#This Row],[quantity]]&gt;0,Table1[[#This Row],[quantity]],0)</f>
        <v>0</v>
      </c>
      <c r="T1049" s="10">
        <f>IF(AND(Table1[[#This Row],[quantity]]&lt;0,Table1[[#This Row],[amount]]&lt;0),Table1[[#This Row],[quantity]]*Table1[[#This Row],[amount]],0)</f>
        <v>1641.4</v>
      </c>
      <c r="U1049" s="10">
        <f>IF(Table1[[#This Row],[quantity]]&lt;0,Table1[[#This Row],[quantity]],0)</f>
        <v>-2</v>
      </c>
    </row>
    <row r="1050" spans="1:21" ht="14.25" customHeight="1" x14ac:dyDescent="0.25">
      <c r="A1050" s="5">
        <v>45639</v>
      </c>
      <c r="B1050" s="6" t="s">
        <v>57</v>
      </c>
      <c r="C1050" s="6" t="s">
        <v>65</v>
      </c>
      <c r="D1050" s="6" t="s">
        <v>66</v>
      </c>
      <c r="E1050" s="6" t="s">
        <v>60</v>
      </c>
      <c r="F1050" s="6" t="s">
        <v>61</v>
      </c>
      <c r="G1050" s="6" t="s">
        <v>62</v>
      </c>
      <c r="H1050" s="6" t="s">
        <v>63</v>
      </c>
      <c r="I1050" s="6">
        <v>5</v>
      </c>
      <c r="J1050" s="6">
        <v>4</v>
      </c>
      <c r="K1050" s="6">
        <v>408.16</v>
      </c>
      <c r="L1050" s="6"/>
      <c r="M1050" s="6" t="s">
        <v>64</v>
      </c>
      <c r="N1050" s="10">
        <f>IF(AND(Table1[[#This Row],[quantity]] &gt;= 0, Table1[[#This Row],[amount]] &gt;= 0), Table1[[#This Row],[quantity]] * Table1[[#This Row],[amount]], 0)</f>
        <v>1632.64</v>
      </c>
      <c r="O1050" s="10">
        <f t="shared" si="64"/>
        <v>6316.69</v>
      </c>
      <c r="P1050" s="10">
        <f t="shared" si="65"/>
        <v>5684.18</v>
      </c>
      <c r="Q1050" s="10">
        <f t="shared" si="66"/>
        <v>11</v>
      </c>
      <c r="R1050" s="10">
        <f t="shared" si="67"/>
        <v>6</v>
      </c>
      <c r="S1050" s="10">
        <f>IF(Table1[[#This Row],[quantity]]&gt;0,Table1[[#This Row],[quantity]],0)</f>
        <v>4</v>
      </c>
      <c r="T1050" s="10">
        <f>IF(AND(Table1[[#This Row],[quantity]]&lt;0,Table1[[#This Row],[amount]]&lt;0),Table1[[#This Row],[quantity]]*Table1[[#This Row],[amount]],0)</f>
        <v>0</v>
      </c>
      <c r="U1050" s="10">
        <f>IF(Table1[[#This Row],[quantity]]&lt;0,Table1[[#This Row],[quantity]],0)</f>
        <v>0</v>
      </c>
    </row>
    <row r="1051" spans="1:21" ht="14.25" customHeight="1" x14ac:dyDescent="0.25">
      <c r="A1051" s="5">
        <v>45644</v>
      </c>
      <c r="B1051" s="6" t="s">
        <v>57</v>
      </c>
      <c r="C1051" s="6" t="s">
        <v>72</v>
      </c>
      <c r="D1051" s="6" t="s">
        <v>73</v>
      </c>
      <c r="E1051" s="6" t="s">
        <v>60</v>
      </c>
      <c r="F1051" s="6" t="s">
        <v>61</v>
      </c>
      <c r="G1051" s="6" t="s">
        <v>62</v>
      </c>
      <c r="H1051" s="6" t="s">
        <v>63</v>
      </c>
      <c r="I1051" s="6">
        <v>5</v>
      </c>
      <c r="J1051" s="6">
        <v>4</v>
      </c>
      <c r="K1051" s="6">
        <v>408.16</v>
      </c>
      <c r="L1051" s="6"/>
      <c r="M1051" s="6" t="s">
        <v>136</v>
      </c>
      <c r="N1051" s="10">
        <f>IF(AND(Table1[[#This Row],[quantity]] &gt;= 0, Table1[[#This Row],[amount]] &gt;= 0), Table1[[#This Row],[quantity]] * Table1[[#This Row],[amount]], 0)</f>
        <v>1632.64</v>
      </c>
      <c r="O1051" s="10">
        <f t="shared" si="64"/>
        <v>1632.64</v>
      </c>
      <c r="P1051" s="10">
        <f t="shared" si="65"/>
        <v>15728.47</v>
      </c>
      <c r="Q1051" s="10">
        <f t="shared" si="66"/>
        <v>278</v>
      </c>
      <c r="R1051" s="10">
        <f t="shared" si="67"/>
        <v>24</v>
      </c>
      <c r="S1051" s="10">
        <f>IF(Table1[[#This Row],[quantity]]&gt;0,Table1[[#This Row],[quantity]],0)</f>
        <v>4</v>
      </c>
      <c r="T1051" s="10">
        <f>IF(AND(Table1[[#This Row],[quantity]]&lt;0,Table1[[#This Row],[amount]]&lt;0),Table1[[#This Row],[quantity]]*Table1[[#This Row],[amount]],0)</f>
        <v>0</v>
      </c>
      <c r="U1051" s="10">
        <f>IF(Table1[[#This Row],[quantity]]&lt;0,Table1[[#This Row],[quantity]],0)</f>
        <v>0</v>
      </c>
    </row>
    <row r="1052" spans="1:21" ht="14.25" customHeight="1" x14ac:dyDescent="0.25">
      <c r="A1052" s="5">
        <v>45646</v>
      </c>
      <c r="B1052" s="6" t="s">
        <v>57</v>
      </c>
      <c r="C1052" s="6" t="s">
        <v>96</v>
      </c>
      <c r="D1052" s="6" t="s">
        <v>97</v>
      </c>
      <c r="E1052" s="6" t="s">
        <v>60</v>
      </c>
      <c r="F1052" s="6" t="s">
        <v>61</v>
      </c>
      <c r="G1052" s="6" t="s">
        <v>62</v>
      </c>
      <c r="H1052" s="6" t="s">
        <v>63</v>
      </c>
      <c r="I1052" s="6">
        <v>5</v>
      </c>
      <c r="J1052" s="6">
        <v>4</v>
      </c>
      <c r="K1052" s="6">
        <v>408.16</v>
      </c>
      <c r="L1052" s="6"/>
      <c r="M1052" s="6" t="s">
        <v>136</v>
      </c>
      <c r="N1052" s="10">
        <f>IF(AND(Table1[[#This Row],[quantity]] &gt;= 0, Table1[[#This Row],[amount]] &gt;= 0), Table1[[#This Row],[quantity]] * Table1[[#This Row],[amount]], 0)</f>
        <v>1632.64</v>
      </c>
      <c r="O1052" s="10">
        <f t="shared" si="64"/>
        <v>1632.64</v>
      </c>
      <c r="P1052" s="10">
        <f t="shared" si="65"/>
        <v>14095.829999999998</v>
      </c>
      <c r="Q1052" s="10">
        <f t="shared" si="66"/>
        <v>274</v>
      </c>
      <c r="R1052" s="10">
        <f t="shared" si="67"/>
        <v>23</v>
      </c>
      <c r="S1052" s="10">
        <f>IF(Table1[[#This Row],[quantity]]&gt;0,Table1[[#This Row],[quantity]],0)</f>
        <v>4</v>
      </c>
      <c r="T1052" s="10">
        <f>IF(AND(Table1[[#This Row],[quantity]]&lt;0,Table1[[#This Row],[amount]]&lt;0),Table1[[#This Row],[quantity]]*Table1[[#This Row],[amount]],0)</f>
        <v>0</v>
      </c>
      <c r="U1052" s="10">
        <f>IF(Table1[[#This Row],[quantity]]&lt;0,Table1[[#This Row],[quantity]],0)</f>
        <v>0</v>
      </c>
    </row>
    <row r="1053" spans="1:21" ht="14.25" customHeight="1" x14ac:dyDescent="0.25">
      <c r="A1053" s="5">
        <v>45643</v>
      </c>
      <c r="B1053" s="6" t="s">
        <v>57</v>
      </c>
      <c r="C1053" s="6" t="s">
        <v>137</v>
      </c>
      <c r="D1053" s="6" t="s">
        <v>138</v>
      </c>
      <c r="E1053" s="6" t="s">
        <v>60</v>
      </c>
      <c r="F1053" s="6" t="s">
        <v>61</v>
      </c>
      <c r="G1053" s="6" t="s">
        <v>62</v>
      </c>
      <c r="H1053" s="6" t="s">
        <v>63</v>
      </c>
      <c r="I1053" s="6">
        <v>5</v>
      </c>
      <c r="J1053" s="6">
        <v>4</v>
      </c>
      <c r="K1053" s="6">
        <v>408.16</v>
      </c>
      <c r="L1053" s="6"/>
      <c r="M1053" s="6" t="s">
        <v>136</v>
      </c>
      <c r="N1053" s="10">
        <f>IF(AND(Table1[[#This Row],[quantity]] &gt;= 0, Table1[[#This Row],[amount]] &gt;= 0), Table1[[#This Row],[quantity]] * Table1[[#This Row],[amount]], 0)</f>
        <v>1632.64</v>
      </c>
      <c r="O1053" s="10">
        <f t="shared" si="64"/>
        <v>8952.7099999999991</v>
      </c>
      <c r="P1053" s="10">
        <f t="shared" si="65"/>
        <v>12463.189999999999</v>
      </c>
      <c r="Q1053" s="10">
        <f t="shared" si="66"/>
        <v>270</v>
      </c>
      <c r="R1053" s="10">
        <f t="shared" si="67"/>
        <v>22</v>
      </c>
      <c r="S1053" s="10">
        <f>IF(Table1[[#This Row],[quantity]]&gt;0,Table1[[#This Row],[quantity]],0)</f>
        <v>4</v>
      </c>
      <c r="T1053" s="10">
        <f>IF(AND(Table1[[#This Row],[quantity]]&lt;0,Table1[[#This Row],[amount]]&lt;0),Table1[[#This Row],[quantity]]*Table1[[#This Row],[amount]],0)</f>
        <v>0</v>
      </c>
      <c r="U1053" s="10">
        <f>IF(Table1[[#This Row],[quantity]]&lt;0,Table1[[#This Row],[quantity]],0)</f>
        <v>0</v>
      </c>
    </row>
    <row r="1054" spans="1:21" ht="14.25" customHeight="1" x14ac:dyDescent="0.25">
      <c r="A1054" s="5">
        <v>45640</v>
      </c>
      <c r="B1054" s="6" t="s">
        <v>57</v>
      </c>
      <c r="C1054" s="6" t="s">
        <v>99</v>
      </c>
      <c r="D1054" s="6" t="s">
        <v>100</v>
      </c>
      <c r="E1054" s="6" t="s">
        <v>81</v>
      </c>
      <c r="F1054" s="6" t="s">
        <v>82</v>
      </c>
      <c r="G1054" s="6" t="s">
        <v>62</v>
      </c>
      <c r="H1054" s="6" t="s">
        <v>63</v>
      </c>
      <c r="I1054" s="6">
        <v>5</v>
      </c>
      <c r="J1054" s="6">
        <v>4</v>
      </c>
      <c r="K1054" s="6">
        <v>408.16</v>
      </c>
      <c r="L1054" s="6"/>
      <c r="M1054" s="6" t="s">
        <v>105</v>
      </c>
      <c r="N1054" s="10">
        <f>IF(AND(Table1[[#This Row],[quantity]] &gt;= 0, Table1[[#This Row],[amount]] &gt;= 0), Table1[[#This Row],[quantity]] * Table1[[#This Row],[amount]], 0)</f>
        <v>1632.64</v>
      </c>
      <c r="O1054" s="10">
        <f t="shared" si="64"/>
        <v>3920.96</v>
      </c>
      <c r="P1054" s="10">
        <f t="shared" si="65"/>
        <v>12769.290000000003</v>
      </c>
      <c r="Q1054" s="10">
        <f t="shared" si="66"/>
        <v>202</v>
      </c>
      <c r="R1054" s="10">
        <f t="shared" si="67"/>
        <v>19</v>
      </c>
      <c r="S1054" s="10">
        <f>IF(Table1[[#This Row],[quantity]]&gt;0,Table1[[#This Row],[quantity]],0)</f>
        <v>4</v>
      </c>
      <c r="T1054" s="10">
        <f>IF(AND(Table1[[#This Row],[quantity]]&lt;0,Table1[[#This Row],[amount]]&lt;0),Table1[[#This Row],[quantity]]*Table1[[#This Row],[amount]],0)</f>
        <v>0</v>
      </c>
      <c r="U1054" s="10">
        <f>IF(Table1[[#This Row],[quantity]]&lt;0,Table1[[#This Row],[quantity]],0)</f>
        <v>0</v>
      </c>
    </row>
    <row r="1055" spans="1:21" ht="14.25" customHeight="1" x14ac:dyDescent="0.25">
      <c r="A1055" s="5">
        <v>45628</v>
      </c>
      <c r="B1055" s="6" t="s">
        <v>83</v>
      </c>
      <c r="C1055" s="6" t="s">
        <v>201</v>
      </c>
      <c r="D1055" s="6" t="s">
        <v>202</v>
      </c>
      <c r="E1055" s="6" t="s">
        <v>16</v>
      </c>
      <c r="F1055" s="6" t="s">
        <v>17</v>
      </c>
      <c r="G1055" s="6" t="s">
        <v>31</v>
      </c>
      <c r="H1055" s="6" t="s">
        <v>117</v>
      </c>
      <c r="I1055" s="6">
        <v>112</v>
      </c>
      <c r="J1055" s="6">
        <v>-6</v>
      </c>
      <c r="K1055" s="6">
        <v>-270.24</v>
      </c>
      <c r="L1055" s="6" t="s">
        <v>86</v>
      </c>
      <c r="M1055" s="6" t="s">
        <v>207</v>
      </c>
      <c r="N1055" s="10">
        <f>IF(AND(Table1[[#This Row],[quantity]] &gt;= 0, Table1[[#This Row],[amount]] &gt;= 0), Table1[[#This Row],[quantity]] * Table1[[#This Row],[amount]], 0)</f>
        <v>0</v>
      </c>
      <c r="O1055" s="10">
        <f t="shared" si="64"/>
        <v>0</v>
      </c>
      <c r="P1055" s="10">
        <f t="shared" si="65"/>
        <v>10242.330000000002</v>
      </c>
      <c r="Q1055" s="10">
        <f t="shared" si="66"/>
        <v>-885</v>
      </c>
      <c r="R1055" s="10">
        <f t="shared" si="67"/>
        <v>350</v>
      </c>
      <c r="S1055" s="10">
        <f>IF(Table1[[#This Row],[quantity]]&gt;0,Table1[[#This Row],[quantity]],0)</f>
        <v>0</v>
      </c>
      <c r="T1055" s="10">
        <f>IF(AND(Table1[[#This Row],[quantity]]&lt;0,Table1[[#This Row],[amount]]&lt;0),Table1[[#This Row],[quantity]]*Table1[[#This Row],[amount]],0)</f>
        <v>1621.44</v>
      </c>
      <c r="U1055" s="10">
        <f>IF(Table1[[#This Row],[quantity]]&lt;0,Table1[[#This Row],[quantity]],0)</f>
        <v>-6</v>
      </c>
    </row>
    <row r="1056" spans="1:21" ht="14.25" customHeight="1" x14ac:dyDescent="0.25">
      <c r="A1056" s="5">
        <v>45628</v>
      </c>
      <c r="B1056" s="6" t="s">
        <v>83</v>
      </c>
      <c r="C1056" s="6" t="s">
        <v>316</v>
      </c>
      <c r="D1056" s="6" t="s">
        <v>317</v>
      </c>
      <c r="E1056" s="6" t="s">
        <v>45</v>
      </c>
      <c r="F1056" s="6" t="s">
        <v>268</v>
      </c>
      <c r="G1056" s="6" t="s">
        <v>31</v>
      </c>
      <c r="H1056" s="6" t="s">
        <v>117</v>
      </c>
      <c r="I1056" s="6">
        <v>60</v>
      </c>
      <c r="J1056" s="6">
        <v>-6</v>
      </c>
      <c r="K1056" s="6">
        <v>-270.24</v>
      </c>
      <c r="L1056" s="6" t="s">
        <v>86</v>
      </c>
      <c r="M1056" s="6" t="s">
        <v>207</v>
      </c>
      <c r="N1056" s="10">
        <f>IF(AND(Table1[[#This Row],[quantity]] &gt;= 0, Table1[[#This Row],[amount]] &gt;= 0), Table1[[#This Row],[quantity]] * Table1[[#This Row],[amount]], 0)</f>
        <v>0</v>
      </c>
      <c r="O1056" s="10">
        <f t="shared" si="64"/>
        <v>0</v>
      </c>
      <c r="P1056" s="10">
        <f t="shared" si="65"/>
        <v>10242.330000000002</v>
      </c>
      <c r="Q1056" s="10">
        <f t="shared" si="66"/>
        <v>-879</v>
      </c>
      <c r="R1056" s="10">
        <f t="shared" si="67"/>
        <v>349</v>
      </c>
      <c r="S1056" s="10">
        <f>IF(Table1[[#This Row],[quantity]]&gt;0,Table1[[#This Row],[quantity]],0)</f>
        <v>0</v>
      </c>
      <c r="T1056" s="10">
        <f>IF(AND(Table1[[#This Row],[quantity]]&lt;0,Table1[[#This Row],[amount]]&lt;0),Table1[[#This Row],[quantity]]*Table1[[#This Row],[amount]],0)</f>
        <v>1621.44</v>
      </c>
      <c r="U1056" s="10">
        <f>IF(Table1[[#This Row],[quantity]]&lt;0,Table1[[#This Row],[quantity]],0)</f>
        <v>-6</v>
      </c>
    </row>
    <row r="1057" spans="1:21" ht="14.25" customHeight="1" x14ac:dyDescent="0.25">
      <c r="A1057" s="5">
        <v>45642</v>
      </c>
      <c r="B1057" s="6" t="s">
        <v>57</v>
      </c>
      <c r="C1057" s="6" t="s">
        <v>129</v>
      </c>
      <c r="D1057" s="6" t="s">
        <v>130</v>
      </c>
      <c r="E1057" s="6" t="s">
        <v>81</v>
      </c>
      <c r="F1057" s="6" t="s">
        <v>82</v>
      </c>
      <c r="G1057" s="6" t="s">
        <v>26</v>
      </c>
      <c r="H1057" s="6" t="s">
        <v>116</v>
      </c>
      <c r="I1057" s="6">
        <v>144</v>
      </c>
      <c r="J1057" s="6">
        <v>6</v>
      </c>
      <c r="K1057" s="6">
        <v>262.5</v>
      </c>
      <c r="L1057" s="6"/>
      <c r="M1057" s="6" t="s">
        <v>105</v>
      </c>
      <c r="N1057" s="10">
        <f>IF(AND(Table1[[#This Row],[quantity]] &gt;= 0, Table1[[#This Row],[amount]] &gt;= 0), Table1[[#This Row],[quantity]] * Table1[[#This Row],[amount]], 0)</f>
        <v>1575</v>
      </c>
      <c r="O1057" s="10">
        <f t="shared" si="64"/>
        <v>2663.95</v>
      </c>
      <c r="P1057" s="10">
        <f t="shared" si="65"/>
        <v>11136.650000000003</v>
      </c>
      <c r="Q1057" s="10">
        <f t="shared" si="66"/>
        <v>198</v>
      </c>
      <c r="R1057" s="10">
        <f t="shared" si="67"/>
        <v>18</v>
      </c>
      <c r="S1057" s="10">
        <f>IF(Table1[[#This Row],[quantity]]&gt;0,Table1[[#This Row],[quantity]],0)</f>
        <v>6</v>
      </c>
      <c r="T1057" s="10">
        <f>IF(AND(Table1[[#This Row],[quantity]]&lt;0,Table1[[#This Row],[amount]]&lt;0),Table1[[#This Row],[quantity]]*Table1[[#This Row],[amount]],0)</f>
        <v>0</v>
      </c>
      <c r="U1057" s="10">
        <f>IF(Table1[[#This Row],[quantity]]&lt;0,Table1[[#This Row],[quantity]],0)</f>
        <v>0</v>
      </c>
    </row>
    <row r="1058" spans="1:21" ht="14.25" customHeight="1" x14ac:dyDescent="0.25">
      <c r="A1058" s="5">
        <v>45639</v>
      </c>
      <c r="B1058" s="6" t="s">
        <v>57</v>
      </c>
      <c r="C1058" s="6" t="s">
        <v>65</v>
      </c>
      <c r="D1058" s="6" t="s">
        <v>66</v>
      </c>
      <c r="E1058" s="6" t="s">
        <v>60</v>
      </c>
      <c r="F1058" s="6" t="s">
        <v>61</v>
      </c>
      <c r="G1058" s="6" t="s">
        <v>74</v>
      </c>
      <c r="H1058" s="6" t="s">
        <v>76</v>
      </c>
      <c r="I1058" s="6">
        <v>24</v>
      </c>
      <c r="J1058" s="6">
        <v>3</v>
      </c>
      <c r="K1058" s="6">
        <v>515.46</v>
      </c>
      <c r="L1058" s="6"/>
      <c r="M1058" s="6" t="s">
        <v>64</v>
      </c>
      <c r="N1058" s="10">
        <f>IF(AND(Table1[[#This Row],[quantity]] &gt;= 0, Table1[[#This Row],[amount]] &gt;= 0), Table1[[#This Row],[quantity]] * Table1[[#This Row],[amount]], 0)</f>
        <v>1546.38</v>
      </c>
      <c r="O1058" s="10">
        <f t="shared" si="64"/>
        <v>4684.05</v>
      </c>
      <c r="P1058" s="10">
        <f t="shared" si="65"/>
        <v>4051.54</v>
      </c>
      <c r="Q1058" s="10">
        <f t="shared" si="66"/>
        <v>7</v>
      </c>
      <c r="R1058" s="10">
        <f t="shared" si="67"/>
        <v>5</v>
      </c>
      <c r="S1058" s="10">
        <f>IF(Table1[[#This Row],[quantity]]&gt;0,Table1[[#This Row],[quantity]],0)</f>
        <v>3</v>
      </c>
      <c r="T1058" s="10">
        <f>IF(AND(Table1[[#This Row],[quantity]]&lt;0,Table1[[#This Row],[amount]]&lt;0),Table1[[#This Row],[quantity]]*Table1[[#This Row],[amount]],0)</f>
        <v>0</v>
      </c>
      <c r="U1058" s="10">
        <f>IF(Table1[[#This Row],[quantity]]&lt;0,Table1[[#This Row],[quantity]],0)</f>
        <v>0</v>
      </c>
    </row>
    <row r="1059" spans="1:21" ht="14.25" customHeight="1" x14ac:dyDescent="0.25">
      <c r="A1059" s="5">
        <v>45628</v>
      </c>
      <c r="B1059" s="6" t="s">
        <v>83</v>
      </c>
      <c r="C1059" s="6" t="s">
        <v>286</v>
      </c>
      <c r="D1059" s="6" t="s">
        <v>287</v>
      </c>
      <c r="E1059" s="6" t="s">
        <v>16</v>
      </c>
      <c r="F1059" s="6" t="s">
        <v>17</v>
      </c>
      <c r="G1059" s="6" t="s">
        <v>31</v>
      </c>
      <c r="H1059" s="6" t="s">
        <v>117</v>
      </c>
      <c r="I1059" s="6">
        <v>120</v>
      </c>
      <c r="J1059" s="6">
        <v>-7</v>
      </c>
      <c r="K1059" s="6">
        <v>-220.71</v>
      </c>
      <c r="L1059" s="6" t="s">
        <v>86</v>
      </c>
      <c r="M1059" s="6" t="s">
        <v>207</v>
      </c>
      <c r="N1059" s="10">
        <f>IF(AND(Table1[[#This Row],[quantity]] &gt;= 0, Table1[[#This Row],[amount]] &gt;= 0), Table1[[#This Row],[quantity]] * Table1[[#This Row],[amount]], 0)</f>
        <v>0</v>
      </c>
      <c r="O1059" s="10">
        <f t="shared" si="64"/>
        <v>0</v>
      </c>
      <c r="P1059" s="10">
        <f t="shared" si="65"/>
        <v>10242.330000000002</v>
      </c>
      <c r="Q1059" s="10">
        <f t="shared" si="66"/>
        <v>-873</v>
      </c>
      <c r="R1059" s="10">
        <f t="shared" si="67"/>
        <v>348</v>
      </c>
      <c r="S1059" s="10">
        <f>IF(Table1[[#This Row],[quantity]]&gt;0,Table1[[#This Row],[quantity]],0)</f>
        <v>0</v>
      </c>
      <c r="T1059" s="10">
        <f>IF(AND(Table1[[#This Row],[quantity]]&lt;0,Table1[[#This Row],[amount]]&lt;0),Table1[[#This Row],[quantity]]*Table1[[#This Row],[amount]],0)</f>
        <v>1544.97</v>
      </c>
      <c r="U1059" s="10">
        <f>IF(Table1[[#This Row],[quantity]]&lt;0,Table1[[#This Row],[quantity]],0)</f>
        <v>-7</v>
      </c>
    </row>
    <row r="1060" spans="1:21" ht="14.25" customHeight="1" x14ac:dyDescent="0.25">
      <c r="A1060" s="5">
        <v>45628</v>
      </c>
      <c r="B1060" s="6" t="s">
        <v>83</v>
      </c>
      <c r="C1060" s="6" t="s">
        <v>333</v>
      </c>
      <c r="D1060" s="6" t="s">
        <v>334</v>
      </c>
      <c r="E1060" s="6" t="s">
        <v>16</v>
      </c>
      <c r="F1060" s="6" t="s">
        <v>17</v>
      </c>
      <c r="G1060" s="6" t="s">
        <v>31</v>
      </c>
      <c r="H1060" s="6" t="s">
        <v>32</v>
      </c>
      <c r="I1060" s="6">
        <v>48</v>
      </c>
      <c r="J1060" s="6">
        <v>-3</v>
      </c>
      <c r="K1060" s="6">
        <v>-513.51</v>
      </c>
      <c r="L1060" s="6" t="s">
        <v>86</v>
      </c>
      <c r="M1060" s="6" t="s">
        <v>207</v>
      </c>
      <c r="N1060" s="10">
        <f>IF(AND(Table1[[#This Row],[quantity]] &gt;= 0, Table1[[#This Row],[amount]] &gt;= 0), Table1[[#This Row],[quantity]] * Table1[[#This Row],[amount]], 0)</f>
        <v>0</v>
      </c>
      <c r="O1060" s="10">
        <f t="shared" si="64"/>
        <v>0</v>
      </c>
      <c r="P1060" s="10">
        <f t="shared" si="65"/>
        <v>10242.330000000002</v>
      </c>
      <c r="Q1060" s="10">
        <f t="shared" si="66"/>
        <v>-866</v>
      </c>
      <c r="R1060" s="10">
        <f t="shared" si="67"/>
        <v>347</v>
      </c>
      <c r="S1060" s="10">
        <f>IF(Table1[[#This Row],[quantity]]&gt;0,Table1[[#This Row],[quantity]],0)</f>
        <v>0</v>
      </c>
      <c r="T1060" s="10">
        <f>IF(AND(Table1[[#This Row],[quantity]]&lt;0,Table1[[#This Row],[amount]]&lt;0),Table1[[#This Row],[quantity]]*Table1[[#This Row],[amount]],0)</f>
        <v>1540.53</v>
      </c>
      <c r="U1060" s="10">
        <f>IF(Table1[[#This Row],[quantity]]&lt;0,Table1[[#This Row],[quantity]],0)</f>
        <v>-3</v>
      </c>
    </row>
    <row r="1061" spans="1:21" ht="14.25" customHeight="1" x14ac:dyDescent="0.25">
      <c r="A1061" s="5">
        <v>45628</v>
      </c>
      <c r="B1061" s="6" t="s">
        <v>83</v>
      </c>
      <c r="C1061" s="6" t="s">
        <v>725</v>
      </c>
      <c r="D1061" s="6" t="s">
        <v>726</v>
      </c>
      <c r="E1061" s="6" t="s">
        <v>184</v>
      </c>
      <c r="F1061" s="6" t="s">
        <v>185</v>
      </c>
      <c r="G1061" s="6" t="s">
        <v>77</v>
      </c>
      <c r="H1061" s="6" t="s">
        <v>78</v>
      </c>
      <c r="I1061" s="6">
        <v>6</v>
      </c>
      <c r="J1061" s="6">
        <v>-1</v>
      </c>
      <c r="K1061" s="6">
        <v>-1499.16</v>
      </c>
      <c r="L1061" s="6" t="s">
        <v>174</v>
      </c>
      <c r="M1061" s="6" t="s">
        <v>207</v>
      </c>
      <c r="N1061" s="10">
        <f>IF(AND(Table1[[#This Row],[quantity]] &gt;= 0, Table1[[#This Row],[amount]] &gt;= 0), Table1[[#This Row],[quantity]] * Table1[[#This Row],[amount]], 0)</f>
        <v>0</v>
      </c>
      <c r="O1061" s="10">
        <f t="shared" si="64"/>
        <v>0</v>
      </c>
      <c r="P1061" s="10">
        <f t="shared" si="65"/>
        <v>10242.330000000002</v>
      </c>
      <c r="Q1061" s="10">
        <f t="shared" si="66"/>
        <v>-863</v>
      </c>
      <c r="R1061" s="10">
        <f t="shared" si="67"/>
        <v>346</v>
      </c>
      <c r="S1061" s="10">
        <f>IF(Table1[[#This Row],[quantity]]&gt;0,Table1[[#This Row],[quantity]],0)</f>
        <v>0</v>
      </c>
      <c r="T1061" s="10">
        <f>IF(AND(Table1[[#This Row],[quantity]]&lt;0,Table1[[#This Row],[amount]]&lt;0),Table1[[#This Row],[quantity]]*Table1[[#This Row],[amount]],0)</f>
        <v>1499.16</v>
      </c>
      <c r="U1061" s="10">
        <f>IF(Table1[[#This Row],[quantity]]&lt;0,Table1[[#This Row],[quantity]],0)</f>
        <v>-1</v>
      </c>
    </row>
    <row r="1062" spans="1:21" ht="14.25" customHeight="1" x14ac:dyDescent="0.25">
      <c r="A1062" s="5">
        <v>45644</v>
      </c>
      <c r="B1062" s="6" t="s">
        <v>57</v>
      </c>
      <c r="C1062" s="6" t="s">
        <v>65</v>
      </c>
      <c r="D1062" s="6" t="s">
        <v>66</v>
      </c>
      <c r="E1062" s="6" t="s">
        <v>60</v>
      </c>
      <c r="F1062" s="6" t="s">
        <v>61</v>
      </c>
      <c r="G1062" s="6" t="s">
        <v>18</v>
      </c>
      <c r="H1062" s="6" t="s">
        <v>89</v>
      </c>
      <c r="I1062" s="6">
        <v>72</v>
      </c>
      <c r="J1062" s="6">
        <v>2</v>
      </c>
      <c r="K1062" s="6">
        <v>704.02</v>
      </c>
      <c r="L1062" s="6"/>
      <c r="M1062" s="6" t="s">
        <v>136</v>
      </c>
      <c r="N1062" s="10">
        <f>IF(AND(Table1[[#This Row],[quantity]] &gt;= 0, Table1[[#This Row],[amount]] &gt;= 0), Table1[[#This Row],[quantity]] * Table1[[#This Row],[amount]], 0)</f>
        <v>1408.04</v>
      </c>
      <c r="O1062" s="10">
        <f t="shared" si="64"/>
        <v>3137.67</v>
      </c>
      <c r="P1062" s="10">
        <f t="shared" si="65"/>
        <v>10830.549999999997</v>
      </c>
      <c r="Q1062" s="10">
        <f t="shared" si="66"/>
        <v>266</v>
      </c>
      <c r="R1062" s="10">
        <f t="shared" si="67"/>
        <v>21</v>
      </c>
      <c r="S1062" s="10">
        <f>IF(Table1[[#This Row],[quantity]]&gt;0,Table1[[#This Row],[quantity]],0)</f>
        <v>2</v>
      </c>
      <c r="T1062" s="10">
        <f>IF(AND(Table1[[#This Row],[quantity]]&lt;0,Table1[[#This Row],[amount]]&lt;0),Table1[[#This Row],[quantity]]*Table1[[#This Row],[amount]],0)</f>
        <v>0</v>
      </c>
      <c r="U1062" s="10">
        <f>IF(Table1[[#This Row],[quantity]]&lt;0,Table1[[#This Row],[quantity]],0)</f>
        <v>0</v>
      </c>
    </row>
    <row r="1063" spans="1:21" ht="14.25" customHeight="1" x14ac:dyDescent="0.25">
      <c r="A1063" s="5">
        <v>45628</v>
      </c>
      <c r="B1063" s="6" t="s">
        <v>57</v>
      </c>
      <c r="C1063" s="6" t="s">
        <v>748</v>
      </c>
      <c r="D1063" s="6" t="s">
        <v>749</v>
      </c>
      <c r="E1063" s="6" t="s">
        <v>45</v>
      </c>
      <c r="F1063" s="6" t="s">
        <v>152</v>
      </c>
      <c r="G1063" s="6" t="s">
        <v>94</v>
      </c>
      <c r="H1063" s="6" t="s">
        <v>95</v>
      </c>
      <c r="I1063" s="6">
        <v>40</v>
      </c>
      <c r="J1063" s="6">
        <v>2</v>
      </c>
      <c r="K1063" s="6">
        <v>700</v>
      </c>
      <c r="L1063" s="6"/>
      <c r="M1063" s="6" t="s">
        <v>207</v>
      </c>
      <c r="N1063" s="10">
        <f>IF(AND(Table1[[#This Row],[quantity]] &gt;= 0, Table1[[#This Row],[amount]] &gt;= 0), Table1[[#This Row],[quantity]] * Table1[[#This Row],[amount]], 0)</f>
        <v>1400</v>
      </c>
      <c r="O1063" s="10">
        <f t="shared" si="64"/>
        <v>1978.92</v>
      </c>
      <c r="P1063" s="10">
        <f t="shared" si="65"/>
        <v>10242.330000000002</v>
      </c>
      <c r="Q1063" s="10">
        <f t="shared" si="66"/>
        <v>-862</v>
      </c>
      <c r="R1063" s="10">
        <f t="shared" si="67"/>
        <v>345</v>
      </c>
      <c r="S1063" s="10">
        <f>IF(Table1[[#This Row],[quantity]]&gt;0,Table1[[#This Row],[quantity]],0)</f>
        <v>2</v>
      </c>
      <c r="T1063" s="10">
        <f>IF(AND(Table1[[#This Row],[quantity]]&lt;0,Table1[[#This Row],[amount]]&lt;0),Table1[[#This Row],[quantity]]*Table1[[#This Row],[amount]],0)</f>
        <v>0</v>
      </c>
      <c r="U1063" s="10">
        <f>IF(Table1[[#This Row],[quantity]]&lt;0,Table1[[#This Row],[quantity]],0)</f>
        <v>0</v>
      </c>
    </row>
    <row r="1064" spans="1:21" ht="14.25" customHeight="1" x14ac:dyDescent="0.25">
      <c r="A1064" s="5">
        <v>45628</v>
      </c>
      <c r="B1064" s="6" t="s">
        <v>83</v>
      </c>
      <c r="C1064" s="6" t="s">
        <v>389</v>
      </c>
      <c r="D1064" s="6" t="s">
        <v>390</v>
      </c>
      <c r="E1064" s="6" t="s">
        <v>248</v>
      </c>
      <c r="F1064" s="6" t="s">
        <v>249</v>
      </c>
      <c r="G1064" s="6" t="s">
        <v>55</v>
      </c>
      <c r="H1064" s="6" t="s">
        <v>56</v>
      </c>
      <c r="I1064" s="6">
        <v>12</v>
      </c>
      <c r="J1064" s="6">
        <v>-2</v>
      </c>
      <c r="K1064" s="6">
        <v>-681.66</v>
      </c>
      <c r="L1064" s="6" t="s">
        <v>153</v>
      </c>
      <c r="M1064" s="6" t="s">
        <v>207</v>
      </c>
      <c r="N1064" s="10">
        <f>IF(AND(Table1[[#This Row],[quantity]] &gt;= 0, Table1[[#This Row],[amount]] &gt;= 0), Table1[[#This Row],[quantity]] * Table1[[#This Row],[amount]], 0)</f>
        <v>0</v>
      </c>
      <c r="O1064" s="10">
        <f t="shared" si="64"/>
        <v>0</v>
      </c>
      <c r="P1064" s="10">
        <f t="shared" si="65"/>
        <v>8842.3299999999981</v>
      </c>
      <c r="Q1064" s="10">
        <f t="shared" si="66"/>
        <v>-864</v>
      </c>
      <c r="R1064" s="10">
        <f t="shared" si="67"/>
        <v>344</v>
      </c>
      <c r="S1064" s="10">
        <f>IF(Table1[[#This Row],[quantity]]&gt;0,Table1[[#This Row],[quantity]],0)</f>
        <v>0</v>
      </c>
      <c r="T1064" s="10">
        <f>IF(AND(Table1[[#This Row],[quantity]]&lt;0,Table1[[#This Row],[amount]]&lt;0),Table1[[#This Row],[quantity]]*Table1[[#This Row],[amount]],0)</f>
        <v>1363.32</v>
      </c>
      <c r="U1064" s="10">
        <f>IF(Table1[[#This Row],[quantity]]&lt;0,Table1[[#This Row],[quantity]],0)</f>
        <v>-2</v>
      </c>
    </row>
    <row r="1065" spans="1:21" ht="14.25" customHeight="1" x14ac:dyDescent="0.25">
      <c r="A1065" s="5">
        <v>45640</v>
      </c>
      <c r="B1065" s="6" t="s">
        <v>57</v>
      </c>
      <c r="C1065" s="6" t="s">
        <v>90</v>
      </c>
      <c r="D1065" s="6" t="s">
        <v>91</v>
      </c>
      <c r="E1065" s="6" t="s">
        <v>81</v>
      </c>
      <c r="F1065" s="6" t="s">
        <v>82</v>
      </c>
      <c r="G1065" s="6" t="s">
        <v>31</v>
      </c>
      <c r="H1065" s="6" t="s">
        <v>32</v>
      </c>
      <c r="I1065" s="6">
        <v>1</v>
      </c>
      <c r="J1065" s="6">
        <v>1</v>
      </c>
      <c r="K1065" s="6">
        <v>1338.52</v>
      </c>
      <c r="L1065" s="6"/>
      <c r="M1065" s="6" t="s">
        <v>105</v>
      </c>
      <c r="N1065" s="10">
        <f>IF(AND(Table1[[#This Row],[quantity]] &gt;= 0, Table1[[#This Row],[amount]] &gt;= 0), Table1[[#This Row],[quantity]] * Table1[[#This Row],[amount]], 0)</f>
        <v>1338.52</v>
      </c>
      <c r="O1065" s="10">
        <f t="shared" si="64"/>
        <v>1338.52</v>
      </c>
      <c r="P1065" s="10">
        <f t="shared" si="65"/>
        <v>9561.6500000000015</v>
      </c>
      <c r="Q1065" s="10">
        <f t="shared" si="66"/>
        <v>192</v>
      </c>
      <c r="R1065" s="10">
        <f t="shared" si="67"/>
        <v>17</v>
      </c>
      <c r="S1065" s="10">
        <f>IF(Table1[[#This Row],[quantity]]&gt;0,Table1[[#This Row],[quantity]],0)</f>
        <v>1</v>
      </c>
      <c r="T1065" s="10">
        <f>IF(AND(Table1[[#This Row],[quantity]]&lt;0,Table1[[#This Row],[amount]]&lt;0),Table1[[#This Row],[quantity]]*Table1[[#This Row],[amount]],0)</f>
        <v>0</v>
      </c>
      <c r="U1065" s="10">
        <f>IF(Table1[[#This Row],[quantity]]&lt;0,Table1[[#This Row],[quantity]],0)</f>
        <v>0</v>
      </c>
    </row>
    <row r="1066" spans="1:21" ht="14.25" customHeight="1" x14ac:dyDescent="0.25">
      <c r="A1066" s="5">
        <v>45628</v>
      </c>
      <c r="B1066" s="6" t="s">
        <v>83</v>
      </c>
      <c r="C1066" s="6" t="s">
        <v>415</v>
      </c>
      <c r="D1066" s="6" t="s">
        <v>416</v>
      </c>
      <c r="E1066" s="6" t="s">
        <v>224</v>
      </c>
      <c r="F1066" s="6" t="s">
        <v>232</v>
      </c>
      <c r="G1066" s="6" t="s">
        <v>62</v>
      </c>
      <c r="H1066" s="6" t="s">
        <v>71</v>
      </c>
      <c r="I1066" s="6">
        <v>72</v>
      </c>
      <c r="J1066" s="6">
        <v>-12</v>
      </c>
      <c r="K1066" s="6">
        <v>-111.12</v>
      </c>
      <c r="L1066" s="6" t="s">
        <v>86</v>
      </c>
      <c r="M1066" s="6" t="s">
        <v>207</v>
      </c>
      <c r="N1066" s="10">
        <f>IF(AND(Table1[[#This Row],[quantity]] &gt;= 0, Table1[[#This Row],[amount]] &gt;= 0), Table1[[#This Row],[quantity]] * Table1[[#This Row],[amount]], 0)</f>
        <v>0</v>
      </c>
      <c r="O1066" s="10">
        <f t="shared" si="64"/>
        <v>0</v>
      </c>
      <c r="P1066" s="10">
        <f t="shared" si="65"/>
        <v>8842.3299999999981</v>
      </c>
      <c r="Q1066" s="10">
        <f t="shared" si="66"/>
        <v>-862</v>
      </c>
      <c r="R1066" s="10">
        <f t="shared" si="67"/>
        <v>343</v>
      </c>
      <c r="S1066" s="10">
        <f>IF(Table1[[#This Row],[quantity]]&gt;0,Table1[[#This Row],[quantity]],0)</f>
        <v>0</v>
      </c>
      <c r="T1066" s="10">
        <f>IF(AND(Table1[[#This Row],[quantity]]&lt;0,Table1[[#This Row],[amount]]&lt;0),Table1[[#This Row],[quantity]]*Table1[[#This Row],[amount]],0)</f>
        <v>1333.44</v>
      </c>
      <c r="U1066" s="10">
        <f>IF(Table1[[#This Row],[quantity]]&lt;0,Table1[[#This Row],[quantity]],0)</f>
        <v>-12</v>
      </c>
    </row>
    <row r="1067" spans="1:21" ht="14.25" customHeight="1" x14ac:dyDescent="0.25">
      <c r="A1067" s="5">
        <v>45628</v>
      </c>
      <c r="B1067" s="6" t="s">
        <v>83</v>
      </c>
      <c r="C1067" s="6" t="s">
        <v>254</v>
      </c>
      <c r="D1067" s="6" t="s">
        <v>255</v>
      </c>
      <c r="E1067" s="6" t="s">
        <v>256</v>
      </c>
      <c r="F1067" s="6" t="s">
        <v>257</v>
      </c>
      <c r="G1067" s="6" t="s">
        <v>62</v>
      </c>
      <c r="H1067" s="6" t="s">
        <v>63</v>
      </c>
      <c r="I1067" s="6">
        <v>48</v>
      </c>
      <c r="J1067" s="6">
        <v>-4</v>
      </c>
      <c r="K1067" s="6">
        <v>-333.36</v>
      </c>
      <c r="L1067" s="6" t="s">
        <v>86</v>
      </c>
      <c r="M1067" s="6" t="s">
        <v>207</v>
      </c>
      <c r="N1067" s="10">
        <f>IF(AND(Table1[[#This Row],[quantity]] &gt;= 0, Table1[[#This Row],[amount]] &gt;= 0), Table1[[#This Row],[quantity]] * Table1[[#This Row],[amount]], 0)</f>
        <v>0</v>
      </c>
      <c r="O1067" s="10">
        <f t="shared" si="64"/>
        <v>0</v>
      </c>
      <c r="P1067" s="10">
        <f t="shared" si="65"/>
        <v>8842.3299999999981</v>
      </c>
      <c r="Q1067" s="10">
        <f t="shared" si="66"/>
        <v>-850</v>
      </c>
      <c r="R1067" s="10">
        <f t="shared" si="67"/>
        <v>342</v>
      </c>
      <c r="S1067" s="10">
        <f>IF(Table1[[#This Row],[quantity]]&gt;0,Table1[[#This Row],[quantity]],0)</f>
        <v>0</v>
      </c>
      <c r="T1067" s="10">
        <f>IF(AND(Table1[[#This Row],[quantity]]&lt;0,Table1[[#This Row],[amount]]&lt;0),Table1[[#This Row],[quantity]]*Table1[[#This Row],[amount]],0)</f>
        <v>1333.44</v>
      </c>
      <c r="U1067" s="10">
        <f>IF(Table1[[#This Row],[quantity]]&lt;0,Table1[[#This Row],[quantity]],0)</f>
        <v>-4</v>
      </c>
    </row>
    <row r="1068" spans="1:21" ht="14.25" customHeight="1" x14ac:dyDescent="0.25">
      <c r="A1068" s="5">
        <v>45628</v>
      </c>
      <c r="B1068" s="6" t="s">
        <v>83</v>
      </c>
      <c r="C1068" s="6" t="s">
        <v>177</v>
      </c>
      <c r="D1068" s="6" t="s">
        <v>178</v>
      </c>
      <c r="E1068" s="6" t="s">
        <v>45</v>
      </c>
      <c r="F1068" s="6" t="s">
        <v>46</v>
      </c>
      <c r="G1068" s="6" t="s">
        <v>31</v>
      </c>
      <c r="H1068" s="6" t="s">
        <v>32</v>
      </c>
      <c r="I1068" s="6">
        <v>18</v>
      </c>
      <c r="J1068" s="6">
        <v>-2</v>
      </c>
      <c r="K1068" s="6">
        <v>-666.66</v>
      </c>
      <c r="L1068" s="6" t="s">
        <v>179</v>
      </c>
      <c r="M1068" s="6" t="s">
        <v>207</v>
      </c>
      <c r="N1068" s="10">
        <f>IF(AND(Table1[[#This Row],[quantity]] &gt;= 0, Table1[[#This Row],[amount]] &gt;= 0), Table1[[#This Row],[quantity]] * Table1[[#This Row],[amount]], 0)</f>
        <v>0</v>
      </c>
      <c r="O1068" s="10">
        <f t="shared" si="64"/>
        <v>0</v>
      </c>
      <c r="P1068" s="10">
        <f t="shared" si="65"/>
        <v>8842.3299999999981</v>
      </c>
      <c r="Q1068" s="10">
        <f t="shared" si="66"/>
        <v>-846</v>
      </c>
      <c r="R1068" s="10">
        <f t="shared" si="67"/>
        <v>341</v>
      </c>
      <c r="S1068" s="10">
        <f>IF(Table1[[#This Row],[quantity]]&gt;0,Table1[[#This Row],[quantity]],0)</f>
        <v>0</v>
      </c>
      <c r="T1068" s="10">
        <f>IF(AND(Table1[[#This Row],[quantity]]&lt;0,Table1[[#This Row],[amount]]&lt;0),Table1[[#This Row],[quantity]]*Table1[[#This Row],[amount]],0)</f>
        <v>1333.32</v>
      </c>
      <c r="U1068" s="10">
        <f>IF(Table1[[#This Row],[quantity]]&lt;0,Table1[[#This Row],[quantity]],0)</f>
        <v>-2</v>
      </c>
    </row>
    <row r="1069" spans="1:21" ht="14.25" customHeight="1" x14ac:dyDescent="0.25">
      <c r="A1069" s="5">
        <v>45628</v>
      </c>
      <c r="B1069" s="6" t="s">
        <v>83</v>
      </c>
      <c r="C1069" s="6" t="s">
        <v>391</v>
      </c>
      <c r="D1069" s="6" t="s">
        <v>392</v>
      </c>
      <c r="E1069" s="6" t="s">
        <v>24</v>
      </c>
      <c r="F1069" s="6" t="s">
        <v>25</v>
      </c>
      <c r="G1069" s="6" t="s">
        <v>55</v>
      </c>
      <c r="H1069" s="6" t="s">
        <v>56</v>
      </c>
      <c r="I1069" s="6">
        <v>12</v>
      </c>
      <c r="J1069" s="6">
        <v>-2</v>
      </c>
      <c r="K1069" s="6">
        <v>-665</v>
      </c>
      <c r="L1069" s="6" t="s">
        <v>86</v>
      </c>
      <c r="M1069" s="6" t="s">
        <v>207</v>
      </c>
      <c r="N1069" s="10">
        <f>IF(AND(Table1[[#This Row],[quantity]] &gt;= 0, Table1[[#This Row],[amount]] &gt;= 0), Table1[[#This Row],[quantity]] * Table1[[#This Row],[amount]], 0)</f>
        <v>0</v>
      </c>
      <c r="O1069" s="10">
        <f t="shared" si="64"/>
        <v>0</v>
      </c>
      <c r="P1069" s="10">
        <f t="shared" si="65"/>
        <v>8842.3299999999981</v>
      </c>
      <c r="Q1069" s="10">
        <f t="shared" si="66"/>
        <v>-844</v>
      </c>
      <c r="R1069" s="10">
        <f t="shared" si="67"/>
        <v>340</v>
      </c>
      <c r="S1069" s="10">
        <f>IF(Table1[[#This Row],[quantity]]&gt;0,Table1[[#This Row],[quantity]],0)</f>
        <v>0</v>
      </c>
      <c r="T1069" s="10">
        <f>IF(AND(Table1[[#This Row],[quantity]]&lt;0,Table1[[#This Row],[amount]]&lt;0),Table1[[#This Row],[quantity]]*Table1[[#This Row],[amount]],0)</f>
        <v>1330</v>
      </c>
      <c r="U1069" s="10">
        <f>IF(Table1[[#This Row],[quantity]]&lt;0,Table1[[#This Row],[quantity]],0)</f>
        <v>-2</v>
      </c>
    </row>
    <row r="1070" spans="1:21" ht="14.25" customHeight="1" x14ac:dyDescent="0.25">
      <c r="A1070" s="5">
        <v>45628</v>
      </c>
      <c r="B1070" s="6" t="s">
        <v>83</v>
      </c>
      <c r="C1070" s="6" t="s">
        <v>389</v>
      </c>
      <c r="D1070" s="6" t="s">
        <v>390</v>
      </c>
      <c r="E1070" s="6" t="s">
        <v>248</v>
      </c>
      <c r="F1070" s="6" t="s">
        <v>249</v>
      </c>
      <c r="G1070" s="6" t="s">
        <v>55</v>
      </c>
      <c r="H1070" s="6" t="s">
        <v>56</v>
      </c>
      <c r="I1070" s="6">
        <v>12</v>
      </c>
      <c r="J1070" s="6">
        <v>-2</v>
      </c>
      <c r="K1070" s="6">
        <v>-665</v>
      </c>
      <c r="L1070" s="6" t="s">
        <v>153</v>
      </c>
      <c r="M1070" s="6" t="s">
        <v>207</v>
      </c>
      <c r="N1070" s="10">
        <f>IF(AND(Table1[[#This Row],[quantity]] &gt;= 0, Table1[[#This Row],[amount]] &gt;= 0), Table1[[#This Row],[quantity]] * Table1[[#This Row],[amount]], 0)</f>
        <v>0</v>
      </c>
      <c r="O1070" s="10">
        <f t="shared" si="64"/>
        <v>0</v>
      </c>
      <c r="P1070" s="10">
        <f t="shared" si="65"/>
        <v>8842.3299999999981</v>
      </c>
      <c r="Q1070" s="10">
        <f t="shared" si="66"/>
        <v>-842</v>
      </c>
      <c r="R1070" s="10">
        <f t="shared" si="67"/>
        <v>339</v>
      </c>
      <c r="S1070" s="10">
        <f>IF(Table1[[#This Row],[quantity]]&gt;0,Table1[[#This Row],[quantity]],0)</f>
        <v>0</v>
      </c>
      <c r="T1070" s="10">
        <f>IF(AND(Table1[[#This Row],[quantity]]&lt;0,Table1[[#This Row],[amount]]&lt;0),Table1[[#This Row],[quantity]]*Table1[[#This Row],[amount]],0)</f>
        <v>1330</v>
      </c>
      <c r="U1070" s="10">
        <f>IF(Table1[[#This Row],[quantity]]&lt;0,Table1[[#This Row],[quantity]],0)</f>
        <v>-2</v>
      </c>
    </row>
    <row r="1071" spans="1:21" ht="14.25" customHeight="1" x14ac:dyDescent="0.25">
      <c r="A1071" s="5">
        <v>45628</v>
      </c>
      <c r="B1071" s="6" t="s">
        <v>83</v>
      </c>
      <c r="C1071" s="6" t="s">
        <v>389</v>
      </c>
      <c r="D1071" s="6" t="s">
        <v>390</v>
      </c>
      <c r="E1071" s="6" t="s">
        <v>248</v>
      </c>
      <c r="F1071" s="6" t="s">
        <v>249</v>
      </c>
      <c r="G1071" s="6" t="s">
        <v>55</v>
      </c>
      <c r="H1071" s="6" t="s">
        <v>56</v>
      </c>
      <c r="I1071" s="6">
        <v>12</v>
      </c>
      <c r="J1071" s="6">
        <v>-2</v>
      </c>
      <c r="K1071" s="6">
        <v>-665</v>
      </c>
      <c r="L1071" s="6" t="s">
        <v>153</v>
      </c>
      <c r="M1071" s="6" t="s">
        <v>207</v>
      </c>
      <c r="N1071" s="10">
        <f>IF(AND(Table1[[#This Row],[quantity]] &gt;= 0, Table1[[#This Row],[amount]] &gt;= 0), Table1[[#This Row],[quantity]] * Table1[[#This Row],[amount]], 0)</f>
        <v>0</v>
      </c>
      <c r="O1071" s="10">
        <f t="shared" si="64"/>
        <v>0</v>
      </c>
      <c r="P1071" s="10">
        <f t="shared" si="65"/>
        <v>8842.3299999999981</v>
      </c>
      <c r="Q1071" s="10">
        <f t="shared" si="66"/>
        <v>-840</v>
      </c>
      <c r="R1071" s="10">
        <f t="shared" si="67"/>
        <v>338</v>
      </c>
      <c r="S1071" s="10">
        <f>IF(Table1[[#This Row],[quantity]]&gt;0,Table1[[#This Row],[quantity]],0)</f>
        <v>0</v>
      </c>
      <c r="T1071" s="10">
        <f>IF(AND(Table1[[#This Row],[quantity]]&lt;0,Table1[[#This Row],[amount]]&lt;0),Table1[[#This Row],[quantity]]*Table1[[#This Row],[amount]],0)</f>
        <v>1330</v>
      </c>
      <c r="U1071" s="10">
        <f>IF(Table1[[#This Row],[quantity]]&lt;0,Table1[[#This Row],[quantity]],0)</f>
        <v>-2</v>
      </c>
    </row>
    <row r="1072" spans="1:21" ht="14.25" customHeight="1" x14ac:dyDescent="0.25">
      <c r="A1072" s="5">
        <v>45628</v>
      </c>
      <c r="B1072" s="6" t="s">
        <v>83</v>
      </c>
      <c r="C1072" s="6" t="s">
        <v>53</v>
      </c>
      <c r="D1072" s="6" t="s">
        <v>54</v>
      </c>
      <c r="E1072" s="6" t="s">
        <v>36</v>
      </c>
      <c r="F1072" s="6" t="s">
        <v>37</v>
      </c>
      <c r="G1072" s="6" t="s">
        <v>55</v>
      </c>
      <c r="H1072" s="6" t="s">
        <v>56</v>
      </c>
      <c r="I1072" s="6">
        <v>12</v>
      </c>
      <c r="J1072" s="6">
        <v>-2</v>
      </c>
      <c r="K1072" s="6">
        <v>-665</v>
      </c>
      <c r="L1072" s="6" t="s">
        <v>86</v>
      </c>
      <c r="M1072" s="6" t="s">
        <v>207</v>
      </c>
      <c r="N1072" s="10">
        <f>IF(AND(Table1[[#This Row],[quantity]] &gt;= 0, Table1[[#This Row],[amount]] &gt;= 0), Table1[[#This Row],[quantity]] * Table1[[#This Row],[amount]], 0)</f>
        <v>0</v>
      </c>
      <c r="O1072" s="10">
        <f t="shared" si="64"/>
        <v>0</v>
      </c>
      <c r="P1072" s="10">
        <f t="shared" si="65"/>
        <v>8842.3299999999981</v>
      </c>
      <c r="Q1072" s="10">
        <f t="shared" si="66"/>
        <v>-838</v>
      </c>
      <c r="R1072" s="10">
        <f t="shared" si="67"/>
        <v>337</v>
      </c>
      <c r="S1072" s="10">
        <f>IF(Table1[[#This Row],[quantity]]&gt;0,Table1[[#This Row],[quantity]],0)</f>
        <v>0</v>
      </c>
      <c r="T1072" s="10">
        <f>IF(AND(Table1[[#This Row],[quantity]]&lt;0,Table1[[#This Row],[amount]]&lt;0),Table1[[#This Row],[quantity]]*Table1[[#This Row],[amount]],0)</f>
        <v>1330</v>
      </c>
      <c r="U1072" s="10">
        <f>IF(Table1[[#This Row],[quantity]]&lt;0,Table1[[#This Row],[quantity]],0)</f>
        <v>-2</v>
      </c>
    </row>
    <row r="1073" spans="1:21" ht="14.25" customHeight="1" x14ac:dyDescent="0.25">
      <c r="A1073" s="5">
        <v>45628</v>
      </c>
      <c r="B1073" s="6" t="s">
        <v>57</v>
      </c>
      <c r="C1073" s="6" t="s">
        <v>754</v>
      </c>
      <c r="D1073" s="6" t="s">
        <v>755</v>
      </c>
      <c r="E1073" s="6" t="s">
        <v>45</v>
      </c>
      <c r="F1073" s="6" t="s">
        <v>46</v>
      </c>
      <c r="G1073" s="6" t="s">
        <v>94</v>
      </c>
      <c r="H1073" s="6" t="s">
        <v>98</v>
      </c>
      <c r="I1073" s="6">
        <v>24</v>
      </c>
      <c r="J1073" s="6">
        <v>2</v>
      </c>
      <c r="K1073" s="6">
        <v>657.9</v>
      </c>
      <c r="L1073" s="6"/>
      <c r="M1073" s="6" t="s">
        <v>207</v>
      </c>
      <c r="N1073" s="10">
        <f>IF(AND(Table1[[#This Row],[quantity]] &gt;= 0, Table1[[#This Row],[amount]] &gt;= 0), Table1[[#This Row],[quantity]] * Table1[[#This Row],[amount]], 0)</f>
        <v>1315.8</v>
      </c>
      <c r="O1073" s="10">
        <f t="shared" si="64"/>
        <v>1315.8</v>
      </c>
      <c r="P1073" s="10">
        <f t="shared" si="65"/>
        <v>8842.3299999999981</v>
      </c>
      <c r="Q1073" s="10">
        <f t="shared" si="66"/>
        <v>-836</v>
      </c>
      <c r="R1073" s="10">
        <f t="shared" si="67"/>
        <v>336</v>
      </c>
      <c r="S1073" s="10">
        <f>IF(Table1[[#This Row],[quantity]]&gt;0,Table1[[#This Row],[quantity]],0)</f>
        <v>2</v>
      </c>
      <c r="T1073" s="10">
        <f>IF(AND(Table1[[#This Row],[quantity]]&lt;0,Table1[[#This Row],[amount]]&lt;0),Table1[[#This Row],[quantity]]*Table1[[#This Row],[amount]],0)</f>
        <v>0</v>
      </c>
      <c r="U1073" s="10">
        <f>IF(Table1[[#This Row],[quantity]]&lt;0,Table1[[#This Row],[quantity]],0)</f>
        <v>0</v>
      </c>
    </row>
    <row r="1074" spans="1:21" ht="14.25" customHeight="1" x14ac:dyDescent="0.25">
      <c r="A1074" s="5">
        <v>45640</v>
      </c>
      <c r="B1074" s="6" t="s">
        <v>57</v>
      </c>
      <c r="C1074" s="6" t="s">
        <v>106</v>
      </c>
      <c r="D1074" s="6" t="s">
        <v>107</v>
      </c>
      <c r="E1074" s="6" t="s">
        <v>81</v>
      </c>
      <c r="F1074" s="6" t="s">
        <v>82</v>
      </c>
      <c r="G1074" s="6" t="s">
        <v>18</v>
      </c>
      <c r="H1074" s="6" t="s">
        <v>89</v>
      </c>
      <c r="I1074" s="6">
        <v>36</v>
      </c>
      <c r="J1074" s="6">
        <v>2</v>
      </c>
      <c r="K1074" s="6">
        <v>655.7</v>
      </c>
      <c r="L1074" s="6"/>
      <c r="M1074" s="6" t="s">
        <v>105</v>
      </c>
      <c r="N1074" s="10">
        <f>IF(AND(Table1[[#This Row],[quantity]] &gt;= 0, Table1[[#This Row],[amount]] &gt;= 0), Table1[[#This Row],[quantity]] * Table1[[#This Row],[amount]], 0)</f>
        <v>1311.4</v>
      </c>
      <c r="O1074" s="10">
        <f t="shared" si="64"/>
        <v>1311.4</v>
      </c>
      <c r="P1074" s="10">
        <f t="shared" si="65"/>
        <v>8223.1299999999992</v>
      </c>
      <c r="Q1074" s="10">
        <f t="shared" si="66"/>
        <v>191</v>
      </c>
      <c r="R1074" s="10">
        <f t="shared" si="67"/>
        <v>16</v>
      </c>
      <c r="S1074" s="10">
        <f>IF(Table1[[#This Row],[quantity]]&gt;0,Table1[[#This Row],[quantity]],0)</f>
        <v>2</v>
      </c>
      <c r="T1074" s="10">
        <f>IF(AND(Table1[[#This Row],[quantity]]&lt;0,Table1[[#This Row],[amount]]&lt;0),Table1[[#This Row],[quantity]]*Table1[[#This Row],[amount]],0)</f>
        <v>0</v>
      </c>
      <c r="U1074" s="10">
        <f>IF(Table1[[#This Row],[quantity]]&lt;0,Table1[[#This Row],[quantity]],0)</f>
        <v>0</v>
      </c>
    </row>
    <row r="1075" spans="1:21" ht="14.25" customHeight="1" x14ac:dyDescent="0.25">
      <c r="A1075" s="5">
        <v>45628</v>
      </c>
      <c r="B1075" s="6" t="s">
        <v>83</v>
      </c>
      <c r="C1075" s="6" t="s">
        <v>150</v>
      </c>
      <c r="D1075" s="6" t="s">
        <v>151</v>
      </c>
      <c r="E1075" s="6" t="s">
        <v>45</v>
      </c>
      <c r="F1075" s="6" t="s">
        <v>152</v>
      </c>
      <c r="G1075" s="6" t="s">
        <v>94</v>
      </c>
      <c r="H1075" s="6" t="s">
        <v>98</v>
      </c>
      <c r="I1075" s="6">
        <v>72</v>
      </c>
      <c r="J1075" s="6">
        <v>-3</v>
      </c>
      <c r="K1075" s="6">
        <v>-434.19</v>
      </c>
      <c r="L1075" s="6" t="s">
        <v>153</v>
      </c>
      <c r="M1075" s="6" t="s">
        <v>21</v>
      </c>
      <c r="N1075" s="10">
        <f>IF(AND(Table1[[#This Row],[quantity]] &gt;= 0, Table1[[#This Row],[amount]] &gt;= 0), Table1[[#This Row],[quantity]] * Table1[[#This Row],[amount]], 0)</f>
        <v>0</v>
      </c>
      <c r="O1075" s="10">
        <f t="shared" si="64"/>
        <v>0</v>
      </c>
      <c r="P1075" s="10">
        <f t="shared" si="65"/>
        <v>0</v>
      </c>
      <c r="Q1075" s="10">
        <f t="shared" si="66"/>
        <v>-68</v>
      </c>
      <c r="R1075" s="10">
        <f t="shared" si="67"/>
        <v>54</v>
      </c>
      <c r="S1075" s="10">
        <f>IF(Table1[[#This Row],[quantity]]&gt;0,Table1[[#This Row],[quantity]],0)</f>
        <v>0</v>
      </c>
      <c r="T1075" s="10">
        <f>IF(AND(Table1[[#This Row],[quantity]]&lt;0,Table1[[#This Row],[amount]]&lt;0),Table1[[#This Row],[quantity]]*Table1[[#This Row],[amount]],0)</f>
        <v>1302.57</v>
      </c>
      <c r="U1075" s="10">
        <f>IF(Table1[[#This Row],[quantity]]&lt;0,Table1[[#This Row],[quantity]],0)</f>
        <v>-3</v>
      </c>
    </row>
    <row r="1076" spans="1:21" ht="14.25" customHeight="1" x14ac:dyDescent="0.25">
      <c r="A1076" s="5">
        <v>45628</v>
      </c>
      <c r="B1076" s="6" t="s">
        <v>83</v>
      </c>
      <c r="C1076" s="6" t="s">
        <v>210</v>
      </c>
      <c r="D1076" s="6" t="s">
        <v>211</v>
      </c>
      <c r="E1076" s="6" t="s">
        <v>212</v>
      </c>
      <c r="F1076" s="6" t="s">
        <v>213</v>
      </c>
      <c r="G1076" s="6" t="s">
        <v>18</v>
      </c>
      <c r="H1076" s="6" t="s">
        <v>103</v>
      </c>
      <c r="I1076" s="6">
        <v>100</v>
      </c>
      <c r="J1076" s="6">
        <v>-4</v>
      </c>
      <c r="K1076" s="6">
        <v>-314.44</v>
      </c>
      <c r="L1076" s="6" t="s">
        <v>174</v>
      </c>
      <c r="M1076" s="6" t="s">
        <v>207</v>
      </c>
      <c r="N1076" s="10">
        <f>IF(AND(Table1[[#This Row],[quantity]] &gt;= 0, Table1[[#This Row],[amount]] &gt;= 0), Table1[[#This Row],[quantity]] * Table1[[#This Row],[amount]], 0)</f>
        <v>0</v>
      </c>
      <c r="O1076" s="10">
        <f t="shared" si="64"/>
        <v>0</v>
      </c>
      <c r="P1076" s="10">
        <f t="shared" si="65"/>
        <v>7526.53</v>
      </c>
      <c r="Q1076" s="10">
        <f t="shared" si="66"/>
        <v>-838</v>
      </c>
      <c r="R1076" s="10">
        <f t="shared" si="67"/>
        <v>335</v>
      </c>
      <c r="S1076" s="10">
        <f>IF(Table1[[#This Row],[quantity]]&gt;0,Table1[[#This Row],[quantity]],0)</f>
        <v>0</v>
      </c>
      <c r="T1076" s="10">
        <f>IF(AND(Table1[[#This Row],[quantity]]&lt;0,Table1[[#This Row],[amount]]&lt;0),Table1[[#This Row],[quantity]]*Table1[[#This Row],[amount]],0)</f>
        <v>1257.76</v>
      </c>
      <c r="U1076" s="10">
        <f>IF(Table1[[#This Row],[quantity]]&lt;0,Table1[[#This Row],[quantity]],0)</f>
        <v>-4</v>
      </c>
    </row>
    <row r="1077" spans="1:21" ht="14.25" customHeight="1" x14ac:dyDescent="0.25">
      <c r="A1077" s="5">
        <v>45628</v>
      </c>
      <c r="B1077" s="6" t="s">
        <v>83</v>
      </c>
      <c r="C1077" s="6" t="s">
        <v>316</v>
      </c>
      <c r="D1077" s="6" t="s">
        <v>317</v>
      </c>
      <c r="E1077" s="6" t="s">
        <v>45</v>
      </c>
      <c r="F1077" s="6" t="s">
        <v>268</v>
      </c>
      <c r="G1077" s="6" t="s">
        <v>55</v>
      </c>
      <c r="H1077" s="6" t="s">
        <v>56</v>
      </c>
      <c r="I1077" s="6">
        <v>4</v>
      </c>
      <c r="J1077" s="6">
        <v>-1</v>
      </c>
      <c r="K1077" s="6">
        <v>-1249.1600000000001</v>
      </c>
      <c r="L1077" s="6" t="s">
        <v>86</v>
      </c>
      <c r="M1077" s="6" t="s">
        <v>207</v>
      </c>
      <c r="N1077" s="10">
        <f>IF(AND(Table1[[#This Row],[quantity]] &gt;= 0, Table1[[#This Row],[amount]] &gt;= 0), Table1[[#This Row],[quantity]] * Table1[[#This Row],[amount]], 0)</f>
        <v>0</v>
      </c>
      <c r="O1077" s="10">
        <f t="shared" si="64"/>
        <v>0</v>
      </c>
      <c r="P1077" s="10">
        <f t="shared" si="65"/>
        <v>7526.53</v>
      </c>
      <c r="Q1077" s="10">
        <f t="shared" si="66"/>
        <v>-834</v>
      </c>
      <c r="R1077" s="10">
        <f t="shared" si="67"/>
        <v>334</v>
      </c>
      <c r="S1077" s="10">
        <f>IF(Table1[[#This Row],[quantity]]&gt;0,Table1[[#This Row],[quantity]],0)</f>
        <v>0</v>
      </c>
      <c r="T1077" s="10">
        <f>IF(AND(Table1[[#This Row],[quantity]]&lt;0,Table1[[#This Row],[amount]]&lt;0),Table1[[#This Row],[quantity]]*Table1[[#This Row],[amount]],0)</f>
        <v>1249.1600000000001</v>
      </c>
      <c r="U1077" s="10">
        <f>IF(Table1[[#This Row],[quantity]]&lt;0,Table1[[#This Row],[quantity]],0)</f>
        <v>-1</v>
      </c>
    </row>
    <row r="1078" spans="1:21" ht="14.25" customHeight="1" x14ac:dyDescent="0.25">
      <c r="A1078" s="5">
        <v>45628</v>
      </c>
      <c r="B1078" s="6" t="s">
        <v>57</v>
      </c>
      <c r="C1078" s="6" t="s">
        <v>378</v>
      </c>
      <c r="D1078" s="6" t="s">
        <v>379</v>
      </c>
      <c r="E1078" s="6" t="s">
        <v>24</v>
      </c>
      <c r="F1078" s="6" t="s">
        <v>25</v>
      </c>
      <c r="G1078" s="6" t="s">
        <v>94</v>
      </c>
      <c r="H1078" s="6" t="s">
        <v>95</v>
      </c>
      <c r="I1078" s="6">
        <v>192</v>
      </c>
      <c r="J1078" s="6">
        <v>4</v>
      </c>
      <c r="K1078" s="6">
        <v>312.24</v>
      </c>
      <c r="L1078" s="6"/>
      <c r="M1078" s="6" t="s">
        <v>207</v>
      </c>
      <c r="N1078" s="10">
        <f>IF(AND(Table1[[#This Row],[quantity]] &gt;= 0, Table1[[#This Row],[amount]] &gt;= 0), Table1[[#This Row],[quantity]] * Table1[[#This Row],[amount]], 0)</f>
        <v>1248.96</v>
      </c>
      <c r="O1078" s="10">
        <f t="shared" si="64"/>
        <v>1577.91</v>
      </c>
      <c r="P1078" s="10">
        <f t="shared" si="65"/>
        <v>7526.53</v>
      </c>
      <c r="Q1078" s="10">
        <f t="shared" si="66"/>
        <v>-833</v>
      </c>
      <c r="R1078" s="10">
        <f t="shared" si="67"/>
        <v>333</v>
      </c>
      <c r="S1078" s="10">
        <f>IF(Table1[[#This Row],[quantity]]&gt;0,Table1[[#This Row],[quantity]],0)</f>
        <v>4</v>
      </c>
      <c r="T1078" s="10">
        <f>IF(AND(Table1[[#This Row],[quantity]]&lt;0,Table1[[#This Row],[amount]]&lt;0),Table1[[#This Row],[quantity]]*Table1[[#This Row],[amount]],0)</f>
        <v>0</v>
      </c>
      <c r="U1078" s="10">
        <f>IF(Table1[[#This Row],[quantity]]&lt;0,Table1[[#This Row],[quantity]],0)</f>
        <v>0</v>
      </c>
    </row>
    <row r="1079" spans="1:21" ht="14.25" customHeight="1" x14ac:dyDescent="0.25">
      <c r="A1079" s="5">
        <v>45628</v>
      </c>
      <c r="B1079" s="6" t="s">
        <v>57</v>
      </c>
      <c r="C1079" s="6" t="s">
        <v>739</v>
      </c>
      <c r="D1079" s="6" t="s">
        <v>740</v>
      </c>
      <c r="E1079" s="6" t="s">
        <v>294</v>
      </c>
      <c r="F1079" s="6" t="s">
        <v>295</v>
      </c>
      <c r="G1079" s="6" t="s">
        <v>94</v>
      </c>
      <c r="H1079" s="6" t="s">
        <v>95</v>
      </c>
      <c r="I1079" s="6">
        <v>192</v>
      </c>
      <c r="J1079" s="6">
        <v>4</v>
      </c>
      <c r="K1079" s="6">
        <v>312.24</v>
      </c>
      <c r="L1079" s="6"/>
      <c r="M1079" s="6" t="s">
        <v>207</v>
      </c>
      <c r="N1079" s="10">
        <f>IF(AND(Table1[[#This Row],[quantity]] &gt;= 0, Table1[[#This Row],[amount]] &gt;= 0), Table1[[#This Row],[quantity]] * Table1[[#This Row],[amount]], 0)</f>
        <v>1248.96</v>
      </c>
      <c r="O1079" s="10">
        <f t="shared" si="64"/>
        <v>1577.91</v>
      </c>
      <c r="P1079" s="10">
        <f t="shared" si="65"/>
        <v>6277.57</v>
      </c>
      <c r="Q1079" s="10">
        <f t="shared" si="66"/>
        <v>-837</v>
      </c>
      <c r="R1079" s="10">
        <f t="shared" si="67"/>
        <v>332</v>
      </c>
      <c r="S1079" s="10">
        <f>IF(Table1[[#This Row],[quantity]]&gt;0,Table1[[#This Row],[quantity]],0)</f>
        <v>4</v>
      </c>
      <c r="T1079" s="10">
        <f>IF(AND(Table1[[#This Row],[quantity]]&lt;0,Table1[[#This Row],[amount]]&lt;0),Table1[[#This Row],[quantity]]*Table1[[#This Row],[amount]],0)</f>
        <v>0</v>
      </c>
      <c r="U1079" s="10">
        <f>IF(Table1[[#This Row],[quantity]]&lt;0,Table1[[#This Row],[quantity]],0)</f>
        <v>0</v>
      </c>
    </row>
    <row r="1080" spans="1:21" ht="14.25" customHeight="1" x14ac:dyDescent="0.25">
      <c r="A1080" s="5">
        <v>45628</v>
      </c>
      <c r="B1080" s="6" t="s">
        <v>57</v>
      </c>
      <c r="C1080" s="6" t="s">
        <v>731</v>
      </c>
      <c r="D1080" s="6" t="s">
        <v>732</v>
      </c>
      <c r="E1080" s="6" t="s">
        <v>449</v>
      </c>
      <c r="F1080" s="6" t="s">
        <v>450</v>
      </c>
      <c r="G1080" s="6" t="s">
        <v>94</v>
      </c>
      <c r="H1080" s="6" t="s">
        <v>95</v>
      </c>
      <c r="I1080" s="6">
        <v>192</v>
      </c>
      <c r="J1080" s="6">
        <v>4</v>
      </c>
      <c r="K1080" s="6">
        <v>312.24</v>
      </c>
      <c r="L1080" s="6"/>
      <c r="M1080" s="6" t="s">
        <v>207</v>
      </c>
      <c r="N1080" s="10">
        <f>IF(AND(Table1[[#This Row],[quantity]] &gt;= 0, Table1[[#This Row],[amount]] &gt;= 0), Table1[[#This Row],[quantity]] * Table1[[#This Row],[amount]], 0)</f>
        <v>1248.96</v>
      </c>
      <c r="O1080" s="10">
        <f t="shared" si="64"/>
        <v>1248.96</v>
      </c>
      <c r="P1080" s="10">
        <f t="shared" si="65"/>
        <v>5028.6099999999997</v>
      </c>
      <c r="Q1080" s="10">
        <f t="shared" si="66"/>
        <v>-841</v>
      </c>
      <c r="R1080" s="10">
        <f t="shared" si="67"/>
        <v>331</v>
      </c>
      <c r="S1080" s="10">
        <f>IF(Table1[[#This Row],[quantity]]&gt;0,Table1[[#This Row],[quantity]],0)</f>
        <v>4</v>
      </c>
      <c r="T1080" s="10">
        <f>IF(AND(Table1[[#This Row],[quantity]]&lt;0,Table1[[#This Row],[amount]]&lt;0),Table1[[#This Row],[quantity]]*Table1[[#This Row],[amount]],0)</f>
        <v>0</v>
      </c>
      <c r="U1080" s="10">
        <f>IF(Table1[[#This Row],[quantity]]&lt;0,Table1[[#This Row],[quantity]],0)</f>
        <v>0</v>
      </c>
    </row>
    <row r="1081" spans="1:21" ht="14.25" customHeight="1" x14ac:dyDescent="0.25">
      <c r="A1081" s="5">
        <v>45628</v>
      </c>
      <c r="B1081" s="6" t="s">
        <v>83</v>
      </c>
      <c r="C1081" s="6" t="s">
        <v>362</v>
      </c>
      <c r="D1081" s="6" t="s">
        <v>363</v>
      </c>
      <c r="E1081" s="6" t="s">
        <v>16</v>
      </c>
      <c r="F1081" s="6" t="s">
        <v>17</v>
      </c>
      <c r="G1081" s="6" t="s">
        <v>40</v>
      </c>
      <c r="H1081" s="6" t="s">
        <v>93</v>
      </c>
      <c r="I1081" s="6">
        <v>16</v>
      </c>
      <c r="J1081" s="6">
        <v>-2</v>
      </c>
      <c r="K1081" s="6">
        <v>-617.48</v>
      </c>
      <c r="L1081" s="6" t="s">
        <v>153</v>
      </c>
      <c r="M1081" s="6" t="s">
        <v>207</v>
      </c>
      <c r="N1081" s="10">
        <f>IF(AND(Table1[[#This Row],[quantity]] &gt;= 0, Table1[[#This Row],[amount]] &gt;= 0), Table1[[#This Row],[quantity]] * Table1[[#This Row],[amount]], 0)</f>
        <v>0</v>
      </c>
      <c r="O1081" s="10">
        <f t="shared" si="64"/>
        <v>0</v>
      </c>
      <c r="P1081" s="10">
        <f t="shared" si="65"/>
        <v>3779.6499999999992</v>
      </c>
      <c r="Q1081" s="10">
        <f t="shared" si="66"/>
        <v>-845</v>
      </c>
      <c r="R1081" s="10">
        <f t="shared" si="67"/>
        <v>330</v>
      </c>
      <c r="S1081" s="10">
        <f>IF(Table1[[#This Row],[quantity]]&gt;0,Table1[[#This Row],[quantity]],0)</f>
        <v>0</v>
      </c>
      <c r="T1081" s="10">
        <f>IF(AND(Table1[[#This Row],[quantity]]&lt;0,Table1[[#This Row],[amount]]&lt;0),Table1[[#This Row],[quantity]]*Table1[[#This Row],[amount]],0)</f>
        <v>1234.96</v>
      </c>
      <c r="U1081" s="10">
        <f>IF(Table1[[#This Row],[quantity]]&lt;0,Table1[[#This Row],[quantity]],0)</f>
        <v>-2</v>
      </c>
    </row>
    <row r="1082" spans="1:21" ht="14.25" customHeight="1" x14ac:dyDescent="0.25">
      <c r="A1082" s="5">
        <v>45628</v>
      </c>
      <c r="B1082" s="6" t="s">
        <v>83</v>
      </c>
      <c r="C1082" s="6" t="s">
        <v>201</v>
      </c>
      <c r="D1082" s="6" t="s">
        <v>202</v>
      </c>
      <c r="E1082" s="6" t="s">
        <v>16</v>
      </c>
      <c r="F1082" s="6" t="s">
        <v>17</v>
      </c>
      <c r="G1082" s="6" t="s">
        <v>31</v>
      </c>
      <c r="H1082" s="6" t="s">
        <v>32</v>
      </c>
      <c r="I1082" s="6">
        <v>12</v>
      </c>
      <c r="J1082" s="6">
        <v>-2</v>
      </c>
      <c r="K1082" s="6">
        <v>-614.04</v>
      </c>
      <c r="L1082" s="6" t="s">
        <v>86</v>
      </c>
      <c r="M1082" s="6" t="s">
        <v>207</v>
      </c>
      <c r="N1082" s="10">
        <f>IF(AND(Table1[[#This Row],[quantity]] &gt;= 0, Table1[[#This Row],[amount]] &gt;= 0), Table1[[#This Row],[quantity]] * Table1[[#This Row],[amount]], 0)</f>
        <v>0</v>
      </c>
      <c r="O1082" s="10">
        <f t="shared" si="64"/>
        <v>0</v>
      </c>
      <c r="P1082" s="10">
        <f t="shared" si="65"/>
        <v>3779.6499999999992</v>
      </c>
      <c r="Q1082" s="10">
        <f t="shared" si="66"/>
        <v>-843</v>
      </c>
      <c r="R1082" s="10">
        <f t="shared" si="67"/>
        <v>329</v>
      </c>
      <c r="S1082" s="10">
        <f>IF(Table1[[#This Row],[quantity]]&gt;0,Table1[[#This Row],[quantity]],0)</f>
        <v>0</v>
      </c>
      <c r="T1082" s="10">
        <f>IF(AND(Table1[[#This Row],[quantity]]&lt;0,Table1[[#This Row],[amount]]&lt;0),Table1[[#This Row],[quantity]]*Table1[[#This Row],[amount]],0)</f>
        <v>1228.08</v>
      </c>
      <c r="U1082" s="10">
        <f>IF(Table1[[#This Row],[quantity]]&lt;0,Table1[[#This Row],[quantity]],0)</f>
        <v>-2</v>
      </c>
    </row>
    <row r="1083" spans="1:21" ht="14.25" customHeight="1" x14ac:dyDescent="0.25">
      <c r="A1083" s="5">
        <v>45628</v>
      </c>
      <c r="B1083" s="6" t="s">
        <v>83</v>
      </c>
      <c r="C1083" s="6" t="s">
        <v>208</v>
      </c>
      <c r="D1083" s="6" t="s">
        <v>209</v>
      </c>
      <c r="E1083" s="6" t="s">
        <v>16</v>
      </c>
      <c r="F1083" s="6" t="s">
        <v>17</v>
      </c>
      <c r="G1083" s="6" t="s">
        <v>31</v>
      </c>
      <c r="H1083" s="6" t="s">
        <v>32</v>
      </c>
      <c r="I1083" s="6">
        <v>8</v>
      </c>
      <c r="J1083" s="6">
        <v>-2</v>
      </c>
      <c r="K1083" s="6">
        <v>-614.04</v>
      </c>
      <c r="L1083" s="6" t="s">
        <v>86</v>
      </c>
      <c r="M1083" s="6" t="s">
        <v>207</v>
      </c>
      <c r="N1083" s="10">
        <f>IF(AND(Table1[[#This Row],[quantity]] &gt;= 0, Table1[[#This Row],[amount]] &gt;= 0), Table1[[#This Row],[quantity]] * Table1[[#This Row],[amount]], 0)</f>
        <v>0</v>
      </c>
      <c r="O1083" s="10">
        <f t="shared" si="64"/>
        <v>0</v>
      </c>
      <c r="P1083" s="10">
        <f t="shared" si="65"/>
        <v>3779.6499999999992</v>
      </c>
      <c r="Q1083" s="10">
        <f t="shared" si="66"/>
        <v>-841</v>
      </c>
      <c r="R1083" s="10">
        <f t="shared" si="67"/>
        <v>328</v>
      </c>
      <c r="S1083" s="10">
        <f>IF(Table1[[#This Row],[quantity]]&gt;0,Table1[[#This Row],[quantity]],0)</f>
        <v>0</v>
      </c>
      <c r="T1083" s="10">
        <f>IF(AND(Table1[[#This Row],[quantity]]&lt;0,Table1[[#This Row],[amount]]&lt;0),Table1[[#This Row],[quantity]]*Table1[[#This Row],[amount]],0)</f>
        <v>1228.08</v>
      </c>
      <c r="U1083" s="10">
        <f>IF(Table1[[#This Row],[quantity]]&lt;0,Table1[[#This Row],[quantity]],0)</f>
        <v>-2</v>
      </c>
    </row>
    <row r="1084" spans="1:21" ht="14.25" customHeight="1" x14ac:dyDescent="0.25">
      <c r="A1084" s="5">
        <v>45628</v>
      </c>
      <c r="B1084" s="6" t="s">
        <v>83</v>
      </c>
      <c r="C1084" s="6" t="s">
        <v>286</v>
      </c>
      <c r="D1084" s="6" t="s">
        <v>287</v>
      </c>
      <c r="E1084" s="6" t="s">
        <v>16</v>
      </c>
      <c r="F1084" s="6" t="s">
        <v>17</v>
      </c>
      <c r="G1084" s="6" t="s">
        <v>31</v>
      </c>
      <c r="H1084" s="6" t="s">
        <v>32</v>
      </c>
      <c r="I1084" s="6">
        <v>12</v>
      </c>
      <c r="J1084" s="6">
        <v>-2</v>
      </c>
      <c r="K1084" s="6">
        <v>-614.04</v>
      </c>
      <c r="L1084" s="6" t="s">
        <v>86</v>
      </c>
      <c r="M1084" s="6" t="s">
        <v>207</v>
      </c>
      <c r="N1084" s="10">
        <f>IF(AND(Table1[[#This Row],[quantity]] &gt;= 0, Table1[[#This Row],[amount]] &gt;= 0), Table1[[#This Row],[quantity]] * Table1[[#This Row],[amount]], 0)</f>
        <v>0</v>
      </c>
      <c r="O1084" s="10">
        <f t="shared" si="64"/>
        <v>0</v>
      </c>
      <c r="P1084" s="10">
        <f t="shared" si="65"/>
        <v>3779.6499999999992</v>
      </c>
      <c r="Q1084" s="10">
        <f t="shared" si="66"/>
        <v>-839</v>
      </c>
      <c r="R1084" s="10">
        <f t="shared" si="67"/>
        <v>327</v>
      </c>
      <c r="S1084" s="10">
        <f>IF(Table1[[#This Row],[quantity]]&gt;0,Table1[[#This Row],[quantity]],0)</f>
        <v>0</v>
      </c>
      <c r="T1084" s="10">
        <f>IF(AND(Table1[[#This Row],[quantity]]&lt;0,Table1[[#This Row],[amount]]&lt;0),Table1[[#This Row],[quantity]]*Table1[[#This Row],[amount]],0)</f>
        <v>1228.08</v>
      </c>
      <c r="U1084" s="10">
        <f>IF(Table1[[#This Row],[quantity]]&lt;0,Table1[[#This Row],[quantity]],0)</f>
        <v>-2</v>
      </c>
    </row>
    <row r="1085" spans="1:21" ht="14.25" customHeight="1" x14ac:dyDescent="0.25">
      <c r="A1085" s="5">
        <v>45643</v>
      </c>
      <c r="B1085" s="6" t="s">
        <v>57</v>
      </c>
      <c r="C1085" s="6" t="s">
        <v>137</v>
      </c>
      <c r="D1085" s="6" t="s">
        <v>138</v>
      </c>
      <c r="E1085" s="6" t="s">
        <v>60</v>
      </c>
      <c r="F1085" s="6" t="s">
        <v>61</v>
      </c>
      <c r="G1085" s="6" t="s">
        <v>122</v>
      </c>
      <c r="H1085" s="6" t="s">
        <v>123</v>
      </c>
      <c r="I1085" s="6">
        <v>12</v>
      </c>
      <c r="J1085" s="6">
        <v>2</v>
      </c>
      <c r="K1085" s="6">
        <v>581.66</v>
      </c>
      <c r="L1085" s="6"/>
      <c r="M1085" s="6" t="s">
        <v>136</v>
      </c>
      <c r="N1085" s="10">
        <f>IF(AND(Table1[[#This Row],[quantity]] &gt;= 0, Table1[[#This Row],[amount]] &gt;= 0), Table1[[#This Row],[quantity]] * Table1[[#This Row],[amount]], 0)</f>
        <v>1163.32</v>
      </c>
      <c r="O1085" s="10">
        <f t="shared" si="64"/>
        <v>7320.07</v>
      </c>
      <c r="P1085" s="10">
        <f t="shared" si="65"/>
        <v>9422.51</v>
      </c>
      <c r="Q1085" s="10">
        <f t="shared" si="66"/>
        <v>264</v>
      </c>
      <c r="R1085" s="10">
        <f t="shared" si="67"/>
        <v>20</v>
      </c>
      <c r="S1085" s="10">
        <f>IF(Table1[[#This Row],[quantity]]&gt;0,Table1[[#This Row],[quantity]],0)</f>
        <v>2</v>
      </c>
      <c r="T1085" s="10">
        <f>IF(AND(Table1[[#This Row],[quantity]]&lt;0,Table1[[#This Row],[amount]]&lt;0),Table1[[#This Row],[quantity]]*Table1[[#This Row],[amount]],0)</f>
        <v>0</v>
      </c>
      <c r="U1085" s="10">
        <f>IF(Table1[[#This Row],[quantity]]&lt;0,Table1[[#This Row],[quantity]],0)</f>
        <v>0</v>
      </c>
    </row>
    <row r="1086" spans="1:21" ht="14.25" customHeight="1" x14ac:dyDescent="0.25">
      <c r="A1086" s="5">
        <v>45643</v>
      </c>
      <c r="B1086" s="6" t="s">
        <v>57</v>
      </c>
      <c r="C1086" s="6" t="s">
        <v>137</v>
      </c>
      <c r="D1086" s="6" t="s">
        <v>138</v>
      </c>
      <c r="E1086" s="6" t="s">
        <v>60</v>
      </c>
      <c r="F1086" s="6" t="s">
        <v>61</v>
      </c>
      <c r="G1086" s="6" t="s">
        <v>122</v>
      </c>
      <c r="H1086" s="6" t="s">
        <v>123</v>
      </c>
      <c r="I1086" s="6">
        <v>12</v>
      </c>
      <c r="J1086" s="6">
        <v>2</v>
      </c>
      <c r="K1086" s="6">
        <v>581.66</v>
      </c>
      <c r="L1086" s="6"/>
      <c r="M1086" s="6" t="s">
        <v>136</v>
      </c>
      <c r="N1086" s="10">
        <f>IF(AND(Table1[[#This Row],[quantity]] &gt;= 0, Table1[[#This Row],[amount]] &gt;= 0), Table1[[#This Row],[quantity]] * Table1[[#This Row],[amount]], 0)</f>
        <v>1163.32</v>
      </c>
      <c r="O1086" s="10">
        <f t="shared" si="64"/>
        <v>6156.75</v>
      </c>
      <c r="P1086" s="10">
        <f t="shared" si="65"/>
        <v>8259.1899999999987</v>
      </c>
      <c r="Q1086" s="10">
        <f t="shared" si="66"/>
        <v>262</v>
      </c>
      <c r="R1086" s="10">
        <f t="shared" si="67"/>
        <v>19</v>
      </c>
      <c r="S1086" s="10">
        <f>IF(Table1[[#This Row],[quantity]]&gt;0,Table1[[#This Row],[quantity]],0)</f>
        <v>2</v>
      </c>
      <c r="T1086" s="10">
        <f>IF(AND(Table1[[#This Row],[quantity]]&lt;0,Table1[[#This Row],[amount]]&lt;0),Table1[[#This Row],[quantity]]*Table1[[#This Row],[amount]],0)</f>
        <v>0</v>
      </c>
      <c r="U1086" s="10">
        <f>IF(Table1[[#This Row],[quantity]]&lt;0,Table1[[#This Row],[quantity]],0)</f>
        <v>0</v>
      </c>
    </row>
    <row r="1087" spans="1:21" ht="14.25" customHeight="1" x14ac:dyDescent="0.25">
      <c r="A1087" s="5">
        <v>45643</v>
      </c>
      <c r="B1087" s="6" t="s">
        <v>57</v>
      </c>
      <c r="C1087" s="6" t="s">
        <v>137</v>
      </c>
      <c r="D1087" s="6" t="s">
        <v>138</v>
      </c>
      <c r="E1087" s="6" t="s">
        <v>60</v>
      </c>
      <c r="F1087" s="6" t="s">
        <v>61</v>
      </c>
      <c r="G1087" s="6" t="s">
        <v>122</v>
      </c>
      <c r="H1087" s="6" t="s">
        <v>123</v>
      </c>
      <c r="I1087" s="6">
        <v>12</v>
      </c>
      <c r="J1087" s="6">
        <v>2</v>
      </c>
      <c r="K1087" s="6">
        <v>581.66</v>
      </c>
      <c r="L1087" s="6"/>
      <c r="M1087" s="6" t="s">
        <v>136</v>
      </c>
      <c r="N1087" s="10">
        <f>IF(AND(Table1[[#This Row],[quantity]] &gt;= 0, Table1[[#This Row],[amount]] &gt;= 0), Table1[[#This Row],[quantity]] * Table1[[#This Row],[amount]], 0)</f>
        <v>1163.32</v>
      </c>
      <c r="O1087" s="10">
        <f t="shared" si="64"/>
        <v>4993.4299999999994</v>
      </c>
      <c r="P1087" s="10">
        <f t="shared" si="65"/>
        <v>7095.87</v>
      </c>
      <c r="Q1087" s="10">
        <f t="shared" si="66"/>
        <v>260</v>
      </c>
      <c r="R1087" s="10">
        <f t="shared" si="67"/>
        <v>18</v>
      </c>
      <c r="S1087" s="10">
        <f>IF(Table1[[#This Row],[quantity]]&gt;0,Table1[[#This Row],[quantity]],0)</f>
        <v>2</v>
      </c>
      <c r="T1087" s="10">
        <f>IF(AND(Table1[[#This Row],[quantity]]&lt;0,Table1[[#This Row],[amount]]&lt;0),Table1[[#This Row],[quantity]]*Table1[[#This Row],[amount]],0)</f>
        <v>0</v>
      </c>
      <c r="U1087" s="10">
        <f>IF(Table1[[#This Row],[quantity]]&lt;0,Table1[[#This Row],[quantity]],0)</f>
        <v>0</v>
      </c>
    </row>
    <row r="1088" spans="1:21" ht="14.25" customHeight="1" x14ac:dyDescent="0.25">
      <c r="A1088" s="5">
        <v>45640</v>
      </c>
      <c r="B1088" s="6" t="s">
        <v>57</v>
      </c>
      <c r="C1088" s="6" t="s">
        <v>99</v>
      </c>
      <c r="D1088" s="6" t="s">
        <v>100</v>
      </c>
      <c r="E1088" s="6" t="s">
        <v>81</v>
      </c>
      <c r="F1088" s="6" t="s">
        <v>82</v>
      </c>
      <c r="G1088" s="6" t="s">
        <v>122</v>
      </c>
      <c r="H1088" s="6" t="s">
        <v>123</v>
      </c>
      <c r="I1088" s="6">
        <v>12</v>
      </c>
      <c r="J1088" s="6">
        <v>2</v>
      </c>
      <c r="K1088" s="6">
        <v>581.66</v>
      </c>
      <c r="L1088" s="6"/>
      <c r="M1088" s="6" t="s">
        <v>105</v>
      </c>
      <c r="N1088" s="10">
        <f>IF(AND(Table1[[#This Row],[quantity]] &gt;= 0, Table1[[#This Row],[amount]] &gt;= 0), Table1[[#This Row],[quantity]] * Table1[[#This Row],[amount]], 0)</f>
        <v>1163.32</v>
      </c>
      <c r="O1088" s="10">
        <f t="shared" si="64"/>
        <v>2288.3199999999997</v>
      </c>
      <c r="P1088" s="10">
        <f t="shared" si="65"/>
        <v>6911.73</v>
      </c>
      <c r="Q1088" s="10">
        <f t="shared" si="66"/>
        <v>189</v>
      </c>
      <c r="R1088" s="10">
        <f t="shared" si="67"/>
        <v>15</v>
      </c>
      <c r="S1088" s="10">
        <f>IF(Table1[[#This Row],[quantity]]&gt;0,Table1[[#This Row],[quantity]],0)</f>
        <v>2</v>
      </c>
      <c r="T1088" s="10">
        <f>IF(AND(Table1[[#This Row],[quantity]]&lt;0,Table1[[#This Row],[amount]]&lt;0),Table1[[#This Row],[quantity]]*Table1[[#This Row],[amount]],0)</f>
        <v>0</v>
      </c>
      <c r="U1088" s="10">
        <f>IF(Table1[[#This Row],[quantity]]&lt;0,Table1[[#This Row],[quantity]],0)</f>
        <v>0</v>
      </c>
    </row>
    <row r="1089" spans="1:21" ht="14.25" customHeight="1" x14ac:dyDescent="0.25">
      <c r="A1089" s="5">
        <v>45628</v>
      </c>
      <c r="B1089" s="6" t="s">
        <v>83</v>
      </c>
      <c r="C1089" s="6" t="s">
        <v>239</v>
      </c>
      <c r="D1089" s="6" t="s">
        <v>240</v>
      </c>
      <c r="E1089" s="6" t="s">
        <v>241</v>
      </c>
      <c r="F1089" s="6" t="s">
        <v>242</v>
      </c>
      <c r="G1089" s="6" t="s">
        <v>31</v>
      </c>
      <c r="H1089" s="6" t="s">
        <v>117</v>
      </c>
      <c r="I1089" s="6">
        <v>120</v>
      </c>
      <c r="J1089" s="6">
        <v>-6</v>
      </c>
      <c r="K1089" s="6">
        <v>-189.18</v>
      </c>
      <c r="L1089" s="6" t="s">
        <v>153</v>
      </c>
      <c r="M1089" s="6" t="s">
        <v>207</v>
      </c>
      <c r="N1089" s="10">
        <f>IF(AND(Table1[[#This Row],[quantity]] &gt;= 0, Table1[[#This Row],[amount]] &gt;= 0), Table1[[#This Row],[quantity]] * Table1[[#This Row],[amount]], 0)</f>
        <v>0</v>
      </c>
      <c r="O1089" s="10">
        <f t="shared" si="64"/>
        <v>0</v>
      </c>
      <c r="P1089" s="10">
        <f t="shared" si="65"/>
        <v>3779.6499999999992</v>
      </c>
      <c r="Q1089" s="10">
        <f t="shared" si="66"/>
        <v>-837</v>
      </c>
      <c r="R1089" s="10">
        <f t="shared" si="67"/>
        <v>326</v>
      </c>
      <c r="S1089" s="10">
        <f>IF(Table1[[#This Row],[quantity]]&gt;0,Table1[[#This Row],[quantity]],0)</f>
        <v>0</v>
      </c>
      <c r="T1089" s="10">
        <f>IF(AND(Table1[[#This Row],[quantity]]&lt;0,Table1[[#This Row],[amount]]&lt;0),Table1[[#This Row],[quantity]]*Table1[[#This Row],[amount]],0)</f>
        <v>1135.08</v>
      </c>
      <c r="U1089" s="10">
        <f>IF(Table1[[#This Row],[quantity]]&lt;0,Table1[[#This Row],[quantity]],0)</f>
        <v>-6</v>
      </c>
    </row>
    <row r="1090" spans="1:21" ht="14.25" customHeight="1" x14ac:dyDescent="0.25">
      <c r="A1090" s="5">
        <v>45640</v>
      </c>
      <c r="B1090" s="6" t="s">
        <v>57</v>
      </c>
      <c r="C1090" s="6" t="s">
        <v>99</v>
      </c>
      <c r="D1090" s="6" t="s">
        <v>100</v>
      </c>
      <c r="E1090" s="6" t="s">
        <v>81</v>
      </c>
      <c r="F1090" s="6" t="s">
        <v>82</v>
      </c>
      <c r="G1090" s="6" t="s">
        <v>110</v>
      </c>
      <c r="H1090" s="6" t="s">
        <v>111</v>
      </c>
      <c r="I1090" s="6">
        <v>24</v>
      </c>
      <c r="J1090" s="6">
        <v>3</v>
      </c>
      <c r="K1090" s="6">
        <v>375</v>
      </c>
      <c r="L1090" s="6"/>
      <c r="M1090" s="6" t="s">
        <v>105</v>
      </c>
      <c r="N1090" s="10">
        <f>IF(AND(Table1[[#This Row],[quantity]] &gt;= 0, Table1[[#This Row],[amount]] &gt;= 0), Table1[[#This Row],[quantity]] * Table1[[#This Row],[amount]], 0)</f>
        <v>1125</v>
      </c>
      <c r="O1090" s="10">
        <f t="shared" ref="O1090:O1153" si="68">SUMIF(C1090:C2590,C1090,N1090:N2590)</f>
        <v>1125</v>
      </c>
      <c r="P1090" s="10">
        <f t="shared" ref="P1090:P1153" si="69">SUMIF(M1090:M2590,M1090,N1090:N2590)</f>
        <v>5748.41</v>
      </c>
      <c r="Q1090" s="10">
        <f t="shared" ref="Q1090:Q1153" si="70">SUMIF(M1090:M2590,M1090,J1090:J2590)</f>
        <v>187</v>
      </c>
      <c r="R1090" s="10">
        <f t="shared" ref="R1090:R1153" si="71">COUNTIF(M1090:M2590,M1090)</f>
        <v>14</v>
      </c>
      <c r="S1090" s="10">
        <f>IF(Table1[[#This Row],[quantity]]&gt;0,Table1[[#This Row],[quantity]],0)</f>
        <v>3</v>
      </c>
      <c r="T1090" s="10">
        <f>IF(AND(Table1[[#This Row],[quantity]]&lt;0,Table1[[#This Row],[amount]]&lt;0),Table1[[#This Row],[quantity]]*Table1[[#This Row],[amount]],0)</f>
        <v>0</v>
      </c>
      <c r="U1090" s="10">
        <f>IF(Table1[[#This Row],[quantity]]&lt;0,Table1[[#This Row],[quantity]],0)</f>
        <v>0</v>
      </c>
    </row>
    <row r="1091" spans="1:21" ht="14.25" customHeight="1" x14ac:dyDescent="0.25">
      <c r="A1091" s="5">
        <v>45628</v>
      </c>
      <c r="B1091" s="6" t="s">
        <v>83</v>
      </c>
      <c r="C1091" s="6" t="s">
        <v>168</v>
      </c>
      <c r="D1091" s="6" t="s">
        <v>169</v>
      </c>
      <c r="E1091" s="6" t="s">
        <v>16</v>
      </c>
      <c r="F1091" s="6" t="s">
        <v>17</v>
      </c>
      <c r="G1091" s="6" t="s">
        <v>18</v>
      </c>
      <c r="H1091" s="6" t="s">
        <v>104</v>
      </c>
      <c r="I1091" s="6">
        <v>480</v>
      </c>
      <c r="J1091" s="6">
        <v>-4</v>
      </c>
      <c r="K1091" s="6">
        <v>-280</v>
      </c>
      <c r="L1091" s="6" t="s">
        <v>86</v>
      </c>
      <c r="M1091" s="6" t="s">
        <v>207</v>
      </c>
      <c r="N1091" s="10">
        <f>IF(AND(Table1[[#This Row],[quantity]] &gt;= 0, Table1[[#This Row],[amount]] &gt;= 0), Table1[[#This Row],[quantity]] * Table1[[#This Row],[amount]], 0)</f>
        <v>0</v>
      </c>
      <c r="O1091" s="10">
        <f t="shared" si="68"/>
        <v>0</v>
      </c>
      <c r="P1091" s="10">
        <f t="shared" si="69"/>
        <v>3779.6499999999992</v>
      </c>
      <c r="Q1091" s="10">
        <f t="shared" si="70"/>
        <v>-831</v>
      </c>
      <c r="R1091" s="10">
        <f t="shared" si="71"/>
        <v>325</v>
      </c>
      <c r="S1091" s="10">
        <f>IF(Table1[[#This Row],[quantity]]&gt;0,Table1[[#This Row],[quantity]],0)</f>
        <v>0</v>
      </c>
      <c r="T1091" s="10">
        <f>IF(AND(Table1[[#This Row],[quantity]]&lt;0,Table1[[#This Row],[amount]]&lt;0),Table1[[#This Row],[quantity]]*Table1[[#This Row],[amount]],0)</f>
        <v>1120</v>
      </c>
      <c r="U1091" s="10">
        <f>IF(Table1[[#This Row],[quantity]]&lt;0,Table1[[#This Row],[quantity]],0)</f>
        <v>-4</v>
      </c>
    </row>
    <row r="1092" spans="1:21" ht="14.25" customHeight="1" x14ac:dyDescent="0.25">
      <c r="A1092" s="5">
        <v>45628</v>
      </c>
      <c r="B1092" s="6" t="s">
        <v>83</v>
      </c>
      <c r="C1092" s="6" t="s">
        <v>233</v>
      </c>
      <c r="D1092" s="6" t="s">
        <v>234</v>
      </c>
      <c r="E1092" s="6" t="s">
        <v>16</v>
      </c>
      <c r="F1092" s="6" t="s">
        <v>17</v>
      </c>
      <c r="G1092" s="6" t="s">
        <v>18</v>
      </c>
      <c r="H1092" s="6" t="s">
        <v>104</v>
      </c>
      <c r="I1092" s="6">
        <v>480</v>
      </c>
      <c r="J1092" s="6">
        <v>-4</v>
      </c>
      <c r="K1092" s="6">
        <v>-280</v>
      </c>
      <c r="L1092" s="6" t="s">
        <v>86</v>
      </c>
      <c r="M1092" s="6" t="s">
        <v>207</v>
      </c>
      <c r="N1092" s="10">
        <f>IF(AND(Table1[[#This Row],[quantity]] &gt;= 0, Table1[[#This Row],[amount]] &gt;= 0), Table1[[#This Row],[quantity]] * Table1[[#This Row],[amount]], 0)</f>
        <v>0</v>
      </c>
      <c r="O1092" s="10">
        <f t="shared" si="68"/>
        <v>0</v>
      </c>
      <c r="P1092" s="10">
        <f t="shared" si="69"/>
        <v>3779.6499999999992</v>
      </c>
      <c r="Q1092" s="10">
        <f t="shared" si="70"/>
        <v>-827</v>
      </c>
      <c r="R1092" s="10">
        <f t="shared" si="71"/>
        <v>324</v>
      </c>
      <c r="S1092" s="10">
        <f>IF(Table1[[#This Row],[quantity]]&gt;0,Table1[[#This Row],[quantity]],0)</f>
        <v>0</v>
      </c>
      <c r="T1092" s="10">
        <f>IF(AND(Table1[[#This Row],[quantity]]&lt;0,Table1[[#This Row],[amount]]&lt;0),Table1[[#This Row],[quantity]]*Table1[[#This Row],[amount]],0)</f>
        <v>1120</v>
      </c>
      <c r="U1092" s="10">
        <f>IF(Table1[[#This Row],[quantity]]&lt;0,Table1[[#This Row],[quantity]],0)</f>
        <v>-4</v>
      </c>
    </row>
    <row r="1093" spans="1:21" ht="14.25" customHeight="1" x14ac:dyDescent="0.25">
      <c r="A1093" s="5">
        <v>45642</v>
      </c>
      <c r="B1093" s="6" t="s">
        <v>57</v>
      </c>
      <c r="C1093" s="6" t="s">
        <v>126</v>
      </c>
      <c r="D1093" s="6" t="s">
        <v>127</v>
      </c>
      <c r="E1093" s="6" t="s">
        <v>45</v>
      </c>
      <c r="F1093" s="6" t="s">
        <v>128</v>
      </c>
      <c r="G1093" s="6" t="s">
        <v>55</v>
      </c>
      <c r="H1093" s="6" t="s">
        <v>56</v>
      </c>
      <c r="I1093" s="6">
        <v>4</v>
      </c>
      <c r="J1093" s="6">
        <v>1</v>
      </c>
      <c r="K1093" s="6">
        <v>1119.2</v>
      </c>
      <c r="L1093" s="6"/>
      <c r="M1093" s="6" t="s">
        <v>105</v>
      </c>
      <c r="N1093" s="10">
        <f>IF(AND(Table1[[#This Row],[quantity]] &gt;= 0, Table1[[#This Row],[amount]] &gt;= 0), Table1[[#This Row],[quantity]] * Table1[[#This Row],[amount]], 0)</f>
        <v>1119.2</v>
      </c>
      <c r="O1093" s="10">
        <f t="shared" si="68"/>
        <v>1693.69</v>
      </c>
      <c r="P1093" s="10">
        <f t="shared" si="69"/>
        <v>4623.41</v>
      </c>
      <c r="Q1093" s="10">
        <f t="shared" si="70"/>
        <v>184</v>
      </c>
      <c r="R1093" s="10">
        <f t="shared" si="71"/>
        <v>13</v>
      </c>
      <c r="S1093" s="10">
        <f>IF(Table1[[#This Row],[quantity]]&gt;0,Table1[[#This Row],[quantity]],0)</f>
        <v>1</v>
      </c>
      <c r="T1093" s="10">
        <f>IF(AND(Table1[[#This Row],[quantity]]&lt;0,Table1[[#This Row],[amount]]&lt;0),Table1[[#This Row],[quantity]]*Table1[[#This Row],[amount]],0)</f>
        <v>0</v>
      </c>
      <c r="U1093" s="10">
        <f>IF(Table1[[#This Row],[quantity]]&lt;0,Table1[[#This Row],[quantity]],0)</f>
        <v>0</v>
      </c>
    </row>
    <row r="1094" spans="1:21" ht="14.25" customHeight="1" x14ac:dyDescent="0.25">
      <c r="A1094" s="5">
        <v>45628</v>
      </c>
      <c r="B1094" s="6" t="s">
        <v>83</v>
      </c>
      <c r="C1094" s="6" t="s">
        <v>370</v>
      </c>
      <c r="D1094" s="6" t="s">
        <v>371</v>
      </c>
      <c r="E1094" s="6" t="s">
        <v>45</v>
      </c>
      <c r="F1094" s="6" t="s">
        <v>46</v>
      </c>
      <c r="G1094" s="6" t="s">
        <v>55</v>
      </c>
      <c r="H1094" s="6" t="s">
        <v>56</v>
      </c>
      <c r="I1094" s="6">
        <v>6</v>
      </c>
      <c r="J1094" s="6">
        <v>-1</v>
      </c>
      <c r="K1094" s="6">
        <v>-1086.0899999999999</v>
      </c>
      <c r="L1094" s="6" t="s">
        <v>86</v>
      </c>
      <c r="M1094" s="6" t="s">
        <v>207</v>
      </c>
      <c r="N1094" s="10">
        <f>IF(AND(Table1[[#This Row],[quantity]] &gt;= 0, Table1[[#This Row],[amount]] &gt;= 0), Table1[[#This Row],[quantity]] * Table1[[#This Row],[amount]], 0)</f>
        <v>0</v>
      </c>
      <c r="O1094" s="10">
        <f t="shared" si="68"/>
        <v>0</v>
      </c>
      <c r="P1094" s="10">
        <f t="shared" si="69"/>
        <v>3779.6499999999992</v>
      </c>
      <c r="Q1094" s="10">
        <f t="shared" si="70"/>
        <v>-823</v>
      </c>
      <c r="R1094" s="10">
        <f t="shared" si="71"/>
        <v>323</v>
      </c>
      <c r="S1094" s="10">
        <f>IF(Table1[[#This Row],[quantity]]&gt;0,Table1[[#This Row],[quantity]],0)</f>
        <v>0</v>
      </c>
      <c r="T1094" s="10">
        <f>IF(AND(Table1[[#This Row],[quantity]]&lt;0,Table1[[#This Row],[amount]]&lt;0),Table1[[#This Row],[quantity]]*Table1[[#This Row],[amount]],0)</f>
        <v>1086.0899999999999</v>
      </c>
      <c r="U1094" s="10">
        <f>IF(Table1[[#This Row],[quantity]]&lt;0,Table1[[#This Row],[quantity]],0)</f>
        <v>-1</v>
      </c>
    </row>
    <row r="1095" spans="1:21" ht="14.25" customHeight="1" x14ac:dyDescent="0.25">
      <c r="A1095" s="5">
        <v>45640</v>
      </c>
      <c r="B1095" s="6" t="s">
        <v>57</v>
      </c>
      <c r="C1095" s="6" t="s">
        <v>58</v>
      </c>
      <c r="D1095" s="6" t="s">
        <v>59</v>
      </c>
      <c r="E1095" s="6" t="s">
        <v>60</v>
      </c>
      <c r="F1095" s="6" t="s">
        <v>61</v>
      </c>
      <c r="G1095" s="6" t="s">
        <v>18</v>
      </c>
      <c r="H1095" s="6" t="s">
        <v>19</v>
      </c>
      <c r="I1095" s="6">
        <v>72</v>
      </c>
      <c r="J1095" s="6">
        <v>2</v>
      </c>
      <c r="K1095" s="6">
        <v>533.94000000000005</v>
      </c>
      <c r="L1095" s="6"/>
      <c r="M1095" s="6" t="s">
        <v>64</v>
      </c>
      <c r="N1095" s="10">
        <f>IF(AND(Table1[[#This Row],[quantity]] &gt;= 0, Table1[[#This Row],[amount]] &gt;= 0), Table1[[#This Row],[quantity]] * Table1[[#This Row],[amount]], 0)</f>
        <v>1067.8800000000001</v>
      </c>
      <c r="O1095" s="10">
        <f t="shared" si="68"/>
        <v>1067.8800000000001</v>
      </c>
      <c r="P1095" s="10">
        <f t="shared" si="69"/>
        <v>2505.16</v>
      </c>
      <c r="Q1095" s="10">
        <f t="shared" si="70"/>
        <v>4</v>
      </c>
      <c r="R1095" s="10">
        <f t="shared" si="71"/>
        <v>4</v>
      </c>
      <c r="S1095" s="10">
        <f>IF(Table1[[#This Row],[quantity]]&gt;0,Table1[[#This Row],[quantity]],0)</f>
        <v>2</v>
      </c>
      <c r="T1095" s="10">
        <f>IF(AND(Table1[[#This Row],[quantity]]&lt;0,Table1[[#This Row],[amount]]&lt;0),Table1[[#This Row],[quantity]]*Table1[[#This Row],[amount]],0)</f>
        <v>0</v>
      </c>
      <c r="U1095" s="10">
        <f>IF(Table1[[#This Row],[quantity]]&lt;0,Table1[[#This Row],[quantity]],0)</f>
        <v>0</v>
      </c>
    </row>
    <row r="1096" spans="1:21" ht="14.25" customHeight="1" x14ac:dyDescent="0.25">
      <c r="A1096" s="5">
        <v>45628</v>
      </c>
      <c r="B1096" s="6" t="s">
        <v>83</v>
      </c>
      <c r="C1096" s="6" t="s">
        <v>182</v>
      </c>
      <c r="D1096" s="6" t="s">
        <v>183</v>
      </c>
      <c r="E1096" s="6" t="s">
        <v>184</v>
      </c>
      <c r="F1096" s="6" t="s">
        <v>185</v>
      </c>
      <c r="G1096" s="6" t="s">
        <v>18</v>
      </c>
      <c r="H1096" s="6" t="s">
        <v>102</v>
      </c>
      <c r="I1096" s="6">
        <v>40</v>
      </c>
      <c r="J1096" s="6">
        <v>-1</v>
      </c>
      <c r="K1096" s="6">
        <v>-1025.9000000000001</v>
      </c>
      <c r="L1096" s="6" t="s">
        <v>86</v>
      </c>
      <c r="M1096" s="6" t="s">
        <v>21</v>
      </c>
      <c r="N1096" s="10">
        <f>IF(AND(Table1[[#This Row],[quantity]] &gt;= 0, Table1[[#This Row],[amount]] &gt;= 0), Table1[[#This Row],[quantity]] * Table1[[#This Row],[amount]], 0)</f>
        <v>0</v>
      </c>
      <c r="O1096" s="10">
        <f t="shared" si="68"/>
        <v>0</v>
      </c>
      <c r="P1096" s="10">
        <f t="shared" si="69"/>
        <v>0</v>
      </c>
      <c r="Q1096" s="10">
        <f t="shared" si="70"/>
        <v>-65</v>
      </c>
      <c r="R1096" s="10">
        <f t="shared" si="71"/>
        <v>53</v>
      </c>
      <c r="S1096" s="10">
        <f>IF(Table1[[#This Row],[quantity]]&gt;0,Table1[[#This Row],[quantity]],0)</f>
        <v>0</v>
      </c>
      <c r="T1096" s="10">
        <f>IF(AND(Table1[[#This Row],[quantity]]&lt;0,Table1[[#This Row],[amount]]&lt;0),Table1[[#This Row],[quantity]]*Table1[[#This Row],[amount]],0)</f>
        <v>1025.9000000000001</v>
      </c>
      <c r="U1096" s="10">
        <f>IF(Table1[[#This Row],[quantity]]&lt;0,Table1[[#This Row],[quantity]],0)</f>
        <v>-1</v>
      </c>
    </row>
    <row r="1097" spans="1:21" ht="14.25" customHeight="1" x14ac:dyDescent="0.25">
      <c r="A1097" s="5">
        <v>45628</v>
      </c>
      <c r="B1097" s="6" t="s">
        <v>83</v>
      </c>
      <c r="C1097" s="6" t="s">
        <v>186</v>
      </c>
      <c r="D1097" s="6" t="s">
        <v>187</v>
      </c>
      <c r="E1097" s="6" t="s">
        <v>24</v>
      </c>
      <c r="F1097" s="6" t="s">
        <v>25</v>
      </c>
      <c r="G1097" s="6" t="s">
        <v>18</v>
      </c>
      <c r="H1097" s="6" t="s">
        <v>102</v>
      </c>
      <c r="I1097" s="6">
        <v>40</v>
      </c>
      <c r="J1097" s="6">
        <v>-1</v>
      </c>
      <c r="K1097" s="6">
        <v>-1025.9000000000001</v>
      </c>
      <c r="L1097" s="6" t="s">
        <v>86</v>
      </c>
      <c r="M1097" s="6" t="s">
        <v>21</v>
      </c>
      <c r="N1097" s="10">
        <f>IF(AND(Table1[[#This Row],[quantity]] &gt;= 0, Table1[[#This Row],[amount]] &gt;= 0), Table1[[#This Row],[quantity]] * Table1[[#This Row],[amount]], 0)</f>
        <v>0</v>
      </c>
      <c r="O1097" s="10">
        <f t="shared" si="68"/>
        <v>0</v>
      </c>
      <c r="P1097" s="10">
        <f t="shared" si="69"/>
        <v>0</v>
      </c>
      <c r="Q1097" s="10">
        <f t="shared" si="70"/>
        <v>-64</v>
      </c>
      <c r="R1097" s="10">
        <f t="shared" si="71"/>
        <v>52</v>
      </c>
      <c r="S1097" s="10">
        <f>IF(Table1[[#This Row],[quantity]]&gt;0,Table1[[#This Row],[quantity]],0)</f>
        <v>0</v>
      </c>
      <c r="T1097" s="10">
        <f>IF(AND(Table1[[#This Row],[quantity]]&lt;0,Table1[[#This Row],[amount]]&lt;0),Table1[[#This Row],[quantity]]*Table1[[#This Row],[amount]],0)</f>
        <v>1025.9000000000001</v>
      </c>
      <c r="U1097" s="10">
        <f>IF(Table1[[#This Row],[quantity]]&lt;0,Table1[[#This Row],[quantity]],0)</f>
        <v>-1</v>
      </c>
    </row>
    <row r="1098" spans="1:21" ht="14.25" customHeight="1" x14ac:dyDescent="0.25">
      <c r="A1098" s="5">
        <v>45628</v>
      </c>
      <c r="B1098" s="6" t="s">
        <v>83</v>
      </c>
      <c r="C1098" s="6" t="s">
        <v>190</v>
      </c>
      <c r="D1098" s="6" t="s">
        <v>191</v>
      </c>
      <c r="E1098" s="6" t="s">
        <v>16</v>
      </c>
      <c r="F1098" s="6" t="s">
        <v>17</v>
      </c>
      <c r="G1098" s="6" t="s">
        <v>18</v>
      </c>
      <c r="H1098" s="6" t="s">
        <v>102</v>
      </c>
      <c r="I1098" s="6">
        <v>40</v>
      </c>
      <c r="J1098" s="6">
        <v>-1</v>
      </c>
      <c r="K1098" s="6">
        <v>-1025.9000000000001</v>
      </c>
      <c r="L1098" s="6" t="s">
        <v>192</v>
      </c>
      <c r="M1098" s="6" t="s">
        <v>21</v>
      </c>
      <c r="N1098" s="10">
        <f>IF(AND(Table1[[#This Row],[quantity]] &gt;= 0, Table1[[#This Row],[amount]] &gt;= 0), Table1[[#This Row],[quantity]] * Table1[[#This Row],[amount]], 0)</f>
        <v>0</v>
      </c>
      <c r="O1098" s="10">
        <f t="shared" si="68"/>
        <v>78.06</v>
      </c>
      <c r="P1098" s="10">
        <f t="shared" si="69"/>
        <v>0</v>
      </c>
      <c r="Q1098" s="10">
        <f t="shared" si="70"/>
        <v>-63</v>
      </c>
      <c r="R1098" s="10">
        <f t="shared" si="71"/>
        <v>51</v>
      </c>
      <c r="S1098" s="10">
        <f>IF(Table1[[#This Row],[quantity]]&gt;0,Table1[[#This Row],[quantity]],0)</f>
        <v>0</v>
      </c>
      <c r="T1098" s="10">
        <f>IF(AND(Table1[[#This Row],[quantity]]&lt;0,Table1[[#This Row],[amount]]&lt;0),Table1[[#This Row],[quantity]]*Table1[[#This Row],[amount]],0)</f>
        <v>1025.9000000000001</v>
      </c>
      <c r="U1098" s="10">
        <f>IF(Table1[[#This Row],[quantity]]&lt;0,Table1[[#This Row],[quantity]],0)</f>
        <v>-1</v>
      </c>
    </row>
    <row r="1099" spans="1:21" ht="14.25" customHeight="1" x14ac:dyDescent="0.25">
      <c r="A1099" s="5">
        <v>45628</v>
      </c>
      <c r="B1099" s="6" t="s">
        <v>83</v>
      </c>
      <c r="C1099" s="6" t="s">
        <v>193</v>
      </c>
      <c r="D1099" s="6" t="s">
        <v>194</v>
      </c>
      <c r="E1099" s="6" t="s">
        <v>16</v>
      </c>
      <c r="F1099" s="6" t="s">
        <v>17</v>
      </c>
      <c r="G1099" s="6" t="s">
        <v>18</v>
      </c>
      <c r="H1099" s="6" t="s">
        <v>102</v>
      </c>
      <c r="I1099" s="6">
        <v>40</v>
      </c>
      <c r="J1099" s="6">
        <v>-1</v>
      </c>
      <c r="K1099" s="6">
        <v>-1025.9000000000001</v>
      </c>
      <c r="L1099" s="6" t="s">
        <v>86</v>
      </c>
      <c r="M1099" s="6" t="s">
        <v>21</v>
      </c>
      <c r="N1099" s="10">
        <f>IF(AND(Table1[[#This Row],[quantity]] &gt;= 0, Table1[[#This Row],[amount]] &gt;= 0), Table1[[#This Row],[quantity]] * Table1[[#This Row],[amount]], 0)</f>
        <v>0</v>
      </c>
      <c r="O1099" s="10">
        <f t="shared" si="68"/>
        <v>0</v>
      </c>
      <c r="P1099" s="10">
        <f t="shared" si="69"/>
        <v>0</v>
      </c>
      <c r="Q1099" s="10">
        <f t="shared" si="70"/>
        <v>-62</v>
      </c>
      <c r="R1099" s="10">
        <f t="shared" si="71"/>
        <v>50</v>
      </c>
      <c r="S1099" s="10">
        <f>IF(Table1[[#This Row],[quantity]]&gt;0,Table1[[#This Row],[quantity]],0)</f>
        <v>0</v>
      </c>
      <c r="T1099" s="10">
        <f>IF(AND(Table1[[#This Row],[quantity]]&lt;0,Table1[[#This Row],[amount]]&lt;0),Table1[[#This Row],[quantity]]*Table1[[#This Row],[amount]],0)</f>
        <v>1025.9000000000001</v>
      </c>
      <c r="U1099" s="10">
        <f>IF(Table1[[#This Row],[quantity]]&lt;0,Table1[[#This Row],[quantity]],0)</f>
        <v>-1</v>
      </c>
    </row>
    <row r="1100" spans="1:21" ht="14.25" customHeight="1" x14ac:dyDescent="0.25">
      <c r="A1100" s="5">
        <v>45628</v>
      </c>
      <c r="B1100" s="6" t="s">
        <v>83</v>
      </c>
      <c r="C1100" s="6" t="s">
        <v>180</v>
      </c>
      <c r="D1100" s="6" t="s">
        <v>181</v>
      </c>
      <c r="E1100" s="6" t="s">
        <v>16</v>
      </c>
      <c r="F1100" s="6" t="s">
        <v>17</v>
      </c>
      <c r="G1100" s="6" t="s">
        <v>18</v>
      </c>
      <c r="H1100" s="6" t="s">
        <v>102</v>
      </c>
      <c r="I1100" s="6">
        <v>40</v>
      </c>
      <c r="J1100" s="6">
        <v>-1</v>
      </c>
      <c r="K1100" s="6">
        <v>-1025.9000000000001</v>
      </c>
      <c r="L1100" s="6" t="s">
        <v>86</v>
      </c>
      <c r="M1100" s="6" t="s">
        <v>21</v>
      </c>
      <c r="N1100" s="10">
        <f>IF(AND(Table1[[#This Row],[quantity]] &gt;= 0, Table1[[#This Row],[amount]] &gt;= 0), Table1[[#This Row],[quantity]] * Table1[[#This Row],[amount]], 0)</f>
        <v>0</v>
      </c>
      <c r="O1100" s="10">
        <f t="shared" si="68"/>
        <v>0</v>
      </c>
      <c r="P1100" s="10">
        <f t="shared" si="69"/>
        <v>0</v>
      </c>
      <c r="Q1100" s="10">
        <f t="shared" si="70"/>
        <v>-61</v>
      </c>
      <c r="R1100" s="10">
        <f t="shared" si="71"/>
        <v>49</v>
      </c>
      <c r="S1100" s="10">
        <f>IF(Table1[[#This Row],[quantity]]&gt;0,Table1[[#This Row],[quantity]],0)</f>
        <v>0</v>
      </c>
      <c r="T1100" s="10">
        <f>IF(AND(Table1[[#This Row],[quantity]]&lt;0,Table1[[#This Row],[amount]]&lt;0),Table1[[#This Row],[quantity]]*Table1[[#This Row],[amount]],0)</f>
        <v>1025.9000000000001</v>
      </c>
      <c r="U1100" s="10">
        <f>IF(Table1[[#This Row],[quantity]]&lt;0,Table1[[#This Row],[quantity]],0)</f>
        <v>-1</v>
      </c>
    </row>
    <row r="1101" spans="1:21" ht="14.25" customHeight="1" x14ac:dyDescent="0.25">
      <c r="A1101" s="5">
        <v>45628</v>
      </c>
      <c r="B1101" s="6" t="s">
        <v>83</v>
      </c>
      <c r="C1101" s="6" t="s">
        <v>188</v>
      </c>
      <c r="D1101" s="6" t="s">
        <v>189</v>
      </c>
      <c r="E1101" s="6" t="s">
        <v>36</v>
      </c>
      <c r="F1101" s="6" t="s">
        <v>37</v>
      </c>
      <c r="G1101" s="6" t="s">
        <v>18</v>
      </c>
      <c r="H1101" s="6" t="s">
        <v>102</v>
      </c>
      <c r="I1101" s="6">
        <v>40</v>
      </c>
      <c r="J1101" s="6">
        <v>-1</v>
      </c>
      <c r="K1101" s="6">
        <v>-1025.9000000000001</v>
      </c>
      <c r="L1101" s="6" t="s">
        <v>86</v>
      </c>
      <c r="M1101" s="6" t="s">
        <v>21</v>
      </c>
      <c r="N1101" s="10">
        <f>IF(AND(Table1[[#This Row],[quantity]] &gt;= 0, Table1[[#This Row],[amount]] &gt;= 0), Table1[[#This Row],[quantity]] * Table1[[#This Row],[amount]], 0)</f>
        <v>0</v>
      </c>
      <c r="O1101" s="10">
        <f t="shared" si="68"/>
        <v>0</v>
      </c>
      <c r="P1101" s="10">
        <f t="shared" si="69"/>
        <v>0</v>
      </c>
      <c r="Q1101" s="10">
        <f t="shared" si="70"/>
        <v>-60</v>
      </c>
      <c r="R1101" s="10">
        <f t="shared" si="71"/>
        <v>48</v>
      </c>
      <c r="S1101" s="10">
        <f>IF(Table1[[#This Row],[quantity]]&gt;0,Table1[[#This Row],[quantity]],0)</f>
        <v>0</v>
      </c>
      <c r="T1101" s="10">
        <f>IF(AND(Table1[[#This Row],[quantity]]&lt;0,Table1[[#This Row],[amount]]&lt;0),Table1[[#This Row],[quantity]]*Table1[[#This Row],[amount]],0)</f>
        <v>1025.9000000000001</v>
      </c>
      <c r="U1101" s="10">
        <f>IF(Table1[[#This Row],[quantity]]&lt;0,Table1[[#This Row],[quantity]],0)</f>
        <v>-1</v>
      </c>
    </row>
    <row r="1102" spans="1:21" ht="14.25" customHeight="1" x14ac:dyDescent="0.25">
      <c r="A1102" s="5">
        <v>45628</v>
      </c>
      <c r="B1102" s="6" t="s">
        <v>83</v>
      </c>
      <c r="C1102" s="6" t="s">
        <v>197</v>
      </c>
      <c r="D1102" s="6" t="s">
        <v>198</v>
      </c>
      <c r="E1102" s="6" t="s">
        <v>24</v>
      </c>
      <c r="F1102" s="6" t="s">
        <v>25</v>
      </c>
      <c r="G1102" s="6" t="s">
        <v>18</v>
      </c>
      <c r="H1102" s="6" t="s">
        <v>102</v>
      </c>
      <c r="I1102" s="6">
        <v>40</v>
      </c>
      <c r="J1102" s="6">
        <v>-1</v>
      </c>
      <c r="K1102" s="6">
        <v>-1025.9000000000001</v>
      </c>
      <c r="L1102" s="6" t="s">
        <v>86</v>
      </c>
      <c r="M1102" s="6" t="s">
        <v>21</v>
      </c>
      <c r="N1102" s="10">
        <f>IF(AND(Table1[[#This Row],[quantity]] &gt;= 0, Table1[[#This Row],[amount]] &gt;= 0), Table1[[#This Row],[quantity]] * Table1[[#This Row],[amount]], 0)</f>
        <v>0</v>
      </c>
      <c r="O1102" s="10">
        <f t="shared" si="68"/>
        <v>0</v>
      </c>
      <c r="P1102" s="10">
        <f t="shared" si="69"/>
        <v>0</v>
      </c>
      <c r="Q1102" s="10">
        <f t="shared" si="70"/>
        <v>-59</v>
      </c>
      <c r="R1102" s="10">
        <f t="shared" si="71"/>
        <v>47</v>
      </c>
      <c r="S1102" s="10">
        <f>IF(Table1[[#This Row],[quantity]]&gt;0,Table1[[#This Row],[quantity]],0)</f>
        <v>0</v>
      </c>
      <c r="T1102" s="10">
        <f>IF(AND(Table1[[#This Row],[quantity]]&lt;0,Table1[[#This Row],[amount]]&lt;0),Table1[[#This Row],[quantity]]*Table1[[#This Row],[amount]],0)</f>
        <v>1025.9000000000001</v>
      </c>
      <c r="U1102" s="10">
        <f>IF(Table1[[#This Row],[quantity]]&lt;0,Table1[[#This Row],[quantity]],0)</f>
        <v>-1</v>
      </c>
    </row>
    <row r="1103" spans="1:21" ht="14.25" customHeight="1" x14ac:dyDescent="0.25">
      <c r="A1103" s="5">
        <v>45643</v>
      </c>
      <c r="B1103" s="6" t="s">
        <v>57</v>
      </c>
      <c r="C1103" s="6" t="s">
        <v>137</v>
      </c>
      <c r="D1103" s="6" t="s">
        <v>138</v>
      </c>
      <c r="E1103" s="6" t="s">
        <v>60</v>
      </c>
      <c r="F1103" s="6" t="s">
        <v>61</v>
      </c>
      <c r="G1103" s="6" t="s">
        <v>110</v>
      </c>
      <c r="H1103" s="6" t="s">
        <v>111</v>
      </c>
      <c r="I1103" s="6">
        <v>36</v>
      </c>
      <c r="J1103" s="6">
        <v>3</v>
      </c>
      <c r="K1103" s="6">
        <v>337.5</v>
      </c>
      <c r="L1103" s="6"/>
      <c r="M1103" s="6" t="s">
        <v>136</v>
      </c>
      <c r="N1103" s="10">
        <f>IF(AND(Table1[[#This Row],[quantity]] &gt;= 0, Table1[[#This Row],[amount]] &gt;= 0), Table1[[#This Row],[quantity]] * Table1[[#This Row],[amount]], 0)</f>
        <v>1012.5</v>
      </c>
      <c r="O1103" s="10">
        <f t="shared" si="68"/>
        <v>3830.1099999999997</v>
      </c>
      <c r="P1103" s="10">
        <f t="shared" si="69"/>
        <v>5932.55</v>
      </c>
      <c r="Q1103" s="10">
        <f t="shared" si="70"/>
        <v>258</v>
      </c>
      <c r="R1103" s="10">
        <f t="shared" si="71"/>
        <v>17</v>
      </c>
      <c r="S1103" s="10">
        <f>IF(Table1[[#This Row],[quantity]]&gt;0,Table1[[#This Row],[quantity]],0)</f>
        <v>3</v>
      </c>
      <c r="T1103" s="10">
        <f>IF(AND(Table1[[#This Row],[quantity]]&lt;0,Table1[[#This Row],[amount]]&lt;0),Table1[[#This Row],[quantity]]*Table1[[#This Row],[amount]],0)</f>
        <v>0</v>
      </c>
      <c r="U1103" s="10">
        <f>IF(Table1[[#This Row],[quantity]]&lt;0,Table1[[#This Row],[quantity]],0)</f>
        <v>0</v>
      </c>
    </row>
    <row r="1104" spans="1:21" ht="14.25" customHeight="1" x14ac:dyDescent="0.25">
      <c r="A1104" s="5">
        <v>45628</v>
      </c>
      <c r="B1104" s="6" t="s">
        <v>83</v>
      </c>
      <c r="C1104" s="6" t="s">
        <v>308</v>
      </c>
      <c r="D1104" s="6" t="s">
        <v>309</v>
      </c>
      <c r="E1104" s="6" t="s">
        <v>24</v>
      </c>
      <c r="F1104" s="6" t="s">
        <v>310</v>
      </c>
      <c r="G1104" s="6" t="s">
        <v>110</v>
      </c>
      <c r="H1104" s="6" t="s">
        <v>111</v>
      </c>
      <c r="I1104" s="6">
        <v>36</v>
      </c>
      <c r="J1104" s="6">
        <v>-3</v>
      </c>
      <c r="K1104" s="6">
        <v>-337.5</v>
      </c>
      <c r="L1104" s="6" t="s">
        <v>86</v>
      </c>
      <c r="M1104" s="6" t="s">
        <v>207</v>
      </c>
      <c r="N1104" s="10">
        <f>IF(AND(Table1[[#This Row],[quantity]] &gt;= 0, Table1[[#This Row],[amount]] &gt;= 0), Table1[[#This Row],[quantity]] * Table1[[#This Row],[amount]], 0)</f>
        <v>0</v>
      </c>
      <c r="O1104" s="10">
        <f t="shared" si="68"/>
        <v>0</v>
      </c>
      <c r="P1104" s="10">
        <f t="shared" si="69"/>
        <v>3779.6499999999992</v>
      </c>
      <c r="Q1104" s="10">
        <f t="shared" si="70"/>
        <v>-822</v>
      </c>
      <c r="R1104" s="10">
        <f t="shared" si="71"/>
        <v>322</v>
      </c>
      <c r="S1104" s="10">
        <f>IF(Table1[[#This Row],[quantity]]&gt;0,Table1[[#This Row],[quantity]],0)</f>
        <v>0</v>
      </c>
      <c r="T1104" s="10">
        <f>IF(AND(Table1[[#This Row],[quantity]]&lt;0,Table1[[#This Row],[amount]]&lt;0),Table1[[#This Row],[quantity]]*Table1[[#This Row],[amount]],0)</f>
        <v>1012.5</v>
      </c>
      <c r="U1104" s="10">
        <f>IF(Table1[[#This Row],[quantity]]&lt;0,Table1[[#This Row],[quantity]],0)</f>
        <v>-3</v>
      </c>
    </row>
    <row r="1105" spans="1:21" ht="14.25" customHeight="1" x14ac:dyDescent="0.25">
      <c r="A1105" s="5">
        <v>45628</v>
      </c>
      <c r="B1105" s="6" t="s">
        <v>83</v>
      </c>
      <c r="C1105" s="6" t="s">
        <v>164</v>
      </c>
      <c r="D1105" s="6" t="s">
        <v>165</v>
      </c>
      <c r="E1105" s="6" t="s">
        <v>24</v>
      </c>
      <c r="F1105" s="6" t="s">
        <v>25</v>
      </c>
      <c r="G1105" s="6" t="s">
        <v>18</v>
      </c>
      <c r="H1105" s="6" t="s">
        <v>104</v>
      </c>
      <c r="I1105" s="6">
        <v>480</v>
      </c>
      <c r="J1105" s="6">
        <v>-5</v>
      </c>
      <c r="K1105" s="6">
        <v>-200</v>
      </c>
      <c r="L1105" s="6" t="s">
        <v>86</v>
      </c>
      <c r="M1105" s="6" t="s">
        <v>207</v>
      </c>
      <c r="N1105" s="10">
        <f>IF(AND(Table1[[#This Row],[quantity]] &gt;= 0, Table1[[#This Row],[amount]] &gt;= 0), Table1[[#This Row],[quantity]] * Table1[[#This Row],[amount]], 0)</f>
        <v>0</v>
      </c>
      <c r="O1105" s="10">
        <f t="shared" si="68"/>
        <v>0</v>
      </c>
      <c r="P1105" s="10">
        <f t="shared" si="69"/>
        <v>3779.6499999999992</v>
      </c>
      <c r="Q1105" s="10">
        <f t="shared" si="70"/>
        <v>-819</v>
      </c>
      <c r="R1105" s="10">
        <f t="shared" si="71"/>
        <v>321</v>
      </c>
      <c r="S1105" s="10">
        <f>IF(Table1[[#This Row],[quantity]]&gt;0,Table1[[#This Row],[quantity]],0)</f>
        <v>0</v>
      </c>
      <c r="T1105" s="10">
        <f>IF(AND(Table1[[#This Row],[quantity]]&lt;0,Table1[[#This Row],[amount]]&lt;0),Table1[[#This Row],[quantity]]*Table1[[#This Row],[amount]],0)</f>
        <v>1000</v>
      </c>
      <c r="U1105" s="10">
        <f>IF(Table1[[#This Row],[quantity]]&lt;0,Table1[[#This Row],[quantity]],0)</f>
        <v>-5</v>
      </c>
    </row>
    <row r="1106" spans="1:21" ht="14.25" customHeight="1" x14ac:dyDescent="0.25">
      <c r="A1106" s="5">
        <v>45643</v>
      </c>
      <c r="B1106" s="6" t="s">
        <v>57</v>
      </c>
      <c r="C1106" s="6" t="s">
        <v>87</v>
      </c>
      <c r="D1106" s="6" t="s">
        <v>88</v>
      </c>
      <c r="E1106" s="6" t="s">
        <v>60</v>
      </c>
      <c r="F1106" s="6" t="s">
        <v>61</v>
      </c>
      <c r="G1106" s="6" t="s">
        <v>74</v>
      </c>
      <c r="H1106" s="6" t="s">
        <v>75</v>
      </c>
      <c r="I1106" s="6">
        <v>56</v>
      </c>
      <c r="J1106" s="6">
        <v>2</v>
      </c>
      <c r="K1106" s="6">
        <v>481.82</v>
      </c>
      <c r="L1106" s="6"/>
      <c r="M1106" s="6" t="s">
        <v>136</v>
      </c>
      <c r="N1106" s="10">
        <f>IF(AND(Table1[[#This Row],[quantity]] &gt;= 0, Table1[[#This Row],[amount]] &gt;= 0), Table1[[#This Row],[quantity]] * Table1[[#This Row],[amount]], 0)</f>
        <v>963.64</v>
      </c>
      <c r="O1106" s="10">
        <f t="shared" si="68"/>
        <v>2187.58</v>
      </c>
      <c r="P1106" s="10">
        <f t="shared" si="69"/>
        <v>4920.0500000000011</v>
      </c>
      <c r="Q1106" s="10">
        <f t="shared" si="70"/>
        <v>255</v>
      </c>
      <c r="R1106" s="10">
        <f t="shared" si="71"/>
        <v>16</v>
      </c>
      <c r="S1106" s="10">
        <f>IF(Table1[[#This Row],[quantity]]&gt;0,Table1[[#This Row],[quantity]],0)</f>
        <v>2</v>
      </c>
      <c r="T1106" s="10">
        <f>IF(AND(Table1[[#This Row],[quantity]]&lt;0,Table1[[#This Row],[amount]]&lt;0),Table1[[#This Row],[quantity]]*Table1[[#This Row],[amount]],0)</f>
        <v>0</v>
      </c>
      <c r="U1106" s="10">
        <f>IF(Table1[[#This Row],[quantity]]&lt;0,Table1[[#This Row],[quantity]],0)</f>
        <v>0</v>
      </c>
    </row>
    <row r="1107" spans="1:21" ht="14.25" customHeight="1" x14ac:dyDescent="0.25">
      <c r="A1107" s="5">
        <v>45628</v>
      </c>
      <c r="B1107" s="6" t="s">
        <v>83</v>
      </c>
      <c r="C1107" s="6" t="s">
        <v>168</v>
      </c>
      <c r="D1107" s="6" t="s">
        <v>169</v>
      </c>
      <c r="E1107" s="6" t="s">
        <v>16</v>
      </c>
      <c r="F1107" s="6" t="s">
        <v>17</v>
      </c>
      <c r="G1107" s="6" t="s">
        <v>18</v>
      </c>
      <c r="H1107" s="6" t="s">
        <v>109</v>
      </c>
      <c r="I1107" s="6">
        <v>160</v>
      </c>
      <c r="J1107" s="6">
        <v>-3</v>
      </c>
      <c r="K1107" s="6">
        <v>-309</v>
      </c>
      <c r="L1107" s="6" t="s">
        <v>174</v>
      </c>
      <c r="M1107" s="6" t="s">
        <v>207</v>
      </c>
      <c r="N1107" s="10">
        <f>IF(AND(Table1[[#This Row],[quantity]] &gt;= 0, Table1[[#This Row],[amount]] &gt;= 0), Table1[[#This Row],[quantity]] * Table1[[#This Row],[amount]], 0)</f>
        <v>0</v>
      </c>
      <c r="O1107" s="10">
        <f t="shared" si="68"/>
        <v>0</v>
      </c>
      <c r="P1107" s="10">
        <f t="shared" si="69"/>
        <v>3779.6499999999992</v>
      </c>
      <c r="Q1107" s="10">
        <f t="shared" si="70"/>
        <v>-814</v>
      </c>
      <c r="R1107" s="10">
        <f t="shared" si="71"/>
        <v>320</v>
      </c>
      <c r="S1107" s="10">
        <f>IF(Table1[[#This Row],[quantity]]&gt;0,Table1[[#This Row],[quantity]],0)</f>
        <v>0</v>
      </c>
      <c r="T1107" s="10">
        <f>IF(AND(Table1[[#This Row],[quantity]]&lt;0,Table1[[#This Row],[amount]]&lt;0),Table1[[#This Row],[quantity]]*Table1[[#This Row],[amount]],0)</f>
        <v>927</v>
      </c>
      <c r="U1107" s="10">
        <f>IF(Table1[[#This Row],[quantity]]&lt;0,Table1[[#This Row],[quantity]],0)</f>
        <v>-3</v>
      </c>
    </row>
    <row r="1108" spans="1:21" ht="14.25" customHeight="1" x14ac:dyDescent="0.25">
      <c r="A1108" s="5">
        <v>45628</v>
      </c>
      <c r="B1108" s="6" t="s">
        <v>83</v>
      </c>
      <c r="C1108" s="6" t="s">
        <v>290</v>
      </c>
      <c r="D1108" s="6" t="s">
        <v>291</v>
      </c>
      <c r="E1108" s="6" t="s">
        <v>36</v>
      </c>
      <c r="F1108" s="6" t="s">
        <v>37</v>
      </c>
      <c r="G1108" s="6" t="s">
        <v>18</v>
      </c>
      <c r="H1108" s="6" t="s">
        <v>109</v>
      </c>
      <c r="I1108" s="6">
        <v>160</v>
      </c>
      <c r="J1108" s="6">
        <v>-3</v>
      </c>
      <c r="K1108" s="6">
        <v>-309</v>
      </c>
      <c r="L1108" s="6" t="s">
        <v>86</v>
      </c>
      <c r="M1108" s="6" t="s">
        <v>207</v>
      </c>
      <c r="N1108" s="10">
        <f>IF(AND(Table1[[#This Row],[quantity]] &gt;= 0, Table1[[#This Row],[amount]] &gt;= 0), Table1[[#This Row],[quantity]] * Table1[[#This Row],[amount]], 0)</f>
        <v>0</v>
      </c>
      <c r="O1108" s="10">
        <f t="shared" si="68"/>
        <v>0</v>
      </c>
      <c r="P1108" s="10">
        <f t="shared" si="69"/>
        <v>3779.6499999999992</v>
      </c>
      <c r="Q1108" s="10">
        <f t="shared" si="70"/>
        <v>-811</v>
      </c>
      <c r="R1108" s="10">
        <f t="shared" si="71"/>
        <v>319</v>
      </c>
      <c r="S1108" s="10">
        <f>IF(Table1[[#This Row],[quantity]]&gt;0,Table1[[#This Row],[quantity]],0)</f>
        <v>0</v>
      </c>
      <c r="T1108" s="10">
        <f>IF(AND(Table1[[#This Row],[quantity]]&lt;0,Table1[[#This Row],[amount]]&lt;0),Table1[[#This Row],[quantity]]*Table1[[#This Row],[amount]],0)</f>
        <v>927</v>
      </c>
      <c r="U1108" s="10">
        <f>IF(Table1[[#This Row],[quantity]]&lt;0,Table1[[#This Row],[quantity]],0)</f>
        <v>-3</v>
      </c>
    </row>
    <row r="1109" spans="1:21" ht="14.25" customHeight="1" x14ac:dyDescent="0.25">
      <c r="A1109" s="5">
        <v>45628</v>
      </c>
      <c r="B1109" s="6" t="s">
        <v>83</v>
      </c>
      <c r="C1109" s="6" t="s">
        <v>258</v>
      </c>
      <c r="D1109" s="6" t="s">
        <v>259</v>
      </c>
      <c r="E1109" s="6" t="s">
        <v>224</v>
      </c>
      <c r="F1109" s="6" t="s">
        <v>232</v>
      </c>
      <c r="G1109" s="6" t="s">
        <v>18</v>
      </c>
      <c r="H1109" s="6" t="s">
        <v>109</v>
      </c>
      <c r="I1109" s="6">
        <v>160</v>
      </c>
      <c r="J1109" s="6">
        <v>-3</v>
      </c>
      <c r="K1109" s="6">
        <v>-309</v>
      </c>
      <c r="L1109" s="6" t="s">
        <v>174</v>
      </c>
      <c r="M1109" s="6" t="s">
        <v>207</v>
      </c>
      <c r="N1109" s="10">
        <f>IF(AND(Table1[[#This Row],[quantity]] &gt;= 0, Table1[[#This Row],[amount]] &gt;= 0), Table1[[#This Row],[quantity]] * Table1[[#This Row],[amount]], 0)</f>
        <v>0</v>
      </c>
      <c r="O1109" s="10">
        <f t="shared" si="68"/>
        <v>0</v>
      </c>
      <c r="P1109" s="10">
        <f t="shared" si="69"/>
        <v>3779.6499999999992</v>
      </c>
      <c r="Q1109" s="10">
        <f t="shared" si="70"/>
        <v>-808</v>
      </c>
      <c r="R1109" s="10">
        <f t="shared" si="71"/>
        <v>318</v>
      </c>
      <c r="S1109" s="10">
        <f>IF(Table1[[#This Row],[quantity]]&gt;0,Table1[[#This Row],[quantity]],0)</f>
        <v>0</v>
      </c>
      <c r="T1109" s="10">
        <f>IF(AND(Table1[[#This Row],[quantity]]&lt;0,Table1[[#This Row],[amount]]&lt;0),Table1[[#This Row],[quantity]]*Table1[[#This Row],[amount]],0)</f>
        <v>927</v>
      </c>
      <c r="U1109" s="10">
        <f>IF(Table1[[#This Row],[quantity]]&lt;0,Table1[[#This Row],[quantity]],0)</f>
        <v>-3</v>
      </c>
    </row>
    <row r="1110" spans="1:21" ht="14.25" customHeight="1" x14ac:dyDescent="0.25">
      <c r="A1110" s="5">
        <v>45628</v>
      </c>
      <c r="B1110" s="6" t="s">
        <v>83</v>
      </c>
      <c r="C1110" s="6" t="s">
        <v>417</v>
      </c>
      <c r="D1110" s="6" t="s">
        <v>418</v>
      </c>
      <c r="E1110" s="6" t="s">
        <v>224</v>
      </c>
      <c r="F1110" s="6" t="s">
        <v>225</v>
      </c>
      <c r="G1110" s="6" t="s">
        <v>62</v>
      </c>
      <c r="H1110" s="6" t="s">
        <v>63</v>
      </c>
      <c r="I1110" s="6">
        <v>5</v>
      </c>
      <c r="J1110" s="6">
        <v>-3</v>
      </c>
      <c r="K1110" s="6">
        <v>-306.12</v>
      </c>
      <c r="L1110" s="6" t="s">
        <v>86</v>
      </c>
      <c r="M1110" s="6" t="s">
        <v>207</v>
      </c>
      <c r="N1110" s="10">
        <f>IF(AND(Table1[[#This Row],[quantity]] &gt;= 0, Table1[[#This Row],[amount]] &gt;= 0), Table1[[#This Row],[quantity]] * Table1[[#This Row],[amount]], 0)</f>
        <v>0</v>
      </c>
      <c r="O1110" s="10">
        <f t="shared" si="68"/>
        <v>0</v>
      </c>
      <c r="P1110" s="10">
        <f t="shared" si="69"/>
        <v>3779.6499999999992</v>
      </c>
      <c r="Q1110" s="10">
        <f t="shared" si="70"/>
        <v>-805</v>
      </c>
      <c r="R1110" s="10">
        <f t="shared" si="71"/>
        <v>317</v>
      </c>
      <c r="S1110" s="10">
        <f>IF(Table1[[#This Row],[quantity]]&gt;0,Table1[[#This Row],[quantity]],0)</f>
        <v>0</v>
      </c>
      <c r="T1110" s="10">
        <f>IF(AND(Table1[[#This Row],[quantity]]&lt;0,Table1[[#This Row],[amount]]&lt;0),Table1[[#This Row],[quantity]]*Table1[[#This Row],[amount]],0)</f>
        <v>918.36</v>
      </c>
      <c r="U1110" s="10">
        <f>IF(Table1[[#This Row],[quantity]]&lt;0,Table1[[#This Row],[quantity]],0)</f>
        <v>-3</v>
      </c>
    </row>
    <row r="1111" spans="1:21" ht="14.25" customHeight="1" x14ac:dyDescent="0.25">
      <c r="A1111" s="5">
        <v>45643</v>
      </c>
      <c r="B1111" s="6" t="s">
        <v>57</v>
      </c>
      <c r="C1111" s="6" t="s">
        <v>137</v>
      </c>
      <c r="D1111" s="6" t="s">
        <v>138</v>
      </c>
      <c r="E1111" s="6" t="s">
        <v>60</v>
      </c>
      <c r="F1111" s="6" t="s">
        <v>61</v>
      </c>
      <c r="G1111" s="6" t="s">
        <v>26</v>
      </c>
      <c r="H1111" s="6" t="s">
        <v>27</v>
      </c>
      <c r="I1111" s="6">
        <v>24</v>
      </c>
      <c r="J1111" s="6">
        <v>2</v>
      </c>
      <c r="K1111" s="6">
        <v>444.64</v>
      </c>
      <c r="L1111" s="6"/>
      <c r="M1111" s="6" t="s">
        <v>136</v>
      </c>
      <c r="N1111" s="10">
        <f>IF(AND(Table1[[#This Row],[quantity]] &gt;= 0, Table1[[#This Row],[amount]] &gt;= 0), Table1[[#This Row],[quantity]] * Table1[[#This Row],[amount]], 0)</f>
        <v>889.28</v>
      </c>
      <c r="O1111" s="10">
        <f t="shared" si="68"/>
        <v>2817.6099999999997</v>
      </c>
      <c r="P1111" s="10">
        <f t="shared" si="69"/>
        <v>3956.41</v>
      </c>
      <c r="Q1111" s="10">
        <f t="shared" si="70"/>
        <v>253</v>
      </c>
      <c r="R1111" s="10">
        <f t="shared" si="71"/>
        <v>15</v>
      </c>
      <c r="S1111" s="10">
        <f>IF(Table1[[#This Row],[quantity]]&gt;0,Table1[[#This Row],[quantity]],0)</f>
        <v>2</v>
      </c>
      <c r="T1111" s="10">
        <f>IF(AND(Table1[[#This Row],[quantity]]&lt;0,Table1[[#This Row],[amount]]&lt;0),Table1[[#This Row],[quantity]]*Table1[[#This Row],[amount]],0)</f>
        <v>0</v>
      </c>
      <c r="U1111" s="10">
        <f>IF(Table1[[#This Row],[quantity]]&lt;0,Table1[[#This Row],[quantity]],0)</f>
        <v>0</v>
      </c>
    </row>
    <row r="1112" spans="1:21" ht="14.25" customHeight="1" x14ac:dyDescent="0.25">
      <c r="A1112" s="5">
        <v>45628</v>
      </c>
      <c r="B1112" s="6" t="s">
        <v>83</v>
      </c>
      <c r="C1112" s="6" t="s">
        <v>210</v>
      </c>
      <c r="D1112" s="6" t="s">
        <v>211</v>
      </c>
      <c r="E1112" s="6" t="s">
        <v>212</v>
      </c>
      <c r="F1112" s="6" t="s">
        <v>213</v>
      </c>
      <c r="G1112" s="6" t="s">
        <v>26</v>
      </c>
      <c r="H1112" s="6" t="s">
        <v>27</v>
      </c>
      <c r="I1112" s="6">
        <v>12</v>
      </c>
      <c r="J1112" s="6">
        <v>-2</v>
      </c>
      <c r="K1112" s="6">
        <v>-444.64</v>
      </c>
      <c r="L1112" s="6" t="s">
        <v>174</v>
      </c>
      <c r="M1112" s="6" t="s">
        <v>207</v>
      </c>
      <c r="N1112" s="10">
        <f>IF(AND(Table1[[#This Row],[quantity]] &gt;= 0, Table1[[#This Row],[amount]] &gt;= 0), Table1[[#This Row],[quantity]] * Table1[[#This Row],[amount]], 0)</f>
        <v>0</v>
      </c>
      <c r="O1112" s="10">
        <f t="shared" si="68"/>
        <v>0</v>
      </c>
      <c r="P1112" s="10">
        <f t="shared" si="69"/>
        <v>3779.6499999999992</v>
      </c>
      <c r="Q1112" s="10">
        <f t="shared" si="70"/>
        <v>-802</v>
      </c>
      <c r="R1112" s="10">
        <f t="shared" si="71"/>
        <v>316</v>
      </c>
      <c r="S1112" s="10">
        <f>IF(Table1[[#This Row],[quantity]]&gt;0,Table1[[#This Row],[quantity]],0)</f>
        <v>0</v>
      </c>
      <c r="T1112" s="10">
        <f>IF(AND(Table1[[#This Row],[quantity]]&lt;0,Table1[[#This Row],[amount]]&lt;0),Table1[[#This Row],[quantity]]*Table1[[#This Row],[amount]],0)</f>
        <v>889.28</v>
      </c>
      <c r="U1112" s="10">
        <f>IF(Table1[[#This Row],[quantity]]&lt;0,Table1[[#This Row],[quantity]],0)</f>
        <v>-2</v>
      </c>
    </row>
    <row r="1113" spans="1:21" ht="14.25" customHeight="1" x14ac:dyDescent="0.25">
      <c r="A1113" s="5">
        <v>45628</v>
      </c>
      <c r="B1113" s="6" t="s">
        <v>83</v>
      </c>
      <c r="C1113" s="6" t="s">
        <v>230</v>
      </c>
      <c r="D1113" s="6" t="s">
        <v>231</v>
      </c>
      <c r="E1113" s="6" t="s">
        <v>224</v>
      </c>
      <c r="F1113" s="6" t="s">
        <v>232</v>
      </c>
      <c r="G1113" s="6" t="s">
        <v>74</v>
      </c>
      <c r="H1113" s="6" t="s">
        <v>75</v>
      </c>
      <c r="I1113" s="6">
        <v>60</v>
      </c>
      <c r="J1113" s="6">
        <v>-6</v>
      </c>
      <c r="K1113" s="6">
        <v>-147</v>
      </c>
      <c r="L1113" s="6" t="s">
        <v>153</v>
      </c>
      <c r="M1113" s="6" t="s">
        <v>207</v>
      </c>
      <c r="N1113" s="10">
        <f>IF(AND(Table1[[#This Row],[quantity]] &gt;= 0, Table1[[#This Row],[amount]] &gt;= 0), Table1[[#This Row],[quantity]] * Table1[[#This Row],[amount]], 0)</f>
        <v>0</v>
      </c>
      <c r="O1113" s="10">
        <f t="shared" si="68"/>
        <v>0</v>
      </c>
      <c r="P1113" s="10">
        <f t="shared" si="69"/>
        <v>3779.6499999999992</v>
      </c>
      <c r="Q1113" s="10">
        <f t="shared" si="70"/>
        <v>-800</v>
      </c>
      <c r="R1113" s="10">
        <f t="shared" si="71"/>
        <v>315</v>
      </c>
      <c r="S1113" s="10">
        <f>IF(Table1[[#This Row],[quantity]]&gt;0,Table1[[#This Row],[quantity]],0)</f>
        <v>0</v>
      </c>
      <c r="T1113" s="10">
        <f>IF(AND(Table1[[#This Row],[quantity]]&lt;0,Table1[[#This Row],[amount]]&lt;0),Table1[[#This Row],[quantity]]*Table1[[#This Row],[amount]],0)</f>
        <v>882</v>
      </c>
      <c r="U1113" s="10">
        <f>IF(Table1[[#This Row],[quantity]]&lt;0,Table1[[#This Row],[quantity]],0)</f>
        <v>-6</v>
      </c>
    </row>
    <row r="1114" spans="1:21" ht="14.25" customHeight="1" x14ac:dyDescent="0.25">
      <c r="A1114" s="5">
        <v>45628</v>
      </c>
      <c r="B1114" s="6" t="s">
        <v>13</v>
      </c>
      <c r="C1114" s="6" t="s">
        <v>29</v>
      </c>
      <c r="D1114" s="6" t="s">
        <v>30</v>
      </c>
      <c r="E1114" s="6" t="s">
        <v>16</v>
      </c>
      <c r="F1114" s="6" t="s">
        <v>17</v>
      </c>
      <c r="G1114" s="6" t="s">
        <v>31</v>
      </c>
      <c r="H1114" s="6" t="s">
        <v>32</v>
      </c>
      <c r="I1114" s="6">
        <v>54</v>
      </c>
      <c r="J1114" s="6">
        <v>-3</v>
      </c>
      <c r="K1114" s="6">
        <v>-289.47000000000003</v>
      </c>
      <c r="L1114" s="6" t="s">
        <v>20</v>
      </c>
      <c r="M1114" s="6" t="s">
        <v>21</v>
      </c>
      <c r="N1114" s="10">
        <f>IF(AND(Table1[[#This Row],[quantity]] &gt;= 0, Table1[[#This Row],[amount]] &gt;= 0), Table1[[#This Row],[quantity]] * Table1[[#This Row],[amount]], 0)</f>
        <v>0</v>
      </c>
      <c r="O1114" s="10">
        <f t="shared" si="68"/>
        <v>0</v>
      </c>
      <c r="P1114" s="10">
        <f t="shared" si="69"/>
        <v>0</v>
      </c>
      <c r="Q1114" s="10">
        <f t="shared" si="70"/>
        <v>-58</v>
      </c>
      <c r="R1114" s="10">
        <f t="shared" si="71"/>
        <v>46</v>
      </c>
      <c r="S1114" s="10">
        <f>IF(Table1[[#This Row],[quantity]]&gt;0,Table1[[#This Row],[quantity]],0)</f>
        <v>0</v>
      </c>
      <c r="T1114" s="10">
        <f>IF(AND(Table1[[#This Row],[quantity]]&lt;0,Table1[[#This Row],[amount]]&lt;0),Table1[[#This Row],[quantity]]*Table1[[#This Row],[amount]],0)</f>
        <v>868.41000000000008</v>
      </c>
      <c r="U1114" s="10">
        <f>IF(Table1[[#This Row],[quantity]]&lt;0,Table1[[#This Row],[quantity]],0)</f>
        <v>-3</v>
      </c>
    </row>
    <row r="1115" spans="1:21" ht="14.25" customHeight="1" x14ac:dyDescent="0.25">
      <c r="A1115" s="5">
        <v>45643</v>
      </c>
      <c r="B1115" s="6" t="s">
        <v>57</v>
      </c>
      <c r="C1115" s="6" t="s">
        <v>137</v>
      </c>
      <c r="D1115" s="6" t="s">
        <v>138</v>
      </c>
      <c r="E1115" s="6" t="s">
        <v>60</v>
      </c>
      <c r="F1115" s="6" t="s">
        <v>61</v>
      </c>
      <c r="G1115" s="6" t="s">
        <v>122</v>
      </c>
      <c r="H1115" s="6" t="s">
        <v>123</v>
      </c>
      <c r="I1115" s="6">
        <v>12</v>
      </c>
      <c r="J1115" s="6">
        <v>2</v>
      </c>
      <c r="K1115" s="6">
        <v>415</v>
      </c>
      <c r="L1115" s="6"/>
      <c r="M1115" s="6" t="s">
        <v>136</v>
      </c>
      <c r="N1115" s="10">
        <f>IF(AND(Table1[[#This Row],[quantity]] &gt;= 0, Table1[[#This Row],[amount]] &gt;= 0), Table1[[#This Row],[quantity]] * Table1[[#This Row],[amount]], 0)</f>
        <v>830</v>
      </c>
      <c r="O1115" s="10">
        <f t="shared" si="68"/>
        <v>1928.33</v>
      </c>
      <c r="P1115" s="10">
        <f t="shared" si="69"/>
        <v>3067.1299999999997</v>
      </c>
      <c r="Q1115" s="10">
        <f t="shared" si="70"/>
        <v>251</v>
      </c>
      <c r="R1115" s="10">
        <f t="shared" si="71"/>
        <v>14</v>
      </c>
      <c r="S1115" s="10">
        <f>IF(Table1[[#This Row],[quantity]]&gt;0,Table1[[#This Row],[quantity]],0)</f>
        <v>2</v>
      </c>
      <c r="T1115" s="10">
        <f>IF(AND(Table1[[#This Row],[quantity]]&lt;0,Table1[[#This Row],[amount]]&lt;0),Table1[[#This Row],[quantity]]*Table1[[#This Row],[amount]],0)</f>
        <v>0</v>
      </c>
      <c r="U1115" s="10">
        <f>IF(Table1[[#This Row],[quantity]]&lt;0,Table1[[#This Row],[quantity]],0)</f>
        <v>0</v>
      </c>
    </row>
    <row r="1116" spans="1:21" ht="14.25" customHeight="1" x14ac:dyDescent="0.25">
      <c r="A1116" s="5">
        <v>45628</v>
      </c>
      <c r="B1116" s="6" t="s">
        <v>13</v>
      </c>
      <c r="C1116" s="6" t="s">
        <v>34</v>
      </c>
      <c r="D1116" s="6" t="s">
        <v>35</v>
      </c>
      <c r="E1116" s="6" t="s">
        <v>36</v>
      </c>
      <c r="F1116" s="6" t="s">
        <v>37</v>
      </c>
      <c r="G1116" s="6" t="s">
        <v>40</v>
      </c>
      <c r="H1116" s="6" t="s">
        <v>47</v>
      </c>
      <c r="I1116" s="6">
        <v>320</v>
      </c>
      <c r="J1116" s="6">
        <v>-3</v>
      </c>
      <c r="K1116" s="6">
        <v>-272.94</v>
      </c>
      <c r="L1116" s="6" t="s">
        <v>28</v>
      </c>
      <c r="M1116" s="6" t="s">
        <v>21</v>
      </c>
      <c r="N1116" s="10">
        <f>IF(AND(Table1[[#This Row],[quantity]] &gt;= 0, Table1[[#This Row],[amount]] &gt;= 0), Table1[[#This Row],[quantity]] * Table1[[#This Row],[amount]], 0)</f>
        <v>0</v>
      </c>
      <c r="O1116" s="10">
        <f t="shared" si="68"/>
        <v>0</v>
      </c>
      <c r="P1116" s="10">
        <f t="shared" si="69"/>
        <v>0</v>
      </c>
      <c r="Q1116" s="10">
        <f t="shared" si="70"/>
        <v>-55</v>
      </c>
      <c r="R1116" s="10">
        <f t="shared" si="71"/>
        <v>45</v>
      </c>
      <c r="S1116" s="10">
        <f>IF(Table1[[#This Row],[quantity]]&gt;0,Table1[[#This Row],[quantity]],0)</f>
        <v>0</v>
      </c>
      <c r="T1116" s="10">
        <f>IF(AND(Table1[[#This Row],[quantity]]&lt;0,Table1[[#This Row],[amount]]&lt;0),Table1[[#This Row],[quantity]]*Table1[[#This Row],[amount]],0)</f>
        <v>818.81999999999994</v>
      </c>
      <c r="U1116" s="10">
        <f>IF(Table1[[#This Row],[quantity]]&lt;0,Table1[[#This Row],[quantity]],0)</f>
        <v>-3</v>
      </c>
    </row>
    <row r="1117" spans="1:21" ht="14.25" customHeight="1" x14ac:dyDescent="0.25">
      <c r="A1117" s="5">
        <v>45628</v>
      </c>
      <c r="B1117" s="6" t="s">
        <v>83</v>
      </c>
      <c r="C1117" s="6" t="s">
        <v>177</v>
      </c>
      <c r="D1117" s="6" t="s">
        <v>178</v>
      </c>
      <c r="E1117" s="6" t="s">
        <v>45</v>
      </c>
      <c r="F1117" s="6" t="s">
        <v>46</v>
      </c>
      <c r="G1117" s="6" t="s">
        <v>18</v>
      </c>
      <c r="H1117" s="6" t="s">
        <v>139</v>
      </c>
      <c r="I1117" s="6">
        <v>600</v>
      </c>
      <c r="J1117" s="6">
        <v>-2</v>
      </c>
      <c r="K1117" s="6">
        <v>-400</v>
      </c>
      <c r="L1117" s="6" t="s">
        <v>179</v>
      </c>
      <c r="M1117" s="6" t="s">
        <v>21</v>
      </c>
      <c r="N1117" s="10">
        <f>IF(AND(Table1[[#This Row],[quantity]] &gt;= 0, Table1[[#This Row],[amount]] &gt;= 0), Table1[[#This Row],[quantity]] * Table1[[#This Row],[amount]], 0)</f>
        <v>0</v>
      </c>
      <c r="O1117" s="10">
        <f t="shared" si="68"/>
        <v>0</v>
      </c>
      <c r="P1117" s="10">
        <f t="shared" si="69"/>
        <v>0</v>
      </c>
      <c r="Q1117" s="10">
        <f t="shared" si="70"/>
        <v>-52</v>
      </c>
      <c r="R1117" s="10">
        <f t="shared" si="71"/>
        <v>44</v>
      </c>
      <c r="S1117" s="10">
        <f>IF(Table1[[#This Row],[quantity]]&gt;0,Table1[[#This Row],[quantity]],0)</f>
        <v>0</v>
      </c>
      <c r="T1117" s="10">
        <f>IF(AND(Table1[[#This Row],[quantity]]&lt;0,Table1[[#This Row],[amount]]&lt;0),Table1[[#This Row],[quantity]]*Table1[[#This Row],[amount]],0)</f>
        <v>800</v>
      </c>
      <c r="U1117" s="10">
        <f>IF(Table1[[#This Row],[quantity]]&lt;0,Table1[[#This Row],[quantity]],0)</f>
        <v>-2</v>
      </c>
    </row>
    <row r="1118" spans="1:21" ht="14.25" customHeight="1" x14ac:dyDescent="0.25">
      <c r="A1118" s="5">
        <v>45628</v>
      </c>
      <c r="B1118" s="6" t="s">
        <v>83</v>
      </c>
      <c r="C1118" s="6" t="s">
        <v>318</v>
      </c>
      <c r="D1118" s="6" t="s">
        <v>319</v>
      </c>
      <c r="E1118" s="6" t="s">
        <v>264</v>
      </c>
      <c r="F1118" s="6" t="s">
        <v>320</v>
      </c>
      <c r="G1118" s="6" t="s">
        <v>31</v>
      </c>
      <c r="H1118" s="6" t="s">
        <v>117</v>
      </c>
      <c r="I1118" s="6">
        <v>120</v>
      </c>
      <c r="J1118" s="6">
        <v>-5</v>
      </c>
      <c r="K1118" s="6">
        <v>-157.65</v>
      </c>
      <c r="L1118" s="6" t="s">
        <v>192</v>
      </c>
      <c r="M1118" s="6" t="s">
        <v>207</v>
      </c>
      <c r="N1118" s="10">
        <f>IF(AND(Table1[[#This Row],[quantity]] &gt;= 0, Table1[[#This Row],[amount]] &gt;= 0), Table1[[#This Row],[quantity]] * Table1[[#This Row],[amount]], 0)</f>
        <v>0</v>
      </c>
      <c r="O1118" s="10">
        <f t="shared" si="68"/>
        <v>0</v>
      </c>
      <c r="P1118" s="10">
        <f t="shared" si="69"/>
        <v>3779.6499999999992</v>
      </c>
      <c r="Q1118" s="10">
        <f t="shared" si="70"/>
        <v>-794</v>
      </c>
      <c r="R1118" s="10">
        <f t="shared" si="71"/>
        <v>314</v>
      </c>
      <c r="S1118" s="10">
        <f>IF(Table1[[#This Row],[quantity]]&gt;0,Table1[[#This Row],[quantity]],0)</f>
        <v>0</v>
      </c>
      <c r="T1118" s="10">
        <f>IF(AND(Table1[[#This Row],[quantity]]&lt;0,Table1[[#This Row],[amount]]&lt;0),Table1[[#This Row],[quantity]]*Table1[[#This Row],[amount]],0)</f>
        <v>788.25</v>
      </c>
      <c r="U1118" s="10">
        <f>IF(Table1[[#This Row],[quantity]]&lt;0,Table1[[#This Row],[quantity]],0)</f>
        <v>-5</v>
      </c>
    </row>
    <row r="1119" spans="1:21" ht="14.25" customHeight="1" x14ac:dyDescent="0.25">
      <c r="A1119" s="5">
        <v>45642</v>
      </c>
      <c r="B1119" s="6" t="s">
        <v>57</v>
      </c>
      <c r="C1119" s="6" t="s">
        <v>129</v>
      </c>
      <c r="D1119" s="6" t="s">
        <v>130</v>
      </c>
      <c r="E1119" s="6" t="s">
        <v>81</v>
      </c>
      <c r="F1119" s="6" t="s">
        <v>82</v>
      </c>
      <c r="G1119" s="6" t="s">
        <v>74</v>
      </c>
      <c r="H1119" s="6" t="s">
        <v>76</v>
      </c>
      <c r="I1119" s="6">
        <v>24</v>
      </c>
      <c r="J1119" s="6">
        <v>3</v>
      </c>
      <c r="K1119" s="6">
        <v>255.66</v>
      </c>
      <c r="L1119" s="6"/>
      <c r="M1119" s="6" t="s">
        <v>136</v>
      </c>
      <c r="N1119" s="10">
        <f>IF(AND(Table1[[#This Row],[quantity]] &gt;= 0, Table1[[#This Row],[amount]] &gt;= 0), Table1[[#This Row],[quantity]] * Table1[[#This Row],[amount]], 0)</f>
        <v>766.98</v>
      </c>
      <c r="O1119" s="10">
        <f t="shared" si="68"/>
        <v>1088.95</v>
      </c>
      <c r="P1119" s="10">
        <f t="shared" si="69"/>
        <v>2237.1299999999997</v>
      </c>
      <c r="Q1119" s="10">
        <f t="shared" si="70"/>
        <v>249</v>
      </c>
      <c r="R1119" s="10">
        <f t="shared" si="71"/>
        <v>13</v>
      </c>
      <c r="S1119" s="10">
        <f>IF(Table1[[#This Row],[quantity]]&gt;0,Table1[[#This Row],[quantity]],0)</f>
        <v>3</v>
      </c>
      <c r="T1119" s="10">
        <f>IF(AND(Table1[[#This Row],[quantity]]&lt;0,Table1[[#This Row],[amount]]&lt;0),Table1[[#This Row],[quantity]]*Table1[[#This Row],[amount]],0)</f>
        <v>0</v>
      </c>
      <c r="U1119" s="10">
        <f>IF(Table1[[#This Row],[quantity]]&lt;0,Table1[[#This Row],[quantity]],0)</f>
        <v>0</v>
      </c>
    </row>
    <row r="1120" spans="1:21" ht="14.25" customHeight="1" x14ac:dyDescent="0.25">
      <c r="A1120" s="5">
        <v>45639</v>
      </c>
      <c r="B1120" s="6" t="s">
        <v>57</v>
      </c>
      <c r="C1120" s="6" t="s">
        <v>67</v>
      </c>
      <c r="D1120" s="6" t="s">
        <v>68</v>
      </c>
      <c r="E1120" s="6" t="s">
        <v>60</v>
      </c>
      <c r="F1120" s="6" t="s">
        <v>61</v>
      </c>
      <c r="G1120" s="6" t="s">
        <v>74</v>
      </c>
      <c r="H1120" s="6" t="s">
        <v>76</v>
      </c>
      <c r="I1120" s="6">
        <v>12</v>
      </c>
      <c r="J1120" s="6">
        <v>1</v>
      </c>
      <c r="K1120" s="6">
        <v>750</v>
      </c>
      <c r="L1120" s="6"/>
      <c r="M1120" s="6" t="s">
        <v>64</v>
      </c>
      <c r="N1120" s="10">
        <f>IF(AND(Table1[[#This Row],[quantity]] &gt;= 0, Table1[[#This Row],[amount]] &gt;= 0), Table1[[#This Row],[quantity]] * Table1[[#This Row],[amount]], 0)</f>
        <v>750</v>
      </c>
      <c r="O1120" s="10">
        <f t="shared" si="68"/>
        <v>958.18000000000006</v>
      </c>
      <c r="P1120" s="10">
        <f t="shared" si="69"/>
        <v>1437.28</v>
      </c>
      <c r="Q1120" s="10">
        <f t="shared" si="70"/>
        <v>2</v>
      </c>
      <c r="R1120" s="10">
        <f t="shared" si="71"/>
        <v>3</v>
      </c>
      <c r="S1120" s="10">
        <f>IF(Table1[[#This Row],[quantity]]&gt;0,Table1[[#This Row],[quantity]],0)</f>
        <v>1</v>
      </c>
      <c r="T1120" s="10">
        <f>IF(AND(Table1[[#This Row],[quantity]]&lt;0,Table1[[#This Row],[amount]]&lt;0),Table1[[#This Row],[quantity]]*Table1[[#This Row],[amount]],0)</f>
        <v>0</v>
      </c>
      <c r="U1120" s="10">
        <f>IF(Table1[[#This Row],[quantity]]&lt;0,Table1[[#This Row],[quantity]],0)</f>
        <v>0</v>
      </c>
    </row>
    <row r="1121" spans="1:21" ht="14.25" customHeight="1" x14ac:dyDescent="0.25">
      <c r="A1121" s="5">
        <v>45628</v>
      </c>
      <c r="B1121" s="6" t="s">
        <v>83</v>
      </c>
      <c r="C1121" s="6" t="s">
        <v>316</v>
      </c>
      <c r="D1121" s="6" t="s">
        <v>317</v>
      </c>
      <c r="E1121" s="6" t="s">
        <v>45</v>
      </c>
      <c r="F1121" s="6" t="s">
        <v>268</v>
      </c>
      <c r="G1121" s="6" t="s">
        <v>55</v>
      </c>
      <c r="H1121" s="6" t="s">
        <v>56</v>
      </c>
      <c r="I1121" s="6">
        <v>6</v>
      </c>
      <c r="J1121" s="6">
        <v>-1</v>
      </c>
      <c r="K1121" s="6">
        <v>-749.17</v>
      </c>
      <c r="L1121" s="6" t="s">
        <v>86</v>
      </c>
      <c r="M1121" s="6" t="s">
        <v>207</v>
      </c>
      <c r="N1121" s="10">
        <f>IF(AND(Table1[[#This Row],[quantity]] &gt;= 0, Table1[[#This Row],[amount]] &gt;= 0), Table1[[#This Row],[quantity]] * Table1[[#This Row],[amount]], 0)</f>
        <v>0</v>
      </c>
      <c r="O1121" s="10">
        <f t="shared" si="68"/>
        <v>0</v>
      </c>
      <c r="P1121" s="10">
        <f t="shared" si="69"/>
        <v>3779.6499999999992</v>
      </c>
      <c r="Q1121" s="10">
        <f t="shared" si="70"/>
        <v>-789</v>
      </c>
      <c r="R1121" s="10">
        <f t="shared" si="71"/>
        <v>313</v>
      </c>
      <c r="S1121" s="10">
        <f>IF(Table1[[#This Row],[quantity]]&gt;0,Table1[[#This Row],[quantity]],0)</f>
        <v>0</v>
      </c>
      <c r="T1121" s="10">
        <f>IF(AND(Table1[[#This Row],[quantity]]&lt;0,Table1[[#This Row],[amount]]&lt;0),Table1[[#This Row],[quantity]]*Table1[[#This Row],[amount]],0)</f>
        <v>749.17</v>
      </c>
      <c r="U1121" s="10">
        <f>IF(Table1[[#This Row],[quantity]]&lt;0,Table1[[#This Row],[quantity]],0)</f>
        <v>-1</v>
      </c>
    </row>
    <row r="1122" spans="1:21" ht="14.25" customHeight="1" x14ac:dyDescent="0.25">
      <c r="A1122" s="5">
        <v>45628</v>
      </c>
      <c r="B1122" s="6" t="s">
        <v>83</v>
      </c>
      <c r="C1122" s="6" t="s">
        <v>434</v>
      </c>
      <c r="D1122" s="6" t="s">
        <v>435</v>
      </c>
      <c r="E1122" s="6" t="s">
        <v>16</v>
      </c>
      <c r="F1122" s="6" t="s">
        <v>17</v>
      </c>
      <c r="G1122" s="6" t="s">
        <v>74</v>
      </c>
      <c r="H1122" s="6" t="s">
        <v>75</v>
      </c>
      <c r="I1122" s="6">
        <v>56</v>
      </c>
      <c r="J1122" s="6">
        <v>-2</v>
      </c>
      <c r="K1122" s="6">
        <v>-372.72</v>
      </c>
      <c r="L1122" s="6" t="s">
        <v>153</v>
      </c>
      <c r="M1122" s="6" t="s">
        <v>207</v>
      </c>
      <c r="N1122" s="10">
        <f>IF(AND(Table1[[#This Row],[quantity]] &gt;= 0, Table1[[#This Row],[amount]] &gt;= 0), Table1[[#This Row],[quantity]] * Table1[[#This Row],[amount]], 0)</f>
        <v>0</v>
      </c>
      <c r="O1122" s="10">
        <f t="shared" si="68"/>
        <v>0</v>
      </c>
      <c r="P1122" s="10">
        <f t="shared" si="69"/>
        <v>3779.6499999999992</v>
      </c>
      <c r="Q1122" s="10">
        <f t="shared" si="70"/>
        <v>-788</v>
      </c>
      <c r="R1122" s="10">
        <f t="shared" si="71"/>
        <v>312</v>
      </c>
      <c r="S1122" s="10">
        <f>IF(Table1[[#This Row],[quantity]]&gt;0,Table1[[#This Row],[quantity]],0)</f>
        <v>0</v>
      </c>
      <c r="T1122" s="10">
        <f>IF(AND(Table1[[#This Row],[quantity]]&lt;0,Table1[[#This Row],[amount]]&lt;0),Table1[[#This Row],[quantity]]*Table1[[#This Row],[amount]],0)</f>
        <v>745.44</v>
      </c>
      <c r="U1122" s="10">
        <f>IF(Table1[[#This Row],[quantity]]&lt;0,Table1[[#This Row],[quantity]],0)</f>
        <v>-2</v>
      </c>
    </row>
    <row r="1123" spans="1:21" ht="14.25" customHeight="1" x14ac:dyDescent="0.25">
      <c r="A1123" s="5">
        <v>45628</v>
      </c>
      <c r="B1123" s="6" t="s">
        <v>83</v>
      </c>
      <c r="C1123" s="6" t="s">
        <v>218</v>
      </c>
      <c r="D1123" s="6" t="s">
        <v>219</v>
      </c>
      <c r="E1123" s="6" t="s">
        <v>16</v>
      </c>
      <c r="F1123" s="6" t="s">
        <v>17</v>
      </c>
      <c r="G1123" s="6" t="s">
        <v>74</v>
      </c>
      <c r="H1123" s="6" t="s">
        <v>75</v>
      </c>
      <c r="I1123" s="6">
        <v>56</v>
      </c>
      <c r="J1123" s="6">
        <v>-2</v>
      </c>
      <c r="K1123" s="6">
        <v>-372.72</v>
      </c>
      <c r="L1123" s="6" t="s">
        <v>86</v>
      </c>
      <c r="M1123" s="6" t="s">
        <v>207</v>
      </c>
      <c r="N1123" s="10">
        <f>IF(AND(Table1[[#This Row],[quantity]] &gt;= 0, Table1[[#This Row],[amount]] &gt;= 0), Table1[[#This Row],[quantity]] * Table1[[#This Row],[amount]], 0)</f>
        <v>0</v>
      </c>
      <c r="O1123" s="10">
        <f t="shared" si="68"/>
        <v>0</v>
      </c>
      <c r="P1123" s="10">
        <f t="shared" si="69"/>
        <v>3779.6499999999992</v>
      </c>
      <c r="Q1123" s="10">
        <f t="shared" si="70"/>
        <v>-786</v>
      </c>
      <c r="R1123" s="10">
        <f t="shared" si="71"/>
        <v>311</v>
      </c>
      <c r="S1123" s="10">
        <f>IF(Table1[[#This Row],[quantity]]&gt;0,Table1[[#This Row],[quantity]],0)</f>
        <v>0</v>
      </c>
      <c r="T1123" s="10">
        <f>IF(AND(Table1[[#This Row],[quantity]]&lt;0,Table1[[#This Row],[amount]]&lt;0),Table1[[#This Row],[quantity]]*Table1[[#This Row],[amount]],0)</f>
        <v>745.44</v>
      </c>
      <c r="U1123" s="10">
        <f>IF(Table1[[#This Row],[quantity]]&lt;0,Table1[[#This Row],[quantity]],0)</f>
        <v>-2</v>
      </c>
    </row>
    <row r="1124" spans="1:21" ht="14.25" customHeight="1" x14ac:dyDescent="0.25">
      <c r="A1124" s="5">
        <v>45628</v>
      </c>
      <c r="B1124" s="6" t="s">
        <v>83</v>
      </c>
      <c r="C1124" s="6" t="s">
        <v>177</v>
      </c>
      <c r="D1124" s="6" t="s">
        <v>178</v>
      </c>
      <c r="E1124" s="6" t="s">
        <v>45</v>
      </c>
      <c r="F1124" s="6" t="s">
        <v>46</v>
      </c>
      <c r="G1124" s="6" t="s">
        <v>31</v>
      </c>
      <c r="H1124" s="6" t="s">
        <v>32</v>
      </c>
      <c r="I1124" s="6">
        <v>60</v>
      </c>
      <c r="J1124" s="6">
        <v>-3</v>
      </c>
      <c r="K1124" s="6">
        <v>-243.27</v>
      </c>
      <c r="L1124" s="6" t="s">
        <v>179</v>
      </c>
      <c r="M1124" s="6" t="s">
        <v>207</v>
      </c>
      <c r="N1124" s="10">
        <f>IF(AND(Table1[[#This Row],[quantity]] &gt;= 0, Table1[[#This Row],[amount]] &gt;= 0), Table1[[#This Row],[quantity]] * Table1[[#This Row],[amount]], 0)</f>
        <v>0</v>
      </c>
      <c r="O1124" s="10">
        <f t="shared" si="68"/>
        <v>0</v>
      </c>
      <c r="P1124" s="10">
        <f t="shared" si="69"/>
        <v>3779.6499999999992</v>
      </c>
      <c r="Q1124" s="10">
        <f t="shared" si="70"/>
        <v>-784</v>
      </c>
      <c r="R1124" s="10">
        <f t="shared" si="71"/>
        <v>310</v>
      </c>
      <c r="S1124" s="10">
        <f>IF(Table1[[#This Row],[quantity]]&gt;0,Table1[[#This Row],[quantity]],0)</f>
        <v>0</v>
      </c>
      <c r="T1124" s="10">
        <f>IF(AND(Table1[[#This Row],[quantity]]&lt;0,Table1[[#This Row],[amount]]&lt;0),Table1[[#This Row],[quantity]]*Table1[[#This Row],[amount]],0)</f>
        <v>729.81000000000006</v>
      </c>
      <c r="U1124" s="10">
        <f>IF(Table1[[#This Row],[quantity]]&lt;0,Table1[[#This Row],[quantity]],0)</f>
        <v>-3</v>
      </c>
    </row>
    <row r="1125" spans="1:21" ht="14.25" customHeight="1" x14ac:dyDescent="0.25">
      <c r="A1125" s="5">
        <v>45628</v>
      </c>
      <c r="B1125" s="6" t="s">
        <v>83</v>
      </c>
      <c r="C1125" s="6" t="s">
        <v>177</v>
      </c>
      <c r="D1125" s="6" t="s">
        <v>178</v>
      </c>
      <c r="E1125" s="6" t="s">
        <v>45</v>
      </c>
      <c r="F1125" s="6" t="s">
        <v>46</v>
      </c>
      <c r="G1125" s="6" t="s">
        <v>31</v>
      </c>
      <c r="H1125" s="6" t="s">
        <v>32</v>
      </c>
      <c r="I1125" s="6">
        <v>72</v>
      </c>
      <c r="J1125" s="6">
        <v>-3</v>
      </c>
      <c r="K1125" s="6">
        <v>-243.27</v>
      </c>
      <c r="L1125" s="6" t="s">
        <v>179</v>
      </c>
      <c r="M1125" s="6" t="s">
        <v>207</v>
      </c>
      <c r="N1125" s="10">
        <f>IF(AND(Table1[[#This Row],[quantity]] &gt;= 0, Table1[[#This Row],[amount]] &gt;= 0), Table1[[#This Row],[quantity]] * Table1[[#This Row],[amount]], 0)</f>
        <v>0</v>
      </c>
      <c r="O1125" s="10">
        <f t="shared" si="68"/>
        <v>0</v>
      </c>
      <c r="P1125" s="10">
        <f t="shared" si="69"/>
        <v>3779.6499999999992</v>
      </c>
      <c r="Q1125" s="10">
        <f t="shared" si="70"/>
        <v>-781</v>
      </c>
      <c r="R1125" s="10">
        <f t="shared" si="71"/>
        <v>309</v>
      </c>
      <c r="S1125" s="10">
        <f>IF(Table1[[#This Row],[quantity]]&gt;0,Table1[[#This Row],[quantity]],0)</f>
        <v>0</v>
      </c>
      <c r="T1125" s="10">
        <f>IF(AND(Table1[[#This Row],[quantity]]&lt;0,Table1[[#This Row],[amount]]&lt;0),Table1[[#This Row],[quantity]]*Table1[[#This Row],[amount]],0)</f>
        <v>729.81000000000006</v>
      </c>
      <c r="U1125" s="10">
        <f>IF(Table1[[#This Row],[quantity]]&lt;0,Table1[[#This Row],[quantity]],0)</f>
        <v>-3</v>
      </c>
    </row>
    <row r="1126" spans="1:21" ht="14.25" customHeight="1" x14ac:dyDescent="0.25">
      <c r="A1126" s="5">
        <v>45628</v>
      </c>
      <c r="B1126" s="6" t="s">
        <v>83</v>
      </c>
      <c r="C1126" s="6" t="s">
        <v>208</v>
      </c>
      <c r="D1126" s="6" t="s">
        <v>209</v>
      </c>
      <c r="E1126" s="6" t="s">
        <v>16</v>
      </c>
      <c r="F1126" s="6" t="s">
        <v>17</v>
      </c>
      <c r="G1126" s="6" t="s">
        <v>31</v>
      </c>
      <c r="H1126" s="6" t="s">
        <v>32</v>
      </c>
      <c r="I1126" s="6">
        <v>72</v>
      </c>
      <c r="J1126" s="6">
        <v>-3</v>
      </c>
      <c r="K1126" s="6">
        <v>-243.27</v>
      </c>
      <c r="L1126" s="6" t="s">
        <v>86</v>
      </c>
      <c r="M1126" s="6" t="s">
        <v>207</v>
      </c>
      <c r="N1126" s="10">
        <f>IF(AND(Table1[[#This Row],[quantity]] &gt;= 0, Table1[[#This Row],[amount]] &gt;= 0), Table1[[#This Row],[quantity]] * Table1[[#This Row],[amount]], 0)</f>
        <v>0</v>
      </c>
      <c r="O1126" s="10">
        <f t="shared" si="68"/>
        <v>0</v>
      </c>
      <c r="P1126" s="10">
        <f t="shared" si="69"/>
        <v>3779.6499999999992</v>
      </c>
      <c r="Q1126" s="10">
        <f t="shared" si="70"/>
        <v>-778</v>
      </c>
      <c r="R1126" s="10">
        <f t="shared" si="71"/>
        <v>308</v>
      </c>
      <c r="S1126" s="10">
        <f>IF(Table1[[#This Row],[quantity]]&gt;0,Table1[[#This Row],[quantity]],0)</f>
        <v>0</v>
      </c>
      <c r="T1126" s="10">
        <f>IF(AND(Table1[[#This Row],[quantity]]&lt;0,Table1[[#This Row],[amount]]&lt;0),Table1[[#This Row],[quantity]]*Table1[[#This Row],[amount]],0)</f>
        <v>729.81000000000006</v>
      </c>
      <c r="U1126" s="10">
        <f>IF(Table1[[#This Row],[quantity]]&lt;0,Table1[[#This Row],[quantity]],0)</f>
        <v>-3</v>
      </c>
    </row>
    <row r="1127" spans="1:21" ht="14.25" customHeight="1" x14ac:dyDescent="0.25">
      <c r="A1127" s="5">
        <v>45628</v>
      </c>
      <c r="B1127" s="6" t="s">
        <v>83</v>
      </c>
      <c r="C1127" s="6" t="s">
        <v>177</v>
      </c>
      <c r="D1127" s="6" t="s">
        <v>178</v>
      </c>
      <c r="E1127" s="6" t="s">
        <v>45</v>
      </c>
      <c r="F1127" s="6" t="s">
        <v>46</v>
      </c>
      <c r="G1127" s="6" t="s">
        <v>31</v>
      </c>
      <c r="H1127" s="6" t="s">
        <v>117</v>
      </c>
      <c r="I1127" s="6">
        <v>112</v>
      </c>
      <c r="J1127" s="6">
        <v>-4</v>
      </c>
      <c r="K1127" s="6">
        <v>-180.16</v>
      </c>
      <c r="L1127" s="6" t="s">
        <v>179</v>
      </c>
      <c r="M1127" s="6" t="s">
        <v>207</v>
      </c>
      <c r="N1127" s="10">
        <f>IF(AND(Table1[[#This Row],[quantity]] &gt;= 0, Table1[[#This Row],[amount]] &gt;= 0), Table1[[#This Row],[quantity]] * Table1[[#This Row],[amount]], 0)</f>
        <v>0</v>
      </c>
      <c r="O1127" s="10">
        <f t="shared" si="68"/>
        <v>0</v>
      </c>
      <c r="P1127" s="10">
        <f t="shared" si="69"/>
        <v>3779.6499999999992</v>
      </c>
      <c r="Q1127" s="10">
        <f t="shared" si="70"/>
        <v>-775</v>
      </c>
      <c r="R1127" s="10">
        <f t="shared" si="71"/>
        <v>307</v>
      </c>
      <c r="S1127" s="10">
        <f>IF(Table1[[#This Row],[quantity]]&gt;0,Table1[[#This Row],[quantity]],0)</f>
        <v>0</v>
      </c>
      <c r="T1127" s="10">
        <f>IF(AND(Table1[[#This Row],[quantity]]&lt;0,Table1[[#This Row],[amount]]&lt;0),Table1[[#This Row],[quantity]]*Table1[[#This Row],[amount]],0)</f>
        <v>720.64</v>
      </c>
      <c r="U1127" s="10">
        <f>IF(Table1[[#This Row],[quantity]]&lt;0,Table1[[#This Row],[quantity]],0)</f>
        <v>-4</v>
      </c>
    </row>
    <row r="1128" spans="1:21" ht="14.25" customHeight="1" x14ac:dyDescent="0.25">
      <c r="A1128" s="5">
        <v>45640</v>
      </c>
      <c r="B1128" s="6" t="s">
        <v>57</v>
      </c>
      <c r="C1128" s="6" t="s">
        <v>65</v>
      </c>
      <c r="D1128" s="6" t="s">
        <v>66</v>
      </c>
      <c r="E1128" s="6" t="s">
        <v>60</v>
      </c>
      <c r="F1128" s="6" t="s">
        <v>61</v>
      </c>
      <c r="G1128" s="6" t="s">
        <v>74</v>
      </c>
      <c r="H1128" s="6" t="s">
        <v>76</v>
      </c>
      <c r="I1128" s="6">
        <v>12</v>
      </c>
      <c r="J1128" s="6">
        <v>1</v>
      </c>
      <c r="K1128" s="6">
        <v>713.4</v>
      </c>
      <c r="L1128" s="6"/>
      <c r="M1128" s="6" t="s">
        <v>105</v>
      </c>
      <c r="N1128" s="10">
        <f>IF(AND(Table1[[#This Row],[quantity]] &gt;= 0, Table1[[#This Row],[amount]] &gt;= 0), Table1[[#This Row],[quantity]] * Table1[[#This Row],[amount]], 0)</f>
        <v>713.4</v>
      </c>
      <c r="O1128" s="10">
        <f t="shared" si="68"/>
        <v>1729.6299999999999</v>
      </c>
      <c r="P1128" s="10">
        <f t="shared" si="69"/>
        <v>3504.2099999999991</v>
      </c>
      <c r="Q1128" s="10">
        <f t="shared" si="70"/>
        <v>183</v>
      </c>
      <c r="R1128" s="10">
        <f t="shared" si="71"/>
        <v>12</v>
      </c>
      <c r="S1128" s="10">
        <f>IF(Table1[[#This Row],[quantity]]&gt;0,Table1[[#This Row],[quantity]],0)</f>
        <v>1</v>
      </c>
      <c r="T1128" s="10">
        <f>IF(AND(Table1[[#This Row],[quantity]]&lt;0,Table1[[#This Row],[amount]]&lt;0),Table1[[#This Row],[quantity]]*Table1[[#This Row],[amount]],0)</f>
        <v>0</v>
      </c>
      <c r="U1128" s="10">
        <f>IF(Table1[[#This Row],[quantity]]&lt;0,Table1[[#This Row],[quantity]],0)</f>
        <v>0</v>
      </c>
    </row>
    <row r="1129" spans="1:21" ht="14.25" customHeight="1" x14ac:dyDescent="0.25">
      <c r="A1129" s="5">
        <v>45628</v>
      </c>
      <c r="B1129" s="6" t="s">
        <v>57</v>
      </c>
      <c r="C1129" s="6" t="s">
        <v>735</v>
      </c>
      <c r="D1129" s="6" t="s">
        <v>736</v>
      </c>
      <c r="E1129" s="6" t="s">
        <v>256</v>
      </c>
      <c r="F1129" s="6" t="s">
        <v>257</v>
      </c>
      <c r="G1129" s="6" t="s">
        <v>94</v>
      </c>
      <c r="H1129" s="6" t="s">
        <v>95</v>
      </c>
      <c r="I1129" s="6">
        <v>192</v>
      </c>
      <c r="J1129" s="6">
        <v>3</v>
      </c>
      <c r="K1129" s="6">
        <v>234.18</v>
      </c>
      <c r="L1129" s="6"/>
      <c r="M1129" s="6" t="s">
        <v>207</v>
      </c>
      <c r="N1129" s="10">
        <f>IF(AND(Table1[[#This Row],[quantity]] &gt;= 0, Table1[[#This Row],[amount]] &gt;= 0), Table1[[#This Row],[quantity]] * Table1[[#This Row],[amount]], 0)</f>
        <v>702.54</v>
      </c>
      <c r="O1129" s="10">
        <f t="shared" si="68"/>
        <v>702.54</v>
      </c>
      <c r="P1129" s="10">
        <f t="shared" si="69"/>
        <v>3779.6499999999992</v>
      </c>
      <c r="Q1129" s="10">
        <f t="shared" si="70"/>
        <v>-771</v>
      </c>
      <c r="R1129" s="10">
        <f t="shared" si="71"/>
        <v>306</v>
      </c>
      <c r="S1129" s="10">
        <f>IF(Table1[[#This Row],[quantity]]&gt;0,Table1[[#This Row],[quantity]],0)</f>
        <v>3</v>
      </c>
      <c r="T1129" s="10">
        <f>IF(AND(Table1[[#This Row],[quantity]]&lt;0,Table1[[#This Row],[amount]]&lt;0),Table1[[#This Row],[quantity]]*Table1[[#This Row],[amount]],0)</f>
        <v>0</v>
      </c>
      <c r="U1129" s="10">
        <f>IF(Table1[[#This Row],[quantity]]&lt;0,Table1[[#This Row],[quantity]],0)</f>
        <v>0</v>
      </c>
    </row>
    <row r="1130" spans="1:21" ht="14.25" customHeight="1" x14ac:dyDescent="0.25">
      <c r="A1130" s="5">
        <v>45628</v>
      </c>
      <c r="B1130" s="6" t="s">
        <v>83</v>
      </c>
      <c r="C1130" s="6" t="s">
        <v>318</v>
      </c>
      <c r="D1130" s="6" t="s">
        <v>319</v>
      </c>
      <c r="E1130" s="6" t="s">
        <v>264</v>
      </c>
      <c r="F1130" s="6" t="s">
        <v>320</v>
      </c>
      <c r="G1130" s="6" t="s">
        <v>62</v>
      </c>
      <c r="H1130" s="6" t="s">
        <v>63</v>
      </c>
      <c r="I1130" s="6">
        <v>6</v>
      </c>
      <c r="J1130" s="6">
        <v>-1</v>
      </c>
      <c r="K1130" s="6">
        <v>-695.65</v>
      </c>
      <c r="L1130" s="6" t="s">
        <v>192</v>
      </c>
      <c r="M1130" s="6" t="s">
        <v>207</v>
      </c>
      <c r="N1130" s="10">
        <f>IF(AND(Table1[[#This Row],[quantity]] &gt;= 0, Table1[[#This Row],[amount]] &gt;= 0), Table1[[#This Row],[quantity]] * Table1[[#This Row],[amount]], 0)</f>
        <v>0</v>
      </c>
      <c r="O1130" s="10">
        <f t="shared" si="68"/>
        <v>0</v>
      </c>
      <c r="P1130" s="10">
        <f t="shared" si="69"/>
        <v>3077.1099999999992</v>
      </c>
      <c r="Q1130" s="10">
        <f t="shared" si="70"/>
        <v>-774</v>
      </c>
      <c r="R1130" s="10">
        <f t="shared" si="71"/>
        <v>305</v>
      </c>
      <c r="S1130" s="10">
        <f>IF(Table1[[#This Row],[quantity]]&gt;0,Table1[[#This Row],[quantity]],0)</f>
        <v>0</v>
      </c>
      <c r="T1130" s="10">
        <f>IF(AND(Table1[[#This Row],[quantity]]&lt;0,Table1[[#This Row],[amount]]&lt;0),Table1[[#This Row],[quantity]]*Table1[[#This Row],[amount]],0)</f>
        <v>695.65</v>
      </c>
      <c r="U1130" s="10">
        <f>IF(Table1[[#This Row],[quantity]]&lt;0,Table1[[#This Row],[quantity]],0)</f>
        <v>-1</v>
      </c>
    </row>
    <row r="1131" spans="1:21" ht="14.25" customHeight="1" x14ac:dyDescent="0.25">
      <c r="A1131" s="5">
        <v>45628</v>
      </c>
      <c r="B1131" s="6" t="s">
        <v>83</v>
      </c>
      <c r="C1131" s="6" t="s">
        <v>177</v>
      </c>
      <c r="D1131" s="6" t="s">
        <v>178</v>
      </c>
      <c r="E1131" s="6" t="s">
        <v>45</v>
      </c>
      <c r="F1131" s="6" t="s">
        <v>46</v>
      </c>
      <c r="G1131" s="6" t="s">
        <v>40</v>
      </c>
      <c r="H1131" s="6" t="s">
        <v>41</v>
      </c>
      <c r="I1131" s="6">
        <v>144</v>
      </c>
      <c r="J1131" s="6">
        <v>-2</v>
      </c>
      <c r="K1131" s="6">
        <v>-347.14</v>
      </c>
      <c r="L1131" s="6" t="s">
        <v>179</v>
      </c>
      <c r="M1131" s="6" t="s">
        <v>207</v>
      </c>
      <c r="N1131" s="10">
        <f>IF(AND(Table1[[#This Row],[quantity]] &gt;= 0, Table1[[#This Row],[amount]] &gt;= 0), Table1[[#This Row],[quantity]] * Table1[[#This Row],[amount]], 0)</f>
        <v>0</v>
      </c>
      <c r="O1131" s="10">
        <f t="shared" si="68"/>
        <v>0</v>
      </c>
      <c r="P1131" s="10">
        <f t="shared" si="69"/>
        <v>3077.1099999999992</v>
      </c>
      <c r="Q1131" s="10">
        <f t="shared" si="70"/>
        <v>-773</v>
      </c>
      <c r="R1131" s="10">
        <f t="shared" si="71"/>
        <v>304</v>
      </c>
      <c r="S1131" s="10">
        <f>IF(Table1[[#This Row],[quantity]]&gt;0,Table1[[#This Row],[quantity]],0)</f>
        <v>0</v>
      </c>
      <c r="T1131" s="10">
        <f>IF(AND(Table1[[#This Row],[quantity]]&lt;0,Table1[[#This Row],[amount]]&lt;0),Table1[[#This Row],[quantity]]*Table1[[#This Row],[amount]],0)</f>
        <v>694.28</v>
      </c>
      <c r="U1131" s="10">
        <f>IF(Table1[[#This Row],[quantity]]&lt;0,Table1[[#This Row],[quantity]],0)</f>
        <v>-2</v>
      </c>
    </row>
    <row r="1132" spans="1:21" ht="14.25" customHeight="1" x14ac:dyDescent="0.25">
      <c r="A1132" s="5">
        <v>45639</v>
      </c>
      <c r="B1132" s="6" t="s">
        <v>57</v>
      </c>
      <c r="C1132" s="6" t="s">
        <v>65</v>
      </c>
      <c r="D1132" s="6" t="s">
        <v>66</v>
      </c>
      <c r="E1132" s="6" t="s">
        <v>60</v>
      </c>
      <c r="F1132" s="6" t="s">
        <v>61</v>
      </c>
      <c r="G1132" s="6" t="s">
        <v>74</v>
      </c>
      <c r="H1132" s="6" t="s">
        <v>76</v>
      </c>
      <c r="I1132" s="6">
        <v>56</v>
      </c>
      <c r="J1132" s="6">
        <v>2</v>
      </c>
      <c r="K1132" s="6">
        <v>343.64</v>
      </c>
      <c r="L1132" s="6"/>
      <c r="M1132" s="6" t="s">
        <v>64</v>
      </c>
      <c r="N1132" s="10">
        <f>IF(AND(Table1[[#This Row],[quantity]] &gt;= 0, Table1[[#This Row],[amount]] &gt;= 0), Table1[[#This Row],[quantity]] * Table1[[#This Row],[amount]], 0)</f>
        <v>687.28</v>
      </c>
      <c r="O1132" s="10">
        <f t="shared" si="68"/>
        <v>1016.23</v>
      </c>
      <c r="P1132" s="10">
        <f t="shared" si="69"/>
        <v>687.28</v>
      </c>
      <c r="Q1132" s="10">
        <f t="shared" si="70"/>
        <v>1</v>
      </c>
      <c r="R1132" s="10">
        <f t="shared" si="71"/>
        <v>2</v>
      </c>
      <c r="S1132" s="10">
        <f>IF(Table1[[#This Row],[quantity]]&gt;0,Table1[[#This Row],[quantity]],0)</f>
        <v>2</v>
      </c>
      <c r="T1132" s="10">
        <f>IF(AND(Table1[[#This Row],[quantity]]&lt;0,Table1[[#This Row],[amount]]&lt;0),Table1[[#This Row],[quantity]]*Table1[[#This Row],[amount]],0)</f>
        <v>0</v>
      </c>
      <c r="U1132" s="10">
        <f>IF(Table1[[#This Row],[quantity]]&lt;0,Table1[[#This Row],[quantity]],0)</f>
        <v>0</v>
      </c>
    </row>
    <row r="1133" spans="1:21" ht="14.25" customHeight="1" x14ac:dyDescent="0.25">
      <c r="A1133" s="5">
        <v>45628</v>
      </c>
      <c r="B1133" s="6" t="s">
        <v>83</v>
      </c>
      <c r="C1133" s="6" t="s">
        <v>292</v>
      </c>
      <c r="D1133" s="6" t="s">
        <v>293</v>
      </c>
      <c r="E1133" s="6" t="s">
        <v>294</v>
      </c>
      <c r="F1133" s="6" t="s">
        <v>295</v>
      </c>
      <c r="G1133" s="6" t="s">
        <v>31</v>
      </c>
      <c r="H1133" s="6" t="s">
        <v>32</v>
      </c>
      <c r="I1133" s="6">
        <v>48</v>
      </c>
      <c r="J1133" s="6">
        <v>-2</v>
      </c>
      <c r="K1133" s="6">
        <v>-342.34</v>
      </c>
      <c r="L1133" s="6" t="s">
        <v>86</v>
      </c>
      <c r="M1133" s="6" t="s">
        <v>207</v>
      </c>
      <c r="N1133" s="10">
        <f>IF(AND(Table1[[#This Row],[quantity]] &gt;= 0, Table1[[#This Row],[amount]] &gt;= 0), Table1[[#This Row],[quantity]] * Table1[[#This Row],[amount]], 0)</f>
        <v>0</v>
      </c>
      <c r="O1133" s="10">
        <f t="shared" si="68"/>
        <v>0</v>
      </c>
      <c r="P1133" s="10">
        <f t="shared" si="69"/>
        <v>3077.1099999999992</v>
      </c>
      <c r="Q1133" s="10">
        <f t="shared" si="70"/>
        <v>-771</v>
      </c>
      <c r="R1133" s="10">
        <f t="shared" si="71"/>
        <v>303</v>
      </c>
      <c r="S1133" s="10">
        <f>IF(Table1[[#This Row],[quantity]]&gt;0,Table1[[#This Row],[quantity]],0)</f>
        <v>0</v>
      </c>
      <c r="T1133" s="10">
        <f>IF(AND(Table1[[#This Row],[quantity]]&lt;0,Table1[[#This Row],[amount]]&lt;0),Table1[[#This Row],[quantity]]*Table1[[#This Row],[amount]],0)</f>
        <v>684.68</v>
      </c>
      <c r="U1133" s="10">
        <f>IF(Table1[[#This Row],[quantity]]&lt;0,Table1[[#This Row],[quantity]],0)</f>
        <v>-2</v>
      </c>
    </row>
    <row r="1134" spans="1:21" ht="14.25" customHeight="1" x14ac:dyDescent="0.25">
      <c r="A1134" s="5">
        <v>45628</v>
      </c>
      <c r="B1134" s="6" t="s">
        <v>83</v>
      </c>
      <c r="C1134" s="6" t="s">
        <v>286</v>
      </c>
      <c r="D1134" s="6" t="s">
        <v>287</v>
      </c>
      <c r="E1134" s="6" t="s">
        <v>16</v>
      </c>
      <c r="F1134" s="6" t="s">
        <v>17</v>
      </c>
      <c r="G1134" s="6" t="s">
        <v>31</v>
      </c>
      <c r="H1134" s="6" t="s">
        <v>32</v>
      </c>
      <c r="I1134" s="6">
        <v>48</v>
      </c>
      <c r="J1134" s="6">
        <v>-2</v>
      </c>
      <c r="K1134" s="6">
        <v>-342.34</v>
      </c>
      <c r="L1134" s="6" t="s">
        <v>86</v>
      </c>
      <c r="M1134" s="6" t="s">
        <v>207</v>
      </c>
      <c r="N1134" s="10">
        <f>IF(AND(Table1[[#This Row],[quantity]] &gt;= 0, Table1[[#This Row],[amount]] &gt;= 0), Table1[[#This Row],[quantity]] * Table1[[#This Row],[amount]], 0)</f>
        <v>0</v>
      </c>
      <c r="O1134" s="10">
        <f t="shared" si="68"/>
        <v>0</v>
      </c>
      <c r="P1134" s="10">
        <f t="shared" si="69"/>
        <v>3077.1099999999992</v>
      </c>
      <c r="Q1134" s="10">
        <f t="shared" si="70"/>
        <v>-769</v>
      </c>
      <c r="R1134" s="10">
        <f t="shared" si="71"/>
        <v>302</v>
      </c>
      <c r="S1134" s="10">
        <f>IF(Table1[[#This Row],[quantity]]&gt;0,Table1[[#This Row],[quantity]],0)</f>
        <v>0</v>
      </c>
      <c r="T1134" s="10">
        <f>IF(AND(Table1[[#This Row],[quantity]]&lt;0,Table1[[#This Row],[amount]]&lt;0),Table1[[#This Row],[quantity]]*Table1[[#This Row],[amount]],0)</f>
        <v>684.68</v>
      </c>
      <c r="U1134" s="10">
        <f>IF(Table1[[#This Row],[quantity]]&lt;0,Table1[[#This Row],[quantity]],0)</f>
        <v>-2</v>
      </c>
    </row>
    <row r="1135" spans="1:21" ht="14.25" customHeight="1" x14ac:dyDescent="0.25">
      <c r="A1135" s="5">
        <v>45628</v>
      </c>
      <c r="B1135" s="6" t="s">
        <v>13</v>
      </c>
      <c r="C1135" s="6" t="s">
        <v>29</v>
      </c>
      <c r="D1135" s="6" t="s">
        <v>30</v>
      </c>
      <c r="E1135" s="6" t="s">
        <v>16</v>
      </c>
      <c r="F1135" s="6" t="s">
        <v>17</v>
      </c>
      <c r="G1135" s="6" t="s">
        <v>31</v>
      </c>
      <c r="H1135" s="6" t="s">
        <v>32</v>
      </c>
      <c r="I1135" s="6">
        <v>24</v>
      </c>
      <c r="J1135" s="6">
        <v>-2</v>
      </c>
      <c r="K1135" s="6">
        <v>-333.34</v>
      </c>
      <c r="L1135" s="6" t="s">
        <v>20</v>
      </c>
      <c r="M1135" s="6" t="s">
        <v>21</v>
      </c>
      <c r="N1135" s="10">
        <f>IF(AND(Table1[[#This Row],[quantity]] &gt;= 0, Table1[[#This Row],[amount]] &gt;= 0), Table1[[#This Row],[quantity]] * Table1[[#This Row],[amount]], 0)</f>
        <v>0</v>
      </c>
      <c r="O1135" s="10">
        <f t="shared" si="68"/>
        <v>0</v>
      </c>
      <c r="P1135" s="10">
        <f t="shared" si="69"/>
        <v>0</v>
      </c>
      <c r="Q1135" s="10">
        <f t="shared" si="70"/>
        <v>-50</v>
      </c>
      <c r="R1135" s="10">
        <f t="shared" si="71"/>
        <v>43</v>
      </c>
      <c r="S1135" s="10">
        <f>IF(Table1[[#This Row],[quantity]]&gt;0,Table1[[#This Row],[quantity]],0)</f>
        <v>0</v>
      </c>
      <c r="T1135" s="10">
        <f>IF(AND(Table1[[#This Row],[quantity]]&lt;0,Table1[[#This Row],[amount]]&lt;0),Table1[[#This Row],[quantity]]*Table1[[#This Row],[amount]],0)</f>
        <v>666.68</v>
      </c>
      <c r="U1135" s="10">
        <f>IF(Table1[[#This Row],[quantity]]&lt;0,Table1[[#This Row],[quantity]],0)</f>
        <v>-2</v>
      </c>
    </row>
    <row r="1136" spans="1:21" ht="14.25" customHeight="1" x14ac:dyDescent="0.25">
      <c r="A1136" s="5">
        <v>45628</v>
      </c>
      <c r="B1136" s="6" t="s">
        <v>13</v>
      </c>
      <c r="C1136" s="6" t="s">
        <v>29</v>
      </c>
      <c r="D1136" s="6" t="s">
        <v>30</v>
      </c>
      <c r="E1136" s="6" t="s">
        <v>16</v>
      </c>
      <c r="F1136" s="6" t="s">
        <v>17</v>
      </c>
      <c r="G1136" s="6" t="s">
        <v>31</v>
      </c>
      <c r="H1136" s="6" t="s">
        <v>32</v>
      </c>
      <c r="I1136" s="6">
        <v>24</v>
      </c>
      <c r="J1136" s="6">
        <v>-2</v>
      </c>
      <c r="K1136" s="6">
        <v>-333.34</v>
      </c>
      <c r="L1136" s="6" t="s">
        <v>20</v>
      </c>
      <c r="M1136" s="6" t="s">
        <v>21</v>
      </c>
      <c r="N1136" s="10">
        <f>IF(AND(Table1[[#This Row],[quantity]] &gt;= 0, Table1[[#This Row],[amount]] &gt;= 0), Table1[[#This Row],[quantity]] * Table1[[#This Row],[amount]], 0)</f>
        <v>0</v>
      </c>
      <c r="O1136" s="10">
        <f t="shared" si="68"/>
        <v>0</v>
      </c>
      <c r="P1136" s="10">
        <f t="shared" si="69"/>
        <v>0</v>
      </c>
      <c r="Q1136" s="10">
        <f t="shared" si="70"/>
        <v>-48</v>
      </c>
      <c r="R1136" s="10">
        <f t="shared" si="71"/>
        <v>42</v>
      </c>
      <c r="S1136" s="10">
        <f>IF(Table1[[#This Row],[quantity]]&gt;0,Table1[[#This Row],[quantity]],0)</f>
        <v>0</v>
      </c>
      <c r="T1136" s="10">
        <f>IF(AND(Table1[[#This Row],[quantity]]&lt;0,Table1[[#This Row],[amount]]&lt;0),Table1[[#This Row],[quantity]]*Table1[[#This Row],[amount]],0)</f>
        <v>666.68</v>
      </c>
      <c r="U1136" s="10">
        <f>IF(Table1[[#This Row],[quantity]]&lt;0,Table1[[#This Row],[quantity]],0)</f>
        <v>-2</v>
      </c>
    </row>
    <row r="1137" spans="1:21" ht="14.25" customHeight="1" x14ac:dyDescent="0.25">
      <c r="A1137" s="5">
        <v>45640</v>
      </c>
      <c r="B1137" s="6" t="s">
        <v>57</v>
      </c>
      <c r="C1137" s="6" t="s">
        <v>87</v>
      </c>
      <c r="D1137" s="6" t="s">
        <v>88</v>
      </c>
      <c r="E1137" s="6" t="s">
        <v>60</v>
      </c>
      <c r="F1137" s="6" t="s">
        <v>61</v>
      </c>
      <c r="G1137" s="6" t="s">
        <v>18</v>
      </c>
      <c r="H1137" s="6" t="s">
        <v>89</v>
      </c>
      <c r="I1137" s="6">
        <v>48</v>
      </c>
      <c r="J1137" s="6">
        <v>1</v>
      </c>
      <c r="K1137" s="6">
        <v>657.26</v>
      </c>
      <c r="L1137" s="6"/>
      <c r="M1137" s="6" t="s">
        <v>105</v>
      </c>
      <c r="N1137" s="10">
        <f>IF(AND(Table1[[#This Row],[quantity]] &gt;= 0, Table1[[#This Row],[amount]] &gt;= 0), Table1[[#This Row],[quantity]] * Table1[[#This Row],[amount]], 0)</f>
        <v>657.26</v>
      </c>
      <c r="O1137" s="10">
        <f t="shared" si="68"/>
        <v>1223.94</v>
      </c>
      <c r="P1137" s="10">
        <f t="shared" si="69"/>
        <v>2790.81</v>
      </c>
      <c r="Q1137" s="10">
        <f t="shared" si="70"/>
        <v>182</v>
      </c>
      <c r="R1137" s="10">
        <f t="shared" si="71"/>
        <v>11</v>
      </c>
      <c r="S1137" s="10">
        <f>IF(Table1[[#This Row],[quantity]]&gt;0,Table1[[#This Row],[quantity]],0)</f>
        <v>1</v>
      </c>
      <c r="T1137" s="10">
        <f>IF(AND(Table1[[#This Row],[quantity]]&lt;0,Table1[[#This Row],[amount]]&lt;0),Table1[[#This Row],[quantity]]*Table1[[#This Row],[amount]],0)</f>
        <v>0</v>
      </c>
      <c r="U1137" s="10">
        <f>IF(Table1[[#This Row],[quantity]]&lt;0,Table1[[#This Row],[quantity]],0)</f>
        <v>0</v>
      </c>
    </row>
    <row r="1138" spans="1:21" ht="14.25" customHeight="1" x14ac:dyDescent="0.25">
      <c r="A1138" s="5">
        <v>45628</v>
      </c>
      <c r="B1138" s="6" t="s">
        <v>83</v>
      </c>
      <c r="C1138" s="6" t="s">
        <v>397</v>
      </c>
      <c r="D1138" s="6" t="s">
        <v>398</v>
      </c>
      <c r="E1138" s="6" t="s">
        <v>224</v>
      </c>
      <c r="F1138" s="6" t="s">
        <v>225</v>
      </c>
      <c r="G1138" s="6" t="s">
        <v>62</v>
      </c>
      <c r="H1138" s="6" t="s">
        <v>124</v>
      </c>
      <c r="I1138" s="6">
        <v>12</v>
      </c>
      <c r="J1138" s="6">
        <v>-2</v>
      </c>
      <c r="K1138" s="6">
        <v>-320.36</v>
      </c>
      <c r="L1138" s="6" t="s">
        <v>86</v>
      </c>
      <c r="M1138" s="6" t="s">
        <v>207</v>
      </c>
      <c r="N1138" s="10">
        <f>IF(AND(Table1[[#This Row],[quantity]] &gt;= 0, Table1[[#This Row],[amount]] &gt;= 0), Table1[[#This Row],[quantity]] * Table1[[#This Row],[amount]], 0)</f>
        <v>0</v>
      </c>
      <c r="O1138" s="10">
        <f t="shared" si="68"/>
        <v>0</v>
      </c>
      <c r="P1138" s="10">
        <f t="shared" si="69"/>
        <v>3077.1099999999992</v>
      </c>
      <c r="Q1138" s="10">
        <f t="shared" si="70"/>
        <v>-767</v>
      </c>
      <c r="R1138" s="10">
        <f t="shared" si="71"/>
        <v>301</v>
      </c>
      <c r="S1138" s="10">
        <f>IF(Table1[[#This Row],[quantity]]&gt;0,Table1[[#This Row],[quantity]],0)</f>
        <v>0</v>
      </c>
      <c r="T1138" s="10">
        <f>IF(AND(Table1[[#This Row],[quantity]]&lt;0,Table1[[#This Row],[amount]]&lt;0),Table1[[#This Row],[quantity]]*Table1[[#This Row],[amount]],0)</f>
        <v>640.72</v>
      </c>
      <c r="U1138" s="10">
        <f>IF(Table1[[#This Row],[quantity]]&lt;0,Table1[[#This Row],[quantity]],0)</f>
        <v>-2</v>
      </c>
    </row>
    <row r="1139" spans="1:21" ht="14.25" customHeight="1" x14ac:dyDescent="0.25">
      <c r="A1139" s="5">
        <v>45628</v>
      </c>
      <c r="B1139" s="6" t="s">
        <v>83</v>
      </c>
      <c r="C1139" s="6" t="s">
        <v>378</v>
      </c>
      <c r="D1139" s="6" t="s">
        <v>379</v>
      </c>
      <c r="E1139" s="6" t="s">
        <v>24</v>
      </c>
      <c r="F1139" s="6" t="s">
        <v>25</v>
      </c>
      <c r="G1139" s="6" t="s">
        <v>62</v>
      </c>
      <c r="H1139" s="6" t="s">
        <v>124</v>
      </c>
      <c r="I1139" s="6">
        <v>12</v>
      </c>
      <c r="J1139" s="6">
        <v>-2</v>
      </c>
      <c r="K1139" s="6">
        <v>-320.36</v>
      </c>
      <c r="L1139" s="6" t="s">
        <v>86</v>
      </c>
      <c r="M1139" s="6" t="s">
        <v>207</v>
      </c>
      <c r="N1139" s="10">
        <f>IF(AND(Table1[[#This Row],[quantity]] &gt;= 0, Table1[[#This Row],[amount]] &gt;= 0), Table1[[#This Row],[quantity]] * Table1[[#This Row],[amount]], 0)</f>
        <v>0</v>
      </c>
      <c r="O1139" s="10">
        <f t="shared" si="68"/>
        <v>328.95</v>
      </c>
      <c r="P1139" s="10">
        <f t="shared" si="69"/>
        <v>3077.1099999999992</v>
      </c>
      <c r="Q1139" s="10">
        <f t="shared" si="70"/>
        <v>-765</v>
      </c>
      <c r="R1139" s="10">
        <f t="shared" si="71"/>
        <v>300</v>
      </c>
      <c r="S1139" s="10">
        <f>IF(Table1[[#This Row],[quantity]]&gt;0,Table1[[#This Row],[quantity]],0)</f>
        <v>0</v>
      </c>
      <c r="T1139" s="10">
        <f>IF(AND(Table1[[#This Row],[quantity]]&lt;0,Table1[[#This Row],[amount]]&lt;0),Table1[[#This Row],[quantity]]*Table1[[#This Row],[amount]],0)</f>
        <v>640.72</v>
      </c>
      <c r="U1139" s="10">
        <f>IF(Table1[[#This Row],[quantity]]&lt;0,Table1[[#This Row],[quantity]],0)</f>
        <v>-2</v>
      </c>
    </row>
    <row r="1140" spans="1:21" ht="14.25" customHeight="1" x14ac:dyDescent="0.25">
      <c r="A1140" s="5">
        <v>45628</v>
      </c>
      <c r="B1140" s="6" t="s">
        <v>83</v>
      </c>
      <c r="C1140" s="6" t="s">
        <v>168</v>
      </c>
      <c r="D1140" s="6" t="s">
        <v>169</v>
      </c>
      <c r="E1140" s="6" t="s">
        <v>16</v>
      </c>
      <c r="F1140" s="6" t="s">
        <v>17</v>
      </c>
      <c r="G1140" s="6" t="s">
        <v>18</v>
      </c>
      <c r="H1140" s="6" t="s">
        <v>104</v>
      </c>
      <c r="I1140" s="6">
        <v>480</v>
      </c>
      <c r="J1140" s="6">
        <v>-4</v>
      </c>
      <c r="K1140" s="6">
        <v>-160</v>
      </c>
      <c r="L1140" s="6" t="s">
        <v>86</v>
      </c>
      <c r="M1140" s="6" t="s">
        <v>207</v>
      </c>
      <c r="N1140" s="10">
        <f>IF(AND(Table1[[#This Row],[quantity]] &gt;= 0, Table1[[#This Row],[amount]] &gt;= 0), Table1[[#This Row],[quantity]] * Table1[[#This Row],[amount]], 0)</f>
        <v>0</v>
      </c>
      <c r="O1140" s="10">
        <f t="shared" si="68"/>
        <v>0</v>
      </c>
      <c r="P1140" s="10">
        <f t="shared" si="69"/>
        <v>3077.1099999999992</v>
      </c>
      <c r="Q1140" s="10">
        <f t="shared" si="70"/>
        <v>-763</v>
      </c>
      <c r="R1140" s="10">
        <f t="shared" si="71"/>
        <v>299</v>
      </c>
      <c r="S1140" s="10">
        <f>IF(Table1[[#This Row],[quantity]]&gt;0,Table1[[#This Row],[quantity]],0)</f>
        <v>0</v>
      </c>
      <c r="T1140" s="10">
        <f>IF(AND(Table1[[#This Row],[quantity]]&lt;0,Table1[[#This Row],[amount]]&lt;0),Table1[[#This Row],[quantity]]*Table1[[#This Row],[amount]],0)</f>
        <v>640</v>
      </c>
      <c r="U1140" s="10">
        <f>IF(Table1[[#This Row],[quantity]]&lt;0,Table1[[#This Row],[quantity]],0)</f>
        <v>-4</v>
      </c>
    </row>
    <row r="1141" spans="1:21" ht="14.25" customHeight="1" x14ac:dyDescent="0.25">
      <c r="A1141" s="5">
        <v>45628</v>
      </c>
      <c r="B1141" s="6" t="s">
        <v>83</v>
      </c>
      <c r="C1141" s="6" t="s">
        <v>180</v>
      </c>
      <c r="D1141" s="6" t="s">
        <v>181</v>
      </c>
      <c r="E1141" s="6" t="s">
        <v>16</v>
      </c>
      <c r="F1141" s="6" t="s">
        <v>17</v>
      </c>
      <c r="G1141" s="6" t="s">
        <v>18</v>
      </c>
      <c r="H1141" s="6" t="s">
        <v>104</v>
      </c>
      <c r="I1141" s="6">
        <v>480</v>
      </c>
      <c r="J1141" s="6">
        <v>-4</v>
      </c>
      <c r="K1141" s="6">
        <v>-160</v>
      </c>
      <c r="L1141" s="6" t="s">
        <v>86</v>
      </c>
      <c r="M1141" s="6" t="s">
        <v>207</v>
      </c>
      <c r="N1141" s="10">
        <f>IF(AND(Table1[[#This Row],[quantity]] &gt;= 0, Table1[[#This Row],[amount]] &gt;= 0), Table1[[#This Row],[quantity]] * Table1[[#This Row],[amount]], 0)</f>
        <v>0</v>
      </c>
      <c r="O1141" s="10">
        <f t="shared" si="68"/>
        <v>0</v>
      </c>
      <c r="P1141" s="10">
        <f t="shared" si="69"/>
        <v>3077.1099999999992</v>
      </c>
      <c r="Q1141" s="10">
        <f t="shared" si="70"/>
        <v>-759</v>
      </c>
      <c r="R1141" s="10">
        <f t="shared" si="71"/>
        <v>298</v>
      </c>
      <c r="S1141" s="10">
        <f>IF(Table1[[#This Row],[quantity]]&gt;0,Table1[[#This Row],[quantity]],0)</f>
        <v>0</v>
      </c>
      <c r="T1141" s="10">
        <f>IF(AND(Table1[[#This Row],[quantity]]&lt;0,Table1[[#This Row],[amount]]&lt;0),Table1[[#This Row],[quantity]]*Table1[[#This Row],[amount]],0)</f>
        <v>640</v>
      </c>
      <c r="U1141" s="10">
        <f>IF(Table1[[#This Row],[quantity]]&lt;0,Table1[[#This Row],[quantity]],0)</f>
        <v>-4</v>
      </c>
    </row>
    <row r="1142" spans="1:21" ht="14.25" customHeight="1" x14ac:dyDescent="0.25">
      <c r="A1142" s="5">
        <v>45628</v>
      </c>
      <c r="B1142" s="6" t="s">
        <v>83</v>
      </c>
      <c r="C1142" s="6" t="s">
        <v>233</v>
      </c>
      <c r="D1142" s="6" t="s">
        <v>234</v>
      </c>
      <c r="E1142" s="6" t="s">
        <v>16</v>
      </c>
      <c r="F1142" s="6" t="s">
        <v>17</v>
      </c>
      <c r="G1142" s="6" t="s">
        <v>18</v>
      </c>
      <c r="H1142" s="6" t="s">
        <v>104</v>
      </c>
      <c r="I1142" s="6">
        <v>480</v>
      </c>
      <c r="J1142" s="6">
        <v>-4</v>
      </c>
      <c r="K1142" s="6">
        <v>-160</v>
      </c>
      <c r="L1142" s="6" t="s">
        <v>86</v>
      </c>
      <c r="M1142" s="6" t="s">
        <v>207</v>
      </c>
      <c r="N1142" s="10">
        <f>IF(AND(Table1[[#This Row],[quantity]] &gt;= 0, Table1[[#This Row],[amount]] &gt;= 0), Table1[[#This Row],[quantity]] * Table1[[#This Row],[amount]], 0)</f>
        <v>0</v>
      </c>
      <c r="O1142" s="10">
        <f t="shared" si="68"/>
        <v>0</v>
      </c>
      <c r="P1142" s="10">
        <f t="shared" si="69"/>
        <v>3077.1099999999992</v>
      </c>
      <c r="Q1142" s="10">
        <f t="shared" si="70"/>
        <v>-755</v>
      </c>
      <c r="R1142" s="10">
        <f t="shared" si="71"/>
        <v>297</v>
      </c>
      <c r="S1142" s="10">
        <f>IF(Table1[[#This Row],[quantity]]&gt;0,Table1[[#This Row],[quantity]],0)</f>
        <v>0</v>
      </c>
      <c r="T1142" s="10">
        <f>IF(AND(Table1[[#This Row],[quantity]]&lt;0,Table1[[#This Row],[amount]]&lt;0),Table1[[#This Row],[quantity]]*Table1[[#This Row],[amount]],0)</f>
        <v>640</v>
      </c>
      <c r="U1142" s="10">
        <f>IF(Table1[[#This Row],[quantity]]&lt;0,Table1[[#This Row],[quantity]],0)</f>
        <v>-4</v>
      </c>
    </row>
    <row r="1143" spans="1:21" ht="14.25" customHeight="1" x14ac:dyDescent="0.25">
      <c r="A1143" s="5">
        <v>45628</v>
      </c>
      <c r="B1143" s="6" t="s">
        <v>83</v>
      </c>
      <c r="C1143" s="6" t="s">
        <v>360</v>
      </c>
      <c r="D1143" s="6" t="s">
        <v>361</v>
      </c>
      <c r="E1143" s="6" t="s">
        <v>264</v>
      </c>
      <c r="F1143" s="6" t="s">
        <v>320</v>
      </c>
      <c r="G1143" s="6" t="s">
        <v>74</v>
      </c>
      <c r="H1143" s="6" t="s">
        <v>75</v>
      </c>
      <c r="I1143" s="6">
        <v>60</v>
      </c>
      <c r="J1143" s="6">
        <v>-5</v>
      </c>
      <c r="K1143" s="6">
        <v>-122.5</v>
      </c>
      <c r="L1143" s="6" t="s">
        <v>86</v>
      </c>
      <c r="M1143" s="6" t="s">
        <v>207</v>
      </c>
      <c r="N1143" s="10">
        <f>IF(AND(Table1[[#This Row],[quantity]] &gt;= 0, Table1[[#This Row],[amount]] &gt;= 0), Table1[[#This Row],[quantity]] * Table1[[#This Row],[amount]], 0)</f>
        <v>0</v>
      </c>
      <c r="O1143" s="10">
        <f t="shared" si="68"/>
        <v>0</v>
      </c>
      <c r="P1143" s="10">
        <f t="shared" si="69"/>
        <v>3077.1099999999992</v>
      </c>
      <c r="Q1143" s="10">
        <f t="shared" si="70"/>
        <v>-751</v>
      </c>
      <c r="R1143" s="10">
        <f t="shared" si="71"/>
        <v>296</v>
      </c>
      <c r="S1143" s="10">
        <f>IF(Table1[[#This Row],[quantity]]&gt;0,Table1[[#This Row],[quantity]],0)</f>
        <v>0</v>
      </c>
      <c r="T1143" s="10">
        <f>IF(AND(Table1[[#This Row],[quantity]]&lt;0,Table1[[#This Row],[amount]]&lt;0),Table1[[#This Row],[quantity]]*Table1[[#This Row],[amount]],0)</f>
        <v>612.5</v>
      </c>
      <c r="U1143" s="10">
        <f>IF(Table1[[#This Row],[quantity]]&lt;0,Table1[[#This Row],[quantity]],0)</f>
        <v>-5</v>
      </c>
    </row>
    <row r="1144" spans="1:21" ht="14.25" customHeight="1" x14ac:dyDescent="0.25">
      <c r="A1144" s="5">
        <v>45628</v>
      </c>
      <c r="B1144" s="6" t="s">
        <v>83</v>
      </c>
      <c r="C1144" s="6" t="s">
        <v>246</v>
      </c>
      <c r="D1144" s="6" t="s">
        <v>247</v>
      </c>
      <c r="E1144" s="6" t="s">
        <v>248</v>
      </c>
      <c r="F1144" s="6" t="s">
        <v>249</v>
      </c>
      <c r="G1144" s="6" t="s">
        <v>18</v>
      </c>
      <c r="H1144" s="6" t="s">
        <v>131</v>
      </c>
      <c r="I1144" s="6">
        <v>600</v>
      </c>
      <c r="J1144" s="6">
        <v>-2</v>
      </c>
      <c r="K1144" s="6">
        <v>-305.98</v>
      </c>
      <c r="L1144" s="6" t="s">
        <v>86</v>
      </c>
      <c r="M1144" s="6" t="s">
        <v>207</v>
      </c>
      <c r="N1144" s="10">
        <f>IF(AND(Table1[[#This Row],[quantity]] &gt;= 0, Table1[[#This Row],[amount]] &gt;= 0), Table1[[#This Row],[quantity]] * Table1[[#This Row],[amount]], 0)</f>
        <v>0</v>
      </c>
      <c r="O1144" s="10">
        <f t="shared" si="68"/>
        <v>0</v>
      </c>
      <c r="P1144" s="10">
        <f t="shared" si="69"/>
        <v>3077.1099999999992</v>
      </c>
      <c r="Q1144" s="10">
        <f t="shared" si="70"/>
        <v>-746</v>
      </c>
      <c r="R1144" s="10">
        <f t="shared" si="71"/>
        <v>295</v>
      </c>
      <c r="S1144" s="10">
        <f>IF(Table1[[#This Row],[quantity]]&gt;0,Table1[[#This Row],[quantity]],0)</f>
        <v>0</v>
      </c>
      <c r="T1144" s="10">
        <f>IF(AND(Table1[[#This Row],[quantity]]&lt;0,Table1[[#This Row],[amount]]&lt;0),Table1[[#This Row],[quantity]]*Table1[[#This Row],[amount]],0)</f>
        <v>611.96</v>
      </c>
      <c r="U1144" s="10">
        <f>IF(Table1[[#This Row],[quantity]]&lt;0,Table1[[#This Row],[quantity]],0)</f>
        <v>-2</v>
      </c>
    </row>
    <row r="1145" spans="1:21" ht="14.25" customHeight="1" x14ac:dyDescent="0.25">
      <c r="A1145" s="5">
        <v>45643</v>
      </c>
      <c r="B1145" s="6" t="s">
        <v>57</v>
      </c>
      <c r="C1145" s="6" t="s">
        <v>137</v>
      </c>
      <c r="D1145" s="6" t="s">
        <v>138</v>
      </c>
      <c r="E1145" s="6" t="s">
        <v>60</v>
      </c>
      <c r="F1145" s="6" t="s">
        <v>61</v>
      </c>
      <c r="G1145" s="6" t="s">
        <v>110</v>
      </c>
      <c r="H1145" s="6" t="s">
        <v>111</v>
      </c>
      <c r="I1145" s="6">
        <v>20</v>
      </c>
      <c r="J1145" s="6">
        <v>2</v>
      </c>
      <c r="K1145" s="6">
        <v>300</v>
      </c>
      <c r="L1145" s="6"/>
      <c r="M1145" s="6" t="s">
        <v>136</v>
      </c>
      <c r="N1145" s="10">
        <f>IF(AND(Table1[[#This Row],[quantity]] &gt;= 0, Table1[[#This Row],[amount]] &gt;= 0), Table1[[#This Row],[quantity]] * Table1[[#This Row],[amount]], 0)</f>
        <v>600</v>
      </c>
      <c r="O1145" s="10">
        <f t="shared" si="68"/>
        <v>1098.33</v>
      </c>
      <c r="P1145" s="10">
        <f t="shared" si="69"/>
        <v>1470.15</v>
      </c>
      <c r="Q1145" s="10">
        <f t="shared" si="70"/>
        <v>246</v>
      </c>
      <c r="R1145" s="10">
        <f t="shared" si="71"/>
        <v>12</v>
      </c>
      <c r="S1145" s="10">
        <f>IF(Table1[[#This Row],[quantity]]&gt;0,Table1[[#This Row],[quantity]],0)</f>
        <v>2</v>
      </c>
      <c r="T1145" s="10">
        <f>IF(AND(Table1[[#This Row],[quantity]]&lt;0,Table1[[#This Row],[amount]]&lt;0),Table1[[#This Row],[quantity]]*Table1[[#This Row],[amount]],0)</f>
        <v>0</v>
      </c>
      <c r="U1145" s="10">
        <f>IF(Table1[[#This Row],[quantity]]&lt;0,Table1[[#This Row],[quantity]],0)</f>
        <v>0</v>
      </c>
    </row>
    <row r="1146" spans="1:21" ht="14.25" customHeight="1" x14ac:dyDescent="0.25">
      <c r="A1146" s="5">
        <v>45628</v>
      </c>
      <c r="B1146" s="6" t="s">
        <v>13</v>
      </c>
      <c r="C1146" s="6" t="s">
        <v>53</v>
      </c>
      <c r="D1146" s="6" t="s">
        <v>54</v>
      </c>
      <c r="E1146" s="6" t="s">
        <v>36</v>
      </c>
      <c r="F1146" s="6" t="s">
        <v>37</v>
      </c>
      <c r="G1146" s="6" t="s">
        <v>55</v>
      </c>
      <c r="H1146" s="6" t="s">
        <v>56</v>
      </c>
      <c r="I1146" s="6">
        <v>4</v>
      </c>
      <c r="J1146" s="6">
        <v>-1</v>
      </c>
      <c r="K1146" s="6">
        <v>-582.5</v>
      </c>
      <c r="L1146" s="6" t="s">
        <v>28</v>
      </c>
      <c r="M1146" s="6" t="s">
        <v>21</v>
      </c>
      <c r="N1146" s="10">
        <f>IF(AND(Table1[[#This Row],[quantity]] &gt;= 0, Table1[[#This Row],[amount]] &gt;= 0), Table1[[#This Row],[quantity]] * Table1[[#This Row],[amount]], 0)</f>
        <v>0</v>
      </c>
      <c r="O1146" s="10">
        <f t="shared" si="68"/>
        <v>0</v>
      </c>
      <c r="P1146" s="10">
        <f t="shared" si="69"/>
        <v>0</v>
      </c>
      <c r="Q1146" s="10">
        <f t="shared" si="70"/>
        <v>-46</v>
      </c>
      <c r="R1146" s="10">
        <f t="shared" si="71"/>
        <v>41</v>
      </c>
      <c r="S1146" s="10">
        <f>IF(Table1[[#This Row],[quantity]]&gt;0,Table1[[#This Row],[quantity]],0)</f>
        <v>0</v>
      </c>
      <c r="T1146" s="10">
        <f>IF(AND(Table1[[#This Row],[quantity]]&lt;0,Table1[[#This Row],[amount]]&lt;0),Table1[[#This Row],[quantity]]*Table1[[#This Row],[amount]],0)</f>
        <v>582.5</v>
      </c>
      <c r="U1146" s="10">
        <f>IF(Table1[[#This Row],[quantity]]&lt;0,Table1[[#This Row],[quantity]],0)</f>
        <v>-1</v>
      </c>
    </row>
    <row r="1147" spans="1:21" ht="14.25" customHeight="1" x14ac:dyDescent="0.25">
      <c r="A1147" s="5">
        <v>45628</v>
      </c>
      <c r="B1147" s="6" t="s">
        <v>57</v>
      </c>
      <c r="C1147" s="6" t="s">
        <v>748</v>
      </c>
      <c r="D1147" s="6" t="s">
        <v>749</v>
      </c>
      <c r="E1147" s="6" t="s">
        <v>45</v>
      </c>
      <c r="F1147" s="6" t="s">
        <v>152</v>
      </c>
      <c r="G1147" s="6" t="s">
        <v>94</v>
      </c>
      <c r="H1147" s="6" t="s">
        <v>98</v>
      </c>
      <c r="I1147" s="6">
        <v>48</v>
      </c>
      <c r="J1147" s="6">
        <v>2</v>
      </c>
      <c r="K1147" s="6">
        <v>289.45999999999998</v>
      </c>
      <c r="L1147" s="6"/>
      <c r="M1147" s="6" t="s">
        <v>207</v>
      </c>
      <c r="N1147" s="10">
        <f>IF(AND(Table1[[#This Row],[quantity]] &gt;= 0, Table1[[#This Row],[amount]] &gt;= 0), Table1[[#This Row],[quantity]] * Table1[[#This Row],[amount]], 0)</f>
        <v>578.91999999999996</v>
      </c>
      <c r="O1147" s="10">
        <f t="shared" si="68"/>
        <v>578.91999999999996</v>
      </c>
      <c r="P1147" s="10">
        <f t="shared" si="69"/>
        <v>3077.1099999999992</v>
      </c>
      <c r="Q1147" s="10">
        <f t="shared" si="70"/>
        <v>-744</v>
      </c>
      <c r="R1147" s="10">
        <f t="shared" si="71"/>
        <v>294</v>
      </c>
      <c r="S1147" s="10">
        <f>IF(Table1[[#This Row],[quantity]]&gt;0,Table1[[#This Row],[quantity]],0)</f>
        <v>2</v>
      </c>
      <c r="T1147" s="10">
        <f>IF(AND(Table1[[#This Row],[quantity]]&lt;0,Table1[[#This Row],[amount]]&lt;0),Table1[[#This Row],[quantity]]*Table1[[#This Row],[amount]],0)</f>
        <v>0</v>
      </c>
      <c r="U1147" s="10">
        <f>IF(Table1[[#This Row],[quantity]]&lt;0,Table1[[#This Row],[quantity]],0)</f>
        <v>0</v>
      </c>
    </row>
    <row r="1148" spans="1:21" ht="14.25" customHeight="1" x14ac:dyDescent="0.25">
      <c r="A1148" s="5">
        <v>45628</v>
      </c>
      <c r="B1148" s="6" t="s">
        <v>57</v>
      </c>
      <c r="C1148" s="6" t="s">
        <v>752</v>
      </c>
      <c r="D1148" s="6" t="s">
        <v>753</v>
      </c>
      <c r="E1148" s="6" t="s">
        <v>184</v>
      </c>
      <c r="F1148" s="6" t="s">
        <v>185</v>
      </c>
      <c r="G1148" s="6" t="s">
        <v>94</v>
      </c>
      <c r="H1148" s="6" t="s">
        <v>98</v>
      </c>
      <c r="I1148" s="6">
        <v>18</v>
      </c>
      <c r="J1148" s="6">
        <v>1</v>
      </c>
      <c r="K1148" s="6">
        <v>569.29999999999995</v>
      </c>
      <c r="L1148" s="6"/>
      <c r="M1148" s="6" t="s">
        <v>207</v>
      </c>
      <c r="N1148" s="10">
        <f>IF(AND(Table1[[#This Row],[quantity]] &gt;= 0, Table1[[#This Row],[amount]] &gt;= 0), Table1[[#This Row],[quantity]] * Table1[[#This Row],[amount]], 0)</f>
        <v>569.29999999999995</v>
      </c>
      <c r="O1148" s="10">
        <f t="shared" si="68"/>
        <v>898.25</v>
      </c>
      <c r="P1148" s="10">
        <f t="shared" si="69"/>
        <v>2498.19</v>
      </c>
      <c r="Q1148" s="10">
        <f t="shared" si="70"/>
        <v>-746</v>
      </c>
      <c r="R1148" s="10">
        <f t="shared" si="71"/>
        <v>293</v>
      </c>
      <c r="S1148" s="10">
        <f>IF(Table1[[#This Row],[quantity]]&gt;0,Table1[[#This Row],[quantity]],0)</f>
        <v>1</v>
      </c>
      <c r="T1148" s="10">
        <f>IF(AND(Table1[[#This Row],[quantity]]&lt;0,Table1[[#This Row],[amount]]&lt;0),Table1[[#This Row],[quantity]]*Table1[[#This Row],[amount]],0)</f>
        <v>0</v>
      </c>
      <c r="U1148" s="10">
        <f>IF(Table1[[#This Row],[quantity]]&lt;0,Table1[[#This Row],[quantity]],0)</f>
        <v>0</v>
      </c>
    </row>
    <row r="1149" spans="1:21" ht="14.25" customHeight="1" x14ac:dyDescent="0.25">
      <c r="A1149" s="5">
        <v>45640</v>
      </c>
      <c r="B1149" s="6" t="s">
        <v>57</v>
      </c>
      <c r="C1149" s="6" t="s">
        <v>87</v>
      </c>
      <c r="D1149" s="6" t="s">
        <v>88</v>
      </c>
      <c r="E1149" s="6" t="s">
        <v>60</v>
      </c>
      <c r="F1149" s="6" t="s">
        <v>61</v>
      </c>
      <c r="G1149" s="6" t="s">
        <v>110</v>
      </c>
      <c r="H1149" s="6" t="s">
        <v>111</v>
      </c>
      <c r="I1149" s="6">
        <v>48</v>
      </c>
      <c r="J1149" s="6">
        <v>2</v>
      </c>
      <c r="K1149" s="6">
        <v>283.33999999999997</v>
      </c>
      <c r="L1149" s="6"/>
      <c r="M1149" s="6" t="s">
        <v>105</v>
      </c>
      <c r="N1149" s="10">
        <f>IF(AND(Table1[[#This Row],[quantity]] &gt;= 0, Table1[[#This Row],[amount]] &gt;= 0), Table1[[#This Row],[quantity]] * Table1[[#This Row],[amount]], 0)</f>
        <v>566.67999999999995</v>
      </c>
      <c r="O1149" s="10">
        <f t="shared" si="68"/>
        <v>566.67999999999995</v>
      </c>
      <c r="P1149" s="10">
        <f t="shared" si="69"/>
        <v>2133.5499999999997</v>
      </c>
      <c r="Q1149" s="10">
        <f t="shared" si="70"/>
        <v>181</v>
      </c>
      <c r="R1149" s="10">
        <f t="shared" si="71"/>
        <v>10</v>
      </c>
      <c r="S1149" s="10">
        <f>IF(Table1[[#This Row],[quantity]]&gt;0,Table1[[#This Row],[quantity]],0)</f>
        <v>2</v>
      </c>
      <c r="T1149" s="10">
        <f>IF(AND(Table1[[#This Row],[quantity]]&lt;0,Table1[[#This Row],[amount]]&lt;0),Table1[[#This Row],[quantity]]*Table1[[#This Row],[amount]],0)</f>
        <v>0</v>
      </c>
      <c r="U1149" s="10">
        <f>IF(Table1[[#This Row],[quantity]]&lt;0,Table1[[#This Row],[quantity]],0)</f>
        <v>0</v>
      </c>
    </row>
    <row r="1150" spans="1:21" ht="14.25" customHeight="1" x14ac:dyDescent="0.25">
      <c r="A1150" s="5">
        <v>45628</v>
      </c>
      <c r="B1150" s="6" t="s">
        <v>83</v>
      </c>
      <c r="C1150" s="6" t="s">
        <v>150</v>
      </c>
      <c r="D1150" s="6" t="s">
        <v>151</v>
      </c>
      <c r="E1150" s="6" t="s">
        <v>45</v>
      </c>
      <c r="F1150" s="6" t="s">
        <v>152</v>
      </c>
      <c r="G1150" s="6" t="s">
        <v>18</v>
      </c>
      <c r="H1150" s="6" t="s">
        <v>102</v>
      </c>
      <c r="I1150" s="6">
        <v>200</v>
      </c>
      <c r="J1150" s="6">
        <v>-1</v>
      </c>
      <c r="K1150" s="6">
        <v>-558.04</v>
      </c>
      <c r="L1150" s="6" t="s">
        <v>153</v>
      </c>
      <c r="M1150" s="6" t="s">
        <v>21</v>
      </c>
      <c r="N1150" s="10">
        <f>IF(AND(Table1[[#This Row],[quantity]] &gt;= 0, Table1[[#This Row],[amount]] &gt;= 0), Table1[[#This Row],[quantity]] * Table1[[#This Row],[amount]], 0)</f>
        <v>0</v>
      </c>
      <c r="O1150" s="10">
        <f t="shared" si="68"/>
        <v>0</v>
      </c>
      <c r="P1150" s="10">
        <f t="shared" si="69"/>
        <v>0</v>
      </c>
      <c r="Q1150" s="10">
        <f t="shared" si="70"/>
        <v>-45</v>
      </c>
      <c r="R1150" s="10">
        <f t="shared" si="71"/>
        <v>40</v>
      </c>
      <c r="S1150" s="10">
        <f>IF(Table1[[#This Row],[quantity]]&gt;0,Table1[[#This Row],[quantity]],0)</f>
        <v>0</v>
      </c>
      <c r="T1150" s="10">
        <f>IF(AND(Table1[[#This Row],[quantity]]&lt;0,Table1[[#This Row],[amount]]&lt;0),Table1[[#This Row],[quantity]]*Table1[[#This Row],[amount]],0)</f>
        <v>558.04</v>
      </c>
      <c r="U1150" s="10">
        <f>IF(Table1[[#This Row],[quantity]]&lt;0,Table1[[#This Row],[quantity]],0)</f>
        <v>-1</v>
      </c>
    </row>
    <row r="1151" spans="1:21" ht="14.25" customHeight="1" x14ac:dyDescent="0.25">
      <c r="A1151" s="5">
        <v>45628</v>
      </c>
      <c r="B1151" s="6" t="s">
        <v>83</v>
      </c>
      <c r="C1151" s="6" t="s">
        <v>180</v>
      </c>
      <c r="D1151" s="6" t="s">
        <v>181</v>
      </c>
      <c r="E1151" s="6" t="s">
        <v>16</v>
      </c>
      <c r="F1151" s="6" t="s">
        <v>17</v>
      </c>
      <c r="G1151" s="6" t="s">
        <v>18</v>
      </c>
      <c r="H1151" s="6" t="s">
        <v>102</v>
      </c>
      <c r="I1151" s="6">
        <v>200</v>
      </c>
      <c r="J1151" s="6">
        <v>-1</v>
      </c>
      <c r="K1151" s="6">
        <v>-558.04</v>
      </c>
      <c r="L1151" s="6" t="s">
        <v>86</v>
      </c>
      <c r="M1151" s="6" t="s">
        <v>21</v>
      </c>
      <c r="N1151" s="10">
        <f>IF(AND(Table1[[#This Row],[quantity]] &gt;= 0, Table1[[#This Row],[amount]] &gt;= 0), Table1[[#This Row],[quantity]] * Table1[[#This Row],[amount]], 0)</f>
        <v>0</v>
      </c>
      <c r="O1151" s="10">
        <f t="shared" si="68"/>
        <v>0</v>
      </c>
      <c r="P1151" s="10">
        <f t="shared" si="69"/>
        <v>0</v>
      </c>
      <c r="Q1151" s="10">
        <f t="shared" si="70"/>
        <v>-44</v>
      </c>
      <c r="R1151" s="10">
        <f t="shared" si="71"/>
        <v>39</v>
      </c>
      <c r="S1151" s="10">
        <f>IF(Table1[[#This Row],[quantity]]&gt;0,Table1[[#This Row],[quantity]],0)</f>
        <v>0</v>
      </c>
      <c r="T1151" s="10">
        <f>IF(AND(Table1[[#This Row],[quantity]]&lt;0,Table1[[#This Row],[amount]]&lt;0),Table1[[#This Row],[quantity]]*Table1[[#This Row],[amount]],0)</f>
        <v>558.04</v>
      </c>
      <c r="U1151" s="10">
        <f>IF(Table1[[#This Row],[quantity]]&lt;0,Table1[[#This Row],[quantity]],0)</f>
        <v>-1</v>
      </c>
    </row>
    <row r="1152" spans="1:21" ht="14.25" customHeight="1" x14ac:dyDescent="0.25">
      <c r="A1152" s="5">
        <v>45628</v>
      </c>
      <c r="B1152" s="6" t="s">
        <v>83</v>
      </c>
      <c r="C1152" s="6" t="s">
        <v>158</v>
      </c>
      <c r="D1152" s="6" t="s">
        <v>159</v>
      </c>
      <c r="E1152" s="6" t="s">
        <v>16</v>
      </c>
      <c r="F1152" s="6" t="s">
        <v>17</v>
      </c>
      <c r="G1152" s="6" t="s">
        <v>18</v>
      </c>
      <c r="H1152" s="6" t="s">
        <v>102</v>
      </c>
      <c r="I1152" s="6">
        <v>200</v>
      </c>
      <c r="J1152" s="6">
        <v>-1</v>
      </c>
      <c r="K1152" s="6">
        <v>-558.04</v>
      </c>
      <c r="L1152" s="6" t="s">
        <v>153</v>
      </c>
      <c r="M1152" s="6" t="s">
        <v>21</v>
      </c>
      <c r="N1152" s="10">
        <f>IF(AND(Table1[[#This Row],[quantity]] &gt;= 0, Table1[[#This Row],[amount]] &gt;= 0), Table1[[#This Row],[quantity]] * Table1[[#This Row],[amount]], 0)</f>
        <v>0</v>
      </c>
      <c r="O1152" s="10">
        <f t="shared" si="68"/>
        <v>0</v>
      </c>
      <c r="P1152" s="10">
        <f t="shared" si="69"/>
        <v>0</v>
      </c>
      <c r="Q1152" s="10">
        <f t="shared" si="70"/>
        <v>-43</v>
      </c>
      <c r="R1152" s="10">
        <f t="shared" si="71"/>
        <v>38</v>
      </c>
      <c r="S1152" s="10">
        <f>IF(Table1[[#This Row],[quantity]]&gt;0,Table1[[#This Row],[quantity]],0)</f>
        <v>0</v>
      </c>
      <c r="T1152" s="10">
        <f>IF(AND(Table1[[#This Row],[quantity]]&lt;0,Table1[[#This Row],[amount]]&lt;0),Table1[[#This Row],[quantity]]*Table1[[#This Row],[amount]],0)</f>
        <v>558.04</v>
      </c>
      <c r="U1152" s="10">
        <f>IF(Table1[[#This Row],[quantity]]&lt;0,Table1[[#This Row],[quantity]],0)</f>
        <v>-1</v>
      </c>
    </row>
    <row r="1153" spans="1:21" ht="14.25" customHeight="1" x14ac:dyDescent="0.25">
      <c r="A1153" s="5">
        <v>45628</v>
      </c>
      <c r="B1153" s="6" t="s">
        <v>83</v>
      </c>
      <c r="C1153" s="6" t="s">
        <v>201</v>
      </c>
      <c r="D1153" s="6" t="s">
        <v>202</v>
      </c>
      <c r="E1153" s="6" t="s">
        <v>16</v>
      </c>
      <c r="F1153" s="6" t="s">
        <v>17</v>
      </c>
      <c r="G1153" s="6" t="s">
        <v>31</v>
      </c>
      <c r="H1153" s="6" t="s">
        <v>32</v>
      </c>
      <c r="I1153" s="6">
        <v>12</v>
      </c>
      <c r="J1153" s="6">
        <v>-1</v>
      </c>
      <c r="K1153" s="6">
        <v>-544.03</v>
      </c>
      <c r="L1153" s="6" t="s">
        <v>86</v>
      </c>
      <c r="M1153" s="6" t="s">
        <v>207</v>
      </c>
      <c r="N1153" s="10">
        <f>IF(AND(Table1[[#This Row],[quantity]] &gt;= 0, Table1[[#This Row],[amount]] &gt;= 0), Table1[[#This Row],[quantity]] * Table1[[#This Row],[amount]], 0)</f>
        <v>0</v>
      </c>
      <c r="O1153" s="10">
        <f t="shared" si="68"/>
        <v>0</v>
      </c>
      <c r="P1153" s="10">
        <f t="shared" si="69"/>
        <v>1928.8899999999999</v>
      </c>
      <c r="Q1153" s="10">
        <f t="shared" si="70"/>
        <v>-747</v>
      </c>
      <c r="R1153" s="10">
        <f t="shared" si="71"/>
        <v>292</v>
      </c>
      <c r="S1153" s="10">
        <f>IF(Table1[[#This Row],[quantity]]&gt;0,Table1[[#This Row],[quantity]],0)</f>
        <v>0</v>
      </c>
      <c r="T1153" s="10">
        <f>IF(AND(Table1[[#This Row],[quantity]]&lt;0,Table1[[#This Row],[amount]]&lt;0),Table1[[#This Row],[quantity]]*Table1[[#This Row],[amount]],0)</f>
        <v>544.03</v>
      </c>
      <c r="U1153" s="10">
        <f>IF(Table1[[#This Row],[quantity]]&lt;0,Table1[[#This Row],[quantity]],0)</f>
        <v>-1</v>
      </c>
    </row>
    <row r="1154" spans="1:21" ht="14.25" customHeight="1" x14ac:dyDescent="0.25">
      <c r="A1154" s="5">
        <v>45628</v>
      </c>
      <c r="B1154" s="6" t="s">
        <v>83</v>
      </c>
      <c r="C1154" s="6" t="s">
        <v>423</v>
      </c>
      <c r="D1154" s="6" t="s">
        <v>424</v>
      </c>
      <c r="E1154" s="6" t="s">
        <v>228</v>
      </c>
      <c r="F1154" s="6" t="s">
        <v>425</v>
      </c>
      <c r="G1154" s="6" t="s">
        <v>62</v>
      </c>
      <c r="H1154" s="6" t="s">
        <v>71</v>
      </c>
      <c r="I1154" s="6">
        <v>24</v>
      </c>
      <c r="J1154" s="6">
        <v>-2</v>
      </c>
      <c r="K1154" s="6">
        <v>-270.36</v>
      </c>
      <c r="L1154" s="6" t="s">
        <v>192</v>
      </c>
      <c r="M1154" s="6" t="s">
        <v>207</v>
      </c>
      <c r="N1154" s="10">
        <f>IF(AND(Table1[[#This Row],[quantity]] &gt;= 0, Table1[[#This Row],[amount]] &gt;= 0), Table1[[#This Row],[quantity]] * Table1[[#This Row],[amount]], 0)</f>
        <v>0</v>
      </c>
      <c r="O1154" s="10">
        <f t="shared" ref="O1154:O1217" si="72">SUMIF(C1154:C2654,C1154,N1154:N2654)</f>
        <v>0</v>
      </c>
      <c r="P1154" s="10">
        <f t="shared" ref="P1154:P1217" si="73">SUMIF(M1154:M2654,M1154,N1154:N2654)</f>
        <v>1928.8899999999999</v>
      </c>
      <c r="Q1154" s="10">
        <f t="shared" ref="Q1154:Q1217" si="74">SUMIF(M1154:M2654,M1154,J1154:J2654)</f>
        <v>-746</v>
      </c>
      <c r="R1154" s="10">
        <f t="shared" ref="R1154:R1217" si="75">COUNTIF(M1154:M2654,M1154)</f>
        <v>291</v>
      </c>
      <c r="S1154" s="10">
        <f>IF(Table1[[#This Row],[quantity]]&gt;0,Table1[[#This Row],[quantity]],0)</f>
        <v>0</v>
      </c>
      <c r="T1154" s="10">
        <f>IF(AND(Table1[[#This Row],[quantity]]&lt;0,Table1[[#This Row],[amount]]&lt;0),Table1[[#This Row],[quantity]]*Table1[[#This Row],[amount]],0)</f>
        <v>540.72</v>
      </c>
      <c r="U1154" s="10">
        <f>IF(Table1[[#This Row],[quantity]]&lt;0,Table1[[#This Row],[quantity]],0)</f>
        <v>-2</v>
      </c>
    </row>
    <row r="1155" spans="1:21" ht="14.25" customHeight="1" x14ac:dyDescent="0.25">
      <c r="A1155" s="5">
        <v>45628</v>
      </c>
      <c r="B1155" s="6" t="s">
        <v>83</v>
      </c>
      <c r="C1155" s="6" t="s">
        <v>331</v>
      </c>
      <c r="D1155" s="6" t="s">
        <v>332</v>
      </c>
      <c r="E1155" s="6" t="s">
        <v>241</v>
      </c>
      <c r="F1155" s="6" t="s">
        <v>242</v>
      </c>
      <c r="G1155" s="6" t="s">
        <v>31</v>
      </c>
      <c r="H1155" s="6" t="s">
        <v>32</v>
      </c>
      <c r="I1155" s="6">
        <v>12</v>
      </c>
      <c r="J1155" s="6">
        <v>-1</v>
      </c>
      <c r="K1155" s="6">
        <v>-540.29</v>
      </c>
      <c r="L1155" s="6" t="s">
        <v>86</v>
      </c>
      <c r="M1155" s="6" t="s">
        <v>207</v>
      </c>
      <c r="N1155" s="10">
        <f>IF(AND(Table1[[#This Row],[quantity]] &gt;= 0, Table1[[#This Row],[amount]] &gt;= 0), Table1[[#This Row],[quantity]] * Table1[[#This Row],[amount]], 0)</f>
        <v>0</v>
      </c>
      <c r="O1155" s="10">
        <f t="shared" si="72"/>
        <v>0</v>
      </c>
      <c r="P1155" s="10">
        <f t="shared" si="73"/>
        <v>1928.8899999999999</v>
      </c>
      <c r="Q1155" s="10">
        <f t="shared" si="74"/>
        <v>-744</v>
      </c>
      <c r="R1155" s="10">
        <f t="shared" si="75"/>
        <v>290</v>
      </c>
      <c r="S1155" s="10">
        <f>IF(Table1[[#This Row],[quantity]]&gt;0,Table1[[#This Row],[quantity]],0)</f>
        <v>0</v>
      </c>
      <c r="T1155" s="10">
        <f>IF(AND(Table1[[#This Row],[quantity]]&lt;0,Table1[[#This Row],[amount]]&lt;0),Table1[[#This Row],[quantity]]*Table1[[#This Row],[amount]],0)</f>
        <v>540.29</v>
      </c>
      <c r="U1155" s="10">
        <f>IF(Table1[[#This Row],[quantity]]&lt;0,Table1[[#This Row],[quantity]],0)</f>
        <v>-1</v>
      </c>
    </row>
    <row r="1156" spans="1:21" ht="14.25" customHeight="1" x14ac:dyDescent="0.25">
      <c r="A1156" s="5">
        <v>45628</v>
      </c>
      <c r="B1156" s="6" t="s">
        <v>83</v>
      </c>
      <c r="C1156" s="6" t="s">
        <v>337</v>
      </c>
      <c r="D1156" s="6" t="s">
        <v>338</v>
      </c>
      <c r="E1156" s="6" t="s">
        <v>241</v>
      </c>
      <c r="F1156" s="6" t="s">
        <v>242</v>
      </c>
      <c r="G1156" s="6" t="s">
        <v>40</v>
      </c>
      <c r="H1156" s="6" t="s">
        <v>121</v>
      </c>
      <c r="I1156" s="6">
        <v>90</v>
      </c>
      <c r="J1156" s="6">
        <v>-1</v>
      </c>
      <c r="K1156" s="6">
        <v>-515.75</v>
      </c>
      <c r="L1156" s="6" t="s">
        <v>86</v>
      </c>
      <c r="M1156" s="6" t="s">
        <v>207</v>
      </c>
      <c r="N1156" s="10">
        <f>IF(AND(Table1[[#This Row],[quantity]] &gt;= 0, Table1[[#This Row],[amount]] &gt;= 0), Table1[[#This Row],[quantity]] * Table1[[#This Row],[amount]], 0)</f>
        <v>0</v>
      </c>
      <c r="O1156" s="10">
        <f t="shared" si="72"/>
        <v>0</v>
      </c>
      <c r="P1156" s="10">
        <f t="shared" si="73"/>
        <v>1928.8899999999999</v>
      </c>
      <c r="Q1156" s="10">
        <f t="shared" si="74"/>
        <v>-743</v>
      </c>
      <c r="R1156" s="10">
        <f t="shared" si="75"/>
        <v>289</v>
      </c>
      <c r="S1156" s="10">
        <f>IF(Table1[[#This Row],[quantity]]&gt;0,Table1[[#This Row],[quantity]],0)</f>
        <v>0</v>
      </c>
      <c r="T1156" s="10">
        <f>IF(AND(Table1[[#This Row],[quantity]]&lt;0,Table1[[#This Row],[amount]]&lt;0),Table1[[#This Row],[quantity]]*Table1[[#This Row],[amount]],0)</f>
        <v>515.75</v>
      </c>
      <c r="U1156" s="10">
        <f>IF(Table1[[#This Row],[quantity]]&lt;0,Table1[[#This Row],[quantity]],0)</f>
        <v>-1</v>
      </c>
    </row>
    <row r="1157" spans="1:21" ht="14.25" customHeight="1" x14ac:dyDescent="0.25">
      <c r="A1157" s="5">
        <v>45628</v>
      </c>
      <c r="B1157" s="6" t="s">
        <v>83</v>
      </c>
      <c r="C1157" s="6" t="s">
        <v>158</v>
      </c>
      <c r="D1157" s="6" t="s">
        <v>159</v>
      </c>
      <c r="E1157" s="6" t="s">
        <v>16</v>
      </c>
      <c r="F1157" s="6" t="s">
        <v>17</v>
      </c>
      <c r="G1157" s="6" t="s">
        <v>31</v>
      </c>
      <c r="H1157" s="6" t="s">
        <v>32</v>
      </c>
      <c r="I1157" s="6">
        <v>20</v>
      </c>
      <c r="J1157" s="6">
        <v>-1</v>
      </c>
      <c r="K1157" s="6">
        <v>-511.72</v>
      </c>
      <c r="L1157" s="6" t="s">
        <v>153</v>
      </c>
      <c r="M1157" s="6" t="s">
        <v>207</v>
      </c>
      <c r="N1157" s="10">
        <f>IF(AND(Table1[[#This Row],[quantity]] &gt;= 0, Table1[[#This Row],[amount]] &gt;= 0), Table1[[#This Row],[quantity]] * Table1[[#This Row],[amount]], 0)</f>
        <v>0</v>
      </c>
      <c r="O1157" s="10">
        <f t="shared" si="72"/>
        <v>0</v>
      </c>
      <c r="P1157" s="10">
        <f t="shared" si="73"/>
        <v>1928.8899999999999</v>
      </c>
      <c r="Q1157" s="10">
        <f t="shared" si="74"/>
        <v>-742</v>
      </c>
      <c r="R1157" s="10">
        <f t="shared" si="75"/>
        <v>288</v>
      </c>
      <c r="S1157" s="10">
        <f>IF(Table1[[#This Row],[quantity]]&gt;0,Table1[[#This Row],[quantity]],0)</f>
        <v>0</v>
      </c>
      <c r="T1157" s="10">
        <f>IF(AND(Table1[[#This Row],[quantity]]&lt;0,Table1[[#This Row],[amount]]&lt;0),Table1[[#This Row],[quantity]]*Table1[[#This Row],[amount]],0)</f>
        <v>511.72</v>
      </c>
      <c r="U1157" s="10">
        <f>IF(Table1[[#This Row],[quantity]]&lt;0,Table1[[#This Row],[quantity]],0)</f>
        <v>-1</v>
      </c>
    </row>
    <row r="1158" spans="1:21" ht="14.25" customHeight="1" x14ac:dyDescent="0.25">
      <c r="A1158" s="5">
        <v>45628</v>
      </c>
      <c r="B1158" s="6" t="s">
        <v>83</v>
      </c>
      <c r="C1158" s="6" t="s">
        <v>177</v>
      </c>
      <c r="D1158" s="6" t="s">
        <v>178</v>
      </c>
      <c r="E1158" s="6" t="s">
        <v>45</v>
      </c>
      <c r="F1158" s="6" t="s">
        <v>46</v>
      </c>
      <c r="G1158" s="6" t="s">
        <v>31</v>
      </c>
      <c r="H1158" s="6" t="s">
        <v>32</v>
      </c>
      <c r="I1158" s="6">
        <v>48</v>
      </c>
      <c r="J1158" s="6">
        <v>-2</v>
      </c>
      <c r="K1158" s="6">
        <v>-245.62</v>
      </c>
      <c r="L1158" s="6" t="s">
        <v>179</v>
      </c>
      <c r="M1158" s="6" t="s">
        <v>207</v>
      </c>
      <c r="N1158" s="10">
        <f>IF(AND(Table1[[#This Row],[quantity]] &gt;= 0, Table1[[#This Row],[amount]] &gt;= 0), Table1[[#This Row],[quantity]] * Table1[[#This Row],[amount]], 0)</f>
        <v>0</v>
      </c>
      <c r="O1158" s="10">
        <f t="shared" si="72"/>
        <v>0</v>
      </c>
      <c r="P1158" s="10">
        <f t="shared" si="73"/>
        <v>1928.8899999999999</v>
      </c>
      <c r="Q1158" s="10">
        <f t="shared" si="74"/>
        <v>-741</v>
      </c>
      <c r="R1158" s="10">
        <f t="shared" si="75"/>
        <v>287</v>
      </c>
      <c r="S1158" s="10">
        <f>IF(Table1[[#This Row],[quantity]]&gt;0,Table1[[#This Row],[quantity]],0)</f>
        <v>0</v>
      </c>
      <c r="T1158" s="10">
        <f>IF(AND(Table1[[#This Row],[quantity]]&lt;0,Table1[[#This Row],[amount]]&lt;0),Table1[[#This Row],[quantity]]*Table1[[#This Row],[amount]],0)</f>
        <v>491.24</v>
      </c>
      <c r="U1158" s="10">
        <f>IF(Table1[[#This Row],[quantity]]&lt;0,Table1[[#This Row],[quantity]],0)</f>
        <v>-2</v>
      </c>
    </row>
    <row r="1159" spans="1:21" ht="14.25" customHeight="1" x14ac:dyDescent="0.25">
      <c r="A1159" s="5">
        <v>45628</v>
      </c>
      <c r="B1159" s="6" t="s">
        <v>83</v>
      </c>
      <c r="C1159" s="6" t="s">
        <v>43</v>
      </c>
      <c r="D1159" s="6" t="s">
        <v>44</v>
      </c>
      <c r="E1159" s="6" t="s">
        <v>45</v>
      </c>
      <c r="F1159" s="6" t="s">
        <v>46</v>
      </c>
      <c r="G1159" s="6" t="s">
        <v>31</v>
      </c>
      <c r="H1159" s="6" t="s">
        <v>32</v>
      </c>
      <c r="I1159" s="6">
        <v>54</v>
      </c>
      <c r="J1159" s="6">
        <v>-2</v>
      </c>
      <c r="K1159" s="6">
        <v>-245.62</v>
      </c>
      <c r="L1159" s="6" t="s">
        <v>86</v>
      </c>
      <c r="M1159" s="6" t="s">
        <v>207</v>
      </c>
      <c r="N1159" s="10">
        <f>IF(AND(Table1[[#This Row],[quantity]] &gt;= 0, Table1[[#This Row],[amount]] &gt;= 0), Table1[[#This Row],[quantity]] * Table1[[#This Row],[amount]], 0)</f>
        <v>0</v>
      </c>
      <c r="O1159" s="10">
        <f t="shared" si="72"/>
        <v>0</v>
      </c>
      <c r="P1159" s="10">
        <f t="shared" si="73"/>
        <v>1928.8899999999999</v>
      </c>
      <c r="Q1159" s="10">
        <f t="shared" si="74"/>
        <v>-739</v>
      </c>
      <c r="R1159" s="10">
        <f t="shared" si="75"/>
        <v>286</v>
      </c>
      <c r="S1159" s="10">
        <f>IF(Table1[[#This Row],[quantity]]&gt;0,Table1[[#This Row],[quantity]],0)</f>
        <v>0</v>
      </c>
      <c r="T1159" s="10">
        <f>IF(AND(Table1[[#This Row],[quantity]]&lt;0,Table1[[#This Row],[amount]]&lt;0),Table1[[#This Row],[quantity]]*Table1[[#This Row],[amount]],0)</f>
        <v>491.24</v>
      </c>
      <c r="U1159" s="10">
        <f>IF(Table1[[#This Row],[quantity]]&lt;0,Table1[[#This Row],[quantity]],0)</f>
        <v>-2</v>
      </c>
    </row>
    <row r="1160" spans="1:21" ht="14.25" customHeight="1" x14ac:dyDescent="0.25">
      <c r="A1160" s="5">
        <v>45628</v>
      </c>
      <c r="B1160" s="6" t="s">
        <v>83</v>
      </c>
      <c r="C1160" s="6" t="s">
        <v>210</v>
      </c>
      <c r="D1160" s="6" t="s">
        <v>211</v>
      </c>
      <c r="E1160" s="6" t="s">
        <v>212</v>
      </c>
      <c r="F1160" s="6" t="s">
        <v>213</v>
      </c>
      <c r="G1160" s="6" t="s">
        <v>26</v>
      </c>
      <c r="H1160" s="6" t="s">
        <v>27</v>
      </c>
      <c r="I1160" s="6">
        <v>24</v>
      </c>
      <c r="J1160" s="6">
        <v>-1</v>
      </c>
      <c r="K1160" s="6">
        <v>-489.6</v>
      </c>
      <c r="L1160" s="6" t="s">
        <v>174</v>
      </c>
      <c r="M1160" s="6" t="s">
        <v>207</v>
      </c>
      <c r="N1160" s="10">
        <f>IF(AND(Table1[[#This Row],[quantity]] &gt;= 0, Table1[[#This Row],[amount]] &gt;= 0), Table1[[#This Row],[quantity]] * Table1[[#This Row],[amount]], 0)</f>
        <v>0</v>
      </c>
      <c r="O1160" s="10">
        <f t="shared" si="72"/>
        <v>0</v>
      </c>
      <c r="P1160" s="10">
        <f t="shared" si="73"/>
        <v>1928.8899999999999</v>
      </c>
      <c r="Q1160" s="10">
        <f t="shared" si="74"/>
        <v>-737</v>
      </c>
      <c r="R1160" s="10">
        <f t="shared" si="75"/>
        <v>285</v>
      </c>
      <c r="S1160" s="10">
        <f>IF(Table1[[#This Row],[quantity]]&gt;0,Table1[[#This Row],[quantity]],0)</f>
        <v>0</v>
      </c>
      <c r="T1160" s="10">
        <f>IF(AND(Table1[[#This Row],[quantity]]&lt;0,Table1[[#This Row],[amount]]&lt;0),Table1[[#This Row],[quantity]]*Table1[[#This Row],[amount]],0)</f>
        <v>489.6</v>
      </c>
      <c r="U1160" s="10">
        <f>IF(Table1[[#This Row],[quantity]]&lt;0,Table1[[#This Row],[quantity]],0)</f>
        <v>-1</v>
      </c>
    </row>
    <row r="1161" spans="1:21" ht="14.25" customHeight="1" x14ac:dyDescent="0.25">
      <c r="A1161" s="5">
        <v>45628</v>
      </c>
      <c r="B1161" s="6" t="s">
        <v>13</v>
      </c>
      <c r="C1161" s="6" t="s">
        <v>29</v>
      </c>
      <c r="D1161" s="6" t="s">
        <v>30</v>
      </c>
      <c r="E1161" s="6" t="s">
        <v>16</v>
      </c>
      <c r="F1161" s="6" t="s">
        <v>17</v>
      </c>
      <c r="G1161" s="6" t="s">
        <v>31</v>
      </c>
      <c r="H1161" s="6" t="s">
        <v>32</v>
      </c>
      <c r="I1161" s="6">
        <v>18</v>
      </c>
      <c r="J1161" s="6">
        <v>-1</v>
      </c>
      <c r="K1161" s="6">
        <v>-485.63</v>
      </c>
      <c r="L1161" s="6" t="s">
        <v>20</v>
      </c>
      <c r="M1161" s="6" t="s">
        <v>21</v>
      </c>
      <c r="N1161" s="10">
        <f>IF(AND(Table1[[#This Row],[quantity]] &gt;= 0, Table1[[#This Row],[amount]] &gt;= 0), Table1[[#This Row],[quantity]] * Table1[[#This Row],[amount]], 0)</f>
        <v>0</v>
      </c>
      <c r="O1161" s="10">
        <f t="shared" si="72"/>
        <v>0</v>
      </c>
      <c r="P1161" s="10">
        <f t="shared" si="73"/>
        <v>0</v>
      </c>
      <c r="Q1161" s="10">
        <f t="shared" si="74"/>
        <v>-42</v>
      </c>
      <c r="R1161" s="10">
        <f t="shared" si="75"/>
        <v>37</v>
      </c>
      <c r="S1161" s="10">
        <f>IF(Table1[[#This Row],[quantity]]&gt;0,Table1[[#This Row],[quantity]],0)</f>
        <v>0</v>
      </c>
      <c r="T1161" s="10">
        <f>IF(AND(Table1[[#This Row],[quantity]]&lt;0,Table1[[#This Row],[amount]]&lt;0),Table1[[#This Row],[quantity]]*Table1[[#This Row],[amount]],0)</f>
        <v>485.63</v>
      </c>
      <c r="U1161" s="10">
        <f>IF(Table1[[#This Row],[quantity]]&lt;0,Table1[[#This Row],[quantity]],0)</f>
        <v>-1</v>
      </c>
    </row>
    <row r="1162" spans="1:21" ht="14.25" customHeight="1" x14ac:dyDescent="0.25">
      <c r="A1162" s="5">
        <v>45628</v>
      </c>
      <c r="B1162" s="6" t="s">
        <v>83</v>
      </c>
      <c r="C1162" s="6" t="s">
        <v>154</v>
      </c>
      <c r="D1162" s="6" t="s">
        <v>155</v>
      </c>
      <c r="E1162" s="6" t="s">
        <v>24</v>
      </c>
      <c r="F1162" s="6" t="s">
        <v>25</v>
      </c>
      <c r="G1162" s="6" t="s">
        <v>31</v>
      </c>
      <c r="H1162" s="6" t="s">
        <v>117</v>
      </c>
      <c r="I1162" s="6">
        <v>1</v>
      </c>
      <c r="J1162" s="6">
        <v>-1</v>
      </c>
      <c r="K1162" s="6">
        <v>-466.71</v>
      </c>
      <c r="L1162" s="6" t="s">
        <v>153</v>
      </c>
      <c r="M1162" s="6" t="s">
        <v>207</v>
      </c>
      <c r="N1162" s="10">
        <f>IF(AND(Table1[[#This Row],[quantity]] &gt;= 0, Table1[[#This Row],[amount]] &gt;= 0), Table1[[#This Row],[quantity]] * Table1[[#This Row],[amount]], 0)</f>
        <v>0</v>
      </c>
      <c r="O1162" s="10">
        <f t="shared" si="72"/>
        <v>0</v>
      </c>
      <c r="P1162" s="10">
        <f t="shared" si="73"/>
        <v>1928.8899999999999</v>
      </c>
      <c r="Q1162" s="10">
        <f t="shared" si="74"/>
        <v>-736</v>
      </c>
      <c r="R1162" s="10">
        <f t="shared" si="75"/>
        <v>284</v>
      </c>
      <c r="S1162" s="10">
        <f>IF(Table1[[#This Row],[quantity]]&gt;0,Table1[[#This Row],[quantity]],0)</f>
        <v>0</v>
      </c>
      <c r="T1162" s="10">
        <f>IF(AND(Table1[[#This Row],[quantity]]&lt;0,Table1[[#This Row],[amount]]&lt;0),Table1[[#This Row],[quantity]]*Table1[[#This Row],[amount]],0)</f>
        <v>466.71</v>
      </c>
      <c r="U1162" s="10">
        <f>IF(Table1[[#This Row],[quantity]]&lt;0,Table1[[#This Row],[quantity]],0)</f>
        <v>-1</v>
      </c>
    </row>
    <row r="1163" spans="1:21" ht="14.25" customHeight="1" x14ac:dyDescent="0.25">
      <c r="A1163" s="5">
        <v>45628</v>
      </c>
      <c r="B1163" s="6" t="s">
        <v>83</v>
      </c>
      <c r="C1163" s="6" t="s">
        <v>164</v>
      </c>
      <c r="D1163" s="6" t="s">
        <v>165</v>
      </c>
      <c r="E1163" s="6" t="s">
        <v>24</v>
      </c>
      <c r="F1163" s="6" t="s">
        <v>25</v>
      </c>
      <c r="G1163" s="6" t="s">
        <v>31</v>
      </c>
      <c r="H1163" s="6" t="s">
        <v>117</v>
      </c>
      <c r="I1163" s="6">
        <v>1</v>
      </c>
      <c r="J1163" s="6">
        <v>-1</v>
      </c>
      <c r="K1163" s="6">
        <v>-466.71</v>
      </c>
      <c r="L1163" s="6" t="s">
        <v>86</v>
      </c>
      <c r="M1163" s="6" t="s">
        <v>207</v>
      </c>
      <c r="N1163" s="10">
        <f>IF(AND(Table1[[#This Row],[quantity]] &gt;= 0, Table1[[#This Row],[amount]] &gt;= 0), Table1[[#This Row],[quantity]] * Table1[[#This Row],[amount]], 0)</f>
        <v>0</v>
      </c>
      <c r="O1163" s="10">
        <f t="shared" si="72"/>
        <v>0</v>
      </c>
      <c r="P1163" s="10">
        <f t="shared" si="73"/>
        <v>1928.8899999999999</v>
      </c>
      <c r="Q1163" s="10">
        <f t="shared" si="74"/>
        <v>-735</v>
      </c>
      <c r="R1163" s="10">
        <f t="shared" si="75"/>
        <v>283</v>
      </c>
      <c r="S1163" s="10">
        <f>IF(Table1[[#This Row],[quantity]]&gt;0,Table1[[#This Row],[quantity]],0)</f>
        <v>0</v>
      </c>
      <c r="T1163" s="10">
        <f>IF(AND(Table1[[#This Row],[quantity]]&lt;0,Table1[[#This Row],[amount]]&lt;0),Table1[[#This Row],[quantity]]*Table1[[#This Row],[amount]],0)</f>
        <v>466.71</v>
      </c>
      <c r="U1163" s="10">
        <f>IF(Table1[[#This Row],[quantity]]&lt;0,Table1[[#This Row],[quantity]],0)</f>
        <v>-1</v>
      </c>
    </row>
    <row r="1164" spans="1:21" ht="14.25" customHeight="1" x14ac:dyDescent="0.25">
      <c r="A1164" s="5">
        <v>45628</v>
      </c>
      <c r="B1164" s="6" t="s">
        <v>83</v>
      </c>
      <c r="C1164" s="6" t="s">
        <v>321</v>
      </c>
      <c r="D1164" s="6" t="s">
        <v>322</v>
      </c>
      <c r="E1164" s="6" t="s">
        <v>24</v>
      </c>
      <c r="F1164" s="6" t="s">
        <v>25</v>
      </c>
      <c r="G1164" s="6" t="s">
        <v>31</v>
      </c>
      <c r="H1164" s="6" t="s">
        <v>117</v>
      </c>
      <c r="I1164" s="6">
        <v>1</v>
      </c>
      <c r="J1164" s="6">
        <v>-1</v>
      </c>
      <c r="K1164" s="6">
        <v>-466.71</v>
      </c>
      <c r="L1164" s="6" t="s">
        <v>86</v>
      </c>
      <c r="M1164" s="6" t="s">
        <v>207</v>
      </c>
      <c r="N1164" s="10">
        <f>IF(AND(Table1[[#This Row],[quantity]] &gt;= 0, Table1[[#This Row],[amount]] &gt;= 0), Table1[[#This Row],[quantity]] * Table1[[#This Row],[amount]], 0)</f>
        <v>0</v>
      </c>
      <c r="O1164" s="10">
        <f t="shared" si="72"/>
        <v>0</v>
      </c>
      <c r="P1164" s="10">
        <f t="shared" si="73"/>
        <v>1928.8899999999999</v>
      </c>
      <c r="Q1164" s="10">
        <f t="shared" si="74"/>
        <v>-734</v>
      </c>
      <c r="R1164" s="10">
        <f t="shared" si="75"/>
        <v>282</v>
      </c>
      <c r="S1164" s="10">
        <f>IF(Table1[[#This Row],[quantity]]&gt;0,Table1[[#This Row],[quantity]],0)</f>
        <v>0</v>
      </c>
      <c r="T1164" s="10">
        <f>IF(AND(Table1[[#This Row],[quantity]]&lt;0,Table1[[#This Row],[amount]]&lt;0),Table1[[#This Row],[quantity]]*Table1[[#This Row],[amount]],0)</f>
        <v>466.71</v>
      </c>
      <c r="U1164" s="10">
        <f>IF(Table1[[#This Row],[quantity]]&lt;0,Table1[[#This Row],[quantity]],0)</f>
        <v>-1</v>
      </c>
    </row>
    <row r="1165" spans="1:21" ht="14.25" customHeight="1" x14ac:dyDescent="0.25">
      <c r="A1165" s="5">
        <v>45628</v>
      </c>
      <c r="B1165" s="6" t="s">
        <v>83</v>
      </c>
      <c r="C1165" s="6" t="s">
        <v>366</v>
      </c>
      <c r="D1165" s="6" t="s">
        <v>367</v>
      </c>
      <c r="E1165" s="6" t="s">
        <v>16</v>
      </c>
      <c r="F1165" s="6" t="s">
        <v>17</v>
      </c>
      <c r="G1165" s="6" t="s">
        <v>40</v>
      </c>
      <c r="H1165" s="6" t="s">
        <v>47</v>
      </c>
      <c r="I1165" s="6">
        <v>72</v>
      </c>
      <c r="J1165" s="6">
        <v>-1</v>
      </c>
      <c r="K1165" s="6">
        <v>-460.62</v>
      </c>
      <c r="L1165" s="6" t="s">
        <v>153</v>
      </c>
      <c r="M1165" s="6" t="s">
        <v>207</v>
      </c>
      <c r="N1165" s="10">
        <f>IF(AND(Table1[[#This Row],[quantity]] &gt;= 0, Table1[[#This Row],[amount]] &gt;= 0), Table1[[#This Row],[quantity]] * Table1[[#This Row],[amount]], 0)</f>
        <v>0</v>
      </c>
      <c r="O1165" s="10">
        <f t="shared" si="72"/>
        <v>0</v>
      </c>
      <c r="P1165" s="10">
        <f t="shared" si="73"/>
        <v>1928.8899999999999</v>
      </c>
      <c r="Q1165" s="10">
        <f t="shared" si="74"/>
        <v>-733</v>
      </c>
      <c r="R1165" s="10">
        <f t="shared" si="75"/>
        <v>281</v>
      </c>
      <c r="S1165" s="10">
        <f>IF(Table1[[#This Row],[quantity]]&gt;0,Table1[[#This Row],[quantity]],0)</f>
        <v>0</v>
      </c>
      <c r="T1165" s="10">
        <f>IF(AND(Table1[[#This Row],[quantity]]&lt;0,Table1[[#This Row],[amount]]&lt;0),Table1[[#This Row],[quantity]]*Table1[[#This Row],[amount]],0)</f>
        <v>460.62</v>
      </c>
      <c r="U1165" s="10">
        <f>IF(Table1[[#This Row],[quantity]]&lt;0,Table1[[#This Row],[quantity]],0)</f>
        <v>-1</v>
      </c>
    </row>
    <row r="1166" spans="1:21" ht="14.25" customHeight="1" x14ac:dyDescent="0.25">
      <c r="A1166" s="5">
        <v>45628</v>
      </c>
      <c r="B1166" s="6" t="s">
        <v>83</v>
      </c>
      <c r="C1166" s="6" t="s">
        <v>368</v>
      </c>
      <c r="D1166" s="6" t="s">
        <v>369</v>
      </c>
      <c r="E1166" s="6" t="s">
        <v>16</v>
      </c>
      <c r="F1166" s="6" t="s">
        <v>17</v>
      </c>
      <c r="G1166" s="6" t="s">
        <v>40</v>
      </c>
      <c r="H1166" s="6" t="s">
        <v>47</v>
      </c>
      <c r="I1166" s="6">
        <v>72</v>
      </c>
      <c r="J1166" s="6">
        <v>-1</v>
      </c>
      <c r="K1166" s="6">
        <v>-460.62</v>
      </c>
      <c r="L1166" s="6" t="s">
        <v>86</v>
      </c>
      <c r="M1166" s="6" t="s">
        <v>207</v>
      </c>
      <c r="N1166" s="10">
        <f>IF(AND(Table1[[#This Row],[quantity]] &gt;= 0, Table1[[#This Row],[amount]] &gt;= 0), Table1[[#This Row],[quantity]] * Table1[[#This Row],[amount]], 0)</f>
        <v>0</v>
      </c>
      <c r="O1166" s="10">
        <f t="shared" si="72"/>
        <v>0</v>
      </c>
      <c r="P1166" s="10">
        <f t="shared" si="73"/>
        <v>1928.8899999999999</v>
      </c>
      <c r="Q1166" s="10">
        <f t="shared" si="74"/>
        <v>-732</v>
      </c>
      <c r="R1166" s="10">
        <f t="shared" si="75"/>
        <v>280</v>
      </c>
      <c r="S1166" s="10">
        <f>IF(Table1[[#This Row],[quantity]]&gt;0,Table1[[#This Row],[quantity]],0)</f>
        <v>0</v>
      </c>
      <c r="T1166" s="10">
        <f>IF(AND(Table1[[#This Row],[quantity]]&lt;0,Table1[[#This Row],[amount]]&lt;0),Table1[[#This Row],[quantity]]*Table1[[#This Row],[amount]],0)</f>
        <v>460.62</v>
      </c>
      <c r="U1166" s="10">
        <f>IF(Table1[[#This Row],[quantity]]&lt;0,Table1[[#This Row],[quantity]],0)</f>
        <v>-1</v>
      </c>
    </row>
    <row r="1167" spans="1:21" ht="14.25" customHeight="1" x14ac:dyDescent="0.25">
      <c r="A1167" s="5">
        <v>45628</v>
      </c>
      <c r="B1167" s="6" t="s">
        <v>13</v>
      </c>
      <c r="C1167" s="6" t="s">
        <v>29</v>
      </c>
      <c r="D1167" s="6" t="s">
        <v>30</v>
      </c>
      <c r="E1167" s="6" t="s">
        <v>16</v>
      </c>
      <c r="F1167" s="6" t="s">
        <v>17</v>
      </c>
      <c r="G1167" s="6" t="s">
        <v>31</v>
      </c>
      <c r="H1167" s="6" t="s">
        <v>32</v>
      </c>
      <c r="I1167" s="6">
        <v>48</v>
      </c>
      <c r="J1167" s="6">
        <v>-2</v>
      </c>
      <c r="K1167" s="6">
        <v>-228.06</v>
      </c>
      <c r="L1167" s="6" t="s">
        <v>28</v>
      </c>
      <c r="M1167" s="6" t="s">
        <v>21</v>
      </c>
      <c r="N1167" s="10">
        <f>IF(AND(Table1[[#This Row],[quantity]] &gt;= 0, Table1[[#This Row],[amount]] &gt;= 0), Table1[[#This Row],[quantity]] * Table1[[#This Row],[amount]], 0)</f>
        <v>0</v>
      </c>
      <c r="O1167" s="10">
        <f t="shared" si="72"/>
        <v>0</v>
      </c>
      <c r="P1167" s="10">
        <f t="shared" si="73"/>
        <v>0</v>
      </c>
      <c r="Q1167" s="10">
        <f t="shared" si="74"/>
        <v>-41</v>
      </c>
      <c r="R1167" s="10">
        <f t="shared" si="75"/>
        <v>36</v>
      </c>
      <c r="S1167" s="10">
        <f>IF(Table1[[#This Row],[quantity]]&gt;0,Table1[[#This Row],[quantity]],0)</f>
        <v>0</v>
      </c>
      <c r="T1167" s="10">
        <f>IF(AND(Table1[[#This Row],[quantity]]&lt;0,Table1[[#This Row],[amount]]&lt;0),Table1[[#This Row],[quantity]]*Table1[[#This Row],[amount]],0)</f>
        <v>456.12</v>
      </c>
      <c r="U1167" s="10">
        <f>IF(Table1[[#This Row],[quantity]]&lt;0,Table1[[#This Row],[quantity]],0)</f>
        <v>-2</v>
      </c>
    </row>
    <row r="1168" spans="1:21" ht="14.25" customHeight="1" x14ac:dyDescent="0.25">
      <c r="A1168" s="5">
        <v>45628</v>
      </c>
      <c r="B1168" s="6" t="s">
        <v>83</v>
      </c>
      <c r="C1168" s="6" t="s">
        <v>405</v>
      </c>
      <c r="D1168" s="6" t="s">
        <v>406</v>
      </c>
      <c r="E1168" s="6" t="s">
        <v>407</v>
      </c>
      <c r="F1168" s="6" t="s">
        <v>408</v>
      </c>
      <c r="G1168" s="6" t="s">
        <v>62</v>
      </c>
      <c r="H1168" s="6" t="s">
        <v>63</v>
      </c>
      <c r="I1168" s="6">
        <v>12</v>
      </c>
      <c r="J1168" s="6">
        <v>-1</v>
      </c>
      <c r="K1168" s="6">
        <v>-455.17</v>
      </c>
      <c r="L1168" s="6" t="s">
        <v>174</v>
      </c>
      <c r="M1168" s="6" t="s">
        <v>207</v>
      </c>
      <c r="N1168" s="10">
        <f>IF(AND(Table1[[#This Row],[quantity]] &gt;= 0, Table1[[#This Row],[amount]] &gt;= 0), Table1[[#This Row],[quantity]] * Table1[[#This Row],[amount]], 0)</f>
        <v>0</v>
      </c>
      <c r="O1168" s="10">
        <f t="shared" si="72"/>
        <v>0</v>
      </c>
      <c r="P1168" s="10">
        <f t="shared" si="73"/>
        <v>1928.8899999999999</v>
      </c>
      <c r="Q1168" s="10">
        <f t="shared" si="74"/>
        <v>-731</v>
      </c>
      <c r="R1168" s="10">
        <f t="shared" si="75"/>
        <v>279</v>
      </c>
      <c r="S1168" s="10">
        <f>IF(Table1[[#This Row],[quantity]]&gt;0,Table1[[#This Row],[quantity]],0)</f>
        <v>0</v>
      </c>
      <c r="T1168" s="10">
        <f>IF(AND(Table1[[#This Row],[quantity]]&lt;0,Table1[[#This Row],[amount]]&lt;0),Table1[[#This Row],[quantity]]*Table1[[#This Row],[amount]],0)</f>
        <v>455.17</v>
      </c>
      <c r="U1168" s="10">
        <f>IF(Table1[[#This Row],[quantity]]&lt;0,Table1[[#This Row],[quantity]],0)</f>
        <v>-1</v>
      </c>
    </row>
    <row r="1169" spans="1:21" ht="14.25" customHeight="1" x14ac:dyDescent="0.25">
      <c r="A1169" s="5">
        <v>45628</v>
      </c>
      <c r="B1169" s="6" t="s">
        <v>83</v>
      </c>
      <c r="C1169" s="6" t="s">
        <v>284</v>
      </c>
      <c r="D1169" s="6" t="s">
        <v>285</v>
      </c>
      <c r="E1169" s="6" t="s">
        <v>45</v>
      </c>
      <c r="F1169" s="6" t="s">
        <v>46</v>
      </c>
      <c r="G1169" s="6" t="s">
        <v>110</v>
      </c>
      <c r="H1169" s="6" t="s">
        <v>111</v>
      </c>
      <c r="I1169" s="6">
        <v>36</v>
      </c>
      <c r="J1169" s="6">
        <v>-2</v>
      </c>
      <c r="K1169" s="6">
        <v>-225</v>
      </c>
      <c r="L1169" s="6" t="s">
        <v>86</v>
      </c>
      <c r="M1169" s="6" t="s">
        <v>207</v>
      </c>
      <c r="N1169" s="10">
        <f>IF(AND(Table1[[#This Row],[quantity]] &gt;= 0, Table1[[#This Row],[amount]] &gt;= 0), Table1[[#This Row],[quantity]] * Table1[[#This Row],[amount]], 0)</f>
        <v>0</v>
      </c>
      <c r="O1169" s="10">
        <f t="shared" si="72"/>
        <v>0</v>
      </c>
      <c r="P1169" s="10">
        <f t="shared" si="73"/>
        <v>1928.8899999999999</v>
      </c>
      <c r="Q1169" s="10">
        <f t="shared" si="74"/>
        <v>-730</v>
      </c>
      <c r="R1169" s="10">
        <f t="shared" si="75"/>
        <v>278</v>
      </c>
      <c r="S1169" s="10">
        <f>IF(Table1[[#This Row],[quantity]]&gt;0,Table1[[#This Row],[quantity]],0)</f>
        <v>0</v>
      </c>
      <c r="T1169" s="10">
        <f>IF(AND(Table1[[#This Row],[quantity]]&lt;0,Table1[[#This Row],[amount]]&lt;0),Table1[[#This Row],[quantity]]*Table1[[#This Row],[amount]],0)</f>
        <v>450</v>
      </c>
      <c r="U1169" s="10">
        <f>IF(Table1[[#This Row],[quantity]]&lt;0,Table1[[#This Row],[quantity]],0)</f>
        <v>-2</v>
      </c>
    </row>
    <row r="1170" spans="1:21" ht="14.25" customHeight="1" x14ac:dyDescent="0.25">
      <c r="A1170" s="5">
        <v>45628</v>
      </c>
      <c r="B1170" s="6" t="s">
        <v>13</v>
      </c>
      <c r="C1170" s="6" t="s">
        <v>29</v>
      </c>
      <c r="D1170" s="6" t="s">
        <v>30</v>
      </c>
      <c r="E1170" s="6" t="s">
        <v>16</v>
      </c>
      <c r="F1170" s="6" t="s">
        <v>17</v>
      </c>
      <c r="G1170" s="6" t="s">
        <v>31</v>
      </c>
      <c r="H1170" s="6" t="s">
        <v>32</v>
      </c>
      <c r="I1170" s="6">
        <v>18</v>
      </c>
      <c r="J1170" s="6">
        <v>-1</v>
      </c>
      <c r="K1170" s="6">
        <v>-442.89</v>
      </c>
      <c r="L1170" s="6" t="s">
        <v>20</v>
      </c>
      <c r="M1170" s="6" t="s">
        <v>21</v>
      </c>
      <c r="N1170" s="10">
        <f>IF(AND(Table1[[#This Row],[quantity]] &gt;= 0, Table1[[#This Row],[amount]] &gt;= 0), Table1[[#This Row],[quantity]] * Table1[[#This Row],[amount]], 0)</f>
        <v>0</v>
      </c>
      <c r="O1170" s="10">
        <f t="shared" si="72"/>
        <v>0</v>
      </c>
      <c r="P1170" s="10">
        <f t="shared" si="73"/>
        <v>0</v>
      </c>
      <c r="Q1170" s="10">
        <f t="shared" si="74"/>
        <v>-39</v>
      </c>
      <c r="R1170" s="10">
        <f t="shared" si="75"/>
        <v>35</v>
      </c>
      <c r="S1170" s="10">
        <f>IF(Table1[[#This Row],[quantity]]&gt;0,Table1[[#This Row],[quantity]],0)</f>
        <v>0</v>
      </c>
      <c r="T1170" s="10">
        <f>IF(AND(Table1[[#This Row],[quantity]]&lt;0,Table1[[#This Row],[amount]]&lt;0),Table1[[#This Row],[quantity]]*Table1[[#This Row],[amount]],0)</f>
        <v>442.89</v>
      </c>
      <c r="U1170" s="10">
        <f>IF(Table1[[#This Row],[quantity]]&lt;0,Table1[[#This Row],[quantity]],0)</f>
        <v>-1</v>
      </c>
    </row>
    <row r="1171" spans="1:21" ht="14.25" customHeight="1" x14ac:dyDescent="0.25">
      <c r="A1171" s="5">
        <v>45628</v>
      </c>
      <c r="B1171" s="6" t="s">
        <v>13</v>
      </c>
      <c r="C1171" s="6" t="s">
        <v>29</v>
      </c>
      <c r="D1171" s="6" t="s">
        <v>30</v>
      </c>
      <c r="E1171" s="6" t="s">
        <v>16</v>
      </c>
      <c r="F1171" s="6" t="s">
        <v>17</v>
      </c>
      <c r="G1171" s="6" t="s">
        <v>31</v>
      </c>
      <c r="H1171" s="6" t="s">
        <v>32</v>
      </c>
      <c r="I1171" s="6">
        <v>18</v>
      </c>
      <c r="J1171" s="6">
        <v>-1</v>
      </c>
      <c r="K1171" s="6">
        <v>-442.89</v>
      </c>
      <c r="L1171" s="6" t="s">
        <v>20</v>
      </c>
      <c r="M1171" s="6" t="s">
        <v>21</v>
      </c>
      <c r="N1171" s="10">
        <f>IF(AND(Table1[[#This Row],[quantity]] &gt;= 0, Table1[[#This Row],[amount]] &gt;= 0), Table1[[#This Row],[quantity]] * Table1[[#This Row],[amount]], 0)</f>
        <v>0</v>
      </c>
      <c r="O1171" s="10">
        <f t="shared" si="72"/>
        <v>0</v>
      </c>
      <c r="P1171" s="10">
        <f t="shared" si="73"/>
        <v>0</v>
      </c>
      <c r="Q1171" s="10">
        <f t="shared" si="74"/>
        <v>-38</v>
      </c>
      <c r="R1171" s="10">
        <f t="shared" si="75"/>
        <v>34</v>
      </c>
      <c r="S1171" s="10">
        <f>IF(Table1[[#This Row],[quantity]]&gt;0,Table1[[#This Row],[quantity]],0)</f>
        <v>0</v>
      </c>
      <c r="T1171" s="10">
        <f>IF(AND(Table1[[#This Row],[quantity]]&lt;0,Table1[[#This Row],[amount]]&lt;0),Table1[[#This Row],[quantity]]*Table1[[#This Row],[amount]],0)</f>
        <v>442.89</v>
      </c>
      <c r="U1171" s="10">
        <f>IF(Table1[[#This Row],[quantity]]&lt;0,Table1[[#This Row],[quantity]],0)</f>
        <v>-1</v>
      </c>
    </row>
    <row r="1172" spans="1:21" ht="14.25" customHeight="1" x14ac:dyDescent="0.25">
      <c r="A1172" s="5">
        <v>45640</v>
      </c>
      <c r="B1172" s="6" t="s">
        <v>57</v>
      </c>
      <c r="C1172" s="6" t="s">
        <v>79</v>
      </c>
      <c r="D1172" s="6" t="s">
        <v>80</v>
      </c>
      <c r="E1172" s="6" t="s">
        <v>81</v>
      </c>
      <c r="F1172" s="6" t="s">
        <v>82</v>
      </c>
      <c r="G1172" s="6" t="s">
        <v>26</v>
      </c>
      <c r="H1172" s="6" t="s">
        <v>27</v>
      </c>
      <c r="I1172" s="6">
        <v>24</v>
      </c>
      <c r="J1172" s="6">
        <v>1</v>
      </c>
      <c r="K1172" s="6">
        <v>437.5</v>
      </c>
      <c r="L1172" s="6"/>
      <c r="M1172" s="6" t="s">
        <v>105</v>
      </c>
      <c r="N1172" s="10">
        <f>IF(AND(Table1[[#This Row],[quantity]] &gt;= 0, Table1[[#This Row],[amount]] &gt;= 0), Table1[[#This Row],[quantity]] * Table1[[#This Row],[amount]], 0)</f>
        <v>437.5</v>
      </c>
      <c r="O1172" s="10">
        <f t="shared" si="72"/>
        <v>437.5</v>
      </c>
      <c r="P1172" s="10">
        <f t="shared" si="73"/>
        <v>1566.87</v>
      </c>
      <c r="Q1172" s="10">
        <f t="shared" si="74"/>
        <v>179</v>
      </c>
      <c r="R1172" s="10">
        <f t="shared" si="75"/>
        <v>9</v>
      </c>
      <c r="S1172" s="10">
        <f>IF(Table1[[#This Row],[quantity]]&gt;0,Table1[[#This Row],[quantity]],0)</f>
        <v>1</v>
      </c>
      <c r="T1172" s="10">
        <f>IF(AND(Table1[[#This Row],[quantity]]&lt;0,Table1[[#This Row],[amount]]&lt;0),Table1[[#This Row],[quantity]]*Table1[[#This Row],[amount]],0)</f>
        <v>0</v>
      </c>
      <c r="U1172" s="10">
        <f>IF(Table1[[#This Row],[quantity]]&lt;0,Table1[[#This Row],[quantity]],0)</f>
        <v>0</v>
      </c>
    </row>
    <row r="1173" spans="1:21" ht="14.25" customHeight="1" x14ac:dyDescent="0.25">
      <c r="A1173" s="5">
        <v>45640</v>
      </c>
      <c r="B1173" s="6" t="s">
        <v>13</v>
      </c>
      <c r="C1173" s="6" t="s">
        <v>79</v>
      </c>
      <c r="D1173" s="6" t="s">
        <v>80</v>
      </c>
      <c r="E1173" s="6" t="s">
        <v>81</v>
      </c>
      <c r="F1173" s="6" t="s">
        <v>82</v>
      </c>
      <c r="G1173" s="6" t="s">
        <v>26</v>
      </c>
      <c r="H1173" s="6" t="s">
        <v>27</v>
      </c>
      <c r="I1173" s="6">
        <v>24</v>
      </c>
      <c r="J1173" s="6">
        <v>-1</v>
      </c>
      <c r="K1173" s="6">
        <v>-437.5</v>
      </c>
      <c r="L1173" s="6" t="s">
        <v>20</v>
      </c>
      <c r="M1173" s="6" t="s">
        <v>64</v>
      </c>
      <c r="N1173" s="10">
        <f>IF(AND(Table1[[#This Row],[quantity]] &gt;= 0, Table1[[#This Row],[amount]] &gt;= 0), Table1[[#This Row],[quantity]] * Table1[[#This Row],[amount]], 0)</f>
        <v>0</v>
      </c>
      <c r="O1173" s="10">
        <f t="shared" si="72"/>
        <v>0</v>
      </c>
      <c r="P1173" s="10">
        <f t="shared" si="73"/>
        <v>0</v>
      </c>
      <c r="Q1173" s="10">
        <f t="shared" si="74"/>
        <v>-1</v>
      </c>
      <c r="R1173" s="10">
        <f t="shared" si="75"/>
        <v>1</v>
      </c>
      <c r="S1173" s="10">
        <f>IF(Table1[[#This Row],[quantity]]&gt;0,Table1[[#This Row],[quantity]],0)</f>
        <v>0</v>
      </c>
      <c r="T1173" s="10">
        <f>IF(AND(Table1[[#This Row],[quantity]]&lt;0,Table1[[#This Row],[amount]]&lt;0),Table1[[#This Row],[quantity]]*Table1[[#This Row],[amount]],0)</f>
        <v>437.5</v>
      </c>
      <c r="U1173" s="10">
        <f>IF(Table1[[#This Row],[quantity]]&lt;0,Table1[[#This Row],[quantity]],0)</f>
        <v>-1</v>
      </c>
    </row>
    <row r="1174" spans="1:21" ht="14.25" customHeight="1" x14ac:dyDescent="0.25">
      <c r="A1174" s="5">
        <v>45628</v>
      </c>
      <c r="B1174" s="6" t="s">
        <v>13</v>
      </c>
      <c r="C1174" s="6" t="s">
        <v>29</v>
      </c>
      <c r="D1174" s="6" t="s">
        <v>30</v>
      </c>
      <c r="E1174" s="6" t="s">
        <v>16</v>
      </c>
      <c r="F1174" s="6" t="s">
        <v>17</v>
      </c>
      <c r="G1174" s="6" t="s">
        <v>31</v>
      </c>
      <c r="H1174" s="6" t="s">
        <v>32</v>
      </c>
      <c r="I1174" s="6">
        <v>36</v>
      </c>
      <c r="J1174" s="6">
        <v>-2</v>
      </c>
      <c r="K1174" s="6">
        <v>-210.52</v>
      </c>
      <c r="L1174" s="6" t="s">
        <v>20</v>
      </c>
      <c r="M1174" s="6" t="s">
        <v>21</v>
      </c>
      <c r="N1174" s="10">
        <f>IF(AND(Table1[[#This Row],[quantity]] &gt;= 0, Table1[[#This Row],[amount]] &gt;= 0), Table1[[#This Row],[quantity]] * Table1[[#This Row],[amount]], 0)</f>
        <v>0</v>
      </c>
      <c r="O1174" s="10">
        <f t="shared" si="72"/>
        <v>0</v>
      </c>
      <c r="P1174" s="10">
        <f t="shared" si="73"/>
        <v>0</v>
      </c>
      <c r="Q1174" s="10">
        <f t="shared" si="74"/>
        <v>-37</v>
      </c>
      <c r="R1174" s="10">
        <f t="shared" si="75"/>
        <v>33</v>
      </c>
      <c r="S1174" s="10">
        <f>IF(Table1[[#This Row],[quantity]]&gt;0,Table1[[#This Row],[quantity]],0)</f>
        <v>0</v>
      </c>
      <c r="T1174" s="10">
        <f>IF(AND(Table1[[#This Row],[quantity]]&lt;0,Table1[[#This Row],[amount]]&lt;0),Table1[[#This Row],[quantity]]*Table1[[#This Row],[amount]],0)</f>
        <v>421.04</v>
      </c>
      <c r="U1174" s="10">
        <f>IF(Table1[[#This Row],[quantity]]&lt;0,Table1[[#This Row],[quantity]],0)</f>
        <v>-2</v>
      </c>
    </row>
    <row r="1175" spans="1:21" ht="14.25" customHeight="1" x14ac:dyDescent="0.25">
      <c r="A1175" s="5">
        <v>45628</v>
      </c>
      <c r="B1175" s="6" t="s">
        <v>83</v>
      </c>
      <c r="C1175" s="6" t="s">
        <v>349</v>
      </c>
      <c r="D1175" s="6" t="s">
        <v>350</v>
      </c>
      <c r="E1175" s="6" t="s">
        <v>16</v>
      </c>
      <c r="F1175" s="6" t="s">
        <v>17</v>
      </c>
      <c r="G1175" s="6" t="s">
        <v>40</v>
      </c>
      <c r="H1175" s="6" t="s">
        <v>41</v>
      </c>
      <c r="I1175" s="6">
        <v>216</v>
      </c>
      <c r="J1175" s="6">
        <v>-2</v>
      </c>
      <c r="K1175" s="6">
        <v>-208.62</v>
      </c>
      <c r="L1175" s="6" t="s">
        <v>86</v>
      </c>
      <c r="M1175" s="6" t="s">
        <v>207</v>
      </c>
      <c r="N1175" s="10">
        <f>IF(AND(Table1[[#This Row],[quantity]] &gt;= 0, Table1[[#This Row],[amount]] &gt;= 0), Table1[[#This Row],[quantity]] * Table1[[#This Row],[amount]], 0)</f>
        <v>0</v>
      </c>
      <c r="O1175" s="10">
        <f t="shared" si="72"/>
        <v>0</v>
      </c>
      <c r="P1175" s="10">
        <f t="shared" si="73"/>
        <v>1928.8899999999999</v>
      </c>
      <c r="Q1175" s="10">
        <f t="shared" si="74"/>
        <v>-728</v>
      </c>
      <c r="R1175" s="10">
        <f t="shared" si="75"/>
        <v>277</v>
      </c>
      <c r="S1175" s="10">
        <f>IF(Table1[[#This Row],[quantity]]&gt;0,Table1[[#This Row],[quantity]],0)</f>
        <v>0</v>
      </c>
      <c r="T1175" s="10">
        <f>IF(AND(Table1[[#This Row],[quantity]]&lt;0,Table1[[#This Row],[amount]]&lt;0),Table1[[#This Row],[quantity]]*Table1[[#This Row],[amount]],0)</f>
        <v>417.24</v>
      </c>
      <c r="U1175" s="10">
        <f>IF(Table1[[#This Row],[quantity]]&lt;0,Table1[[#This Row],[quantity]],0)</f>
        <v>-2</v>
      </c>
    </row>
    <row r="1176" spans="1:21" ht="14.25" customHeight="1" x14ac:dyDescent="0.25">
      <c r="A1176" s="5">
        <v>45628</v>
      </c>
      <c r="B1176" s="6" t="s">
        <v>83</v>
      </c>
      <c r="C1176" s="6" t="s">
        <v>254</v>
      </c>
      <c r="D1176" s="6" t="s">
        <v>255</v>
      </c>
      <c r="E1176" s="6" t="s">
        <v>256</v>
      </c>
      <c r="F1176" s="6" t="s">
        <v>257</v>
      </c>
      <c r="G1176" s="6" t="s">
        <v>18</v>
      </c>
      <c r="H1176" s="6" t="s">
        <v>109</v>
      </c>
      <c r="I1176" s="6">
        <v>160</v>
      </c>
      <c r="J1176" s="6">
        <v>-2</v>
      </c>
      <c r="K1176" s="6">
        <v>-206</v>
      </c>
      <c r="L1176" s="6" t="s">
        <v>86</v>
      </c>
      <c r="M1176" s="6" t="s">
        <v>207</v>
      </c>
      <c r="N1176" s="10">
        <f>IF(AND(Table1[[#This Row],[quantity]] &gt;= 0, Table1[[#This Row],[amount]] &gt;= 0), Table1[[#This Row],[quantity]] * Table1[[#This Row],[amount]], 0)</f>
        <v>0</v>
      </c>
      <c r="O1176" s="10">
        <f t="shared" si="72"/>
        <v>0</v>
      </c>
      <c r="P1176" s="10">
        <f t="shared" si="73"/>
        <v>1928.8899999999999</v>
      </c>
      <c r="Q1176" s="10">
        <f t="shared" si="74"/>
        <v>-726</v>
      </c>
      <c r="R1176" s="10">
        <f t="shared" si="75"/>
        <v>276</v>
      </c>
      <c r="S1176" s="10">
        <f>IF(Table1[[#This Row],[quantity]]&gt;0,Table1[[#This Row],[quantity]],0)</f>
        <v>0</v>
      </c>
      <c r="T1176" s="10">
        <f>IF(AND(Table1[[#This Row],[quantity]]&lt;0,Table1[[#This Row],[amount]]&lt;0),Table1[[#This Row],[quantity]]*Table1[[#This Row],[amount]],0)</f>
        <v>412</v>
      </c>
      <c r="U1176" s="10">
        <f>IF(Table1[[#This Row],[quantity]]&lt;0,Table1[[#This Row],[quantity]],0)</f>
        <v>-2</v>
      </c>
    </row>
    <row r="1177" spans="1:21" ht="14.25" customHeight="1" x14ac:dyDescent="0.25">
      <c r="A1177" s="5">
        <v>45628</v>
      </c>
      <c r="B1177" s="6" t="s">
        <v>83</v>
      </c>
      <c r="C1177" s="6" t="s">
        <v>284</v>
      </c>
      <c r="D1177" s="6" t="s">
        <v>285</v>
      </c>
      <c r="E1177" s="6" t="s">
        <v>45</v>
      </c>
      <c r="F1177" s="6" t="s">
        <v>46</v>
      </c>
      <c r="G1177" s="6" t="s">
        <v>18</v>
      </c>
      <c r="H1177" s="6" t="s">
        <v>109</v>
      </c>
      <c r="I1177" s="6">
        <v>160</v>
      </c>
      <c r="J1177" s="6">
        <v>-2</v>
      </c>
      <c r="K1177" s="6">
        <v>-206</v>
      </c>
      <c r="L1177" s="6" t="s">
        <v>86</v>
      </c>
      <c r="M1177" s="6" t="s">
        <v>207</v>
      </c>
      <c r="N1177" s="10">
        <f>IF(AND(Table1[[#This Row],[quantity]] &gt;= 0, Table1[[#This Row],[amount]] &gt;= 0), Table1[[#This Row],[quantity]] * Table1[[#This Row],[amount]], 0)</f>
        <v>0</v>
      </c>
      <c r="O1177" s="10">
        <f t="shared" si="72"/>
        <v>0</v>
      </c>
      <c r="P1177" s="10">
        <f t="shared" si="73"/>
        <v>1928.8899999999999</v>
      </c>
      <c r="Q1177" s="10">
        <f t="shared" si="74"/>
        <v>-724</v>
      </c>
      <c r="R1177" s="10">
        <f t="shared" si="75"/>
        <v>275</v>
      </c>
      <c r="S1177" s="10">
        <f>IF(Table1[[#This Row],[quantity]]&gt;0,Table1[[#This Row],[quantity]],0)</f>
        <v>0</v>
      </c>
      <c r="T1177" s="10">
        <f>IF(AND(Table1[[#This Row],[quantity]]&lt;0,Table1[[#This Row],[amount]]&lt;0),Table1[[#This Row],[quantity]]*Table1[[#This Row],[amount]],0)</f>
        <v>412</v>
      </c>
      <c r="U1177" s="10">
        <f>IF(Table1[[#This Row],[quantity]]&lt;0,Table1[[#This Row],[quantity]],0)</f>
        <v>-2</v>
      </c>
    </row>
    <row r="1178" spans="1:21" ht="14.25" customHeight="1" x14ac:dyDescent="0.25">
      <c r="A1178" s="5">
        <v>45628</v>
      </c>
      <c r="B1178" s="6" t="s">
        <v>83</v>
      </c>
      <c r="C1178" s="6" t="s">
        <v>156</v>
      </c>
      <c r="D1178" s="6" t="s">
        <v>157</v>
      </c>
      <c r="E1178" s="6" t="s">
        <v>24</v>
      </c>
      <c r="F1178" s="6" t="s">
        <v>25</v>
      </c>
      <c r="G1178" s="6" t="s">
        <v>18</v>
      </c>
      <c r="H1178" s="6" t="s">
        <v>109</v>
      </c>
      <c r="I1178" s="6">
        <v>160</v>
      </c>
      <c r="J1178" s="6">
        <v>-2</v>
      </c>
      <c r="K1178" s="6">
        <v>-206</v>
      </c>
      <c r="L1178" s="6" t="s">
        <v>153</v>
      </c>
      <c r="M1178" s="6" t="s">
        <v>207</v>
      </c>
      <c r="N1178" s="10">
        <f>IF(AND(Table1[[#This Row],[quantity]] &gt;= 0, Table1[[#This Row],[amount]] &gt;= 0), Table1[[#This Row],[quantity]] * Table1[[#This Row],[amount]], 0)</f>
        <v>0</v>
      </c>
      <c r="O1178" s="10">
        <f t="shared" si="72"/>
        <v>0</v>
      </c>
      <c r="P1178" s="10">
        <f t="shared" si="73"/>
        <v>1928.8899999999999</v>
      </c>
      <c r="Q1178" s="10">
        <f t="shared" si="74"/>
        <v>-722</v>
      </c>
      <c r="R1178" s="10">
        <f t="shared" si="75"/>
        <v>274</v>
      </c>
      <c r="S1178" s="10">
        <f>IF(Table1[[#This Row],[quantity]]&gt;0,Table1[[#This Row],[quantity]],0)</f>
        <v>0</v>
      </c>
      <c r="T1178" s="10">
        <f>IF(AND(Table1[[#This Row],[quantity]]&lt;0,Table1[[#This Row],[amount]]&lt;0),Table1[[#This Row],[quantity]]*Table1[[#This Row],[amount]],0)</f>
        <v>412</v>
      </c>
      <c r="U1178" s="10">
        <f>IF(Table1[[#This Row],[quantity]]&lt;0,Table1[[#This Row],[quantity]],0)</f>
        <v>-2</v>
      </c>
    </row>
    <row r="1179" spans="1:21" ht="14.25" customHeight="1" x14ac:dyDescent="0.25">
      <c r="A1179" s="5">
        <v>45628</v>
      </c>
      <c r="B1179" s="6" t="s">
        <v>83</v>
      </c>
      <c r="C1179" s="6" t="s">
        <v>273</v>
      </c>
      <c r="D1179" s="6" t="s">
        <v>274</v>
      </c>
      <c r="E1179" s="6" t="s">
        <v>45</v>
      </c>
      <c r="F1179" s="6" t="s">
        <v>46</v>
      </c>
      <c r="G1179" s="6" t="s">
        <v>18</v>
      </c>
      <c r="H1179" s="6" t="s">
        <v>109</v>
      </c>
      <c r="I1179" s="6">
        <v>160</v>
      </c>
      <c r="J1179" s="6">
        <v>-2</v>
      </c>
      <c r="K1179" s="6">
        <v>-206</v>
      </c>
      <c r="L1179" s="6" t="s">
        <v>86</v>
      </c>
      <c r="M1179" s="6" t="s">
        <v>207</v>
      </c>
      <c r="N1179" s="10">
        <f>IF(AND(Table1[[#This Row],[quantity]] &gt;= 0, Table1[[#This Row],[amount]] &gt;= 0), Table1[[#This Row],[quantity]] * Table1[[#This Row],[amount]], 0)</f>
        <v>0</v>
      </c>
      <c r="O1179" s="10">
        <f t="shared" si="72"/>
        <v>0</v>
      </c>
      <c r="P1179" s="10">
        <f t="shared" si="73"/>
        <v>1928.8899999999999</v>
      </c>
      <c r="Q1179" s="10">
        <f t="shared" si="74"/>
        <v>-720</v>
      </c>
      <c r="R1179" s="10">
        <f t="shared" si="75"/>
        <v>273</v>
      </c>
      <c r="S1179" s="10">
        <f>IF(Table1[[#This Row],[quantity]]&gt;0,Table1[[#This Row],[quantity]],0)</f>
        <v>0</v>
      </c>
      <c r="T1179" s="10">
        <f>IF(AND(Table1[[#This Row],[quantity]]&lt;0,Table1[[#This Row],[amount]]&lt;0),Table1[[#This Row],[quantity]]*Table1[[#This Row],[amount]],0)</f>
        <v>412</v>
      </c>
      <c r="U1179" s="10">
        <f>IF(Table1[[#This Row],[quantity]]&lt;0,Table1[[#This Row],[quantity]],0)</f>
        <v>-2</v>
      </c>
    </row>
    <row r="1180" spans="1:21" ht="14.25" customHeight="1" x14ac:dyDescent="0.25">
      <c r="A1180" s="5">
        <v>45628</v>
      </c>
      <c r="B1180" s="6" t="s">
        <v>83</v>
      </c>
      <c r="C1180" s="6" t="s">
        <v>275</v>
      </c>
      <c r="D1180" s="6" t="s">
        <v>276</v>
      </c>
      <c r="E1180" s="6" t="s">
        <v>256</v>
      </c>
      <c r="F1180" s="6" t="s">
        <v>257</v>
      </c>
      <c r="G1180" s="6" t="s">
        <v>18</v>
      </c>
      <c r="H1180" s="6" t="s">
        <v>109</v>
      </c>
      <c r="I1180" s="6">
        <v>160</v>
      </c>
      <c r="J1180" s="6">
        <v>-2</v>
      </c>
      <c r="K1180" s="6">
        <v>-206</v>
      </c>
      <c r="L1180" s="6" t="s">
        <v>174</v>
      </c>
      <c r="M1180" s="6" t="s">
        <v>207</v>
      </c>
      <c r="N1180" s="10">
        <f>IF(AND(Table1[[#This Row],[quantity]] &gt;= 0, Table1[[#This Row],[amount]] &gt;= 0), Table1[[#This Row],[quantity]] * Table1[[#This Row],[amount]], 0)</f>
        <v>0</v>
      </c>
      <c r="O1180" s="10">
        <f t="shared" si="72"/>
        <v>0</v>
      </c>
      <c r="P1180" s="10">
        <f t="shared" si="73"/>
        <v>1928.8899999999999</v>
      </c>
      <c r="Q1180" s="10">
        <f t="shared" si="74"/>
        <v>-718</v>
      </c>
      <c r="R1180" s="10">
        <f t="shared" si="75"/>
        <v>272</v>
      </c>
      <c r="S1180" s="10">
        <f>IF(Table1[[#This Row],[quantity]]&gt;0,Table1[[#This Row],[quantity]],0)</f>
        <v>0</v>
      </c>
      <c r="T1180" s="10">
        <f>IF(AND(Table1[[#This Row],[quantity]]&lt;0,Table1[[#This Row],[amount]]&lt;0),Table1[[#This Row],[quantity]]*Table1[[#This Row],[amount]],0)</f>
        <v>412</v>
      </c>
      <c r="U1180" s="10">
        <f>IF(Table1[[#This Row],[quantity]]&lt;0,Table1[[#This Row],[quantity]],0)</f>
        <v>-2</v>
      </c>
    </row>
    <row r="1181" spans="1:21" ht="14.25" customHeight="1" x14ac:dyDescent="0.25">
      <c r="A1181" s="5">
        <v>45628</v>
      </c>
      <c r="B1181" s="6" t="s">
        <v>83</v>
      </c>
      <c r="C1181" s="6" t="s">
        <v>277</v>
      </c>
      <c r="D1181" s="6" t="s">
        <v>278</v>
      </c>
      <c r="E1181" s="6" t="s">
        <v>184</v>
      </c>
      <c r="F1181" s="6" t="s">
        <v>185</v>
      </c>
      <c r="G1181" s="6" t="s">
        <v>18</v>
      </c>
      <c r="H1181" s="6" t="s">
        <v>109</v>
      </c>
      <c r="I1181" s="6">
        <v>160</v>
      </c>
      <c r="J1181" s="6">
        <v>-2</v>
      </c>
      <c r="K1181" s="6">
        <v>-206</v>
      </c>
      <c r="L1181" s="6" t="s">
        <v>86</v>
      </c>
      <c r="M1181" s="6" t="s">
        <v>207</v>
      </c>
      <c r="N1181" s="10">
        <f>IF(AND(Table1[[#This Row],[quantity]] &gt;= 0, Table1[[#This Row],[amount]] &gt;= 0), Table1[[#This Row],[quantity]] * Table1[[#This Row],[amount]], 0)</f>
        <v>0</v>
      </c>
      <c r="O1181" s="10">
        <f t="shared" si="72"/>
        <v>0</v>
      </c>
      <c r="P1181" s="10">
        <f t="shared" si="73"/>
        <v>1928.8899999999999</v>
      </c>
      <c r="Q1181" s="10">
        <f t="shared" si="74"/>
        <v>-716</v>
      </c>
      <c r="R1181" s="10">
        <f t="shared" si="75"/>
        <v>271</v>
      </c>
      <c r="S1181" s="10">
        <f>IF(Table1[[#This Row],[quantity]]&gt;0,Table1[[#This Row],[quantity]],0)</f>
        <v>0</v>
      </c>
      <c r="T1181" s="10">
        <f>IF(AND(Table1[[#This Row],[quantity]]&lt;0,Table1[[#This Row],[amount]]&lt;0),Table1[[#This Row],[quantity]]*Table1[[#This Row],[amount]],0)</f>
        <v>412</v>
      </c>
      <c r="U1181" s="10">
        <f>IF(Table1[[#This Row],[quantity]]&lt;0,Table1[[#This Row],[quantity]],0)</f>
        <v>-2</v>
      </c>
    </row>
    <row r="1182" spans="1:21" ht="14.25" customHeight="1" x14ac:dyDescent="0.25">
      <c r="A1182" s="5">
        <v>45628</v>
      </c>
      <c r="B1182" s="6" t="s">
        <v>83</v>
      </c>
      <c r="C1182" s="6" t="s">
        <v>288</v>
      </c>
      <c r="D1182" s="6" t="s">
        <v>289</v>
      </c>
      <c r="E1182" s="6" t="s">
        <v>224</v>
      </c>
      <c r="F1182" s="6" t="s">
        <v>225</v>
      </c>
      <c r="G1182" s="6" t="s">
        <v>18</v>
      </c>
      <c r="H1182" s="6" t="s">
        <v>109</v>
      </c>
      <c r="I1182" s="6">
        <v>160</v>
      </c>
      <c r="J1182" s="6">
        <v>-2</v>
      </c>
      <c r="K1182" s="6">
        <v>-206</v>
      </c>
      <c r="L1182" s="6" t="s">
        <v>174</v>
      </c>
      <c r="M1182" s="6" t="s">
        <v>207</v>
      </c>
      <c r="N1182" s="10">
        <f>IF(AND(Table1[[#This Row],[quantity]] &gt;= 0, Table1[[#This Row],[amount]] &gt;= 0), Table1[[#This Row],[quantity]] * Table1[[#This Row],[amount]], 0)</f>
        <v>0</v>
      </c>
      <c r="O1182" s="10">
        <f t="shared" si="72"/>
        <v>0</v>
      </c>
      <c r="P1182" s="10">
        <f t="shared" si="73"/>
        <v>1928.8899999999999</v>
      </c>
      <c r="Q1182" s="10">
        <f t="shared" si="74"/>
        <v>-714</v>
      </c>
      <c r="R1182" s="10">
        <f t="shared" si="75"/>
        <v>270</v>
      </c>
      <c r="S1182" s="10">
        <f>IF(Table1[[#This Row],[quantity]]&gt;0,Table1[[#This Row],[quantity]],0)</f>
        <v>0</v>
      </c>
      <c r="T1182" s="10">
        <f>IF(AND(Table1[[#This Row],[quantity]]&lt;0,Table1[[#This Row],[amount]]&lt;0),Table1[[#This Row],[quantity]]*Table1[[#This Row],[amount]],0)</f>
        <v>412</v>
      </c>
      <c r="U1182" s="10">
        <f>IF(Table1[[#This Row],[quantity]]&lt;0,Table1[[#This Row],[quantity]],0)</f>
        <v>-2</v>
      </c>
    </row>
    <row r="1183" spans="1:21" ht="14.25" customHeight="1" x14ac:dyDescent="0.25">
      <c r="A1183" s="5">
        <v>45628</v>
      </c>
      <c r="B1183" s="6" t="s">
        <v>83</v>
      </c>
      <c r="C1183" s="6" t="s">
        <v>397</v>
      </c>
      <c r="D1183" s="6" t="s">
        <v>398</v>
      </c>
      <c r="E1183" s="6" t="s">
        <v>224</v>
      </c>
      <c r="F1183" s="6" t="s">
        <v>225</v>
      </c>
      <c r="G1183" s="6" t="s">
        <v>62</v>
      </c>
      <c r="H1183" s="6" t="s">
        <v>63</v>
      </c>
      <c r="I1183" s="6">
        <v>5</v>
      </c>
      <c r="J1183" s="6">
        <v>-2</v>
      </c>
      <c r="K1183" s="6">
        <v>-204.08</v>
      </c>
      <c r="L1183" s="6" t="s">
        <v>86</v>
      </c>
      <c r="M1183" s="6" t="s">
        <v>207</v>
      </c>
      <c r="N1183" s="10">
        <f>IF(AND(Table1[[#This Row],[quantity]] &gt;= 0, Table1[[#This Row],[amount]] &gt;= 0), Table1[[#This Row],[quantity]] * Table1[[#This Row],[amount]], 0)</f>
        <v>0</v>
      </c>
      <c r="O1183" s="10">
        <f t="shared" si="72"/>
        <v>0</v>
      </c>
      <c r="P1183" s="10">
        <f t="shared" si="73"/>
        <v>1928.8899999999999</v>
      </c>
      <c r="Q1183" s="10">
        <f t="shared" si="74"/>
        <v>-712</v>
      </c>
      <c r="R1183" s="10">
        <f t="shared" si="75"/>
        <v>269</v>
      </c>
      <c r="S1183" s="10">
        <f>IF(Table1[[#This Row],[quantity]]&gt;0,Table1[[#This Row],[quantity]],0)</f>
        <v>0</v>
      </c>
      <c r="T1183" s="10">
        <f>IF(AND(Table1[[#This Row],[quantity]]&lt;0,Table1[[#This Row],[amount]]&lt;0),Table1[[#This Row],[quantity]]*Table1[[#This Row],[amount]],0)</f>
        <v>408.16</v>
      </c>
      <c r="U1183" s="10">
        <f>IF(Table1[[#This Row],[quantity]]&lt;0,Table1[[#This Row],[quantity]],0)</f>
        <v>-2</v>
      </c>
    </row>
    <row r="1184" spans="1:21" ht="14.25" customHeight="1" x14ac:dyDescent="0.25">
      <c r="A1184" s="5">
        <v>45628</v>
      </c>
      <c r="B1184" s="6" t="s">
        <v>83</v>
      </c>
      <c r="C1184" s="6" t="s">
        <v>415</v>
      </c>
      <c r="D1184" s="6" t="s">
        <v>416</v>
      </c>
      <c r="E1184" s="6" t="s">
        <v>224</v>
      </c>
      <c r="F1184" s="6" t="s">
        <v>232</v>
      </c>
      <c r="G1184" s="6" t="s">
        <v>62</v>
      </c>
      <c r="H1184" s="6" t="s">
        <v>63</v>
      </c>
      <c r="I1184" s="6">
        <v>5</v>
      </c>
      <c r="J1184" s="6">
        <v>-2</v>
      </c>
      <c r="K1184" s="6">
        <v>-204.08</v>
      </c>
      <c r="L1184" s="6" t="s">
        <v>86</v>
      </c>
      <c r="M1184" s="6" t="s">
        <v>207</v>
      </c>
      <c r="N1184" s="10">
        <f>IF(AND(Table1[[#This Row],[quantity]] &gt;= 0, Table1[[#This Row],[amount]] &gt;= 0), Table1[[#This Row],[quantity]] * Table1[[#This Row],[amount]], 0)</f>
        <v>0</v>
      </c>
      <c r="O1184" s="10">
        <f t="shared" si="72"/>
        <v>0</v>
      </c>
      <c r="P1184" s="10">
        <f t="shared" si="73"/>
        <v>1928.8899999999999</v>
      </c>
      <c r="Q1184" s="10">
        <f t="shared" si="74"/>
        <v>-710</v>
      </c>
      <c r="R1184" s="10">
        <f t="shared" si="75"/>
        <v>268</v>
      </c>
      <c r="S1184" s="10">
        <f>IF(Table1[[#This Row],[quantity]]&gt;0,Table1[[#This Row],[quantity]],0)</f>
        <v>0</v>
      </c>
      <c r="T1184" s="10">
        <f>IF(AND(Table1[[#This Row],[quantity]]&lt;0,Table1[[#This Row],[amount]]&lt;0),Table1[[#This Row],[quantity]]*Table1[[#This Row],[amount]],0)</f>
        <v>408.16</v>
      </c>
      <c r="U1184" s="10">
        <f>IF(Table1[[#This Row],[quantity]]&lt;0,Table1[[#This Row],[quantity]],0)</f>
        <v>-2</v>
      </c>
    </row>
    <row r="1185" spans="1:21" ht="14.25" customHeight="1" x14ac:dyDescent="0.25">
      <c r="A1185" s="5">
        <v>45628</v>
      </c>
      <c r="B1185" s="6" t="s">
        <v>83</v>
      </c>
      <c r="C1185" s="6" t="s">
        <v>411</v>
      </c>
      <c r="D1185" s="6" t="s">
        <v>412</v>
      </c>
      <c r="E1185" s="6" t="s">
        <v>264</v>
      </c>
      <c r="F1185" s="6" t="s">
        <v>283</v>
      </c>
      <c r="G1185" s="6" t="s">
        <v>62</v>
      </c>
      <c r="H1185" s="6" t="s">
        <v>63</v>
      </c>
      <c r="I1185" s="6">
        <v>5</v>
      </c>
      <c r="J1185" s="6">
        <v>-2</v>
      </c>
      <c r="K1185" s="6">
        <v>-204.08</v>
      </c>
      <c r="L1185" s="6" t="s">
        <v>86</v>
      </c>
      <c r="M1185" s="6" t="s">
        <v>207</v>
      </c>
      <c r="N1185" s="10">
        <f>IF(AND(Table1[[#This Row],[quantity]] &gt;= 0, Table1[[#This Row],[amount]] &gt;= 0), Table1[[#This Row],[quantity]] * Table1[[#This Row],[amount]], 0)</f>
        <v>0</v>
      </c>
      <c r="O1185" s="10">
        <f t="shared" si="72"/>
        <v>0</v>
      </c>
      <c r="P1185" s="10">
        <f t="shared" si="73"/>
        <v>1928.8899999999999</v>
      </c>
      <c r="Q1185" s="10">
        <f t="shared" si="74"/>
        <v>-708</v>
      </c>
      <c r="R1185" s="10">
        <f t="shared" si="75"/>
        <v>267</v>
      </c>
      <c r="S1185" s="10">
        <f>IF(Table1[[#This Row],[quantity]]&gt;0,Table1[[#This Row],[quantity]],0)</f>
        <v>0</v>
      </c>
      <c r="T1185" s="10">
        <f>IF(AND(Table1[[#This Row],[quantity]]&lt;0,Table1[[#This Row],[amount]]&lt;0),Table1[[#This Row],[quantity]]*Table1[[#This Row],[amount]],0)</f>
        <v>408.16</v>
      </c>
      <c r="U1185" s="10">
        <f>IF(Table1[[#This Row],[quantity]]&lt;0,Table1[[#This Row],[quantity]],0)</f>
        <v>-2</v>
      </c>
    </row>
    <row r="1186" spans="1:21" ht="14.25" customHeight="1" x14ac:dyDescent="0.25">
      <c r="A1186" s="5">
        <v>45628</v>
      </c>
      <c r="B1186" s="6" t="s">
        <v>83</v>
      </c>
      <c r="C1186" s="6" t="s">
        <v>421</v>
      </c>
      <c r="D1186" s="6" t="s">
        <v>422</v>
      </c>
      <c r="E1186" s="6" t="s">
        <v>224</v>
      </c>
      <c r="F1186" s="6" t="s">
        <v>232</v>
      </c>
      <c r="G1186" s="6" t="s">
        <v>62</v>
      </c>
      <c r="H1186" s="6" t="s">
        <v>71</v>
      </c>
      <c r="I1186" s="6">
        <v>5</v>
      </c>
      <c r="J1186" s="6">
        <v>-2</v>
      </c>
      <c r="K1186" s="6">
        <v>-204.08</v>
      </c>
      <c r="L1186" s="6" t="s">
        <v>86</v>
      </c>
      <c r="M1186" s="6" t="s">
        <v>207</v>
      </c>
      <c r="N1186" s="10">
        <f>IF(AND(Table1[[#This Row],[quantity]] &gt;= 0, Table1[[#This Row],[amount]] &gt;= 0), Table1[[#This Row],[quantity]] * Table1[[#This Row],[amount]], 0)</f>
        <v>0</v>
      </c>
      <c r="O1186" s="10">
        <f t="shared" si="72"/>
        <v>0</v>
      </c>
      <c r="P1186" s="10">
        <f t="shared" si="73"/>
        <v>1928.8899999999999</v>
      </c>
      <c r="Q1186" s="10">
        <f t="shared" si="74"/>
        <v>-706</v>
      </c>
      <c r="R1186" s="10">
        <f t="shared" si="75"/>
        <v>266</v>
      </c>
      <c r="S1186" s="10">
        <f>IF(Table1[[#This Row],[quantity]]&gt;0,Table1[[#This Row],[quantity]],0)</f>
        <v>0</v>
      </c>
      <c r="T1186" s="10">
        <f>IF(AND(Table1[[#This Row],[quantity]]&lt;0,Table1[[#This Row],[amount]]&lt;0),Table1[[#This Row],[quantity]]*Table1[[#This Row],[amount]],0)</f>
        <v>408.16</v>
      </c>
      <c r="U1186" s="10">
        <f>IF(Table1[[#This Row],[quantity]]&lt;0,Table1[[#This Row],[quantity]],0)</f>
        <v>-2</v>
      </c>
    </row>
    <row r="1187" spans="1:21" ht="14.25" customHeight="1" x14ac:dyDescent="0.25">
      <c r="A1187" s="5">
        <v>45628</v>
      </c>
      <c r="B1187" s="6" t="s">
        <v>83</v>
      </c>
      <c r="C1187" s="6" t="s">
        <v>356</v>
      </c>
      <c r="D1187" s="6" t="s">
        <v>357</v>
      </c>
      <c r="E1187" s="6" t="s">
        <v>224</v>
      </c>
      <c r="F1187" s="6" t="s">
        <v>225</v>
      </c>
      <c r="G1187" s="6" t="s">
        <v>62</v>
      </c>
      <c r="H1187" s="6" t="s">
        <v>71</v>
      </c>
      <c r="I1187" s="6">
        <v>5</v>
      </c>
      <c r="J1187" s="6">
        <v>-2</v>
      </c>
      <c r="K1187" s="6">
        <v>-204.08</v>
      </c>
      <c r="L1187" s="6" t="s">
        <v>86</v>
      </c>
      <c r="M1187" s="6" t="s">
        <v>207</v>
      </c>
      <c r="N1187" s="10">
        <f>IF(AND(Table1[[#This Row],[quantity]] &gt;= 0, Table1[[#This Row],[amount]] &gt;= 0), Table1[[#This Row],[quantity]] * Table1[[#This Row],[amount]], 0)</f>
        <v>0</v>
      </c>
      <c r="O1187" s="10">
        <f t="shared" si="72"/>
        <v>0</v>
      </c>
      <c r="P1187" s="10">
        <f t="shared" si="73"/>
        <v>1928.8899999999999</v>
      </c>
      <c r="Q1187" s="10">
        <f t="shared" si="74"/>
        <v>-704</v>
      </c>
      <c r="R1187" s="10">
        <f t="shared" si="75"/>
        <v>265</v>
      </c>
      <c r="S1187" s="10">
        <f>IF(Table1[[#This Row],[quantity]]&gt;0,Table1[[#This Row],[quantity]],0)</f>
        <v>0</v>
      </c>
      <c r="T1187" s="10">
        <f>IF(AND(Table1[[#This Row],[quantity]]&lt;0,Table1[[#This Row],[amount]]&lt;0),Table1[[#This Row],[quantity]]*Table1[[#This Row],[amount]],0)</f>
        <v>408.16</v>
      </c>
      <c r="U1187" s="10">
        <f>IF(Table1[[#This Row],[quantity]]&lt;0,Table1[[#This Row],[quantity]],0)</f>
        <v>-2</v>
      </c>
    </row>
    <row r="1188" spans="1:21" ht="14.25" customHeight="1" x14ac:dyDescent="0.25">
      <c r="A1188" s="5">
        <v>45643</v>
      </c>
      <c r="B1188" s="6" t="s">
        <v>13</v>
      </c>
      <c r="C1188" s="6" t="s">
        <v>129</v>
      </c>
      <c r="D1188" s="6" t="s">
        <v>130</v>
      </c>
      <c r="E1188" s="6" t="s">
        <v>81</v>
      </c>
      <c r="F1188" s="6" t="s">
        <v>82</v>
      </c>
      <c r="G1188" s="6" t="s">
        <v>62</v>
      </c>
      <c r="H1188" s="6" t="s">
        <v>124</v>
      </c>
      <c r="I1188" s="6">
        <v>6</v>
      </c>
      <c r="J1188" s="6">
        <v>-1</v>
      </c>
      <c r="K1188" s="6">
        <v>-406.48</v>
      </c>
      <c r="L1188" s="6" t="s">
        <v>20</v>
      </c>
      <c r="M1188" s="6" t="s">
        <v>136</v>
      </c>
      <c r="N1188" s="10">
        <f>IF(AND(Table1[[#This Row],[quantity]] &gt;= 0, Table1[[#This Row],[amount]] &gt;= 0), Table1[[#This Row],[quantity]] * Table1[[#This Row],[amount]], 0)</f>
        <v>0</v>
      </c>
      <c r="O1188" s="10">
        <f t="shared" si="72"/>
        <v>321.97000000000003</v>
      </c>
      <c r="P1188" s="10">
        <f t="shared" si="73"/>
        <v>870.15</v>
      </c>
      <c r="Q1188" s="10">
        <f t="shared" si="74"/>
        <v>244</v>
      </c>
      <c r="R1188" s="10">
        <f t="shared" si="75"/>
        <v>11</v>
      </c>
      <c r="S1188" s="10">
        <f>IF(Table1[[#This Row],[quantity]]&gt;0,Table1[[#This Row],[quantity]],0)</f>
        <v>0</v>
      </c>
      <c r="T1188" s="10">
        <f>IF(AND(Table1[[#This Row],[quantity]]&lt;0,Table1[[#This Row],[amount]]&lt;0),Table1[[#This Row],[quantity]]*Table1[[#This Row],[amount]],0)</f>
        <v>406.48</v>
      </c>
      <c r="U1188" s="10">
        <f>IF(Table1[[#This Row],[quantity]]&lt;0,Table1[[#This Row],[quantity]],0)</f>
        <v>-1</v>
      </c>
    </row>
    <row r="1189" spans="1:21" ht="14.25" customHeight="1" x14ac:dyDescent="0.25">
      <c r="A1189" s="5">
        <v>45628</v>
      </c>
      <c r="B1189" s="6" t="s">
        <v>83</v>
      </c>
      <c r="C1189" s="6" t="s">
        <v>239</v>
      </c>
      <c r="D1189" s="6" t="s">
        <v>240</v>
      </c>
      <c r="E1189" s="6" t="s">
        <v>241</v>
      </c>
      <c r="F1189" s="6" t="s">
        <v>242</v>
      </c>
      <c r="G1189" s="6" t="s">
        <v>31</v>
      </c>
      <c r="H1189" s="6" t="s">
        <v>117</v>
      </c>
      <c r="I1189" s="6">
        <v>112</v>
      </c>
      <c r="J1189" s="6">
        <v>-3</v>
      </c>
      <c r="K1189" s="6">
        <v>-135.12</v>
      </c>
      <c r="L1189" s="6" t="s">
        <v>153</v>
      </c>
      <c r="M1189" s="6" t="s">
        <v>207</v>
      </c>
      <c r="N1189" s="10">
        <f>IF(AND(Table1[[#This Row],[quantity]] &gt;= 0, Table1[[#This Row],[amount]] &gt;= 0), Table1[[#This Row],[quantity]] * Table1[[#This Row],[amount]], 0)</f>
        <v>0</v>
      </c>
      <c r="O1189" s="10">
        <f t="shared" si="72"/>
        <v>0</v>
      </c>
      <c r="P1189" s="10">
        <f t="shared" si="73"/>
        <v>1928.8899999999999</v>
      </c>
      <c r="Q1189" s="10">
        <f t="shared" si="74"/>
        <v>-702</v>
      </c>
      <c r="R1189" s="10">
        <f t="shared" si="75"/>
        <v>264</v>
      </c>
      <c r="S1189" s="10">
        <f>IF(Table1[[#This Row],[quantity]]&gt;0,Table1[[#This Row],[quantity]],0)</f>
        <v>0</v>
      </c>
      <c r="T1189" s="10">
        <f>IF(AND(Table1[[#This Row],[quantity]]&lt;0,Table1[[#This Row],[amount]]&lt;0),Table1[[#This Row],[quantity]]*Table1[[#This Row],[amount]],0)</f>
        <v>405.36</v>
      </c>
      <c r="U1189" s="10">
        <f>IF(Table1[[#This Row],[quantity]]&lt;0,Table1[[#This Row],[quantity]],0)</f>
        <v>-3</v>
      </c>
    </row>
    <row r="1190" spans="1:21" ht="14.25" customHeight="1" x14ac:dyDescent="0.25">
      <c r="A1190" s="5">
        <v>45628</v>
      </c>
      <c r="B1190" s="6" t="s">
        <v>13</v>
      </c>
      <c r="C1190" s="6" t="s">
        <v>29</v>
      </c>
      <c r="D1190" s="6" t="s">
        <v>30</v>
      </c>
      <c r="E1190" s="6" t="s">
        <v>16</v>
      </c>
      <c r="F1190" s="6" t="s">
        <v>17</v>
      </c>
      <c r="G1190" s="6" t="s">
        <v>31</v>
      </c>
      <c r="H1190" s="6" t="s">
        <v>32</v>
      </c>
      <c r="I1190" s="6">
        <v>18</v>
      </c>
      <c r="J1190" s="6">
        <v>-1</v>
      </c>
      <c r="K1190" s="6">
        <v>-404.08</v>
      </c>
      <c r="L1190" s="6" t="s">
        <v>20</v>
      </c>
      <c r="M1190" s="6" t="s">
        <v>21</v>
      </c>
      <c r="N1190" s="10">
        <f>IF(AND(Table1[[#This Row],[quantity]] &gt;= 0, Table1[[#This Row],[amount]] &gt;= 0), Table1[[#This Row],[quantity]] * Table1[[#This Row],[amount]], 0)</f>
        <v>0</v>
      </c>
      <c r="O1190" s="10">
        <f t="shared" si="72"/>
        <v>0</v>
      </c>
      <c r="P1190" s="10">
        <f t="shared" si="73"/>
        <v>0</v>
      </c>
      <c r="Q1190" s="10">
        <f t="shared" si="74"/>
        <v>-35</v>
      </c>
      <c r="R1190" s="10">
        <f t="shared" si="75"/>
        <v>32</v>
      </c>
      <c r="S1190" s="10">
        <f>IF(Table1[[#This Row],[quantity]]&gt;0,Table1[[#This Row],[quantity]],0)</f>
        <v>0</v>
      </c>
      <c r="T1190" s="10">
        <f>IF(AND(Table1[[#This Row],[quantity]]&lt;0,Table1[[#This Row],[amount]]&lt;0),Table1[[#This Row],[quantity]]*Table1[[#This Row],[amount]],0)</f>
        <v>404.08</v>
      </c>
      <c r="U1190" s="10">
        <f>IF(Table1[[#This Row],[quantity]]&lt;0,Table1[[#This Row],[quantity]],0)</f>
        <v>-1</v>
      </c>
    </row>
    <row r="1191" spans="1:21" ht="14.25" customHeight="1" x14ac:dyDescent="0.25">
      <c r="A1191" s="5">
        <v>45628</v>
      </c>
      <c r="B1191" s="6" t="s">
        <v>83</v>
      </c>
      <c r="C1191" s="6" t="s">
        <v>177</v>
      </c>
      <c r="D1191" s="6" t="s">
        <v>178</v>
      </c>
      <c r="E1191" s="6" t="s">
        <v>45</v>
      </c>
      <c r="F1191" s="6" t="s">
        <v>46</v>
      </c>
      <c r="G1191" s="6" t="s">
        <v>31</v>
      </c>
      <c r="H1191" s="6" t="s">
        <v>117</v>
      </c>
      <c r="I1191" s="6">
        <v>30</v>
      </c>
      <c r="J1191" s="6">
        <v>-2</v>
      </c>
      <c r="K1191" s="6">
        <v>-198.2</v>
      </c>
      <c r="L1191" s="6" t="s">
        <v>179</v>
      </c>
      <c r="M1191" s="6" t="s">
        <v>207</v>
      </c>
      <c r="N1191" s="10">
        <f>IF(AND(Table1[[#This Row],[quantity]] &gt;= 0, Table1[[#This Row],[amount]] &gt;= 0), Table1[[#This Row],[quantity]] * Table1[[#This Row],[amount]], 0)</f>
        <v>0</v>
      </c>
      <c r="O1191" s="10">
        <f t="shared" si="72"/>
        <v>0</v>
      </c>
      <c r="P1191" s="10">
        <f t="shared" si="73"/>
        <v>1928.8899999999999</v>
      </c>
      <c r="Q1191" s="10">
        <f t="shared" si="74"/>
        <v>-699</v>
      </c>
      <c r="R1191" s="10">
        <f t="shared" si="75"/>
        <v>263</v>
      </c>
      <c r="S1191" s="10">
        <f>IF(Table1[[#This Row],[quantity]]&gt;0,Table1[[#This Row],[quantity]],0)</f>
        <v>0</v>
      </c>
      <c r="T1191" s="10">
        <f>IF(AND(Table1[[#This Row],[quantity]]&lt;0,Table1[[#This Row],[amount]]&lt;0),Table1[[#This Row],[quantity]]*Table1[[#This Row],[amount]],0)</f>
        <v>396.4</v>
      </c>
      <c r="U1191" s="10">
        <f>IF(Table1[[#This Row],[quantity]]&lt;0,Table1[[#This Row],[quantity]],0)</f>
        <v>-2</v>
      </c>
    </row>
    <row r="1192" spans="1:21" ht="14.25" customHeight="1" x14ac:dyDescent="0.25">
      <c r="A1192" s="5">
        <v>45628</v>
      </c>
      <c r="B1192" s="6" t="s">
        <v>83</v>
      </c>
      <c r="C1192" s="6" t="s">
        <v>177</v>
      </c>
      <c r="D1192" s="6" t="s">
        <v>178</v>
      </c>
      <c r="E1192" s="6" t="s">
        <v>45</v>
      </c>
      <c r="F1192" s="6" t="s">
        <v>46</v>
      </c>
      <c r="G1192" s="6" t="s">
        <v>31</v>
      </c>
      <c r="H1192" s="6" t="s">
        <v>33</v>
      </c>
      <c r="I1192" s="6">
        <v>75</v>
      </c>
      <c r="J1192" s="6">
        <v>-2</v>
      </c>
      <c r="K1192" s="6">
        <v>-198.2</v>
      </c>
      <c r="L1192" s="6" t="s">
        <v>179</v>
      </c>
      <c r="M1192" s="6" t="s">
        <v>207</v>
      </c>
      <c r="N1192" s="10">
        <f>IF(AND(Table1[[#This Row],[quantity]] &gt;= 0, Table1[[#This Row],[amount]] &gt;= 0), Table1[[#This Row],[quantity]] * Table1[[#This Row],[amount]], 0)</f>
        <v>0</v>
      </c>
      <c r="O1192" s="10">
        <f t="shared" si="72"/>
        <v>0</v>
      </c>
      <c r="P1192" s="10">
        <f t="shared" si="73"/>
        <v>1928.8899999999999</v>
      </c>
      <c r="Q1192" s="10">
        <f t="shared" si="74"/>
        <v>-697</v>
      </c>
      <c r="R1192" s="10">
        <f t="shared" si="75"/>
        <v>262</v>
      </c>
      <c r="S1192" s="10">
        <f>IF(Table1[[#This Row],[quantity]]&gt;0,Table1[[#This Row],[quantity]],0)</f>
        <v>0</v>
      </c>
      <c r="T1192" s="10">
        <f>IF(AND(Table1[[#This Row],[quantity]]&lt;0,Table1[[#This Row],[amount]]&lt;0),Table1[[#This Row],[quantity]]*Table1[[#This Row],[amount]],0)</f>
        <v>396.4</v>
      </c>
      <c r="U1192" s="10">
        <f>IF(Table1[[#This Row],[quantity]]&lt;0,Table1[[#This Row],[quantity]],0)</f>
        <v>-2</v>
      </c>
    </row>
    <row r="1193" spans="1:21" ht="14.25" customHeight="1" x14ac:dyDescent="0.25">
      <c r="A1193" s="5">
        <v>45628</v>
      </c>
      <c r="B1193" s="6" t="s">
        <v>83</v>
      </c>
      <c r="C1193" s="6" t="s">
        <v>239</v>
      </c>
      <c r="D1193" s="6" t="s">
        <v>240</v>
      </c>
      <c r="E1193" s="6" t="s">
        <v>241</v>
      </c>
      <c r="F1193" s="6" t="s">
        <v>242</v>
      </c>
      <c r="G1193" s="6" t="s">
        <v>18</v>
      </c>
      <c r="H1193" s="6" t="s">
        <v>104</v>
      </c>
      <c r="I1193" s="6">
        <v>108</v>
      </c>
      <c r="J1193" s="6">
        <v>-2</v>
      </c>
      <c r="K1193" s="6">
        <v>-197.9</v>
      </c>
      <c r="L1193" s="6" t="s">
        <v>153</v>
      </c>
      <c r="M1193" s="6" t="s">
        <v>207</v>
      </c>
      <c r="N1193" s="10">
        <f>IF(AND(Table1[[#This Row],[quantity]] &gt;= 0, Table1[[#This Row],[amount]] &gt;= 0), Table1[[#This Row],[quantity]] * Table1[[#This Row],[amount]], 0)</f>
        <v>0</v>
      </c>
      <c r="O1193" s="10">
        <f t="shared" si="72"/>
        <v>0</v>
      </c>
      <c r="P1193" s="10">
        <f t="shared" si="73"/>
        <v>1928.8899999999999</v>
      </c>
      <c r="Q1193" s="10">
        <f t="shared" si="74"/>
        <v>-695</v>
      </c>
      <c r="R1193" s="10">
        <f t="shared" si="75"/>
        <v>261</v>
      </c>
      <c r="S1193" s="10">
        <f>IF(Table1[[#This Row],[quantity]]&gt;0,Table1[[#This Row],[quantity]],0)</f>
        <v>0</v>
      </c>
      <c r="T1193" s="10">
        <f>IF(AND(Table1[[#This Row],[quantity]]&lt;0,Table1[[#This Row],[amount]]&lt;0),Table1[[#This Row],[quantity]]*Table1[[#This Row],[amount]],0)</f>
        <v>395.8</v>
      </c>
      <c r="U1193" s="10">
        <f>IF(Table1[[#This Row],[quantity]]&lt;0,Table1[[#This Row],[quantity]],0)</f>
        <v>-2</v>
      </c>
    </row>
    <row r="1194" spans="1:21" ht="14.25" customHeight="1" x14ac:dyDescent="0.25">
      <c r="A1194" s="5">
        <v>45628</v>
      </c>
      <c r="B1194" s="6" t="s">
        <v>83</v>
      </c>
      <c r="C1194" s="6" t="s">
        <v>164</v>
      </c>
      <c r="D1194" s="6" t="s">
        <v>165</v>
      </c>
      <c r="E1194" s="6" t="s">
        <v>24</v>
      </c>
      <c r="F1194" s="6" t="s">
        <v>25</v>
      </c>
      <c r="G1194" s="6" t="s">
        <v>18</v>
      </c>
      <c r="H1194" s="6" t="s">
        <v>104</v>
      </c>
      <c r="I1194" s="6">
        <v>108</v>
      </c>
      <c r="J1194" s="6">
        <v>-2</v>
      </c>
      <c r="K1194" s="6">
        <v>-197.9</v>
      </c>
      <c r="L1194" s="6" t="s">
        <v>86</v>
      </c>
      <c r="M1194" s="6" t="s">
        <v>207</v>
      </c>
      <c r="N1194" s="10">
        <f>IF(AND(Table1[[#This Row],[quantity]] &gt;= 0, Table1[[#This Row],[amount]] &gt;= 0), Table1[[#This Row],[quantity]] * Table1[[#This Row],[amount]], 0)</f>
        <v>0</v>
      </c>
      <c r="O1194" s="10">
        <f t="shared" si="72"/>
        <v>0</v>
      </c>
      <c r="P1194" s="10">
        <f t="shared" si="73"/>
        <v>1928.8899999999999</v>
      </c>
      <c r="Q1194" s="10">
        <f t="shared" si="74"/>
        <v>-693</v>
      </c>
      <c r="R1194" s="10">
        <f t="shared" si="75"/>
        <v>260</v>
      </c>
      <c r="S1194" s="10">
        <f>IF(Table1[[#This Row],[quantity]]&gt;0,Table1[[#This Row],[quantity]],0)</f>
        <v>0</v>
      </c>
      <c r="T1194" s="10">
        <f>IF(AND(Table1[[#This Row],[quantity]]&lt;0,Table1[[#This Row],[amount]]&lt;0),Table1[[#This Row],[quantity]]*Table1[[#This Row],[amount]],0)</f>
        <v>395.8</v>
      </c>
      <c r="U1194" s="10">
        <f>IF(Table1[[#This Row],[quantity]]&lt;0,Table1[[#This Row],[quantity]],0)</f>
        <v>-2</v>
      </c>
    </row>
    <row r="1195" spans="1:21" ht="14.25" customHeight="1" x14ac:dyDescent="0.25">
      <c r="A1195" s="5">
        <v>45628</v>
      </c>
      <c r="B1195" s="6" t="s">
        <v>13</v>
      </c>
      <c r="C1195" s="6" t="s">
        <v>29</v>
      </c>
      <c r="D1195" s="6" t="s">
        <v>30</v>
      </c>
      <c r="E1195" s="6" t="s">
        <v>16</v>
      </c>
      <c r="F1195" s="6" t="s">
        <v>17</v>
      </c>
      <c r="G1195" s="6" t="s">
        <v>31</v>
      </c>
      <c r="H1195" s="6" t="s">
        <v>32</v>
      </c>
      <c r="I1195" s="6">
        <v>12</v>
      </c>
      <c r="J1195" s="6">
        <v>-1</v>
      </c>
      <c r="K1195" s="6">
        <v>-394.74</v>
      </c>
      <c r="L1195" s="6" t="s">
        <v>20</v>
      </c>
      <c r="M1195" s="6" t="s">
        <v>21</v>
      </c>
      <c r="N1195" s="10">
        <f>IF(AND(Table1[[#This Row],[quantity]] &gt;= 0, Table1[[#This Row],[amount]] &gt;= 0), Table1[[#This Row],[quantity]] * Table1[[#This Row],[amount]], 0)</f>
        <v>0</v>
      </c>
      <c r="O1195" s="10">
        <f t="shared" si="72"/>
        <v>0</v>
      </c>
      <c r="P1195" s="10">
        <f t="shared" si="73"/>
        <v>0</v>
      </c>
      <c r="Q1195" s="10">
        <f t="shared" si="74"/>
        <v>-34</v>
      </c>
      <c r="R1195" s="10">
        <f t="shared" si="75"/>
        <v>31</v>
      </c>
      <c r="S1195" s="10">
        <f>IF(Table1[[#This Row],[quantity]]&gt;0,Table1[[#This Row],[quantity]],0)</f>
        <v>0</v>
      </c>
      <c r="T1195" s="10">
        <f>IF(AND(Table1[[#This Row],[quantity]]&lt;0,Table1[[#This Row],[amount]]&lt;0),Table1[[#This Row],[quantity]]*Table1[[#This Row],[amount]],0)</f>
        <v>394.74</v>
      </c>
      <c r="U1195" s="10">
        <f>IF(Table1[[#This Row],[quantity]]&lt;0,Table1[[#This Row],[quantity]],0)</f>
        <v>-1</v>
      </c>
    </row>
    <row r="1196" spans="1:21" ht="14.25" customHeight="1" x14ac:dyDescent="0.25">
      <c r="A1196" s="5">
        <v>45628</v>
      </c>
      <c r="B1196" s="6" t="s">
        <v>83</v>
      </c>
      <c r="C1196" s="6" t="s">
        <v>644</v>
      </c>
      <c r="D1196" s="6" t="s">
        <v>645</v>
      </c>
      <c r="E1196" s="6" t="s">
        <v>264</v>
      </c>
      <c r="F1196" s="6" t="s">
        <v>283</v>
      </c>
      <c r="G1196" s="6" t="s">
        <v>74</v>
      </c>
      <c r="H1196" s="6" t="s">
        <v>75</v>
      </c>
      <c r="I1196" s="6">
        <v>60</v>
      </c>
      <c r="J1196" s="6">
        <v>-4</v>
      </c>
      <c r="K1196" s="6">
        <v>-98</v>
      </c>
      <c r="L1196" s="6" t="s">
        <v>438</v>
      </c>
      <c r="M1196" s="6" t="s">
        <v>207</v>
      </c>
      <c r="N1196" s="10">
        <f>IF(AND(Table1[[#This Row],[quantity]] &gt;= 0, Table1[[#This Row],[amount]] &gt;= 0), Table1[[#This Row],[quantity]] * Table1[[#This Row],[amount]], 0)</f>
        <v>0</v>
      </c>
      <c r="O1196" s="10">
        <f t="shared" si="72"/>
        <v>0</v>
      </c>
      <c r="P1196" s="10">
        <f t="shared" si="73"/>
        <v>1928.8899999999999</v>
      </c>
      <c r="Q1196" s="10">
        <f t="shared" si="74"/>
        <v>-691</v>
      </c>
      <c r="R1196" s="10">
        <f t="shared" si="75"/>
        <v>259</v>
      </c>
      <c r="S1196" s="10">
        <f>IF(Table1[[#This Row],[quantity]]&gt;0,Table1[[#This Row],[quantity]],0)</f>
        <v>0</v>
      </c>
      <c r="T1196" s="10">
        <f>IF(AND(Table1[[#This Row],[quantity]]&lt;0,Table1[[#This Row],[amount]]&lt;0),Table1[[#This Row],[quantity]]*Table1[[#This Row],[amount]],0)</f>
        <v>392</v>
      </c>
      <c r="U1196" s="10">
        <f>IF(Table1[[#This Row],[quantity]]&lt;0,Table1[[#This Row],[quantity]],0)</f>
        <v>-4</v>
      </c>
    </row>
    <row r="1197" spans="1:21" ht="14.25" customHeight="1" x14ac:dyDescent="0.25">
      <c r="A1197" s="5">
        <v>45628</v>
      </c>
      <c r="B1197" s="6" t="s">
        <v>83</v>
      </c>
      <c r="C1197" s="6" t="s">
        <v>436</v>
      </c>
      <c r="D1197" s="6" t="s">
        <v>437</v>
      </c>
      <c r="E1197" s="6" t="s">
        <v>264</v>
      </c>
      <c r="F1197" s="6" t="s">
        <v>283</v>
      </c>
      <c r="G1197" s="6" t="s">
        <v>74</v>
      </c>
      <c r="H1197" s="6" t="s">
        <v>75</v>
      </c>
      <c r="I1197" s="6">
        <v>60</v>
      </c>
      <c r="J1197" s="6">
        <v>-4</v>
      </c>
      <c r="K1197" s="6">
        <v>-98</v>
      </c>
      <c r="L1197" s="6" t="s">
        <v>438</v>
      </c>
      <c r="M1197" s="6" t="s">
        <v>207</v>
      </c>
      <c r="N1197" s="10">
        <f>IF(AND(Table1[[#This Row],[quantity]] &gt;= 0, Table1[[#This Row],[amount]] &gt;= 0), Table1[[#This Row],[quantity]] * Table1[[#This Row],[amount]], 0)</f>
        <v>0</v>
      </c>
      <c r="O1197" s="10">
        <f t="shared" si="72"/>
        <v>0</v>
      </c>
      <c r="P1197" s="10">
        <f t="shared" si="73"/>
        <v>1928.8899999999999</v>
      </c>
      <c r="Q1197" s="10">
        <f t="shared" si="74"/>
        <v>-687</v>
      </c>
      <c r="R1197" s="10">
        <f t="shared" si="75"/>
        <v>258</v>
      </c>
      <c r="S1197" s="10">
        <f>IF(Table1[[#This Row],[quantity]]&gt;0,Table1[[#This Row],[quantity]],0)</f>
        <v>0</v>
      </c>
      <c r="T1197" s="10">
        <f>IF(AND(Table1[[#This Row],[quantity]]&lt;0,Table1[[#This Row],[amount]]&lt;0),Table1[[#This Row],[quantity]]*Table1[[#This Row],[amount]],0)</f>
        <v>392</v>
      </c>
      <c r="U1197" s="10">
        <f>IF(Table1[[#This Row],[quantity]]&lt;0,Table1[[#This Row],[quantity]],0)</f>
        <v>-4</v>
      </c>
    </row>
    <row r="1198" spans="1:21" ht="14.25" customHeight="1" x14ac:dyDescent="0.25">
      <c r="A1198" s="5">
        <v>45628</v>
      </c>
      <c r="B1198" s="6" t="s">
        <v>83</v>
      </c>
      <c r="C1198" s="6" t="s">
        <v>439</v>
      </c>
      <c r="D1198" s="6" t="s">
        <v>440</v>
      </c>
      <c r="E1198" s="6" t="s">
        <v>264</v>
      </c>
      <c r="F1198" s="6" t="s">
        <v>283</v>
      </c>
      <c r="G1198" s="6" t="s">
        <v>74</v>
      </c>
      <c r="H1198" s="6" t="s">
        <v>75</v>
      </c>
      <c r="I1198" s="6">
        <v>60</v>
      </c>
      <c r="J1198" s="6">
        <v>-4</v>
      </c>
      <c r="K1198" s="6">
        <v>-98</v>
      </c>
      <c r="L1198" s="6" t="s">
        <v>438</v>
      </c>
      <c r="M1198" s="6" t="s">
        <v>207</v>
      </c>
      <c r="N1198" s="10">
        <f>IF(AND(Table1[[#This Row],[quantity]] &gt;= 0, Table1[[#This Row],[amount]] &gt;= 0), Table1[[#This Row],[quantity]] * Table1[[#This Row],[amount]], 0)</f>
        <v>0</v>
      </c>
      <c r="O1198" s="10">
        <f t="shared" si="72"/>
        <v>0</v>
      </c>
      <c r="P1198" s="10">
        <f t="shared" si="73"/>
        <v>1928.8899999999999</v>
      </c>
      <c r="Q1198" s="10">
        <f t="shared" si="74"/>
        <v>-683</v>
      </c>
      <c r="R1198" s="10">
        <f t="shared" si="75"/>
        <v>257</v>
      </c>
      <c r="S1198" s="10">
        <f>IF(Table1[[#This Row],[quantity]]&gt;0,Table1[[#This Row],[quantity]],0)</f>
        <v>0</v>
      </c>
      <c r="T1198" s="10">
        <f>IF(AND(Table1[[#This Row],[quantity]]&lt;0,Table1[[#This Row],[amount]]&lt;0),Table1[[#This Row],[quantity]]*Table1[[#This Row],[amount]],0)</f>
        <v>392</v>
      </c>
      <c r="U1198" s="10">
        <f>IF(Table1[[#This Row],[quantity]]&lt;0,Table1[[#This Row],[quantity]],0)</f>
        <v>-4</v>
      </c>
    </row>
    <row r="1199" spans="1:21" ht="14.25" customHeight="1" x14ac:dyDescent="0.25">
      <c r="A1199" s="5">
        <v>45628</v>
      </c>
      <c r="B1199" s="6" t="s">
        <v>83</v>
      </c>
      <c r="C1199" s="6" t="s">
        <v>441</v>
      </c>
      <c r="D1199" s="6" t="s">
        <v>442</v>
      </c>
      <c r="E1199" s="6" t="s">
        <v>264</v>
      </c>
      <c r="F1199" s="6" t="s">
        <v>283</v>
      </c>
      <c r="G1199" s="6" t="s">
        <v>74</v>
      </c>
      <c r="H1199" s="6" t="s">
        <v>75</v>
      </c>
      <c r="I1199" s="6">
        <v>60</v>
      </c>
      <c r="J1199" s="6">
        <v>-4</v>
      </c>
      <c r="K1199" s="6">
        <v>-98</v>
      </c>
      <c r="L1199" s="6" t="s">
        <v>438</v>
      </c>
      <c r="M1199" s="6" t="s">
        <v>207</v>
      </c>
      <c r="N1199" s="10">
        <f>IF(AND(Table1[[#This Row],[quantity]] &gt;= 0, Table1[[#This Row],[amount]] &gt;= 0), Table1[[#This Row],[quantity]] * Table1[[#This Row],[amount]], 0)</f>
        <v>0</v>
      </c>
      <c r="O1199" s="10">
        <f t="shared" si="72"/>
        <v>0</v>
      </c>
      <c r="P1199" s="10">
        <f t="shared" si="73"/>
        <v>1928.8899999999999</v>
      </c>
      <c r="Q1199" s="10">
        <f t="shared" si="74"/>
        <v>-679</v>
      </c>
      <c r="R1199" s="10">
        <f t="shared" si="75"/>
        <v>256</v>
      </c>
      <c r="S1199" s="10">
        <f>IF(Table1[[#This Row],[quantity]]&gt;0,Table1[[#This Row],[quantity]],0)</f>
        <v>0</v>
      </c>
      <c r="T1199" s="10">
        <f>IF(AND(Table1[[#This Row],[quantity]]&lt;0,Table1[[#This Row],[amount]]&lt;0),Table1[[#This Row],[quantity]]*Table1[[#This Row],[amount]],0)</f>
        <v>392</v>
      </c>
      <c r="U1199" s="10">
        <f>IF(Table1[[#This Row],[quantity]]&lt;0,Table1[[#This Row],[quantity]],0)</f>
        <v>-4</v>
      </c>
    </row>
    <row r="1200" spans="1:21" ht="14.25" customHeight="1" x14ac:dyDescent="0.25">
      <c r="A1200" s="5">
        <v>45628</v>
      </c>
      <c r="B1200" s="6" t="s">
        <v>83</v>
      </c>
      <c r="C1200" s="6" t="s">
        <v>443</v>
      </c>
      <c r="D1200" s="6" t="s">
        <v>444</v>
      </c>
      <c r="E1200" s="6" t="s">
        <v>264</v>
      </c>
      <c r="F1200" s="6" t="s">
        <v>283</v>
      </c>
      <c r="G1200" s="6" t="s">
        <v>74</v>
      </c>
      <c r="H1200" s="6" t="s">
        <v>75</v>
      </c>
      <c r="I1200" s="6">
        <v>60</v>
      </c>
      <c r="J1200" s="6">
        <v>-4</v>
      </c>
      <c r="K1200" s="6">
        <v>-98</v>
      </c>
      <c r="L1200" s="6" t="s">
        <v>438</v>
      </c>
      <c r="M1200" s="6" t="s">
        <v>207</v>
      </c>
      <c r="N1200" s="10">
        <f>IF(AND(Table1[[#This Row],[quantity]] &gt;= 0, Table1[[#This Row],[amount]] &gt;= 0), Table1[[#This Row],[quantity]] * Table1[[#This Row],[amount]], 0)</f>
        <v>0</v>
      </c>
      <c r="O1200" s="10">
        <f t="shared" si="72"/>
        <v>0</v>
      </c>
      <c r="P1200" s="10">
        <f t="shared" si="73"/>
        <v>1928.8899999999999</v>
      </c>
      <c r="Q1200" s="10">
        <f t="shared" si="74"/>
        <v>-675</v>
      </c>
      <c r="R1200" s="10">
        <f t="shared" si="75"/>
        <v>255</v>
      </c>
      <c r="S1200" s="10">
        <f>IF(Table1[[#This Row],[quantity]]&gt;0,Table1[[#This Row],[quantity]],0)</f>
        <v>0</v>
      </c>
      <c r="T1200" s="10">
        <f>IF(AND(Table1[[#This Row],[quantity]]&lt;0,Table1[[#This Row],[amount]]&lt;0),Table1[[#This Row],[quantity]]*Table1[[#This Row],[amount]],0)</f>
        <v>392</v>
      </c>
      <c r="U1200" s="10">
        <f>IF(Table1[[#This Row],[quantity]]&lt;0,Table1[[#This Row],[quantity]],0)</f>
        <v>-4</v>
      </c>
    </row>
    <row r="1201" spans="1:21" ht="14.25" customHeight="1" x14ac:dyDescent="0.25">
      <c r="A1201" s="5">
        <v>45628</v>
      </c>
      <c r="B1201" s="6" t="s">
        <v>83</v>
      </c>
      <c r="C1201" s="6" t="s">
        <v>445</v>
      </c>
      <c r="D1201" s="6" t="s">
        <v>446</v>
      </c>
      <c r="E1201" s="6" t="s">
        <v>264</v>
      </c>
      <c r="F1201" s="6" t="s">
        <v>283</v>
      </c>
      <c r="G1201" s="6" t="s">
        <v>74</v>
      </c>
      <c r="H1201" s="6" t="s">
        <v>75</v>
      </c>
      <c r="I1201" s="6">
        <v>60</v>
      </c>
      <c r="J1201" s="6">
        <v>-4</v>
      </c>
      <c r="K1201" s="6">
        <v>-98</v>
      </c>
      <c r="L1201" s="6" t="s">
        <v>438</v>
      </c>
      <c r="M1201" s="6" t="s">
        <v>207</v>
      </c>
      <c r="N1201" s="10">
        <f>IF(AND(Table1[[#This Row],[quantity]] &gt;= 0, Table1[[#This Row],[amount]] &gt;= 0), Table1[[#This Row],[quantity]] * Table1[[#This Row],[amount]], 0)</f>
        <v>0</v>
      </c>
      <c r="O1201" s="10">
        <f t="shared" si="72"/>
        <v>0</v>
      </c>
      <c r="P1201" s="10">
        <f t="shared" si="73"/>
        <v>1928.8899999999999</v>
      </c>
      <c r="Q1201" s="10">
        <f t="shared" si="74"/>
        <v>-671</v>
      </c>
      <c r="R1201" s="10">
        <f t="shared" si="75"/>
        <v>254</v>
      </c>
      <c r="S1201" s="10">
        <f>IF(Table1[[#This Row],[quantity]]&gt;0,Table1[[#This Row],[quantity]],0)</f>
        <v>0</v>
      </c>
      <c r="T1201" s="10">
        <f>IF(AND(Table1[[#This Row],[quantity]]&lt;0,Table1[[#This Row],[amount]]&lt;0),Table1[[#This Row],[quantity]]*Table1[[#This Row],[amount]],0)</f>
        <v>392</v>
      </c>
      <c r="U1201" s="10">
        <f>IF(Table1[[#This Row],[quantity]]&lt;0,Table1[[#This Row],[quantity]],0)</f>
        <v>-4</v>
      </c>
    </row>
    <row r="1202" spans="1:21" ht="14.25" customHeight="1" x14ac:dyDescent="0.25">
      <c r="A1202" s="5">
        <v>45628</v>
      </c>
      <c r="B1202" s="6" t="s">
        <v>83</v>
      </c>
      <c r="C1202" s="6" t="s">
        <v>447</v>
      </c>
      <c r="D1202" s="6" t="s">
        <v>448</v>
      </c>
      <c r="E1202" s="6" t="s">
        <v>449</v>
      </c>
      <c r="F1202" s="6" t="s">
        <v>450</v>
      </c>
      <c r="G1202" s="6" t="s">
        <v>74</v>
      </c>
      <c r="H1202" s="6" t="s">
        <v>75</v>
      </c>
      <c r="I1202" s="6">
        <v>60</v>
      </c>
      <c r="J1202" s="6">
        <v>-4</v>
      </c>
      <c r="K1202" s="6">
        <v>-98</v>
      </c>
      <c r="L1202" s="6" t="s">
        <v>438</v>
      </c>
      <c r="M1202" s="6" t="s">
        <v>207</v>
      </c>
      <c r="N1202" s="10">
        <f>IF(AND(Table1[[#This Row],[quantity]] &gt;= 0, Table1[[#This Row],[amount]] &gt;= 0), Table1[[#This Row],[quantity]] * Table1[[#This Row],[amount]], 0)</f>
        <v>0</v>
      </c>
      <c r="O1202" s="10">
        <f t="shared" si="72"/>
        <v>0</v>
      </c>
      <c r="P1202" s="10">
        <f t="shared" si="73"/>
        <v>1928.8899999999999</v>
      </c>
      <c r="Q1202" s="10">
        <f t="shared" si="74"/>
        <v>-667</v>
      </c>
      <c r="R1202" s="10">
        <f t="shared" si="75"/>
        <v>253</v>
      </c>
      <c r="S1202" s="10">
        <f>IF(Table1[[#This Row],[quantity]]&gt;0,Table1[[#This Row],[quantity]],0)</f>
        <v>0</v>
      </c>
      <c r="T1202" s="10">
        <f>IF(AND(Table1[[#This Row],[quantity]]&lt;0,Table1[[#This Row],[amount]]&lt;0),Table1[[#This Row],[quantity]]*Table1[[#This Row],[amount]],0)</f>
        <v>392</v>
      </c>
      <c r="U1202" s="10">
        <f>IF(Table1[[#This Row],[quantity]]&lt;0,Table1[[#This Row],[quantity]],0)</f>
        <v>-4</v>
      </c>
    </row>
    <row r="1203" spans="1:21" ht="14.25" customHeight="1" x14ac:dyDescent="0.25">
      <c r="A1203" s="5">
        <v>45628</v>
      </c>
      <c r="B1203" s="6" t="s">
        <v>83</v>
      </c>
      <c r="C1203" s="6" t="s">
        <v>451</v>
      </c>
      <c r="D1203" s="6" t="s">
        <v>452</v>
      </c>
      <c r="E1203" s="6" t="s">
        <v>264</v>
      </c>
      <c r="F1203" s="6" t="s">
        <v>283</v>
      </c>
      <c r="G1203" s="6" t="s">
        <v>74</v>
      </c>
      <c r="H1203" s="6" t="s">
        <v>75</v>
      </c>
      <c r="I1203" s="6">
        <v>60</v>
      </c>
      <c r="J1203" s="6">
        <v>-4</v>
      </c>
      <c r="K1203" s="6">
        <v>-98</v>
      </c>
      <c r="L1203" s="6" t="s">
        <v>438</v>
      </c>
      <c r="M1203" s="6" t="s">
        <v>207</v>
      </c>
      <c r="N1203" s="10">
        <f>IF(AND(Table1[[#This Row],[quantity]] &gt;= 0, Table1[[#This Row],[amount]] &gt;= 0), Table1[[#This Row],[quantity]] * Table1[[#This Row],[amount]], 0)</f>
        <v>0</v>
      </c>
      <c r="O1203" s="10">
        <f t="shared" si="72"/>
        <v>0</v>
      </c>
      <c r="P1203" s="10">
        <f t="shared" si="73"/>
        <v>1928.8899999999999</v>
      </c>
      <c r="Q1203" s="10">
        <f t="shared" si="74"/>
        <v>-663</v>
      </c>
      <c r="R1203" s="10">
        <f t="shared" si="75"/>
        <v>252</v>
      </c>
      <c r="S1203" s="10">
        <f>IF(Table1[[#This Row],[quantity]]&gt;0,Table1[[#This Row],[quantity]],0)</f>
        <v>0</v>
      </c>
      <c r="T1203" s="10">
        <f>IF(AND(Table1[[#This Row],[quantity]]&lt;0,Table1[[#This Row],[amount]]&lt;0),Table1[[#This Row],[quantity]]*Table1[[#This Row],[amount]],0)</f>
        <v>392</v>
      </c>
      <c r="U1203" s="10">
        <f>IF(Table1[[#This Row],[quantity]]&lt;0,Table1[[#This Row],[quantity]],0)</f>
        <v>-4</v>
      </c>
    </row>
    <row r="1204" spans="1:21" ht="14.25" customHeight="1" x14ac:dyDescent="0.25">
      <c r="A1204" s="5">
        <v>45628</v>
      </c>
      <c r="B1204" s="6" t="s">
        <v>83</v>
      </c>
      <c r="C1204" s="6" t="s">
        <v>453</v>
      </c>
      <c r="D1204" s="6" t="s">
        <v>454</v>
      </c>
      <c r="E1204" s="6" t="s">
        <v>264</v>
      </c>
      <c r="F1204" s="6" t="s">
        <v>283</v>
      </c>
      <c r="G1204" s="6" t="s">
        <v>74</v>
      </c>
      <c r="H1204" s="6" t="s">
        <v>75</v>
      </c>
      <c r="I1204" s="6">
        <v>60</v>
      </c>
      <c r="J1204" s="6">
        <v>-4</v>
      </c>
      <c r="K1204" s="6">
        <v>-98</v>
      </c>
      <c r="L1204" s="6" t="s">
        <v>438</v>
      </c>
      <c r="M1204" s="6" t="s">
        <v>207</v>
      </c>
      <c r="N1204" s="10">
        <f>IF(AND(Table1[[#This Row],[quantity]] &gt;= 0, Table1[[#This Row],[amount]] &gt;= 0), Table1[[#This Row],[quantity]] * Table1[[#This Row],[amount]], 0)</f>
        <v>0</v>
      </c>
      <c r="O1204" s="10">
        <f t="shared" si="72"/>
        <v>0</v>
      </c>
      <c r="P1204" s="10">
        <f t="shared" si="73"/>
        <v>1928.8899999999999</v>
      </c>
      <c r="Q1204" s="10">
        <f t="shared" si="74"/>
        <v>-659</v>
      </c>
      <c r="R1204" s="10">
        <f t="shared" si="75"/>
        <v>251</v>
      </c>
      <c r="S1204" s="10">
        <f>IF(Table1[[#This Row],[quantity]]&gt;0,Table1[[#This Row],[quantity]],0)</f>
        <v>0</v>
      </c>
      <c r="T1204" s="10">
        <f>IF(AND(Table1[[#This Row],[quantity]]&lt;0,Table1[[#This Row],[amount]]&lt;0),Table1[[#This Row],[quantity]]*Table1[[#This Row],[amount]],0)</f>
        <v>392</v>
      </c>
      <c r="U1204" s="10">
        <f>IF(Table1[[#This Row],[quantity]]&lt;0,Table1[[#This Row],[quantity]],0)</f>
        <v>-4</v>
      </c>
    </row>
    <row r="1205" spans="1:21" ht="14.25" customHeight="1" x14ac:dyDescent="0.25">
      <c r="A1205" s="5">
        <v>45628</v>
      </c>
      <c r="B1205" s="6" t="s">
        <v>83</v>
      </c>
      <c r="C1205" s="6" t="s">
        <v>455</v>
      </c>
      <c r="D1205" s="6" t="s">
        <v>456</v>
      </c>
      <c r="E1205" s="6" t="s">
        <v>264</v>
      </c>
      <c r="F1205" s="6" t="s">
        <v>283</v>
      </c>
      <c r="G1205" s="6" t="s">
        <v>74</v>
      </c>
      <c r="H1205" s="6" t="s">
        <v>75</v>
      </c>
      <c r="I1205" s="6">
        <v>60</v>
      </c>
      <c r="J1205" s="6">
        <v>-4</v>
      </c>
      <c r="K1205" s="6">
        <v>-98</v>
      </c>
      <c r="L1205" s="6" t="s">
        <v>438</v>
      </c>
      <c r="M1205" s="6" t="s">
        <v>207</v>
      </c>
      <c r="N1205" s="10">
        <f>IF(AND(Table1[[#This Row],[quantity]] &gt;= 0, Table1[[#This Row],[amount]] &gt;= 0), Table1[[#This Row],[quantity]] * Table1[[#This Row],[amount]], 0)</f>
        <v>0</v>
      </c>
      <c r="O1205" s="10">
        <f t="shared" si="72"/>
        <v>0</v>
      </c>
      <c r="P1205" s="10">
        <f t="shared" si="73"/>
        <v>1928.8899999999999</v>
      </c>
      <c r="Q1205" s="10">
        <f t="shared" si="74"/>
        <v>-655</v>
      </c>
      <c r="R1205" s="10">
        <f t="shared" si="75"/>
        <v>250</v>
      </c>
      <c r="S1205" s="10">
        <f>IF(Table1[[#This Row],[quantity]]&gt;0,Table1[[#This Row],[quantity]],0)</f>
        <v>0</v>
      </c>
      <c r="T1205" s="10">
        <f>IF(AND(Table1[[#This Row],[quantity]]&lt;0,Table1[[#This Row],[amount]]&lt;0),Table1[[#This Row],[quantity]]*Table1[[#This Row],[amount]],0)</f>
        <v>392</v>
      </c>
      <c r="U1205" s="10">
        <f>IF(Table1[[#This Row],[quantity]]&lt;0,Table1[[#This Row],[quantity]],0)</f>
        <v>-4</v>
      </c>
    </row>
    <row r="1206" spans="1:21" ht="14.25" customHeight="1" x14ac:dyDescent="0.25">
      <c r="A1206" s="5">
        <v>45628</v>
      </c>
      <c r="B1206" s="6" t="s">
        <v>83</v>
      </c>
      <c r="C1206" s="6" t="s">
        <v>457</v>
      </c>
      <c r="D1206" s="6" t="s">
        <v>458</v>
      </c>
      <c r="E1206" s="6" t="s">
        <v>449</v>
      </c>
      <c r="F1206" s="6" t="s">
        <v>450</v>
      </c>
      <c r="G1206" s="6" t="s">
        <v>74</v>
      </c>
      <c r="H1206" s="6" t="s">
        <v>75</v>
      </c>
      <c r="I1206" s="6">
        <v>60</v>
      </c>
      <c r="J1206" s="6">
        <v>-4</v>
      </c>
      <c r="K1206" s="6">
        <v>-98</v>
      </c>
      <c r="L1206" s="6" t="s">
        <v>438</v>
      </c>
      <c r="M1206" s="6" t="s">
        <v>207</v>
      </c>
      <c r="N1206" s="10">
        <f>IF(AND(Table1[[#This Row],[quantity]] &gt;= 0, Table1[[#This Row],[amount]] &gt;= 0), Table1[[#This Row],[quantity]] * Table1[[#This Row],[amount]], 0)</f>
        <v>0</v>
      </c>
      <c r="O1206" s="10">
        <f t="shared" si="72"/>
        <v>0</v>
      </c>
      <c r="P1206" s="10">
        <f t="shared" si="73"/>
        <v>1928.8899999999999</v>
      </c>
      <c r="Q1206" s="10">
        <f t="shared" si="74"/>
        <v>-651</v>
      </c>
      <c r="R1206" s="10">
        <f t="shared" si="75"/>
        <v>249</v>
      </c>
      <c r="S1206" s="10">
        <f>IF(Table1[[#This Row],[quantity]]&gt;0,Table1[[#This Row],[quantity]],0)</f>
        <v>0</v>
      </c>
      <c r="T1206" s="10">
        <f>IF(AND(Table1[[#This Row],[quantity]]&lt;0,Table1[[#This Row],[amount]]&lt;0),Table1[[#This Row],[quantity]]*Table1[[#This Row],[amount]],0)</f>
        <v>392</v>
      </c>
      <c r="U1206" s="10">
        <f>IF(Table1[[#This Row],[quantity]]&lt;0,Table1[[#This Row],[quantity]],0)</f>
        <v>-4</v>
      </c>
    </row>
    <row r="1207" spans="1:21" ht="14.25" customHeight="1" x14ac:dyDescent="0.25">
      <c r="A1207" s="5">
        <v>45628</v>
      </c>
      <c r="B1207" s="6" t="s">
        <v>83</v>
      </c>
      <c r="C1207" s="6" t="s">
        <v>459</v>
      </c>
      <c r="D1207" s="6" t="s">
        <v>460</v>
      </c>
      <c r="E1207" s="6" t="s">
        <v>264</v>
      </c>
      <c r="F1207" s="6" t="s">
        <v>283</v>
      </c>
      <c r="G1207" s="6" t="s">
        <v>74</v>
      </c>
      <c r="H1207" s="6" t="s">
        <v>75</v>
      </c>
      <c r="I1207" s="6">
        <v>60</v>
      </c>
      <c r="J1207" s="6">
        <v>-4</v>
      </c>
      <c r="K1207" s="6">
        <v>-98</v>
      </c>
      <c r="L1207" s="6" t="s">
        <v>438</v>
      </c>
      <c r="M1207" s="6" t="s">
        <v>207</v>
      </c>
      <c r="N1207" s="10">
        <f>IF(AND(Table1[[#This Row],[quantity]] &gt;= 0, Table1[[#This Row],[amount]] &gt;= 0), Table1[[#This Row],[quantity]] * Table1[[#This Row],[amount]], 0)</f>
        <v>0</v>
      </c>
      <c r="O1207" s="10">
        <f t="shared" si="72"/>
        <v>0</v>
      </c>
      <c r="P1207" s="10">
        <f t="shared" si="73"/>
        <v>1928.8899999999999</v>
      </c>
      <c r="Q1207" s="10">
        <f t="shared" si="74"/>
        <v>-647</v>
      </c>
      <c r="R1207" s="10">
        <f t="shared" si="75"/>
        <v>248</v>
      </c>
      <c r="S1207" s="10">
        <f>IF(Table1[[#This Row],[quantity]]&gt;0,Table1[[#This Row],[quantity]],0)</f>
        <v>0</v>
      </c>
      <c r="T1207" s="10">
        <f>IF(AND(Table1[[#This Row],[quantity]]&lt;0,Table1[[#This Row],[amount]]&lt;0),Table1[[#This Row],[quantity]]*Table1[[#This Row],[amount]],0)</f>
        <v>392</v>
      </c>
      <c r="U1207" s="10">
        <f>IF(Table1[[#This Row],[quantity]]&lt;0,Table1[[#This Row],[quantity]],0)</f>
        <v>-4</v>
      </c>
    </row>
    <row r="1208" spans="1:21" ht="14.25" customHeight="1" x14ac:dyDescent="0.25">
      <c r="A1208" s="5">
        <v>45628</v>
      </c>
      <c r="B1208" s="6" t="s">
        <v>83</v>
      </c>
      <c r="C1208" s="6" t="s">
        <v>461</v>
      </c>
      <c r="D1208" s="6" t="s">
        <v>462</v>
      </c>
      <c r="E1208" s="6" t="s">
        <v>264</v>
      </c>
      <c r="F1208" s="6" t="s">
        <v>283</v>
      </c>
      <c r="G1208" s="6" t="s">
        <v>74</v>
      </c>
      <c r="H1208" s="6" t="s">
        <v>75</v>
      </c>
      <c r="I1208" s="6">
        <v>60</v>
      </c>
      <c r="J1208" s="6">
        <v>-4</v>
      </c>
      <c r="K1208" s="6">
        <v>-98</v>
      </c>
      <c r="L1208" s="6" t="s">
        <v>438</v>
      </c>
      <c r="M1208" s="6" t="s">
        <v>207</v>
      </c>
      <c r="N1208" s="10">
        <f>IF(AND(Table1[[#This Row],[quantity]] &gt;= 0, Table1[[#This Row],[amount]] &gt;= 0), Table1[[#This Row],[quantity]] * Table1[[#This Row],[amount]], 0)</f>
        <v>0</v>
      </c>
      <c r="O1208" s="10">
        <f t="shared" si="72"/>
        <v>0</v>
      </c>
      <c r="P1208" s="10">
        <f t="shared" si="73"/>
        <v>1928.8899999999999</v>
      </c>
      <c r="Q1208" s="10">
        <f t="shared" si="74"/>
        <v>-643</v>
      </c>
      <c r="R1208" s="10">
        <f t="shared" si="75"/>
        <v>247</v>
      </c>
      <c r="S1208" s="10">
        <f>IF(Table1[[#This Row],[quantity]]&gt;0,Table1[[#This Row],[quantity]],0)</f>
        <v>0</v>
      </c>
      <c r="T1208" s="10">
        <f>IF(AND(Table1[[#This Row],[quantity]]&lt;0,Table1[[#This Row],[amount]]&lt;0),Table1[[#This Row],[quantity]]*Table1[[#This Row],[amount]],0)</f>
        <v>392</v>
      </c>
      <c r="U1208" s="10">
        <f>IF(Table1[[#This Row],[quantity]]&lt;0,Table1[[#This Row],[quantity]],0)</f>
        <v>-4</v>
      </c>
    </row>
    <row r="1209" spans="1:21" ht="14.25" customHeight="1" x14ac:dyDescent="0.25">
      <c r="A1209" s="5">
        <v>45628</v>
      </c>
      <c r="B1209" s="6" t="s">
        <v>83</v>
      </c>
      <c r="C1209" s="6" t="s">
        <v>463</v>
      </c>
      <c r="D1209" s="6" t="s">
        <v>464</v>
      </c>
      <c r="E1209" s="6" t="s">
        <v>264</v>
      </c>
      <c r="F1209" s="6" t="s">
        <v>283</v>
      </c>
      <c r="G1209" s="6" t="s">
        <v>74</v>
      </c>
      <c r="H1209" s="6" t="s">
        <v>75</v>
      </c>
      <c r="I1209" s="6">
        <v>60</v>
      </c>
      <c r="J1209" s="6">
        <v>-4</v>
      </c>
      <c r="K1209" s="6">
        <v>-98</v>
      </c>
      <c r="L1209" s="6" t="s">
        <v>438</v>
      </c>
      <c r="M1209" s="6" t="s">
        <v>207</v>
      </c>
      <c r="N1209" s="10">
        <f>IF(AND(Table1[[#This Row],[quantity]] &gt;= 0, Table1[[#This Row],[amount]] &gt;= 0), Table1[[#This Row],[quantity]] * Table1[[#This Row],[amount]], 0)</f>
        <v>0</v>
      </c>
      <c r="O1209" s="10">
        <f t="shared" si="72"/>
        <v>0</v>
      </c>
      <c r="P1209" s="10">
        <f t="shared" si="73"/>
        <v>1928.8899999999999</v>
      </c>
      <c r="Q1209" s="10">
        <f t="shared" si="74"/>
        <v>-639</v>
      </c>
      <c r="R1209" s="10">
        <f t="shared" si="75"/>
        <v>246</v>
      </c>
      <c r="S1209" s="10">
        <f>IF(Table1[[#This Row],[quantity]]&gt;0,Table1[[#This Row],[quantity]],0)</f>
        <v>0</v>
      </c>
      <c r="T1209" s="10">
        <f>IF(AND(Table1[[#This Row],[quantity]]&lt;0,Table1[[#This Row],[amount]]&lt;0),Table1[[#This Row],[quantity]]*Table1[[#This Row],[amount]],0)</f>
        <v>392</v>
      </c>
      <c r="U1209" s="10">
        <f>IF(Table1[[#This Row],[quantity]]&lt;0,Table1[[#This Row],[quantity]],0)</f>
        <v>-4</v>
      </c>
    </row>
    <row r="1210" spans="1:21" ht="14.25" customHeight="1" x14ac:dyDescent="0.25">
      <c r="A1210" s="5">
        <v>45628</v>
      </c>
      <c r="B1210" s="6" t="s">
        <v>83</v>
      </c>
      <c r="C1210" s="6" t="s">
        <v>465</v>
      </c>
      <c r="D1210" s="6" t="s">
        <v>466</v>
      </c>
      <c r="E1210" s="6" t="s">
        <v>264</v>
      </c>
      <c r="F1210" s="6" t="s">
        <v>283</v>
      </c>
      <c r="G1210" s="6" t="s">
        <v>74</v>
      </c>
      <c r="H1210" s="6" t="s">
        <v>75</v>
      </c>
      <c r="I1210" s="6">
        <v>60</v>
      </c>
      <c r="J1210" s="6">
        <v>-4</v>
      </c>
      <c r="K1210" s="6">
        <v>-98</v>
      </c>
      <c r="L1210" s="6" t="s">
        <v>438</v>
      </c>
      <c r="M1210" s="6" t="s">
        <v>207</v>
      </c>
      <c r="N1210" s="10">
        <f>IF(AND(Table1[[#This Row],[quantity]] &gt;= 0, Table1[[#This Row],[amount]] &gt;= 0), Table1[[#This Row],[quantity]] * Table1[[#This Row],[amount]], 0)</f>
        <v>0</v>
      </c>
      <c r="O1210" s="10">
        <f t="shared" si="72"/>
        <v>0</v>
      </c>
      <c r="P1210" s="10">
        <f t="shared" si="73"/>
        <v>1928.8899999999999</v>
      </c>
      <c r="Q1210" s="10">
        <f t="shared" si="74"/>
        <v>-635</v>
      </c>
      <c r="R1210" s="10">
        <f t="shared" si="75"/>
        <v>245</v>
      </c>
      <c r="S1210" s="10">
        <f>IF(Table1[[#This Row],[quantity]]&gt;0,Table1[[#This Row],[quantity]],0)</f>
        <v>0</v>
      </c>
      <c r="T1210" s="10">
        <f>IF(AND(Table1[[#This Row],[quantity]]&lt;0,Table1[[#This Row],[amount]]&lt;0),Table1[[#This Row],[quantity]]*Table1[[#This Row],[amount]],0)</f>
        <v>392</v>
      </c>
      <c r="U1210" s="10">
        <f>IF(Table1[[#This Row],[quantity]]&lt;0,Table1[[#This Row],[quantity]],0)</f>
        <v>-4</v>
      </c>
    </row>
    <row r="1211" spans="1:21" ht="14.25" customHeight="1" x14ac:dyDescent="0.25">
      <c r="A1211" s="5">
        <v>45628</v>
      </c>
      <c r="B1211" s="6" t="s">
        <v>83</v>
      </c>
      <c r="C1211" s="6" t="s">
        <v>467</v>
      </c>
      <c r="D1211" s="6" t="s">
        <v>468</v>
      </c>
      <c r="E1211" s="6" t="s">
        <v>264</v>
      </c>
      <c r="F1211" s="6" t="s">
        <v>283</v>
      </c>
      <c r="G1211" s="6" t="s">
        <v>74</v>
      </c>
      <c r="H1211" s="6" t="s">
        <v>75</v>
      </c>
      <c r="I1211" s="6">
        <v>60</v>
      </c>
      <c r="J1211" s="6">
        <v>-4</v>
      </c>
      <c r="K1211" s="6">
        <v>-98</v>
      </c>
      <c r="L1211" s="6" t="s">
        <v>438</v>
      </c>
      <c r="M1211" s="6" t="s">
        <v>207</v>
      </c>
      <c r="N1211" s="10">
        <f>IF(AND(Table1[[#This Row],[quantity]] &gt;= 0, Table1[[#This Row],[amount]] &gt;= 0), Table1[[#This Row],[quantity]] * Table1[[#This Row],[amount]], 0)</f>
        <v>0</v>
      </c>
      <c r="O1211" s="10">
        <f t="shared" si="72"/>
        <v>0</v>
      </c>
      <c r="P1211" s="10">
        <f t="shared" si="73"/>
        <v>1928.8899999999999</v>
      </c>
      <c r="Q1211" s="10">
        <f t="shared" si="74"/>
        <v>-631</v>
      </c>
      <c r="R1211" s="10">
        <f t="shared" si="75"/>
        <v>244</v>
      </c>
      <c r="S1211" s="10">
        <f>IF(Table1[[#This Row],[quantity]]&gt;0,Table1[[#This Row],[quantity]],0)</f>
        <v>0</v>
      </c>
      <c r="T1211" s="10">
        <f>IF(AND(Table1[[#This Row],[quantity]]&lt;0,Table1[[#This Row],[amount]]&lt;0),Table1[[#This Row],[quantity]]*Table1[[#This Row],[amount]],0)</f>
        <v>392</v>
      </c>
      <c r="U1211" s="10">
        <f>IF(Table1[[#This Row],[quantity]]&lt;0,Table1[[#This Row],[quantity]],0)</f>
        <v>-4</v>
      </c>
    </row>
    <row r="1212" spans="1:21" ht="14.25" customHeight="1" x14ac:dyDescent="0.25">
      <c r="A1212" s="5">
        <v>45628</v>
      </c>
      <c r="B1212" s="6" t="s">
        <v>83</v>
      </c>
      <c r="C1212" s="6" t="s">
        <v>469</v>
      </c>
      <c r="D1212" s="6" t="s">
        <v>470</v>
      </c>
      <c r="E1212" s="6" t="s">
        <v>264</v>
      </c>
      <c r="F1212" s="6" t="s">
        <v>283</v>
      </c>
      <c r="G1212" s="6" t="s">
        <v>74</v>
      </c>
      <c r="H1212" s="6" t="s">
        <v>75</v>
      </c>
      <c r="I1212" s="6">
        <v>60</v>
      </c>
      <c r="J1212" s="6">
        <v>-4</v>
      </c>
      <c r="K1212" s="6">
        <v>-98</v>
      </c>
      <c r="L1212" s="6" t="s">
        <v>438</v>
      </c>
      <c r="M1212" s="6" t="s">
        <v>207</v>
      </c>
      <c r="N1212" s="10">
        <f>IF(AND(Table1[[#This Row],[quantity]] &gt;= 0, Table1[[#This Row],[amount]] &gt;= 0), Table1[[#This Row],[quantity]] * Table1[[#This Row],[amount]], 0)</f>
        <v>0</v>
      </c>
      <c r="O1212" s="10">
        <f t="shared" si="72"/>
        <v>0</v>
      </c>
      <c r="P1212" s="10">
        <f t="shared" si="73"/>
        <v>1928.8899999999999</v>
      </c>
      <c r="Q1212" s="10">
        <f t="shared" si="74"/>
        <v>-627</v>
      </c>
      <c r="R1212" s="10">
        <f t="shared" si="75"/>
        <v>243</v>
      </c>
      <c r="S1212" s="10">
        <f>IF(Table1[[#This Row],[quantity]]&gt;0,Table1[[#This Row],[quantity]],0)</f>
        <v>0</v>
      </c>
      <c r="T1212" s="10">
        <f>IF(AND(Table1[[#This Row],[quantity]]&lt;0,Table1[[#This Row],[amount]]&lt;0),Table1[[#This Row],[quantity]]*Table1[[#This Row],[amount]],0)</f>
        <v>392</v>
      </c>
      <c r="U1212" s="10">
        <f>IF(Table1[[#This Row],[quantity]]&lt;0,Table1[[#This Row],[quantity]],0)</f>
        <v>-4</v>
      </c>
    </row>
    <row r="1213" spans="1:21" ht="14.25" customHeight="1" x14ac:dyDescent="0.25">
      <c r="A1213" s="5">
        <v>45628</v>
      </c>
      <c r="B1213" s="6" t="s">
        <v>83</v>
      </c>
      <c r="C1213" s="6" t="s">
        <v>471</v>
      </c>
      <c r="D1213" s="6" t="s">
        <v>472</v>
      </c>
      <c r="E1213" s="6" t="s">
        <v>264</v>
      </c>
      <c r="F1213" s="6" t="s">
        <v>283</v>
      </c>
      <c r="G1213" s="6" t="s">
        <v>74</v>
      </c>
      <c r="H1213" s="6" t="s">
        <v>75</v>
      </c>
      <c r="I1213" s="6">
        <v>60</v>
      </c>
      <c r="J1213" s="6">
        <v>-4</v>
      </c>
      <c r="K1213" s="6">
        <v>-98</v>
      </c>
      <c r="L1213" s="6" t="s">
        <v>438</v>
      </c>
      <c r="M1213" s="6" t="s">
        <v>207</v>
      </c>
      <c r="N1213" s="10">
        <f>IF(AND(Table1[[#This Row],[quantity]] &gt;= 0, Table1[[#This Row],[amount]] &gt;= 0), Table1[[#This Row],[quantity]] * Table1[[#This Row],[amount]], 0)</f>
        <v>0</v>
      </c>
      <c r="O1213" s="10">
        <f t="shared" si="72"/>
        <v>0</v>
      </c>
      <c r="P1213" s="10">
        <f t="shared" si="73"/>
        <v>1928.8899999999999</v>
      </c>
      <c r="Q1213" s="10">
        <f t="shared" si="74"/>
        <v>-623</v>
      </c>
      <c r="R1213" s="10">
        <f t="shared" si="75"/>
        <v>242</v>
      </c>
      <c r="S1213" s="10">
        <f>IF(Table1[[#This Row],[quantity]]&gt;0,Table1[[#This Row],[quantity]],0)</f>
        <v>0</v>
      </c>
      <c r="T1213" s="10">
        <f>IF(AND(Table1[[#This Row],[quantity]]&lt;0,Table1[[#This Row],[amount]]&lt;0),Table1[[#This Row],[quantity]]*Table1[[#This Row],[amount]],0)</f>
        <v>392</v>
      </c>
      <c r="U1213" s="10">
        <f>IF(Table1[[#This Row],[quantity]]&lt;0,Table1[[#This Row],[quantity]],0)</f>
        <v>-4</v>
      </c>
    </row>
    <row r="1214" spans="1:21" ht="14.25" customHeight="1" x14ac:dyDescent="0.25">
      <c r="A1214" s="5">
        <v>45628</v>
      </c>
      <c r="B1214" s="6" t="s">
        <v>83</v>
      </c>
      <c r="C1214" s="6" t="s">
        <v>473</v>
      </c>
      <c r="D1214" s="6" t="s">
        <v>474</v>
      </c>
      <c r="E1214" s="6" t="s">
        <v>264</v>
      </c>
      <c r="F1214" s="6" t="s">
        <v>283</v>
      </c>
      <c r="G1214" s="6" t="s">
        <v>74</v>
      </c>
      <c r="H1214" s="6" t="s">
        <v>75</v>
      </c>
      <c r="I1214" s="6">
        <v>60</v>
      </c>
      <c r="J1214" s="6">
        <v>-4</v>
      </c>
      <c r="K1214" s="6">
        <v>-98</v>
      </c>
      <c r="L1214" s="6" t="s">
        <v>438</v>
      </c>
      <c r="M1214" s="6" t="s">
        <v>207</v>
      </c>
      <c r="N1214" s="10">
        <f>IF(AND(Table1[[#This Row],[quantity]] &gt;= 0, Table1[[#This Row],[amount]] &gt;= 0), Table1[[#This Row],[quantity]] * Table1[[#This Row],[amount]], 0)</f>
        <v>0</v>
      </c>
      <c r="O1214" s="10">
        <f t="shared" si="72"/>
        <v>0</v>
      </c>
      <c r="P1214" s="10">
        <f t="shared" si="73"/>
        <v>1928.8899999999999</v>
      </c>
      <c r="Q1214" s="10">
        <f t="shared" si="74"/>
        <v>-619</v>
      </c>
      <c r="R1214" s="10">
        <f t="shared" si="75"/>
        <v>241</v>
      </c>
      <c r="S1214" s="10">
        <f>IF(Table1[[#This Row],[quantity]]&gt;0,Table1[[#This Row],[quantity]],0)</f>
        <v>0</v>
      </c>
      <c r="T1214" s="10">
        <f>IF(AND(Table1[[#This Row],[quantity]]&lt;0,Table1[[#This Row],[amount]]&lt;0),Table1[[#This Row],[quantity]]*Table1[[#This Row],[amount]],0)</f>
        <v>392</v>
      </c>
      <c r="U1214" s="10">
        <f>IF(Table1[[#This Row],[quantity]]&lt;0,Table1[[#This Row],[quantity]],0)</f>
        <v>-4</v>
      </c>
    </row>
    <row r="1215" spans="1:21" ht="14.25" customHeight="1" x14ac:dyDescent="0.25">
      <c r="A1215" s="5">
        <v>45628</v>
      </c>
      <c r="B1215" s="6" t="s">
        <v>83</v>
      </c>
      <c r="C1215" s="6" t="s">
        <v>475</v>
      </c>
      <c r="D1215" s="6" t="s">
        <v>476</v>
      </c>
      <c r="E1215" s="6" t="s">
        <v>294</v>
      </c>
      <c r="F1215" s="6" t="s">
        <v>477</v>
      </c>
      <c r="G1215" s="6" t="s">
        <v>74</v>
      </c>
      <c r="H1215" s="6" t="s">
        <v>75</v>
      </c>
      <c r="I1215" s="6">
        <v>60</v>
      </c>
      <c r="J1215" s="6">
        <v>-4</v>
      </c>
      <c r="K1215" s="6">
        <v>-98</v>
      </c>
      <c r="L1215" s="6" t="s">
        <v>438</v>
      </c>
      <c r="M1215" s="6" t="s">
        <v>207</v>
      </c>
      <c r="N1215" s="10">
        <f>IF(AND(Table1[[#This Row],[quantity]] &gt;= 0, Table1[[#This Row],[amount]] &gt;= 0), Table1[[#This Row],[quantity]] * Table1[[#This Row],[amount]], 0)</f>
        <v>0</v>
      </c>
      <c r="O1215" s="10">
        <f t="shared" si="72"/>
        <v>0</v>
      </c>
      <c r="P1215" s="10">
        <f t="shared" si="73"/>
        <v>1928.8899999999999</v>
      </c>
      <c r="Q1215" s="10">
        <f t="shared" si="74"/>
        <v>-615</v>
      </c>
      <c r="R1215" s="10">
        <f t="shared" si="75"/>
        <v>240</v>
      </c>
      <c r="S1215" s="10">
        <f>IF(Table1[[#This Row],[quantity]]&gt;0,Table1[[#This Row],[quantity]],0)</f>
        <v>0</v>
      </c>
      <c r="T1215" s="10">
        <f>IF(AND(Table1[[#This Row],[quantity]]&lt;0,Table1[[#This Row],[amount]]&lt;0),Table1[[#This Row],[quantity]]*Table1[[#This Row],[amount]],0)</f>
        <v>392</v>
      </c>
      <c r="U1215" s="10">
        <f>IF(Table1[[#This Row],[quantity]]&lt;0,Table1[[#This Row],[quantity]],0)</f>
        <v>-4</v>
      </c>
    </row>
    <row r="1216" spans="1:21" ht="14.25" customHeight="1" x14ac:dyDescent="0.25">
      <c r="A1216" s="5">
        <v>45628</v>
      </c>
      <c r="B1216" s="6" t="s">
        <v>83</v>
      </c>
      <c r="C1216" s="6" t="s">
        <v>478</v>
      </c>
      <c r="D1216" s="6" t="s">
        <v>479</v>
      </c>
      <c r="E1216" s="6" t="s">
        <v>264</v>
      </c>
      <c r="F1216" s="6" t="s">
        <v>283</v>
      </c>
      <c r="G1216" s="6" t="s">
        <v>74</v>
      </c>
      <c r="H1216" s="6" t="s">
        <v>75</v>
      </c>
      <c r="I1216" s="6">
        <v>60</v>
      </c>
      <c r="J1216" s="6">
        <v>-4</v>
      </c>
      <c r="K1216" s="6">
        <v>-98</v>
      </c>
      <c r="L1216" s="6" t="s">
        <v>438</v>
      </c>
      <c r="M1216" s="6" t="s">
        <v>207</v>
      </c>
      <c r="N1216" s="10">
        <f>IF(AND(Table1[[#This Row],[quantity]] &gt;= 0, Table1[[#This Row],[amount]] &gt;= 0), Table1[[#This Row],[quantity]] * Table1[[#This Row],[amount]], 0)</f>
        <v>0</v>
      </c>
      <c r="O1216" s="10">
        <f t="shared" si="72"/>
        <v>0</v>
      </c>
      <c r="P1216" s="10">
        <f t="shared" si="73"/>
        <v>1928.8899999999999</v>
      </c>
      <c r="Q1216" s="10">
        <f t="shared" si="74"/>
        <v>-611</v>
      </c>
      <c r="R1216" s="10">
        <f t="shared" si="75"/>
        <v>239</v>
      </c>
      <c r="S1216" s="10">
        <f>IF(Table1[[#This Row],[quantity]]&gt;0,Table1[[#This Row],[quantity]],0)</f>
        <v>0</v>
      </c>
      <c r="T1216" s="10">
        <f>IF(AND(Table1[[#This Row],[quantity]]&lt;0,Table1[[#This Row],[amount]]&lt;0),Table1[[#This Row],[quantity]]*Table1[[#This Row],[amount]],0)</f>
        <v>392</v>
      </c>
      <c r="U1216" s="10">
        <f>IF(Table1[[#This Row],[quantity]]&lt;0,Table1[[#This Row],[quantity]],0)</f>
        <v>-4</v>
      </c>
    </row>
    <row r="1217" spans="1:21" ht="14.25" customHeight="1" x14ac:dyDescent="0.25">
      <c r="A1217" s="5">
        <v>45628</v>
      </c>
      <c r="B1217" s="6" t="s">
        <v>83</v>
      </c>
      <c r="C1217" s="6" t="s">
        <v>480</v>
      </c>
      <c r="D1217" s="6" t="s">
        <v>481</v>
      </c>
      <c r="E1217" s="6" t="s">
        <v>449</v>
      </c>
      <c r="F1217" s="6" t="s">
        <v>450</v>
      </c>
      <c r="G1217" s="6" t="s">
        <v>74</v>
      </c>
      <c r="H1217" s="6" t="s">
        <v>75</v>
      </c>
      <c r="I1217" s="6">
        <v>60</v>
      </c>
      <c r="J1217" s="6">
        <v>-4</v>
      </c>
      <c r="K1217" s="6">
        <v>-98</v>
      </c>
      <c r="L1217" s="6" t="s">
        <v>438</v>
      </c>
      <c r="M1217" s="6" t="s">
        <v>207</v>
      </c>
      <c r="N1217" s="10">
        <f>IF(AND(Table1[[#This Row],[quantity]] &gt;= 0, Table1[[#This Row],[amount]] &gt;= 0), Table1[[#This Row],[quantity]] * Table1[[#This Row],[amount]], 0)</f>
        <v>0</v>
      </c>
      <c r="O1217" s="10">
        <f t="shared" si="72"/>
        <v>0</v>
      </c>
      <c r="P1217" s="10">
        <f t="shared" si="73"/>
        <v>1928.8899999999999</v>
      </c>
      <c r="Q1217" s="10">
        <f t="shared" si="74"/>
        <v>-607</v>
      </c>
      <c r="R1217" s="10">
        <f t="shared" si="75"/>
        <v>238</v>
      </c>
      <c r="S1217" s="10">
        <f>IF(Table1[[#This Row],[quantity]]&gt;0,Table1[[#This Row],[quantity]],0)</f>
        <v>0</v>
      </c>
      <c r="T1217" s="10">
        <f>IF(AND(Table1[[#This Row],[quantity]]&lt;0,Table1[[#This Row],[amount]]&lt;0),Table1[[#This Row],[quantity]]*Table1[[#This Row],[amount]],0)</f>
        <v>392</v>
      </c>
      <c r="U1217" s="10">
        <f>IF(Table1[[#This Row],[quantity]]&lt;0,Table1[[#This Row],[quantity]],0)</f>
        <v>-4</v>
      </c>
    </row>
    <row r="1218" spans="1:21" ht="14.25" customHeight="1" x14ac:dyDescent="0.25">
      <c r="A1218" s="5">
        <v>45628</v>
      </c>
      <c r="B1218" s="6" t="s">
        <v>83</v>
      </c>
      <c r="C1218" s="6" t="s">
        <v>482</v>
      </c>
      <c r="D1218" s="6" t="s">
        <v>483</v>
      </c>
      <c r="E1218" s="6" t="s">
        <v>264</v>
      </c>
      <c r="F1218" s="6" t="s">
        <v>283</v>
      </c>
      <c r="G1218" s="6" t="s">
        <v>74</v>
      </c>
      <c r="H1218" s="6" t="s">
        <v>75</v>
      </c>
      <c r="I1218" s="6">
        <v>60</v>
      </c>
      <c r="J1218" s="6">
        <v>-4</v>
      </c>
      <c r="K1218" s="6">
        <v>-98</v>
      </c>
      <c r="L1218" s="6" t="s">
        <v>438</v>
      </c>
      <c r="M1218" s="6" t="s">
        <v>207</v>
      </c>
      <c r="N1218" s="10">
        <f>IF(AND(Table1[[#This Row],[quantity]] &gt;= 0, Table1[[#This Row],[amount]] &gt;= 0), Table1[[#This Row],[quantity]] * Table1[[#This Row],[amount]], 0)</f>
        <v>0</v>
      </c>
      <c r="O1218" s="10">
        <f t="shared" ref="O1218:O1281" si="76">SUMIF(C1218:C2718,C1218,N1218:N2718)</f>
        <v>0</v>
      </c>
      <c r="P1218" s="10">
        <f t="shared" ref="P1218:P1281" si="77">SUMIF(M1218:M2718,M1218,N1218:N2718)</f>
        <v>1928.8899999999999</v>
      </c>
      <c r="Q1218" s="10">
        <f t="shared" ref="Q1218:Q1281" si="78">SUMIF(M1218:M2718,M1218,J1218:J2718)</f>
        <v>-603</v>
      </c>
      <c r="R1218" s="10">
        <f t="shared" ref="R1218:R1281" si="79">COUNTIF(M1218:M2718,M1218)</f>
        <v>237</v>
      </c>
      <c r="S1218" s="10">
        <f>IF(Table1[[#This Row],[quantity]]&gt;0,Table1[[#This Row],[quantity]],0)</f>
        <v>0</v>
      </c>
      <c r="T1218" s="10">
        <f>IF(AND(Table1[[#This Row],[quantity]]&lt;0,Table1[[#This Row],[amount]]&lt;0),Table1[[#This Row],[quantity]]*Table1[[#This Row],[amount]],0)</f>
        <v>392</v>
      </c>
      <c r="U1218" s="10">
        <f>IF(Table1[[#This Row],[quantity]]&lt;0,Table1[[#This Row],[quantity]],0)</f>
        <v>-4</v>
      </c>
    </row>
    <row r="1219" spans="1:21" ht="14.25" customHeight="1" x14ac:dyDescent="0.25">
      <c r="A1219" s="5">
        <v>45628</v>
      </c>
      <c r="B1219" s="6" t="s">
        <v>83</v>
      </c>
      <c r="C1219" s="6" t="s">
        <v>484</v>
      </c>
      <c r="D1219" s="6" t="s">
        <v>485</v>
      </c>
      <c r="E1219" s="6" t="s">
        <v>264</v>
      </c>
      <c r="F1219" s="6" t="s">
        <v>283</v>
      </c>
      <c r="G1219" s="6" t="s">
        <v>74</v>
      </c>
      <c r="H1219" s="6" t="s">
        <v>75</v>
      </c>
      <c r="I1219" s="6">
        <v>60</v>
      </c>
      <c r="J1219" s="6">
        <v>-4</v>
      </c>
      <c r="K1219" s="6">
        <v>-98</v>
      </c>
      <c r="L1219" s="6" t="s">
        <v>438</v>
      </c>
      <c r="M1219" s="6" t="s">
        <v>207</v>
      </c>
      <c r="N1219" s="10">
        <f>IF(AND(Table1[[#This Row],[quantity]] &gt;= 0, Table1[[#This Row],[amount]] &gt;= 0), Table1[[#This Row],[quantity]] * Table1[[#This Row],[amount]], 0)</f>
        <v>0</v>
      </c>
      <c r="O1219" s="10">
        <f t="shared" si="76"/>
        <v>0</v>
      </c>
      <c r="P1219" s="10">
        <f t="shared" si="77"/>
        <v>1928.8899999999999</v>
      </c>
      <c r="Q1219" s="10">
        <f t="shared" si="78"/>
        <v>-599</v>
      </c>
      <c r="R1219" s="10">
        <f t="shared" si="79"/>
        <v>236</v>
      </c>
      <c r="S1219" s="10">
        <f>IF(Table1[[#This Row],[quantity]]&gt;0,Table1[[#This Row],[quantity]],0)</f>
        <v>0</v>
      </c>
      <c r="T1219" s="10">
        <f>IF(AND(Table1[[#This Row],[quantity]]&lt;0,Table1[[#This Row],[amount]]&lt;0),Table1[[#This Row],[quantity]]*Table1[[#This Row],[amount]],0)</f>
        <v>392</v>
      </c>
      <c r="U1219" s="10">
        <f>IF(Table1[[#This Row],[quantity]]&lt;0,Table1[[#This Row],[quantity]],0)</f>
        <v>-4</v>
      </c>
    </row>
    <row r="1220" spans="1:21" ht="14.25" customHeight="1" x14ac:dyDescent="0.25">
      <c r="A1220" s="5">
        <v>45628</v>
      </c>
      <c r="B1220" s="6" t="s">
        <v>83</v>
      </c>
      <c r="C1220" s="6" t="s">
        <v>486</v>
      </c>
      <c r="D1220" s="6" t="s">
        <v>487</v>
      </c>
      <c r="E1220" s="6" t="s">
        <v>294</v>
      </c>
      <c r="F1220" s="6" t="s">
        <v>477</v>
      </c>
      <c r="G1220" s="6" t="s">
        <v>74</v>
      </c>
      <c r="H1220" s="6" t="s">
        <v>75</v>
      </c>
      <c r="I1220" s="6">
        <v>60</v>
      </c>
      <c r="J1220" s="6">
        <v>-4</v>
      </c>
      <c r="K1220" s="6">
        <v>-98</v>
      </c>
      <c r="L1220" s="6" t="s">
        <v>438</v>
      </c>
      <c r="M1220" s="6" t="s">
        <v>207</v>
      </c>
      <c r="N1220" s="10">
        <f>IF(AND(Table1[[#This Row],[quantity]] &gt;= 0, Table1[[#This Row],[amount]] &gt;= 0), Table1[[#This Row],[quantity]] * Table1[[#This Row],[amount]], 0)</f>
        <v>0</v>
      </c>
      <c r="O1220" s="10">
        <f t="shared" si="76"/>
        <v>0</v>
      </c>
      <c r="P1220" s="10">
        <f t="shared" si="77"/>
        <v>1928.8899999999999</v>
      </c>
      <c r="Q1220" s="10">
        <f t="shared" si="78"/>
        <v>-595</v>
      </c>
      <c r="R1220" s="10">
        <f t="shared" si="79"/>
        <v>235</v>
      </c>
      <c r="S1220" s="10">
        <f>IF(Table1[[#This Row],[quantity]]&gt;0,Table1[[#This Row],[quantity]],0)</f>
        <v>0</v>
      </c>
      <c r="T1220" s="10">
        <f>IF(AND(Table1[[#This Row],[quantity]]&lt;0,Table1[[#This Row],[amount]]&lt;0),Table1[[#This Row],[quantity]]*Table1[[#This Row],[amount]],0)</f>
        <v>392</v>
      </c>
      <c r="U1220" s="10">
        <f>IF(Table1[[#This Row],[quantity]]&lt;0,Table1[[#This Row],[quantity]],0)</f>
        <v>-4</v>
      </c>
    </row>
    <row r="1221" spans="1:21" ht="14.25" customHeight="1" x14ac:dyDescent="0.25">
      <c r="A1221" s="5">
        <v>45628</v>
      </c>
      <c r="B1221" s="6" t="s">
        <v>83</v>
      </c>
      <c r="C1221" s="6" t="s">
        <v>488</v>
      </c>
      <c r="D1221" s="6" t="s">
        <v>489</v>
      </c>
      <c r="E1221" s="6" t="s">
        <v>264</v>
      </c>
      <c r="F1221" s="6" t="s">
        <v>283</v>
      </c>
      <c r="G1221" s="6" t="s">
        <v>74</v>
      </c>
      <c r="H1221" s="6" t="s">
        <v>75</v>
      </c>
      <c r="I1221" s="6">
        <v>60</v>
      </c>
      <c r="J1221" s="6">
        <v>-4</v>
      </c>
      <c r="K1221" s="6">
        <v>-98</v>
      </c>
      <c r="L1221" s="6" t="s">
        <v>438</v>
      </c>
      <c r="M1221" s="6" t="s">
        <v>207</v>
      </c>
      <c r="N1221" s="10">
        <f>IF(AND(Table1[[#This Row],[quantity]] &gt;= 0, Table1[[#This Row],[amount]] &gt;= 0), Table1[[#This Row],[quantity]] * Table1[[#This Row],[amount]], 0)</f>
        <v>0</v>
      </c>
      <c r="O1221" s="10">
        <f t="shared" si="76"/>
        <v>0</v>
      </c>
      <c r="P1221" s="10">
        <f t="shared" si="77"/>
        <v>1928.8899999999999</v>
      </c>
      <c r="Q1221" s="10">
        <f t="shared" si="78"/>
        <v>-591</v>
      </c>
      <c r="R1221" s="10">
        <f t="shared" si="79"/>
        <v>234</v>
      </c>
      <c r="S1221" s="10">
        <f>IF(Table1[[#This Row],[quantity]]&gt;0,Table1[[#This Row],[quantity]],0)</f>
        <v>0</v>
      </c>
      <c r="T1221" s="10">
        <f>IF(AND(Table1[[#This Row],[quantity]]&lt;0,Table1[[#This Row],[amount]]&lt;0),Table1[[#This Row],[quantity]]*Table1[[#This Row],[amount]],0)</f>
        <v>392</v>
      </c>
      <c r="U1221" s="10">
        <f>IF(Table1[[#This Row],[quantity]]&lt;0,Table1[[#This Row],[quantity]],0)</f>
        <v>-4</v>
      </c>
    </row>
    <row r="1222" spans="1:21" ht="14.25" customHeight="1" x14ac:dyDescent="0.25">
      <c r="A1222" s="5">
        <v>45628</v>
      </c>
      <c r="B1222" s="6" t="s">
        <v>83</v>
      </c>
      <c r="C1222" s="6" t="s">
        <v>490</v>
      </c>
      <c r="D1222" s="6" t="s">
        <v>491</v>
      </c>
      <c r="E1222" s="6" t="s">
        <v>264</v>
      </c>
      <c r="F1222" s="6" t="s">
        <v>283</v>
      </c>
      <c r="G1222" s="6" t="s">
        <v>74</v>
      </c>
      <c r="H1222" s="6" t="s">
        <v>75</v>
      </c>
      <c r="I1222" s="6">
        <v>60</v>
      </c>
      <c r="J1222" s="6">
        <v>-4</v>
      </c>
      <c r="K1222" s="6">
        <v>-98</v>
      </c>
      <c r="L1222" s="6" t="s">
        <v>438</v>
      </c>
      <c r="M1222" s="6" t="s">
        <v>207</v>
      </c>
      <c r="N1222" s="10">
        <f>IF(AND(Table1[[#This Row],[quantity]] &gt;= 0, Table1[[#This Row],[amount]] &gt;= 0), Table1[[#This Row],[quantity]] * Table1[[#This Row],[amount]], 0)</f>
        <v>0</v>
      </c>
      <c r="O1222" s="10">
        <f t="shared" si="76"/>
        <v>0</v>
      </c>
      <c r="P1222" s="10">
        <f t="shared" si="77"/>
        <v>1928.8899999999999</v>
      </c>
      <c r="Q1222" s="10">
        <f t="shared" si="78"/>
        <v>-587</v>
      </c>
      <c r="R1222" s="10">
        <f t="shared" si="79"/>
        <v>233</v>
      </c>
      <c r="S1222" s="10">
        <f>IF(Table1[[#This Row],[quantity]]&gt;0,Table1[[#This Row],[quantity]],0)</f>
        <v>0</v>
      </c>
      <c r="T1222" s="10">
        <f>IF(AND(Table1[[#This Row],[quantity]]&lt;0,Table1[[#This Row],[amount]]&lt;0),Table1[[#This Row],[quantity]]*Table1[[#This Row],[amount]],0)</f>
        <v>392</v>
      </c>
      <c r="U1222" s="10">
        <f>IF(Table1[[#This Row],[quantity]]&lt;0,Table1[[#This Row],[quantity]],0)</f>
        <v>-4</v>
      </c>
    </row>
    <row r="1223" spans="1:21" ht="14.25" customHeight="1" x14ac:dyDescent="0.25">
      <c r="A1223" s="5">
        <v>45628</v>
      </c>
      <c r="B1223" s="6" t="s">
        <v>83</v>
      </c>
      <c r="C1223" s="6" t="s">
        <v>237</v>
      </c>
      <c r="D1223" s="6" t="s">
        <v>238</v>
      </c>
      <c r="E1223" s="6" t="s">
        <v>224</v>
      </c>
      <c r="F1223" s="6" t="s">
        <v>232</v>
      </c>
      <c r="G1223" s="6" t="s">
        <v>74</v>
      </c>
      <c r="H1223" s="6" t="s">
        <v>75</v>
      </c>
      <c r="I1223" s="6">
        <v>60</v>
      </c>
      <c r="J1223" s="6">
        <v>-4</v>
      </c>
      <c r="K1223" s="6">
        <v>-98</v>
      </c>
      <c r="L1223" s="6" t="s">
        <v>192</v>
      </c>
      <c r="M1223" s="6" t="s">
        <v>207</v>
      </c>
      <c r="N1223" s="10">
        <f>IF(AND(Table1[[#This Row],[quantity]] &gt;= 0, Table1[[#This Row],[amount]] &gt;= 0), Table1[[#This Row],[quantity]] * Table1[[#This Row],[amount]], 0)</f>
        <v>0</v>
      </c>
      <c r="O1223" s="10">
        <f t="shared" si="76"/>
        <v>0</v>
      </c>
      <c r="P1223" s="10">
        <f t="shared" si="77"/>
        <v>1928.8899999999999</v>
      </c>
      <c r="Q1223" s="10">
        <f t="shared" si="78"/>
        <v>-583</v>
      </c>
      <c r="R1223" s="10">
        <f t="shared" si="79"/>
        <v>232</v>
      </c>
      <c r="S1223" s="10">
        <f>IF(Table1[[#This Row],[quantity]]&gt;0,Table1[[#This Row],[quantity]],0)</f>
        <v>0</v>
      </c>
      <c r="T1223" s="10">
        <f>IF(AND(Table1[[#This Row],[quantity]]&lt;0,Table1[[#This Row],[amount]]&lt;0),Table1[[#This Row],[quantity]]*Table1[[#This Row],[amount]],0)</f>
        <v>392</v>
      </c>
      <c r="U1223" s="10">
        <f>IF(Table1[[#This Row],[quantity]]&lt;0,Table1[[#This Row],[quantity]],0)</f>
        <v>-4</v>
      </c>
    </row>
    <row r="1224" spans="1:21" ht="14.25" customHeight="1" x14ac:dyDescent="0.25">
      <c r="A1224" s="5">
        <v>45628</v>
      </c>
      <c r="B1224" s="6" t="s">
        <v>83</v>
      </c>
      <c r="C1224" s="6" t="s">
        <v>492</v>
      </c>
      <c r="D1224" s="6" t="s">
        <v>493</v>
      </c>
      <c r="E1224" s="6" t="s">
        <v>264</v>
      </c>
      <c r="F1224" s="6" t="s">
        <v>283</v>
      </c>
      <c r="G1224" s="6" t="s">
        <v>74</v>
      </c>
      <c r="H1224" s="6" t="s">
        <v>75</v>
      </c>
      <c r="I1224" s="6">
        <v>60</v>
      </c>
      <c r="J1224" s="6">
        <v>-4</v>
      </c>
      <c r="K1224" s="6">
        <v>-98</v>
      </c>
      <c r="L1224" s="6" t="s">
        <v>438</v>
      </c>
      <c r="M1224" s="6" t="s">
        <v>207</v>
      </c>
      <c r="N1224" s="10">
        <f>IF(AND(Table1[[#This Row],[quantity]] &gt;= 0, Table1[[#This Row],[amount]] &gt;= 0), Table1[[#This Row],[quantity]] * Table1[[#This Row],[amount]], 0)</f>
        <v>0</v>
      </c>
      <c r="O1224" s="10">
        <f t="shared" si="76"/>
        <v>0</v>
      </c>
      <c r="P1224" s="10">
        <f t="shared" si="77"/>
        <v>1928.8899999999999</v>
      </c>
      <c r="Q1224" s="10">
        <f t="shared" si="78"/>
        <v>-579</v>
      </c>
      <c r="R1224" s="10">
        <f t="shared" si="79"/>
        <v>231</v>
      </c>
      <c r="S1224" s="10">
        <f>IF(Table1[[#This Row],[quantity]]&gt;0,Table1[[#This Row],[quantity]],0)</f>
        <v>0</v>
      </c>
      <c r="T1224" s="10">
        <f>IF(AND(Table1[[#This Row],[quantity]]&lt;0,Table1[[#This Row],[amount]]&lt;0),Table1[[#This Row],[quantity]]*Table1[[#This Row],[amount]],0)</f>
        <v>392</v>
      </c>
      <c r="U1224" s="10">
        <f>IF(Table1[[#This Row],[quantity]]&lt;0,Table1[[#This Row],[quantity]],0)</f>
        <v>-4</v>
      </c>
    </row>
    <row r="1225" spans="1:21" ht="14.25" customHeight="1" x14ac:dyDescent="0.25">
      <c r="A1225" s="5">
        <v>45628</v>
      </c>
      <c r="B1225" s="6" t="s">
        <v>83</v>
      </c>
      <c r="C1225" s="6" t="s">
        <v>494</v>
      </c>
      <c r="D1225" s="6" t="s">
        <v>495</v>
      </c>
      <c r="E1225" s="6" t="s">
        <v>264</v>
      </c>
      <c r="F1225" s="6" t="s">
        <v>283</v>
      </c>
      <c r="G1225" s="6" t="s">
        <v>74</v>
      </c>
      <c r="H1225" s="6" t="s">
        <v>75</v>
      </c>
      <c r="I1225" s="6">
        <v>60</v>
      </c>
      <c r="J1225" s="6">
        <v>-4</v>
      </c>
      <c r="K1225" s="6">
        <v>-98</v>
      </c>
      <c r="L1225" s="6" t="s">
        <v>438</v>
      </c>
      <c r="M1225" s="6" t="s">
        <v>207</v>
      </c>
      <c r="N1225" s="10">
        <f>IF(AND(Table1[[#This Row],[quantity]] &gt;= 0, Table1[[#This Row],[amount]] &gt;= 0), Table1[[#This Row],[quantity]] * Table1[[#This Row],[amount]], 0)</f>
        <v>0</v>
      </c>
      <c r="O1225" s="10">
        <f t="shared" si="76"/>
        <v>0</v>
      </c>
      <c r="P1225" s="10">
        <f t="shared" si="77"/>
        <v>1928.8899999999999</v>
      </c>
      <c r="Q1225" s="10">
        <f t="shared" si="78"/>
        <v>-575</v>
      </c>
      <c r="R1225" s="10">
        <f t="shared" si="79"/>
        <v>230</v>
      </c>
      <c r="S1225" s="10">
        <f>IF(Table1[[#This Row],[quantity]]&gt;0,Table1[[#This Row],[quantity]],0)</f>
        <v>0</v>
      </c>
      <c r="T1225" s="10">
        <f>IF(AND(Table1[[#This Row],[quantity]]&lt;0,Table1[[#This Row],[amount]]&lt;0),Table1[[#This Row],[quantity]]*Table1[[#This Row],[amount]],0)</f>
        <v>392</v>
      </c>
      <c r="U1225" s="10">
        <f>IF(Table1[[#This Row],[quantity]]&lt;0,Table1[[#This Row],[quantity]],0)</f>
        <v>-4</v>
      </c>
    </row>
    <row r="1226" spans="1:21" ht="14.25" customHeight="1" x14ac:dyDescent="0.25">
      <c r="A1226" s="5">
        <v>45628</v>
      </c>
      <c r="B1226" s="6" t="s">
        <v>83</v>
      </c>
      <c r="C1226" s="6" t="s">
        <v>496</v>
      </c>
      <c r="D1226" s="6" t="s">
        <v>497</v>
      </c>
      <c r="E1226" s="6" t="s">
        <v>264</v>
      </c>
      <c r="F1226" s="6" t="s">
        <v>283</v>
      </c>
      <c r="G1226" s="6" t="s">
        <v>74</v>
      </c>
      <c r="H1226" s="6" t="s">
        <v>75</v>
      </c>
      <c r="I1226" s="6">
        <v>60</v>
      </c>
      <c r="J1226" s="6">
        <v>-4</v>
      </c>
      <c r="K1226" s="6">
        <v>-98</v>
      </c>
      <c r="L1226" s="6" t="s">
        <v>438</v>
      </c>
      <c r="M1226" s="6" t="s">
        <v>207</v>
      </c>
      <c r="N1226" s="10">
        <f>IF(AND(Table1[[#This Row],[quantity]] &gt;= 0, Table1[[#This Row],[amount]] &gt;= 0), Table1[[#This Row],[quantity]] * Table1[[#This Row],[amount]], 0)</f>
        <v>0</v>
      </c>
      <c r="O1226" s="10">
        <f t="shared" si="76"/>
        <v>0</v>
      </c>
      <c r="P1226" s="10">
        <f t="shared" si="77"/>
        <v>1928.8899999999999</v>
      </c>
      <c r="Q1226" s="10">
        <f t="shared" si="78"/>
        <v>-571</v>
      </c>
      <c r="R1226" s="10">
        <f t="shared" si="79"/>
        <v>229</v>
      </c>
      <c r="S1226" s="10">
        <f>IF(Table1[[#This Row],[quantity]]&gt;0,Table1[[#This Row],[quantity]],0)</f>
        <v>0</v>
      </c>
      <c r="T1226" s="10">
        <f>IF(AND(Table1[[#This Row],[quantity]]&lt;0,Table1[[#This Row],[amount]]&lt;0),Table1[[#This Row],[quantity]]*Table1[[#This Row],[amount]],0)</f>
        <v>392</v>
      </c>
      <c r="U1226" s="10">
        <f>IF(Table1[[#This Row],[quantity]]&lt;0,Table1[[#This Row],[quantity]],0)</f>
        <v>-4</v>
      </c>
    </row>
    <row r="1227" spans="1:21" ht="14.25" customHeight="1" x14ac:dyDescent="0.25">
      <c r="A1227" s="5">
        <v>45628</v>
      </c>
      <c r="B1227" s="6" t="s">
        <v>83</v>
      </c>
      <c r="C1227" s="6" t="s">
        <v>498</v>
      </c>
      <c r="D1227" s="6" t="s">
        <v>499</v>
      </c>
      <c r="E1227" s="6" t="s">
        <v>264</v>
      </c>
      <c r="F1227" s="6" t="s">
        <v>283</v>
      </c>
      <c r="G1227" s="6" t="s">
        <v>74</v>
      </c>
      <c r="H1227" s="6" t="s">
        <v>75</v>
      </c>
      <c r="I1227" s="6">
        <v>60</v>
      </c>
      <c r="J1227" s="6">
        <v>-4</v>
      </c>
      <c r="K1227" s="6">
        <v>-98</v>
      </c>
      <c r="L1227" s="6" t="s">
        <v>438</v>
      </c>
      <c r="M1227" s="6" t="s">
        <v>207</v>
      </c>
      <c r="N1227" s="10">
        <f>IF(AND(Table1[[#This Row],[quantity]] &gt;= 0, Table1[[#This Row],[amount]] &gt;= 0), Table1[[#This Row],[quantity]] * Table1[[#This Row],[amount]], 0)</f>
        <v>0</v>
      </c>
      <c r="O1227" s="10">
        <f t="shared" si="76"/>
        <v>0</v>
      </c>
      <c r="P1227" s="10">
        <f t="shared" si="77"/>
        <v>1928.8899999999999</v>
      </c>
      <c r="Q1227" s="10">
        <f t="shared" si="78"/>
        <v>-567</v>
      </c>
      <c r="R1227" s="10">
        <f t="shared" si="79"/>
        <v>228</v>
      </c>
      <c r="S1227" s="10">
        <f>IF(Table1[[#This Row],[quantity]]&gt;0,Table1[[#This Row],[quantity]],0)</f>
        <v>0</v>
      </c>
      <c r="T1227" s="10">
        <f>IF(AND(Table1[[#This Row],[quantity]]&lt;0,Table1[[#This Row],[amount]]&lt;0),Table1[[#This Row],[quantity]]*Table1[[#This Row],[amount]],0)</f>
        <v>392</v>
      </c>
      <c r="U1227" s="10">
        <f>IF(Table1[[#This Row],[quantity]]&lt;0,Table1[[#This Row],[quantity]],0)</f>
        <v>-4</v>
      </c>
    </row>
    <row r="1228" spans="1:21" ht="14.25" customHeight="1" x14ac:dyDescent="0.25">
      <c r="A1228" s="5">
        <v>45628</v>
      </c>
      <c r="B1228" s="6" t="s">
        <v>83</v>
      </c>
      <c r="C1228" s="6" t="s">
        <v>500</v>
      </c>
      <c r="D1228" s="6" t="s">
        <v>501</v>
      </c>
      <c r="E1228" s="6" t="s">
        <v>264</v>
      </c>
      <c r="F1228" s="6" t="s">
        <v>283</v>
      </c>
      <c r="G1228" s="6" t="s">
        <v>74</v>
      </c>
      <c r="H1228" s="6" t="s">
        <v>75</v>
      </c>
      <c r="I1228" s="6">
        <v>60</v>
      </c>
      <c r="J1228" s="6">
        <v>-4</v>
      </c>
      <c r="K1228" s="6">
        <v>-98</v>
      </c>
      <c r="L1228" s="6" t="s">
        <v>438</v>
      </c>
      <c r="M1228" s="6" t="s">
        <v>207</v>
      </c>
      <c r="N1228" s="10">
        <f>IF(AND(Table1[[#This Row],[quantity]] &gt;= 0, Table1[[#This Row],[amount]] &gt;= 0), Table1[[#This Row],[quantity]] * Table1[[#This Row],[amount]], 0)</f>
        <v>0</v>
      </c>
      <c r="O1228" s="10">
        <f t="shared" si="76"/>
        <v>0</v>
      </c>
      <c r="P1228" s="10">
        <f t="shared" si="77"/>
        <v>1928.8899999999999</v>
      </c>
      <c r="Q1228" s="10">
        <f t="shared" si="78"/>
        <v>-563</v>
      </c>
      <c r="R1228" s="10">
        <f t="shared" si="79"/>
        <v>227</v>
      </c>
      <c r="S1228" s="10">
        <f>IF(Table1[[#This Row],[quantity]]&gt;0,Table1[[#This Row],[quantity]],0)</f>
        <v>0</v>
      </c>
      <c r="T1228" s="10">
        <f>IF(AND(Table1[[#This Row],[quantity]]&lt;0,Table1[[#This Row],[amount]]&lt;0),Table1[[#This Row],[quantity]]*Table1[[#This Row],[amount]],0)</f>
        <v>392</v>
      </c>
      <c r="U1228" s="10">
        <f>IF(Table1[[#This Row],[quantity]]&lt;0,Table1[[#This Row],[quantity]],0)</f>
        <v>-4</v>
      </c>
    </row>
    <row r="1229" spans="1:21" ht="14.25" customHeight="1" x14ac:dyDescent="0.25">
      <c r="A1229" s="5">
        <v>45628</v>
      </c>
      <c r="B1229" s="6" t="s">
        <v>83</v>
      </c>
      <c r="C1229" s="6" t="s">
        <v>502</v>
      </c>
      <c r="D1229" s="6" t="s">
        <v>503</v>
      </c>
      <c r="E1229" s="6" t="s">
        <v>294</v>
      </c>
      <c r="F1229" s="6" t="s">
        <v>295</v>
      </c>
      <c r="G1229" s="6" t="s">
        <v>74</v>
      </c>
      <c r="H1229" s="6" t="s">
        <v>75</v>
      </c>
      <c r="I1229" s="6">
        <v>60</v>
      </c>
      <c r="J1229" s="6">
        <v>-4</v>
      </c>
      <c r="K1229" s="6">
        <v>-98</v>
      </c>
      <c r="L1229" s="6" t="s">
        <v>438</v>
      </c>
      <c r="M1229" s="6" t="s">
        <v>207</v>
      </c>
      <c r="N1229" s="10">
        <f>IF(AND(Table1[[#This Row],[quantity]] &gt;= 0, Table1[[#This Row],[amount]] &gt;= 0), Table1[[#This Row],[quantity]] * Table1[[#This Row],[amount]], 0)</f>
        <v>0</v>
      </c>
      <c r="O1229" s="10">
        <f t="shared" si="76"/>
        <v>0</v>
      </c>
      <c r="P1229" s="10">
        <f t="shared" si="77"/>
        <v>1928.8899999999999</v>
      </c>
      <c r="Q1229" s="10">
        <f t="shared" si="78"/>
        <v>-559</v>
      </c>
      <c r="R1229" s="10">
        <f t="shared" si="79"/>
        <v>226</v>
      </c>
      <c r="S1229" s="10">
        <f>IF(Table1[[#This Row],[quantity]]&gt;0,Table1[[#This Row],[quantity]],0)</f>
        <v>0</v>
      </c>
      <c r="T1229" s="10">
        <f>IF(AND(Table1[[#This Row],[quantity]]&lt;0,Table1[[#This Row],[amount]]&lt;0),Table1[[#This Row],[quantity]]*Table1[[#This Row],[amount]],0)</f>
        <v>392</v>
      </c>
      <c r="U1229" s="10">
        <f>IF(Table1[[#This Row],[quantity]]&lt;0,Table1[[#This Row],[quantity]],0)</f>
        <v>-4</v>
      </c>
    </row>
    <row r="1230" spans="1:21" ht="14.25" customHeight="1" x14ac:dyDescent="0.25">
      <c r="A1230" s="5">
        <v>45628</v>
      </c>
      <c r="B1230" s="6" t="s">
        <v>83</v>
      </c>
      <c r="C1230" s="6" t="s">
        <v>504</v>
      </c>
      <c r="D1230" s="6" t="s">
        <v>505</v>
      </c>
      <c r="E1230" s="6" t="s">
        <v>264</v>
      </c>
      <c r="F1230" s="6" t="s">
        <v>283</v>
      </c>
      <c r="G1230" s="6" t="s">
        <v>74</v>
      </c>
      <c r="H1230" s="6" t="s">
        <v>75</v>
      </c>
      <c r="I1230" s="6">
        <v>60</v>
      </c>
      <c r="J1230" s="6">
        <v>-4</v>
      </c>
      <c r="K1230" s="6">
        <v>-98</v>
      </c>
      <c r="L1230" s="6" t="s">
        <v>438</v>
      </c>
      <c r="M1230" s="6" t="s">
        <v>207</v>
      </c>
      <c r="N1230" s="10">
        <f>IF(AND(Table1[[#This Row],[quantity]] &gt;= 0, Table1[[#This Row],[amount]] &gt;= 0), Table1[[#This Row],[quantity]] * Table1[[#This Row],[amount]], 0)</f>
        <v>0</v>
      </c>
      <c r="O1230" s="10">
        <f t="shared" si="76"/>
        <v>0</v>
      </c>
      <c r="P1230" s="10">
        <f t="shared" si="77"/>
        <v>1928.8899999999999</v>
      </c>
      <c r="Q1230" s="10">
        <f t="shared" si="78"/>
        <v>-555</v>
      </c>
      <c r="R1230" s="10">
        <f t="shared" si="79"/>
        <v>225</v>
      </c>
      <c r="S1230" s="10">
        <f>IF(Table1[[#This Row],[quantity]]&gt;0,Table1[[#This Row],[quantity]],0)</f>
        <v>0</v>
      </c>
      <c r="T1230" s="10">
        <f>IF(AND(Table1[[#This Row],[quantity]]&lt;0,Table1[[#This Row],[amount]]&lt;0),Table1[[#This Row],[quantity]]*Table1[[#This Row],[amount]],0)</f>
        <v>392</v>
      </c>
      <c r="U1230" s="10">
        <f>IF(Table1[[#This Row],[quantity]]&lt;0,Table1[[#This Row],[quantity]],0)</f>
        <v>-4</v>
      </c>
    </row>
    <row r="1231" spans="1:21" ht="14.25" customHeight="1" x14ac:dyDescent="0.25">
      <c r="A1231" s="5">
        <v>45628</v>
      </c>
      <c r="B1231" s="6" t="s">
        <v>83</v>
      </c>
      <c r="C1231" s="6" t="s">
        <v>506</v>
      </c>
      <c r="D1231" s="6" t="s">
        <v>507</v>
      </c>
      <c r="E1231" s="6" t="s">
        <v>264</v>
      </c>
      <c r="F1231" s="6" t="s">
        <v>283</v>
      </c>
      <c r="G1231" s="6" t="s">
        <v>74</v>
      </c>
      <c r="H1231" s="6" t="s">
        <v>75</v>
      </c>
      <c r="I1231" s="6">
        <v>60</v>
      </c>
      <c r="J1231" s="6">
        <v>-4</v>
      </c>
      <c r="K1231" s="6">
        <v>-98</v>
      </c>
      <c r="L1231" s="6" t="s">
        <v>438</v>
      </c>
      <c r="M1231" s="6" t="s">
        <v>207</v>
      </c>
      <c r="N1231" s="10">
        <f>IF(AND(Table1[[#This Row],[quantity]] &gt;= 0, Table1[[#This Row],[amount]] &gt;= 0), Table1[[#This Row],[quantity]] * Table1[[#This Row],[amount]], 0)</f>
        <v>0</v>
      </c>
      <c r="O1231" s="10">
        <f t="shared" si="76"/>
        <v>0</v>
      </c>
      <c r="P1231" s="10">
        <f t="shared" si="77"/>
        <v>1928.8899999999999</v>
      </c>
      <c r="Q1231" s="10">
        <f t="shared" si="78"/>
        <v>-551</v>
      </c>
      <c r="R1231" s="10">
        <f t="shared" si="79"/>
        <v>224</v>
      </c>
      <c r="S1231" s="10">
        <f>IF(Table1[[#This Row],[quantity]]&gt;0,Table1[[#This Row],[quantity]],0)</f>
        <v>0</v>
      </c>
      <c r="T1231" s="10">
        <f>IF(AND(Table1[[#This Row],[quantity]]&lt;0,Table1[[#This Row],[amount]]&lt;0),Table1[[#This Row],[quantity]]*Table1[[#This Row],[amount]],0)</f>
        <v>392</v>
      </c>
      <c r="U1231" s="10">
        <f>IF(Table1[[#This Row],[quantity]]&lt;0,Table1[[#This Row],[quantity]],0)</f>
        <v>-4</v>
      </c>
    </row>
    <row r="1232" spans="1:21" ht="14.25" customHeight="1" x14ac:dyDescent="0.25">
      <c r="A1232" s="5">
        <v>45628</v>
      </c>
      <c r="B1232" s="6" t="s">
        <v>83</v>
      </c>
      <c r="C1232" s="6" t="s">
        <v>508</v>
      </c>
      <c r="D1232" s="6" t="s">
        <v>509</v>
      </c>
      <c r="E1232" s="6" t="s">
        <v>264</v>
      </c>
      <c r="F1232" s="6" t="s">
        <v>283</v>
      </c>
      <c r="G1232" s="6" t="s">
        <v>74</v>
      </c>
      <c r="H1232" s="6" t="s">
        <v>75</v>
      </c>
      <c r="I1232" s="6">
        <v>60</v>
      </c>
      <c r="J1232" s="6">
        <v>-4</v>
      </c>
      <c r="K1232" s="6">
        <v>-98</v>
      </c>
      <c r="L1232" s="6" t="s">
        <v>438</v>
      </c>
      <c r="M1232" s="6" t="s">
        <v>207</v>
      </c>
      <c r="N1232" s="10">
        <f>IF(AND(Table1[[#This Row],[quantity]] &gt;= 0, Table1[[#This Row],[amount]] &gt;= 0), Table1[[#This Row],[quantity]] * Table1[[#This Row],[amount]], 0)</f>
        <v>0</v>
      </c>
      <c r="O1232" s="10">
        <f t="shared" si="76"/>
        <v>0</v>
      </c>
      <c r="P1232" s="10">
        <f t="shared" si="77"/>
        <v>1928.8899999999999</v>
      </c>
      <c r="Q1232" s="10">
        <f t="shared" si="78"/>
        <v>-547</v>
      </c>
      <c r="R1232" s="10">
        <f t="shared" si="79"/>
        <v>223</v>
      </c>
      <c r="S1232" s="10">
        <f>IF(Table1[[#This Row],[quantity]]&gt;0,Table1[[#This Row],[quantity]],0)</f>
        <v>0</v>
      </c>
      <c r="T1232" s="10">
        <f>IF(AND(Table1[[#This Row],[quantity]]&lt;0,Table1[[#This Row],[amount]]&lt;0),Table1[[#This Row],[quantity]]*Table1[[#This Row],[amount]],0)</f>
        <v>392</v>
      </c>
      <c r="U1232" s="10">
        <f>IF(Table1[[#This Row],[quantity]]&lt;0,Table1[[#This Row],[quantity]],0)</f>
        <v>-4</v>
      </c>
    </row>
    <row r="1233" spans="1:21" ht="14.25" customHeight="1" x14ac:dyDescent="0.25">
      <c r="A1233" s="5">
        <v>45628</v>
      </c>
      <c r="B1233" s="6" t="s">
        <v>83</v>
      </c>
      <c r="C1233" s="6" t="s">
        <v>510</v>
      </c>
      <c r="D1233" s="6" t="s">
        <v>511</v>
      </c>
      <c r="E1233" s="6" t="s">
        <v>264</v>
      </c>
      <c r="F1233" s="6" t="s">
        <v>283</v>
      </c>
      <c r="G1233" s="6" t="s">
        <v>74</v>
      </c>
      <c r="H1233" s="6" t="s">
        <v>75</v>
      </c>
      <c r="I1233" s="6">
        <v>60</v>
      </c>
      <c r="J1233" s="6">
        <v>-4</v>
      </c>
      <c r="K1233" s="6">
        <v>-98</v>
      </c>
      <c r="L1233" s="6" t="s">
        <v>438</v>
      </c>
      <c r="M1233" s="6" t="s">
        <v>207</v>
      </c>
      <c r="N1233" s="10">
        <f>IF(AND(Table1[[#This Row],[quantity]] &gt;= 0, Table1[[#This Row],[amount]] &gt;= 0), Table1[[#This Row],[quantity]] * Table1[[#This Row],[amount]], 0)</f>
        <v>0</v>
      </c>
      <c r="O1233" s="10">
        <f t="shared" si="76"/>
        <v>0</v>
      </c>
      <c r="P1233" s="10">
        <f t="shared" si="77"/>
        <v>1928.8899999999999</v>
      </c>
      <c r="Q1233" s="10">
        <f t="shared" si="78"/>
        <v>-543</v>
      </c>
      <c r="R1233" s="10">
        <f t="shared" si="79"/>
        <v>222</v>
      </c>
      <c r="S1233" s="10">
        <f>IF(Table1[[#This Row],[quantity]]&gt;0,Table1[[#This Row],[quantity]],0)</f>
        <v>0</v>
      </c>
      <c r="T1233" s="10">
        <f>IF(AND(Table1[[#This Row],[quantity]]&lt;0,Table1[[#This Row],[amount]]&lt;0),Table1[[#This Row],[quantity]]*Table1[[#This Row],[amount]],0)</f>
        <v>392</v>
      </c>
      <c r="U1233" s="10">
        <f>IF(Table1[[#This Row],[quantity]]&lt;0,Table1[[#This Row],[quantity]],0)</f>
        <v>-4</v>
      </c>
    </row>
    <row r="1234" spans="1:21" ht="14.25" customHeight="1" x14ac:dyDescent="0.25">
      <c r="A1234" s="5">
        <v>45628</v>
      </c>
      <c r="B1234" s="6" t="s">
        <v>83</v>
      </c>
      <c r="C1234" s="6" t="s">
        <v>512</v>
      </c>
      <c r="D1234" s="6" t="s">
        <v>513</v>
      </c>
      <c r="E1234" s="6" t="s">
        <v>264</v>
      </c>
      <c r="F1234" s="6" t="s">
        <v>283</v>
      </c>
      <c r="G1234" s="6" t="s">
        <v>74</v>
      </c>
      <c r="H1234" s="6" t="s">
        <v>75</v>
      </c>
      <c r="I1234" s="6">
        <v>60</v>
      </c>
      <c r="J1234" s="6">
        <v>-4</v>
      </c>
      <c r="K1234" s="6">
        <v>-98</v>
      </c>
      <c r="L1234" s="6" t="s">
        <v>438</v>
      </c>
      <c r="M1234" s="6" t="s">
        <v>207</v>
      </c>
      <c r="N1234" s="10">
        <f>IF(AND(Table1[[#This Row],[quantity]] &gt;= 0, Table1[[#This Row],[amount]] &gt;= 0), Table1[[#This Row],[quantity]] * Table1[[#This Row],[amount]], 0)</f>
        <v>0</v>
      </c>
      <c r="O1234" s="10">
        <f t="shared" si="76"/>
        <v>0</v>
      </c>
      <c r="P1234" s="10">
        <f t="shared" si="77"/>
        <v>1928.8899999999999</v>
      </c>
      <c r="Q1234" s="10">
        <f t="shared" si="78"/>
        <v>-539</v>
      </c>
      <c r="R1234" s="10">
        <f t="shared" si="79"/>
        <v>221</v>
      </c>
      <c r="S1234" s="10">
        <f>IF(Table1[[#This Row],[quantity]]&gt;0,Table1[[#This Row],[quantity]],0)</f>
        <v>0</v>
      </c>
      <c r="T1234" s="10">
        <f>IF(AND(Table1[[#This Row],[quantity]]&lt;0,Table1[[#This Row],[amount]]&lt;0),Table1[[#This Row],[quantity]]*Table1[[#This Row],[amount]],0)</f>
        <v>392</v>
      </c>
      <c r="U1234" s="10">
        <f>IF(Table1[[#This Row],[quantity]]&lt;0,Table1[[#This Row],[quantity]],0)</f>
        <v>-4</v>
      </c>
    </row>
    <row r="1235" spans="1:21" ht="14.25" customHeight="1" x14ac:dyDescent="0.25">
      <c r="A1235" s="5">
        <v>45628</v>
      </c>
      <c r="B1235" s="6" t="s">
        <v>83</v>
      </c>
      <c r="C1235" s="6" t="s">
        <v>514</v>
      </c>
      <c r="D1235" s="6" t="s">
        <v>515</v>
      </c>
      <c r="E1235" s="6" t="s">
        <v>264</v>
      </c>
      <c r="F1235" s="6" t="s">
        <v>283</v>
      </c>
      <c r="G1235" s="6" t="s">
        <v>74</v>
      </c>
      <c r="H1235" s="6" t="s">
        <v>75</v>
      </c>
      <c r="I1235" s="6">
        <v>60</v>
      </c>
      <c r="J1235" s="6">
        <v>-4</v>
      </c>
      <c r="K1235" s="6">
        <v>-98</v>
      </c>
      <c r="L1235" s="6" t="s">
        <v>438</v>
      </c>
      <c r="M1235" s="6" t="s">
        <v>207</v>
      </c>
      <c r="N1235" s="10">
        <f>IF(AND(Table1[[#This Row],[quantity]] &gt;= 0, Table1[[#This Row],[amount]] &gt;= 0), Table1[[#This Row],[quantity]] * Table1[[#This Row],[amount]], 0)</f>
        <v>0</v>
      </c>
      <c r="O1235" s="10">
        <f t="shared" si="76"/>
        <v>0</v>
      </c>
      <c r="P1235" s="10">
        <f t="shared" si="77"/>
        <v>1928.8899999999999</v>
      </c>
      <c r="Q1235" s="10">
        <f t="shared" si="78"/>
        <v>-535</v>
      </c>
      <c r="R1235" s="10">
        <f t="shared" si="79"/>
        <v>220</v>
      </c>
      <c r="S1235" s="10">
        <f>IF(Table1[[#This Row],[quantity]]&gt;0,Table1[[#This Row],[quantity]],0)</f>
        <v>0</v>
      </c>
      <c r="T1235" s="10">
        <f>IF(AND(Table1[[#This Row],[quantity]]&lt;0,Table1[[#This Row],[amount]]&lt;0),Table1[[#This Row],[quantity]]*Table1[[#This Row],[amount]],0)</f>
        <v>392</v>
      </c>
      <c r="U1235" s="10">
        <f>IF(Table1[[#This Row],[quantity]]&lt;0,Table1[[#This Row],[quantity]],0)</f>
        <v>-4</v>
      </c>
    </row>
    <row r="1236" spans="1:21" ht="14.25" customHeight="1" x14ac:dyDescent="0.25">
      <c r="A1236" s="5">
        <v>45628</v>
      </c>
      <c r="B1236" s="6" t="s">
        <v>83</v>
      </c>
      <c r="C1236" s="6" t="s">
        <v>516</v>
      </c>
      <c r="D1236" s="6" t="s">
        <v>517</v>
      </c>
      <c r="E1236" s="6" t="s">
        <v>264</v>
      </c>
      <c r="F1236" s="6" t="s">
        <v>283</v>
      </c>
      <c r="G1236" s="6" t="s">
        <v>74</v>
      </c>
      <c r="H1236" s="6" t="s">
        <v>75</v>
      </c>
      <c r="I1236" s="6">
        <v>60</v>
      </c>
      <c r="J1236" s="6">
        <v>-4</v>
      </c>
      <c r="K1236" s="6">
        <v>-98</v>
      </c>
      <c r="L1236" s="6" t="s">
        <v>438</v>
      </c>
      <c r="M1236" s="6" t="s">
        <v>207</v>
      </c>
      <c r="N1236" s="10">
        <f>IF(AND(Table1[[#This Row],[quantity]] &gt;= 0, Table1[[#This Row],[amount]] &gt;= 0), Table1[[#This Row],[quantity]] * Table1[[#This Row],[amount]], 0)</f>
        <v>0</v>
      </c>
      <c r="O1236" s="10">
        <f t="shared" si="76"/>
        <v>0</v>
      </c>
      <c r="P1236" s="10">
        <f t="shared" si="77"/>
        <v>1928.8899999999999</v>
      </c>
      <c r="Q1236" s="10">
        <f t="shared" si="78"/>
        <v>-531</v>
      </c>
      <c r="R1236" s="10">
        <f t="shared" si="79"/>
        <v>219</v>
      </c>
      <c r="S1236" s="10">
        <f>IF(Table1[[#This Row],[quantity]]&gt;0,Table1[[#This Row],[quantity]],0)</f>
        <v>0</v>
      </c>
      <c r="T1236" s="10">
        <f>IF(AND(Table1[[#This Row],[quantity]]&lt;0,Table1[[#This Row],[amount]]&lt;0),Table1[[#This Row],[quantity]]*Table1[[#This Row],[amount]],0)</f>
        <v>392</v>
      </c>
      <c r="U1236" s="10">
        <f>IF(Table1[[#This Row],[quantity]]&lt;0,Table1[[#This Row],[quantity]],0)</f>
        <v>-4</v>
      </c>
    </row>
    <row r="1237" spans="1:21" ht="14.25" customHeight="1" x14ac:dyDescent="0.25">
      <c r="A1237" s="5">
        <v>45628</v>
      </c>
      <c r="B1237" s="6" t="s">
        <v>83</v>
      </c>
      <c r="C1237" s="6" t="s">
        <v>518</v>
      </c>
      <c r="D1237" s="6" t="s">
        <v>519</v>
      </c>
      <c r="E1237" s="6" t="s">
        <v>264</v>
      </c>
      <c r="F1237" s="6" t="s">
        <v>283</v>
      </c>
      <c r="G1237" s="6" t="s">
        <v>74</v>
      </c>
      <c r="H1237" s="6" t="s">
        <v>75</v>
      </c>
      <c r="I1237" s="6">
        <v>60</v>
      </c>
      <c r="J1237" s="6">
        <v>-4</v>
      </c>
      <c r="K1237" s="6">
        <v>-98</v>
      </c>
      <c r="L1237" s="6" t="s">
        <v>438</v>
      </c>
      <c r="M1237" s="6" t="s">
        <v>207</v>
      </c>
      <c r="N1237" s="10">
        <f>IF(AND(Table1[[#This Row],[quantity]] &gt;= 0, Table1[[#This Row],[amount]] &gt;= 0), Table1[[#This Row],[quantity]] * Table1[[#This Row],[amount]], 0)</f>
        <v>0</v>
      </c>
      <c r="O1237" s="10">
        <f t="shared" si="76"/>
        <v>0</v>
      </c>
      <c r="P1237" s="10">
        <f t="shared" si="77"/>
        <v>1928.8899999999999</v>
      </c>
      <c r="Q1237" s="10">
        <f t="shared" si="78"/>
        <v>-527</v>
      </c>
      <c r="R1237" s="10">
        <f t="shared" si="79"/>
        <v>218</v>
      </c>
      <c r="S1237" s="10">
        <f>IF(Table1[[#This Row],[quantity]]&gt;0,Table1[[#This Row],[quantity]],0)</f>
        <v>0</v>
      </c>
      <c r="T1237" s="10">
        <f>IF(AND(Table1[[#This Row],[quantity]]&lt;0,Table1[[#This Row],[amount]]&lt;0),Table1[[#This Row],[quantity]]*Table1[[#This Row],[amount]],0)</f>
        <v>392</v>
      </c>
      <c r="U1237" s="10">
        <f>IF(Table1[[#This Row],[quantity]]&lt;0,Table1[[#This Row],[quantity]],0)</f>
        <v>-4</v>
      </c>
    </row>
    <row r="1238" spans="1:21" ht="14.25" customHeight="1" x14ac:dyDescent="0.25">
      <c r="A1238" s="5">
        <v>45628</v>
      </c>
      <c r="B1238" s="6" t="s">
        <v>83</v>
      </c>
      <c r="C1238" s="6" t="s">
        <v>520</v>
      </c>
      <c r="D1238" s="6" t="s">
        <v>521</v>
      </c>
      <c r="E1238" s="6" t="s">
        <v>264</v>
      </c>
      <c r="F1238" s="6" t="s">
        <v>283</v>
      </c>
      <c r="G1238" s="6" t="s">
        <v>74</v>
      </c>
      <c r="H1238" s="6" t="s">
        <v>75</v>
      </c>
      <c r="I1238" s="6">
        <v>60</v>
      </c>
      <c r="J1238" s="6">
        <v>-4</v>
      </c>
      <c r="K1238" s="6">
        <v>-98</v>
      </c>
      <c r="L1238" s="6" t="s">
        <v>438</v>
      </c>
      <c r="M1238" s="6" t="s">
        <v>207</v>
      </c>
      <c r="N1238" s="10">
        <f>IF(AND(Table1[[#This Row],[quantity]] &gt;= 0, Table1[[#This Row],[amount]] &gt;= 0), Table1[[#This Row],[quantity]] * Table1[[#This Row],[amount]], 0)</f>
        <v>0</v>
      </c>
      <c r="O1238" s="10">
        <f t="shared" si="76"/>
        <v>0</v>
      </c>
      <c r="P1238" s="10">
        <f t="shared" si="77"/>
        <v>1928.8899999999999</v>
      </c>
      <c r="Q1238" s="10">
        <f t="shared" si="78"/>
        <v>-523</v>
      </c>
      <c r="R1238" s="10">
        <f t="shared" si="79"/>
        <v>217</v>
      </c>
      <c r="S1238" s="10">
        <f>IF(Table1[[#This Row],[quantity]]&gt;0,Table1[[#This Row],[quantity]],0)</f>
        <v>0</v>
      </c>
      <c r="T1238" s="10">
        <f>IF(AND(Table1[[#This Row],[quantity]]&lt;0,Table1[[#This Row],[amount]]&lt;0),Table1[[#This Row],[quantity]]*Table1[[#This Row],[amount]],0)</f>
        <v>392</v>
      </c>
      <c r="U1238" s="10">
        <f>IF(Table1[[#This Row],[quantity]]&lt;0,Table1[[#This Row],[quantity]],0)</f>
        <v>-4</v>
      </c>
    </row>
    <row r="1239" spans="1:21" ht="14.25" customHeight="1" x14ac:dyDescent="0.25">
      <c r="A1239" s="5">
        <v>45628</v>
      </c>
      <c r="B1239" s="6" t="s">
        <v>83</v>
      </c>
      <c r="C1239" s="6" t="s">
        <v>522</v>
      </c>
      <c r="D1239" s="6" t="s">
        <v>523</v>
      </c>
      <c r="E1239" s="6" t="s">
        <v>264</v>
      </c>
      <c r="F1239" s="6" t="s">
        <v>283</v>
      </c>
      <c r="G1239" s="6" t="s">
        <v>74</v>
      </c>
      <c r="H1239" s="6" t="s">
        <v>75</v>
      </c>
      <c r="I1239" s="6">
        <v>60</v>
      </c>
      <c r="J1239" s="6">
        <v>-4</v>
      </c>
      <c r="K1239" s="6">
        <v>-98</v>
      </c>
      <c r="L1239" s="6" t="s">
        <v>438</v>
      </c>
      <c r="M1239" s="6" t="s">
        <v>207</v>
      </c>
      <c r="N1239" s="10">
        <f>IF(AND(Table1[[#This Row],[quantity]] &gt;= 0, Table1[[#This Row],[amount]] &gt;= 0), Table1[[#This Row],[quantity]] * Table1[[#This Row],[amount]], 0)</f>
        <v>0</v>
      </c>
      <c r="O1239" s="10">
        <f t="shared" si="76"/>
        <v>0</v>
      </c>
      <c r="P1239" s="10">
        <f t="shared" si="77"/>
        <v>1928.8899999999999</v>
      </c>
      <c r="Q1239" s="10">
        <f t="shared" si="78"/>
        <v>-519</v>
      </c>
      <c r="R1239" s="10">
        <f t="shared" si="79"/>
        <v>216</v>
      </c>
      <c r="S1239" s="10">
        <f>IF(Table1[[#This Row],[quantity]]&gt;0,Table1[[#This Row],[quantity]],0)</f>
        <v>0</v>
      </c>
      <c r="T1239" s="10">
        <f>IF(AND(Table1[[#This Row],[quantity]]&lt;0,Table1[[#This Row],[amount]]&lt;0),Table1[[#This Row],[quantity]]*Table1[[#This Row],[amount]],0)</f>
        <v>392</v>
      </c>
      <c r="U1239" s="10">
        <f>IF(Table1[[#This Row],[quantity]]&lt;0,Table1[[#This Row],[quantity]],0)</f>
        <v>-4</v>
      </c>
    </row>
    <row r="1240" spans="1:21" ht="14.25" customHeight="1" x14ac:dyDescent="0.25">
      <c r="A1240" s="5">
        <v>45628</v>
      </c>
      <c r="B1240" s="6" t="s">
        <v>83</v>
      </c>
      <c r="C1240" s="6" t="s">
        <v>524</v>
      </c>
      <c r="D1240" s="6" t="s">
        <v>525</v>
      </c>
      <c r="E1240" s="6" t="s">
        <v>264</v>
      </c>
      <c r="F1240" s="6" t="s">
        <v>283</v>
      </c>
      <c r="G1240" s="6" t="s">
        <v>74</v>
      </c>
      <c r="H1240" s="6" t="s">
        <v>75</v>
      </c>
      <c r="I1240" s="6">
        <v>60</v>
      </c>
      <c r="J1240" s="6">
        <v>-4</v>
      </c>
      <c r="K1240" s="6">
        <v>-98</v>
      </c>
      <c r="L1240" s="6" t="s">
        <v>438</v>
      </c>
      <c r="M1240" s="6" t="s">
        <v>207</v>
      </c>
      <c r="N1240" s="10">
        <f>IF(AND(Table1[[#This Row],[quantity]] &gt;= 0, Table1[[#This Row],[amount]] &gt;= 0), Table1[[#This Row],[quantity]] * Table1[[#This Row],[amount]], 0)</f>
        <v>0</v>
      </c>
      <c r="O1240" s="10">
        <f t="shared" si="76"/>
        <v>0</v>
      </c>
      <c r="P1240" s="10">
        <f t="shared" si="77"/>
        <v>1928.8899999999999</v>
      </c>
      <c r="Q1240" s="10">
        <f t="shared" si="78"/>
        <v>-515</v>
      </c>
      <c r="R1240" s="10">
        <f t="shared" si="79"/>
        <v>215</v>
      </c>
      <c r="S1240" s="10">
        <f>IF(Table1[[#This Row],[quantity]]&gt;0,Table1[[#This Row],[quantity]],0)</f>
        <v>0</v>
      </c>
      <c r="T1240" s="10">
        <f>IF(AND(Table1[[#This Row],[quantity]]&lt;0,Table1[[#This Row],[amount]]&lt;0),Table1[[#This Row],[quantity]]*Table1[[#This Row],[amount]],0)</f>
        <v>392</v>
      </c>
      <c r="U1240" s="10">
        <f>IF(Table1[[#This Row],[quantity]]&lt;0,Table1[[#This Row],[quantity]],0)</f>
        <v>-4</v>
      </c>
    </row>
    <row r="1241" spans="1:21" ht="14.25" customHeight="1" x14ac:dyDescent="0.25">
      <c r="A1241" s="5">
        <v>45628</v>
      </c>
      <c r="B1241" s="6" t="s">
        <v>83</v>
      </c>
      <c r="C1241" s="6" t="s">
        <v>526</v>
      </c>
      <c r="D1241" s="6" t="s">
        <v>527</v>
      </c>
      <c r="E1241" s="6" t="s">
        <v>264</v>
      </c>
      <c r="F1241" s="6" t="s">
        <v>283</v>
      </c>
      <c r="G1241" s="6" t="s">
        <v>74</v>
      </c>
      <c r="H1241" s="6" t="s">
        <v>75</v>
      </c>
      <c r="I1241" s="6">
        <v>60</v>
      </c>
      <c r="J1241" s="6">
        <v>-4</v>
      </c>
      <c r="K1241" s="6">
        <v>-98</v>
      </c>
      <c r="L1241" s="6" t="s">
        <v>438</v>
      </c>
      <c r="M1241" s="6" t="s">
        <v>207</v>
      </c>
      <c r="N1241" s="10">
        <f>IF(AND(Table1[[#This Row],[quantity]] &gt;= 0, Table1[[#This Row],[amount]] &gt;= 0), Table1[[#This Row],[quantity]] * Table1[[#This Row],[amount]], 0)</f>
        <v>0</v>
      </c>
      <c r="O1241" s="10">
        <f t="shared" si="76"/>
        <v>0</v>
      </c>
      <c r="P1241" s="10">
        <f t="shared" si="77"/>
        <v>1928.8899999999999</v>
      </c>
      <c r="Q1241" s="10">
        <f t="shared" si="78"/>
        <v>-511</v>
      </c>
      <c r="R1241" s="10">
        <f t="shared" si="79"/>
        <v>214</v>
      </c>
      <c r="S1241" s="10">
        <f>IF(Table1[[#This Row],[quantity]]&gt;0,Table1[[#This Row],[quantity]],0)</f>
        <v>0</v>
      </c>
      <c r="T1241" s="10">
        <f>IF(AND(Table1[[#This Row],[quantity]]&lt;0,Table1[[#This Row],[amount]]&lt;0),Table1[[#This Row],[quantity]]*Table1[[#This Row],[amount]],0)</f>
        <v>392</v>
      </c>
      <c r="U1241" s="10">
        <f>IF(Table1[[#This Row],[quantity]]&lt;0,Table1[[#This Row],[quantity]],0)</f>
        <v>-4</v>
      </c>
    </row>
    <row r="1242" spans="1:21" ht="14.25" customHeight="1" x14ac:dyDescent="0.25">
      <c r="A1242" s="5">
        <v>45628</v>
      </c>
      <c r="B1242" s="6" t="s">
        <v>83</v>
      </c>
      <c r="C1242" s="6" t="s">
        <v>528</v>
      </c>
      <c r="D1242" s="6" t="s">
        <v>529</v>
      </c>
      <c r="E1242" s="6" t="s">
        <v>264</v>
      </c>
      <c r="F1242" s="6" t="s">
        <v>283</v>
      </c>
      <c r="G1242" s="6" t="s">
        <v>74</v>
      </c>
      <c r="H1242" s="6" t="s">
        <v>75</v>
      </c>
      <c r="I1242" s="6">
        <v>60</v>
      </c>
      <c r="J1242" s="6">
        <v>-4</v>
      </c>
      <c r="K1242" s="6">
        <v>-98</v>
      </c>
      <c r="L1242" s="6" t="s">
        <v>438</v>
      </c>
      <c r="M1242" s="6" t="s">
        <v>207</v>
      </c>
      <c r="N1242" s="10">
        <f>IF(AND(Table1[[#This Row],[quantity]] &gt;= 0, Table1[[#This Row],[amount]] &gt;= 0), Table1[[#This Row],[quantity]] * Table1[[#This Row],[amount]], 0)</f>
        <v>0</v>
      </c>
      <c r="O1242" s="10">
        <f t="shared" si="76"/>
        <v>0</v>
      </c>
      <c r="P1242" s="10">
        <f t="shared" si="77"/>
        <v>1928.8899999999999</v>
      </c>
      <c r="Q1242" s="10">
        <f t="shared" si="78"/>
        <v>-507</v>
      </c>
      <c r="R1242" s="10">
        <f t="shared" si="79"/>
        <v>213</v>
      </c>
      <c r="S1242" s="10">
        <f>IF(Table1[[#This Row],[quantity]]&gt;0,Table1[[#This Row],[quantity]],0)</f>
        <v>0</v>
      </c>
      <c r="T1242" s="10">
        <f>IF(AND(Table1[[#This Row],[quantity]]&lt;0,Table1[[#This Row],[amount]]&lt;0),Table1[[#This Row],[quantity]]*Table1[[#This Row],[amount]],0)</f>
        <v>392</v>
      </c>
      <c r="U1242" s="10">
        <f>IF(Table1[[#This Row],[quantity]]&lt;0,Table1[[#This Row],[quantity]],0)</f>
        <v>-4</v>
      </c>
    </row>
    <row r="1243" spans="1:21" ht="14.25" customHeight="1" x14ac:dyDescent="0.25">
      <c r="A1243" s="5">
        <v>45628</v>
      </c>
      <c r="B1243" s="6" t="s">
        <v>83</v>
      </c>
      <c r="C1243" s="6" t="s">
        <v>530</v>
      </c>
      <c r="D1243" s="6" t="s">
        <v>531</v>
      </c>
      <c r="E1243" s="6" t="s">
        <v>264</v>
      </c>
      <c r="F1243" s="6" t="s">
        <v>283</v>
      </c>
      <c r="G1243" s="6" t="s">
        <v>74</v>
      </c>
      <c r="H1243" s="6" t="s">
        <v>75</v>
      </c>
      <c r="I1243" s="6">
        <v>60</v>
      </c>
      <c r="J1243" s="6">
        <v>-4</v>
      </c>
      <c r="K1243" s="6">
        <v>-98</v>
      </c>
      <c r="L1243" s="6" t="s">
        <v>438</v>
      </c>
      <c r="M1243" s="6" t="s">
        <v>207</v>
      </c>
      <c r="N1243" s="10">
        <f>IF(AND(Table1[[#This Row],[quantity]] &gt;= 0, Table1[[#This Row],[amount]] &gt;= 0), Table1[[#This Row],[quantity]] * Table1[[#This Row],[amount]], 0)</f>
        <v>0</v>
      </c>
      <c r="O1243" s="10">
        <f t="shared" si="76"/>
        <v>0</v>
      </c>
      <c r="P1243" s="10">
        <f t="shared" si="77"/>
        <v>1928.8899999999999</v>
      </c>
      <c r="Q1243" s="10">
        <f t="shared" si="78"/>
        <v>-503</v>
      </c>
      <c r="R1243" s="10">
        <f t="shared" si="79"/>
        <v>212</v>
      </c>
      <c r="S1243" s="10">
        <f>IF(Table1[[#This Row],[quantity]]&gt;0,Table1[[#This Row],[quantity]],0)</f>
        <v>0</v>
      </c>
      <c r="T1243" s="10">
        <f>IF(AND(Table1[[#This Row],[quantity]]&lt;0,Table1[[#This Row],[amount]]&lt;0),Table1[[#This Row],[quantity]]*Table1[[#This Row],[amount]],0)</f>
        <v>392</v>
      </c>
      <c r="U1243" s="10">
        <f>IF(Table1[[#This Row],[quantity]]&lt;0,Table1[[#This Row],[quantity]],0)</f>
        <v>-4</v>
      </c>
    </row>
    <row r="1244" spans="1:21" ht="14.25" customHeight="1" x14ac:dyDescent="0.25">
      <c r="A1244" s="5">
        <v>45628</v>
      </c>
      <c r="B1244" s="6" t="s">
        <v>83</v>
      </c>
      <c r="C1244" s="6" t="s">
        <v>532</v>
      </c>
      <c r="D1244" s="6" t="s">
        <v>533</v>
      </c>
      <c r="E1244" s="6" t="s">
        <v>264</v>
      </c>
      <c r="F1244" s="6" t="s">
        <v>283</v>
      </c>
      <c r="G1244" s="6" t="s">
        <v>74</v>
      </c>
      <c r="H1244" s="6" t="s">
        <v>75</v>
      </c>
      <c r="I1244" s="6">
        <v>60</v>
      </c>
      <c r="J1244" s="6">
        <v>-4</v>
      </c>
      <c r="K1244" s="6">
        <v>-98</v>
      </c>
      <c r="L1244" s="6" t="s">
        <v>438</v>
      </c>
      <c r="M1244" s="6" t="s">
        <v>207</v>
      </c>
      <c r="N1244" s="10">
        <f>IF(AND(Table1[[#This Row],[quantity]] &gt;= 0, Table1[[#This Row],[amount]] &gt;= 0), Table1[[#This Row],[quantity]] * Table1[[#This Row],[amount]], 0)</f>
        <v>0</v>
      </c>
      <c r="O1244" s="10">
        <f t="shared" si="76"/>
        <v>0</v>
      </c>
      <c r="P1244" s="10">
        <f t="shared" si="77"/>
        <v>1928.8899999999999</v>
      </c>
      <c r="Q1244" s="10">
        <f t="shared" si="78"/>
        <v>-499</v>
      </c>
      <c r="R1244" s="10">
        <f t="shared" si="79"/>
        <v>211</v>
      </c>
      <c r="S1244" s="10">
        <f>IF(Table1[[#This Row],[quantity]]&gt;0,Table1[[#This Row],[quantity]],0)</f>
        <v>0</v>
      </c>
      <c r="T1244" s="10">
        <f>IF(AND(Table1[[#This Row],[quantity]]&lt;0,Table1[[#This Row],[amount]]&lt;0),Table1[[#This Row],[quantity]]*Table1[[#This Row],[amount]],0)</f>
        <v>392</v>
      </c>
      <c r="U1244" s="10">
        <f>IF(Table1[[#This Row],[quantity]]&lt;0,Table1[[#This Row],[quantity]],0)</f>
        <v>-4</v>
      </c>
    </row>
    <row r="1245" spans="1:21" ht="14.25" customHeight="1" x14ac:dyDescent="0.25">
      <c r="A1245" s="5">
        <v>45628</v>
      </c>
      <c r="B1245" s="6" t="s">
        <v>83</v>
      </c>
      <c r="C1245" s="6" t="s">
        <v>534</v>
      </c>
      <c r="D1245" s="6" t="s">
        <v>535</v>
      </c>
      <c r="E1245" s="6" t="s">
        <v>264</v>
      </c>
      <c r="F1245" s="6" t="s">
        <v>283</v>
      </c>
      <c r="G1245" s="6" t="s">
        <v>74</v>
      </c>
      <c r="H1245" s="6" t="s">
        <v>75</v>
      </c>
      <c r="I1245" s="6">
        <v>60</v>
      </c>
      <c r="J1245" s="6">
        <v>-4</v>
      </c>
      <c r="K1245" s="6">
        <v>-98</v>
      </c>
      <c r="L1245" s="6" t="s">
        <v>438</v>
      </c>
      <c r="M1245" s="6" t="s">
        <v>207</v>
      </c>
      <c r="N1245" s="10">
        <f>IF(AND(Table1[[#This Row],[quantity]] &gt;= 0, Table1[[#This Row],[amount]] &gt;= 0), Table1[[#This Row],[quantity]] * Table1[[#This Row],[amount]], 0)</f>
        <v>0</v>
      </c>
      <c r="O1245" s="10">
        <f t="shared" si="76"/>
        <v>0</v>
      </c>
      <c r="P1245" s="10">
        <f t="shared" si="77"/>
        <v>1928.8899999999999</v>
      </c>
      <c r="Q1245" s="10">
        <f t="shared" si="78"/>
        <v>-495</v>
      </c>
      <c r="R1245" s="10">
        <f t="shared" si="79"/>
        <v>210</v>
      </c>
      <c r="S1245" s="10">
        <f>IF(Table1[[#This Row],[quantity]]&gt;0,Table1[[#This Row],[quantity]],0)</f>
        <v>0</v>
      </c>
      <c r="T1245" s="10">
        <f>IF(AND(Table1[[#This Row],[quantity]]&lt;0,Table1[[#This Row],[amount]]&lt;0),Table1[[#This Row],[quantity]]*Table1[[#This Row],[amount]],0)</f>
        <v>392</v>
      </c>
      <c r="U1245" s="10">
        <f>IF(Table1[[#This Row],[quantity]]&lt;0,Table1[[#This Row],[quantity]],0)</f>
        <v>-4</v>
      </c>
    </row>
    <row r="1246" spans="1:21" ht="14.25" customHeight="1" x14ac:dyDescent="0.25">
      <c r="A1246" s="5">
        <v>45628</v>
      </c>
      <c r="B1246" s="6" t="s">
        <v>83</v>
      </c>
      <c r="C1246" s="6" t="s">
        <v>536</v>
      </c>
      <c r="D1246" s="6" t="s">
        <v>537</v>
      </c>
      <c r="E1246" s="6" t="s">
        <v>264</v>
      </c>
      <c r="F1246" s="6" t="s">
        <v>283</v>
      </c>
      <c r="G1246" s="6" t="s">
        <v>74</v>
      </c>
      <c r="H1246" s="6" t="s">
        <v>75</v>
      </c>
      <c r="I1246" s="6">
        <v>60</v>
      </c>
      <c r="J1246" s="6">
        <v>-4</v>
      </c>
      <c r="K1246" s="6">
        <v>-98</v>
      </c>
      <c r="L1246" s="6" t="s">
        <v>438</v>
      </c>
      <c r="M1246" s="6" t="s">
        <v>207</v>
      </c>
      <c r="N1246" s="10">
        <f>IF(AND(Table1[[#This Row],[quantity]] &gt;= 0, Table1[[#This Row],[amount]] &gt;= 0), Table1[[#This Row],[quantity]] * Table1[[#This Row],[amount]], 0)</f>
        <v>0</v>
      </c>
      <c r="O1246" s="10">
        <f t="shared" si="76"/>
        <v>0</v>
      </c>
      <c r="P1246" s="10">
        <f t="shared" si="77"/>
        <v>1928.8899999999999</v>
      </c>
      <c r="Q1246" s="10">
        <f t="shared" si="78"/>
        <v>-491</v>
      </c>
      <c r="R1246" s="10">
        <f t="shared" si="79"/>
        <v>209</v>
      </c>
      <c r="S1246" s="10">
        <f>IF(Table1[[#This Row],[quantity]]&gt;0,Table1[[#This Row],[quantity]],0)</f>
        <v>0</v>
      </c>
      <c r="T1246" s="10">
        <f>IF(AND(Table1[[#This Row],[quantity]]&lt;0,Table1[[#This Row],[amount]]&lt;0),Table1[[#This Row],[quantity]]*Table1[[#This Row],[amount]],0)</f>
        <v>392</v>
      </c>
      <c r="U1246" s="10">
        <f>IF(Table1[[#This Row],[quantity]]&lt;0,Table1[[#This Row],[quantity]],0)</f>
        <v>-4</v>
      </c>
    </row>
    <row r="1247" spans="1:21" ht="14.25" customHeight="1" x14ac:dyDescent="0.25">
      <c r="A1247" s="5">
        <v>45628</v>
      </c>
      <c r="B1247" s="6" t="s">
        <v>83</v>
      </c>
      <c r="C1247" s="6" t="s">
        <v>538</v>
      </c>
      <c r="D1247" s="6" t="s">
        <v>539</v>
      </c>
      <c r="E1247" s="6" t="s">
        <v>264</v>
      </c>
      <c r="F1247" s="6" t="s">
        <v>283</v>
      </c>
      <c r="G1247" s="6" t="s">
        <v>74</v>
      </c>
      <c r="H1247" s="6" t="s">
        <v>75</v>
      </c>
      <c r="I1247" s="6">
        <v>60</v>
      </c>
      <c r="J1247" s="6">
        <v>-4</v>
      </c>
      <c r="K1247" s="6">
        <v>-98</v>
      </c>
      <c r="L1247" s="6" t="s">
        <v>438</v>
      </c>
      <c r="M1247" s="6" t="s">
        <v>207</v>
      </c>
      <c r="N1247" s="10">
        <f>IF(AND(Table1[[#This Row],[quantity]] &gt;= 0, Table1[[#This Row],[amount]] &gt;= 0), Table1[[#This Row],[quantity]] * Table1[[#This Row],[amount]], 0)</f>
        <v>0</v>
      </c>
      <c r="O1247" s="10">
        <f t="shared" si="76"/>
        <v>0</v>
      </c>
      <c r="P1247" s="10">
        <f t="shared" si="77"/>
        <v>1928.8899999999999</v>
      </c>
      <c r="Q1247" s="10">
        <f t="shared" si="78"/>
        <v>-487</v>
      </c>
      <c r="R1247" s="10">
        <f t="shared" si="79"/>
        <v>208</v>
      </c>
      <c r="S1247" s="10">
        <f>IF(Table1[[#This Row],[quantity]]&gt;0,Table1[[#This Row],[quantity]],0)</f>
        <v>0</v>
      </c>
      <c r="T1247" s="10">
        <f>IF(AND(Table1[[#This Row],[quantity]]&lt;0,Table1[[#This Row],[amount]]&lt;0),Table1[[#This Row],[quantity]]*Table1[[#This Row],[amount]],0)</f>
        <v>392</v>
      </c>
      <c r="U1247" s="10">
        <f>IF(Table1[[#This Row],[quantity]]&lt;0,Table1[[#This Row],[quantity]],0)</f>
        <v>-4</v>
      </c>
    </row>
    <row r="1248" spans="1:21" ht="14.25" customHeight="1" x14ac:dyDescent="0.25">
      <c r="A1248" s="5">
        <v>45628</v>
      </c>
      <c r="B1248" s="6" t="s">
        <v>83</v>
      </c>
      <c r="C1248" s="6" t="s">
        <v>540</v>
      </c>
      <c r="D1248" s="6" t="s">
        <v>541</v>
      </c>
      <c r="E1248" s="6" t="s">
        <v>264</v>
      </c>
      <c r="F1248" s="6" t="s">
        <v>283</v>
      </c>
      <c r="G1248" s="6" t="s">
        <v>74</v>
      </c>
      <c r="H1248" s="6" t="s">
        <v>75</v>
      </c>
      <c r="I1248" s="6">
        <v>60</v>
      </c>
      <c r="J1248" s="6">
        <v>-4</v>
      </c>
      <c r="K1248" s="6">
        <v>-98</v>
      </c>
      <c r="L1248" s="6" t="s">
        <v>438</v>
      </c>
      <c r="M1248" s="6" t="s">
        <v>207</v>
      </c>
      <c r="N1248" s="10">
        <f>IF(AND(Table1[[#This Row],[quantity]] &gt;= 0, Table1[[#This Row],[amount]] &gt;= 0), Table1[[#This Row],[quantity]] * Table1[[#This Row],[amount]], 0)</f>
        <v>0</v>
      </c>
      <c r="O1248" s="10">
        <f t="shared" si="76"/>
        <v>0</v>
      </c>
      <c r="P1248" s="10">
        <f t="shared" si="77"/>
        <v>1928.8899999999999</v>
      </c>
      <c r="Q1248" s="10">
        <f t="shared" si="78"/>
        <v>-483</v>
      </c>
      <c r="R1248" s="10">
        <f t="shared" si="79"/>
        <v>207</v>
      </c>
      <c r="S1248" s="10">
        <f>IF(Table1[[#This Row],[quantity]]&gt;0,Table1[[#This Row],[quantity]],0)</f>
        <v>0</v>
      </c>
      <c r="T1248" s="10">
        <f>IF(AND(Table1[[#This Row],[quantity]]&lt;0,Table1[[#This Row],[amount]]&lt;0),Table1[[#This Row],[quantity]]*Table1[[#This Row],[amount]],0)</f>
        <v>392</v>
      </c>
      <c r="U1248" s="10">
        <f>IF(Table1[[#This Row],[quantity]]&lt;0,Table1[[#This Row],[quantity]],0)</f>
        <v>-4</v>
      </c>
    </row>
    <row r="1249" spans="1:21" ht="14.25" customHeight="1" x14ac:dyDescent="0.25">
      <c r="A1249" s="5">
        <v>45628</v>
      </c>
      <c r="B1249" s="6" t="s">
        <v>83</v>
      </c>
      <c r="C1249" s="6" t="s">
        <v>542</v>
      </c>
      <c r="D1249" s="6" t="s">
        <v>543</v>
      </c>
      <c r="E1249" s="6" t="s">
        <v>264</v>
      </c>
      <c r="F1249" s="6" t="s">
        <v>283</v>
      </c>
      <c r="G1249" s="6" t="s">
        <v>74</v>
      </c>
      <c r="H1249" s="6" t="s">
        <v>75</v>
      </c>
      <c r="I1249" s="6">
        <v>60</v>
      </c>
      <c r="J1249" s="6">
        <v>-4</v>
      </c>
      <c r="K1249" s="6">
        <v>-98</v>
      </c>
      <c r="L1249" s="6" t="s">
        <v>438</v>
      </c>
      <c r="M1249" s="6" t="s">
        <v>207</v>
      </c>
      <c r="N1249" s="10">
        <f>IF(AND(Table1[[#This Row],[quantity]] &gt;= 0, Table1[[#This Row],[amount]] &gt;= 0), Table1[[#This Row],[quantity]] * Table1[[#This Row],[amount]], 0)</f>
        <v>0</v>
      </c>
      <c r="O1249" s="10">
        <f t="shared" si="76"/>
        <v>0</v>
      </c>
      <c r="P1249" s="10">
        <f t="shared" si="77"/>
        <v>1928.8899999999999</v>
      </c>
      <c r="Q1249" s="10">
        <f t="shared" si="78"/>
        <v>-479</v>
      </c>
      <c r="R1249" s="10">
        <f t="shared" si="79"/>
        <v>206</v>
      </c>
      <c r="S1249" s="10">
        <f>IF(Table1[[#This Row],[quantity]]&gt;0,Table1[[#This Row],[quantity]],0)</f>
        <v>0</v>
      </c>
      <c r="T1249" s="10">
        <f>IF(AND(Table1[[#This Row],[quantity]]&lt;0,Table1[[#This Row],[amount]]&lt;0),Table1[[#This Row],[quantity]]*Table1[[#This Row],[amount]],0)</f>
        <v>392</v>
      </c>
      <c r="U1249" s="10">
        <f>IF(Table1[[#This Row],[quantity]]&lt;0,Table1[[#This Row],[quantity]],0)</f>
        <v>-4</v>
      </c>
    </row>
    <row r="1250" spans="1:21" ht="14.25" customHeight="1" x14ac:dyDescent="0.25">
      <c r="A1250" s="5">
        <v>45628</v>
      </c>
      <c r="B1250" s="6" t="s">
        <v>83</v>
      </c>
      <c r="C1250" s="6" t="s">
        <v>544</v>
      </c>
      <c r="D1250" s="6" t="s">
        <v>545</v>
      </c>
      <c r="E1250" s="6" t="s">
        <v>449</v>
      </c>
      <c r="F1250" s="6" t="s">
        <v>450</v>
      </c>
      <c r="G1250" s="6" t="s">
        <v>74</v>
      </c>
      <c r="H1250" s="6" t="s">
        <v>75</v>
      </c>
      <c r="I1250" s="6">
        <v>60</v>
      </c>
      <c r="J1250" s="6">
        <v>-4</v>
      </c>
      <c r="K1250" s="6">
        <v>-98</v>
      </c>
      <c r="L1250" s="6" t="s">
        <v>438</v>
      </c>
      <c r="M1250" s="6" t="s">
        <v>207</v>
      </c>
      <c r="N1250" s="10">
        <f>IF(AND(Table1[[#This Row],[quantity]] &gt;= 0, Table1[[#This Row],[amount]] &gt;= 0), Table1[[#This Row],[quantity]] * Table1[[#This Row],[amount]], 0)</f>
        <v>0</v>
      </c>
      <c r="O1250" s="10">
        <f t="shared" si="76"/>
        <v>0</v>
      </c>
      <c r="P1250" s="10">
        <f t="shared" si="77"/>
        <v>1928.8899999999999</v>
      </c>
      <c r="Q1250" s="10">
        <f t="shared" si="78"/>
        <v>-475</v>
      </c>
      <c r="R1250" s="10">
        <f t="shared" si="79"/>
        <v>205</v>
      </c>
      <c r="S1250" s="10">
        <f>IF(Table1[[#This Row],[quantity]]&gt;0,Table1[[#This Row],[quantity]],0)</f>
        <v>0</v>
      </c>
      <c r="T1250" s="10">
        <f>IF(AND(Table1[[#This Row],[quantity]]&lt;0,Table1[[#This Row],[amount]]&lt;0),Table1[[#This Row],[quantity]]*Table1[[#This Row],[amount]],0)</f>
        <v>392</v>
      </c>
      <c r="U1250" s="10">
        <f>IF(Table1[[#This Row],[quantity]]&lt;0,Table1[[#This Row],[quantity]],0)</f>
        <v>-4</v>
      </c>
    </row>
    <row r="1251" spans="1:21" ht="14.25" customHeight="1" x14ac:dyDescent="0.25">
      <c r="A1251" s="5">
        <v>45628</v>
      </c>
      <c r="B1251" s="6" t="s">
        <v>83</v>
      </c>
      <c r="C1251" s="6" t="s">
        <v>546</v>
      </c>
      <c r="D1251" s="6" t="s">
        <v>547</v>
      </c>
      <c r="E1251" s="6" t="s">
        <v>264</v>
      </c>
      <c r="F1251" s="6" t="s">
        <v>283</v>
      </c>
      <c r="G1251" s="6" t="s">
        <v>74</v>
      </c>
      <c r="H1251" s="6" t="s">
        <v>75</v>
      </c>
      <c r="I1251" s="6">
        <v>60</v>
      </c>
      <c r="J1251" s="6">
        <v>-4</v>
      </c>
      <c r="K1251" s="6">
        <v>-98</v>
      </c>
      <c r="L1251" s="6" t="s">
        <v>438</v>
      </c>
      <c r="M1251" s="6" t="s">
        <v>207</v>
      </c>
      <c r="N1251" s="10">
        <f>IF(AND(Table1[[#This Row],[quantity]] &gt;= 0, Table1[[#This Row],[amount]] &gt;= 0), Table1[[#This Row],[quantity]] * Table1[[#This Row],[amount]], 0)</f>
        <v>0</v>
      </c>
      <c r="O1251" s="10">
        <f t="shared" si="76"/>
        <v>0</v>
      </c>
      <c r="P1251" s="10">
        <f t="shared" si="77"/>
        <v>1928.8899999999999</v>
      </c>
      <c r="Q1251" s="10">
        <f t="shared" si="78"/>
        <v>-471</v>
      </c>
      <c r="R1251" s="10">
        <f t="shared" si="79"/>
        <v>204</v>
      </c>
      <c r="S1251" s="10">
        <f>IF(Table1[[#This Row],[quantity]]&gt;0,Table1[[#This Row],[quantity]],0)</f>
        <v>0</v>
      </c>
      <c r="T1251" s="10">
        <f>IF(AND(Table1[[#This Row],[quantity]]&lt;0,Table1[[#This Row],[amount]]&lt;0),Table1[[#This Row],[quantity]]*Table1[[#This Row],[amount]],0)</f>
        <v>392</v>
      </c>
      <c r="U1251" s="10">
        <f>IF(Table1[[#This Row],[quantity]]&lt;0,Table1[[#This Row],[quantity]],0)</f>
        <v>-4</v>
      </c>
    </row>
    <row r="1252" spans="1:21" ht="14.25" customHeight="1" x14ac:dyDescent="0.25">
      <c r="A1252" s="5">
        <v>45628</v>
      </c>
      <c r="B1252" s="6" t="s">
        <v>83</v>
      </c>
      <c r="C1252" s="6" t="s">
        <v>548</v>
      </c>
      <c r="D1252" s="6" t="s">
        <v>549</v>
      </c>
      <c r="E1252" s="6" t="s">
        <v>264</v>
      </c>
      <c r="F1252" s="6" t="s">
        <v>283</v>
      </c>
      <c r="G1252" s="6" t="s">
        <v>74</v>
      </c>
      <c r="H1252" s="6" t="s">
        <v>75</v>
      </c>
      <c r="I1252" s="6">
        <v>60</v>
      </c>
      <c r="J1252" s="6">
        <v>-4</v>
      </c>
      <c r="K1252" s="6">
        <v>-98</v>
      </c>
      <c r="L1252" s="6" t="s">
        <v>438</v>
      </c>
      <c r="M1252" s="6" t="s">
        <v>207</v>
      </c>
      <c r="N1252" s="10">
        <f>IF(AND(Table1[[#This Row],[quantity]] &gt;= 0, Table1[[#This Row],[amount]] &gt;= 0), Table1[[#This Row],[quantity]] * Table1[[#This Row],[amount]], 0)</f>
        <v>0</v>
      </c>
      <c r="O1252" s="10">
        <f t="shared" si="76"/>
        <v>0</v>
      </c>
      <c r="P1252" s="10">
        <f t="shared" si="77"/>
        <v>1928.8899999999999</v>
      </c>
      <c r="Q1252" s="10">
        <f t="shared" si="78"/>
        <v>-467</v>
      </c>
      <c r="R1252" s="10">
        <f t="shared" si="79"/>
        <v>203</v>
      </c>
      <c r="S1252" s="10">
        <f>IF(Table1[[#This Row],[quantity]]&gt;0,Table1[[#This Row],[quantity]],0)</f>
        <v>0</v>
      </c>
      <c r="T1252" s="10">
        <f>IF(AND(Table1[[#This Row],[quantity]]&lt;0,Table1[[#This Row],[amount]]&lt;0),Table1[[#This Row],[quantity]]*Table1[[#This Row],[amount]],0)</f>
        <v>392</v>
      </c>
      <c r="U1252" s="10">
        <f>IF(Table1[[#This Row],[quantity]]&lt;0,Table1[[#This Row],[quantity]],0)</f>
        <v>-4</v>
      </c>
    </row>
    <row r="1253" spans="1:21" ht="14.25" customHeight="1" x14ac:dyDescent="0.25">
      <c r="A1253" s="5">
        <v>45628</v>
      </c>
      <c r="B1253" s="6" t="s">
        <v>83</v>
      </c>
      <c r="C1253" s="6" t="s">
        <v>550</v>
      </c>
      <c r="D1253" s="6" t="s">
        <v>551</v>
      </c>
      <c r="E1253" s="6" t="s">
        <v>264</v>
      </c>
      <c r="F1253" s="6" t="s">
        <v>283</v>
      </c>
      <c r="G1253" s="6" t="s">
        <v>74</v>
      </c>
      <c r="H1253" s="6" t="s">
        <v>75</v>
      </c>
      <c r="I1253" s="6">
        <v>60</v>
      </c>
      <c r="J1253" s="6">
        <v>-4</v>
      </c>
      <c r="K1253" s="6">
        <v>-98</v>
      </c>
      <c r="L1253" s="6" t="s">
        <v>438</v>
      </c>
      <c r="M1253" s="6" t="s">
        <v>207</v>
      </c>
      <c r="N1253" s="10">
        <f>IF(AND(Table1[[#This Row],[quantity]] &gt;= 0, Table1[[#This Row],[amount]] &gt;= 0), Table1[[#This Row],[quantity]] * Table1[[#This Row],[amount]], 0)</f>
        <v>0</v>
      </c>
      <c r="O1253" s="10">
        <f t="shared" si="76"/>
        <v>0</v>
      </c>
      <c r="P1253" s="10">
        <f t="shared" si="77"/>
        <v>1928.8899999999999</v>
      </c>
      <c r="Q1253" s="10">
        <f t="shared" si="78"/>
        <v>-463</v>
      </c>
      <c r="R1253" s="10">
        <f t="shared" si="79"/>
        <v>202</v>
      </c>
      <c r="S1253" s="10">
        <f>IF(Table1[[#This Row],[quantity]]&gt;0,Table1[[#This Row],[quantity]],0)</f>
        <v>0</v>
      </c>
      <c r="T1253" s="10">
        <f>IF(AND(Table1[[#This Row],[quantity]]&lt;0,Table1[[#This Row],[amount]]&lt;0),Table1[[#This Row],[quantity]]*Table1[[#This Row],[amount]],0)</f>
        <v>392</v>
      </c>
      <c r="U1253" s="10">
        <f>IF(Table1[[#This Row],[quantity]]&lt;0,Table1[[#This Row],[quantity]],0)</f>
        <v>-4</v>
      </c>
    </row>
    <row r="1254" spans="1:21" ht="14.25" customHeight="1" x14ac:dyDescent="0.25">
      <c r="A1254" s="5">
        <v>45628</v>
      </c>
      <c r="B1254" s="6" t="s">
        <v>83</v>
      </c>
      <c r="C1254" s="6" t="s">
        <v>552</v>
      </c>
      <c r="D1254" s="6" t="s">
        <v>553</v>
      </c>
      <c r="E1254" s="6" t="s">
        <v>264</v>
      </c>
      <c r="F1254" s="6" t="s">
        <v>283</v>
      </c>
      <c r="G1254" s="6" t="s">
        <v>74</v>
      </c>
      <c r="H1254" s="6" t="s">
        <v>75</v>
      </c>
      <c r="I1254" s="6">
        <v>60</v>
      </c>
      <c r="J1254" s="6">
        <v>-4</v>
      </c>
      <c r="K1254" s="6">
        <v>-98</v>
      </c>
      <c r="L1254" s="6" t="s">
        <v>438</v>
      </c>
      <c r="M1254" s="6" t="s">
        <v>207</v>
      </c>
      <c r="N1254" s="10">
        <f>IF(AND(Table1[[#This Row],[quantity]] &gt;= 0, Table1[[#This Row],[amount]] &gt;= 0), Table1[[#This Row],[quantity]] * Table1[[#This Row],[amount]], 0)</f>
        <v>0</v>
      </c>
      <c r="O1254" s="10">
        <f t="shared" si="76"/>
        <v>0</v>
      </c>
      <c r="P1254" s="10">
        <f t="shared" si="77"/>
        <v>1928.8899999999999</v>
      </c>
      <c r="Q1254" s="10">
        <f t="shared" si="78"/>
        <v>-459</v>
      </c>
      <c r="R1254" s="10">
        <f t="shared" si="79"/>
        <v>201</v>
      </c>
      <c r="S1254" s="10">
        <f>IF(Table1[[#This Row],[quantity]]&gt;0,Table1[[#This Row],[quantity]],0)</f>
        <v>0</v>
      </c>
      <c r="T1254" s="10">
        <f>IF(AND(Table1[[#This Row],[quantity]]&lt;0,Table1[[#This Row],[amount]]&lt;0),Table1[[#This Row],[quantity]]*Table1[[#This Row],[amount]],0)</f>
        <v>392</v>
      </c>
      <c r="U1254" s="10">
        <f>IF(Table1[[#This Row],[quantity]]&lt;0,Table1[[#This Row],[quantity]],0)</f>
        <v>-4</v>
      </c>
    </row>
    <row r="1255" spans="1:21" ht="14.25" customHeight="1" x14ac:dyDescent="0.25">
      <c r="A1255" s="5">
        <v>45628</v>
      </c>
      <c r="B1255" s="6" t="s">
        <v>83</v>
      </c>
      <c r="C1255" s="6" t="s">
        <v>554</v>
      </c>
      <c r="D1255" s="6" t="s">
        <v>555</v>
      </c>
      <c r="E1255" s="6" t="s">
        <v>264</v>
      </c>
      <c r="F1255" s="6" t="s">
        <v>283</v>
      </c>
      <c r="G1255" s="6" t="s">
        <v>74</v>
      </c>
      <c r="H1255" s="6" t="s">
        <v>75</v>
      </c>
      <c r="I1255" s="6">
        <v>60</v>
      </c>
      <c r="J1255" s="6">
        <v>-4</v>
      </c>
      <c r="K1255" s="6">
        <v>-98</v>
      </c>
      <c r="L1255" s="6" t="s">
        <v>438</v>
      </c>
      <c r="M1255" s="6" t="s">
        <v>207</v>
      </c>
      <c r="N1255" s="10">
        <f>IF(AND(Table1[[#This Row],[quantity]] &gt;= 0, Table1[[#This Row],[amount]] &gt;= 0), Table1[[#This Row],[quantity]] * Table1[[#This Row],[amount]], 0)</f>
        <v>0</v>
      </c>
      <c r="O1255" s="10">
        <f t="shared" si="76"/>
        <v>0</v>
      </c>
      <c r="P1255" s="10">
        <f t="shared" si="77"/>
        <v>1928.8899999999999</v>
      </c>
      <c r="Q1255" s="10">
        <f t="shared" si="78"/>
        <v>-455</v>
      </c>
      <c r="R1255" s="10">
        <f t="shared" si="79"/>
        <v>200</v>
      </c>
      <c r="S1255" s="10">
        <f>IF(Table1[[#This Row],[quantity]]&gt;0,Table1[[#This Row],[quantity]],0)</f>
        <v>0</v>
      </c>
      <c r="T1255" s="10">
        <f>IF(AND(Table1[[#This Row],[quantity]]&lt;0,Table1[[#This Row],[amount]]&lt;0),Table1[[#This Row],[quantity]]*Table1[[#This Row],[amount]],0)</f>
        <v>392</v>
      </c>
      <c r="U1255" s="10">
        <f>IF(Table1[[#This Row],[quantity]]&lt;0,Table1[[#This Row],[quantity]],0)</f>
        <v>-4</v>
      </c>
    </row>
    <row r="1256" spans="1:21" ht="14.25" customHeight="1" x14ac:dyDescent="0.25">
      <c r="A1256" s="5">
        <v>45628</v>
      </c>
      <c r="B1256" s="6" t="s">
        <v>83</v>
      </c>
      <c r="C1256" s="6" t="s">
        <v>556</v>
      </c>
      <c r="D1256" s="6" t="s">
        <v>557</v>
      </c>
      <c r="E1256" s="6" t="s">
        <v>264</v>
      </c>
      <c r="F1256" s="6" t="s">
        <v>283</v>
      </c>
      <c r="G1256" s="6" t="s">
        <v>74</v>
      </c>
      <c r="H1256" s="6" t="s">
        <v>75</v>
      </c>
      <c r="I1256" s="6">
        <v>60</v>
      </c>
      <c r="J1256" s="6">
        <v>-4</v>
      </c>
      <c r="K1256" s="6">
        <v>-98</v>
      </c>
      <c r="L1256" s="6" t="s">
        <v>438</v>
      </c>
      <c r="M1256" s="6" t="s">
        <v>207</v>
      </c>
      <c r="N1256" s="10">
        <f>IF(AND(Table1[[#This Row],[quantity]] &gt;= 0, Table1[[#This Row],[amount]] &gt;= 0), Table1[[#This Row],[quantity]] * Table1[[#This Row],[amount]], 0)</f>
        <v>0</v>
      </c>
      <c r="O1256" s="10">
        <f t="shared" si="76"/>
        <v>0</v>
      </c>
      <c r="P1256" s="10">
        <f t="shared" si="77"/>
        <v>1928.8899999999999</v>
      </c>
      <c r="Q1256" s="10">
        <f t="shared" si="78"/>
        <v>-451</v>
      </c>
      <c r="R1256" s="10">
        <f t="shared" si="79"/>
        <v>199</v>
      </c>
      <c r="S1256" s="10">
        <f>IF(Table1[[#This Row],[quantity]]&gt;0,Table1[[#This Row],[quantity]],0)</f>
        <v>0</v>
      </c>
      <c r="T1256" s="10">
        <f>IF(AND(Table1[[#This Row],[quantity]]&lt;0,Table1[[#This Row],[amount]]&lt;0),Table1[[#This Row],[quantity]]*Table1[[#This Row],[amount]],0)</f>
        <v>392</v>
      </c>
      <c r="U1256" s="10">
        <f>IF(Table1[[#This Row],[quantity]]&lt;0,Table1[[#This Row],[quantity]],0)</f>
        <v>-4</v>
      </c>
    </row>
    <row r="1257" spans="1:21" ht="14.25" customHeight="1" x14ac:dyDescent="0.25">
      <c r="A1257" s="5">
        <v>45628</v>
      </c>
      <c r="B1257" s="6" t="s">
        <v>83</v>
      </c>
      <c r="C1257" s="6" t="s">
        <v>558</v>
      </c>
      <c r="D1257" s="6" t="s">
        <v>559</v>
      </c>
      <c r="E1257" s="6" t="s">
        <v>264</v>
      </c>
      <c r="F1257" s="6" t="s">
        <v>283</v>
      </c>
      <c r="G1257" s="6" t="s">
        <v>74</v>
      </c>
      <c r="H1257" s="6" t="s">
        <v>75</v>
      </c>
      <c r="I1257" s="6">
        <v>60</v>
      </c>
      <c r="J1257" s="6">
        <v>-4</v>
      </c>
      <c r="K1257" s="6">
        <v>-98</v>
      </c>
      <c r="L1257" s="6" t="s">
        <v>438</v>
      </c>
      <c r="M1257" s="6" t="s">
        <v>207</v>
      </c>
      <c r="N1257" s="10">
        <f>IF(AND(Table1[[#This Row],[quantity]] &gt;= 0, Table1[[#This Row],[amount]] &gt;= 0), Table1[[#This Row],[quantity]] * Table1[[#This Row],[amount]], 0)</f>
        <v>0</v>
      </c>
      <c r="O1257" s="10">
        <f t="shared" si="76"/>
        <v>0</v>
      </c>
      <c r="P1257" s="10">
        <f t="shared" si="77"/>
        <v>1928.8899999999999</v>
      </c>
      <c r="Q1257" s="10">
        <f t="shared" si="78"/>
        <v>-447</v>
      </c>
      <c r="R1257" s="10">
        <f t="shared" si="79"/>
        <v>198</v>
      </c>
      <c r="S1257" s="10">
        <f>IF(Table1[[#This Row],[quantity]]&gt;0,Table1[[#This Row],[quantity]],0)</f>
        <v>0</v>
      </c>
      <c r="T1257" s="10">
        <f>IF(AND(Table1[[#This Row],[quantity]]&lt;0,Table1[[#This Row],[amount]]&lt;0),Table1[[#This Row],[quantity]]*Table1[[#This Row],[amount]],0)</f>
        <v>392</v>
      </c>
      <c r="U1257" s="10">
        <f>IF(Table1[[#This Row],[quantity]]&lt;0,Table1[[#This Row],[quantity]],0)</f>
        <v>-4</v>
      </c>
    </row>
    <row r="1258" spans="1:21" ht="14.25" customHeight="1" x14ac:dyDescent="0.25">
      <c r="A1258" s="5">
        <v>45628</v>
      </c>
      <c r="B1258" s="6" t="s">
        <v>83</v>
      </c>
      <c r="C1258" s="6" t="s">
        <v>560</v>
      </c>
      <c r="D1258" s="6" t="s">
        <v>561</v>
      </c>
      <c r="E1258" s="6" t="s">
        <v>264</v>
      </c>
      <c r="F1258" s="6" t="s">
        <v>283</v>
      </c>
      <c r="G1258" s="6" t="s">
        <v>74</v>
      </c>
      <c r="H1258" s="6" t="s">
        <v>75</v>
      </c>
      <c r="I1258" s="6">
        <v>60</v>
      </c>
      <c r="J1258" s="6">
        <v>-4</v>
      </c>
      <c r="K1258" s="6">
        <v>-98</v>
      </c>
      <c r="L1258" s="6" t="s">
        <v>438</v>
      </c>
      <c r="M1258" s="6" t="s">
        <v>207</v>
      </c>
      <c r="N1258" s="10">
        <f>IF(AND(Table1[[#This Row],[quantity]] &gt;= 0, Table1[[#This Row],[amount]] &gt;= 0), Table1[[#This Row],[quantity]] * Table1[[#This Row],[amount]], 0)</f>
        <v>0</v>
      </c>
      <c r="O1258" s="10">
        <f t="shared" si="76"/>
        <v>0</v>
      </c>
      <c r="P1258" s="10">
        <f t="shared" si="77"/>
        <v>1928.8899999999999</v>
      </c>
      <c r="Q1258" s="10">
        <f t="shared" si="78"/>
        <v>-443</v>
      </c>
      <c r="R1258" s="10">
        <f t="shared" si="79"/>
        <v>197</v>
      </c>
      <c r="S1258" s="10">
        <f>IF(Table1[[#This Row],[quantity]]&gt;0,Table1[[#This Row],[quantity]],0)</f>
        <v>0</v>
      </c>
      <c r="T1258" s="10">
        <f>IF(AND(Table1[[#This Row],[quantity]]&lt;0,Table1[[#This Row],[amount]]&lt;0),Table1[[#This Row],[quantity]]*Table1[[#This Row],[amount]],0)</f>
        <v>392</v>
      </c>
      <c r="U1258" s="10">
        <f>IF(Table1[[#This Row],[quantity]]&lt;0,Table1[[#This Row],[quantity]],0)</f>
        <v>-4</v>
      </c>
    </row>
    <row r="1259" spans="1:21" ht="14.25" customHeight="1" x14ac:dyDescent="0.25">
      <c r="A1259" s="5">
        <v>45628</v>
      </c>
      <c r="B1259" s="6" t="s">
        <v>83</v>
      </c>
      <c r="C1259" s="6" t="s">
        <v>562</v>
      </c>
      <c r="D1259" s="6" t="s">
        <v>563</v>
      </c>
      <c r="E1259" s="6" t="s">
        <v>264</v>
      </c>
      <c r="F1259" s="6" t="s">
        <v>283</v>
      </c>
      <c r="G1259" s="6" t="s">
        <v>74</v>
      </c>
      <c r="H1259" s="6" t="s">
        <v>75</v>
      </c>
      <c r="I1259" s="6">
        <v>60</v>
      </c>
      <c r="J1259" s="6">
        <v>-4</v>
      </c>
      <c r="K1259" s="6">
        <v>-98</v>
      </c>
      <c r="L1259" s="6" t="s">
        <v>438</v>
      </c>
      <c r="M1259" s="6" t="s">
        <v>207</v>
      </c>
      <c r="N1259" s="10">
        <f>IF(AND(Table1[[#This Row],[quantity]] &gt;= 0, Table1[[#This Row],[amount]] &gt;= 0), Table1[[#This Row],[quantity]] * Table1[[#This Row],[amount]], 0)</f>
        <v>0</v>
      </c>
      <c r="O1259" s="10">
        <f t="shared" si="76"/>
        <v>0</v>
      </c>
      <c r="P1259" s="10">
        <f t="shared" si="77"/>
        <v>1928.8899999999999</v>
      </c>
      <c r="Q1259" s="10">
        <f t="shared" si="78"/>
        <v>-439</v>
      </c>
      <c r="R1259" s="10">
        <f t="shared" si="79"/>
        <v>196</v>
      </c>
      <c r="S1259" s="10">
        <f>IF(Table1[[#This Row],[quantity]]&gt;0,Table1[[#This Row],[quantity]],0)</f>
        <v>0</v>
      </c>
      <c r="T1259" s="10">
        <f>IF(AND(Table1[[#This Row],[quantity]]&lt;0,Table1[[#This Row],[amount]]&lt;0),Table1[[#This Row],[quantity]]*Table1[[#This Row],[amount]],0)</f>
        <v>392</v>
      </c>
      <c r="U1259" s="10">
        <f>IF(Table1[[#This Row],[quantity]]&lt;0,Table1[[#This Row],[quantity]],0)</f>
        <v>-4</v>
      </c>
    </row>
    <row r="1260" spans="1:21" ht="14.25" customHeight="1" x14ac:dyDescent="0.25">
      <c r="A1260" s="5">
        <v>45628</v>
      </c>
      <c r="B1260" s="6" t="s">
        <v>83</v>
      </c>
      <c r="C1260" s="6" t="s">
        <v>564</v>
      </c>
      <c r="D1260" s="6" t="s">
        <v>565</v>
      </c>
      <c r="E1260" s="6" t="s">
        <v>264</v>
      </c>
      <c r="F1260" s="6" t="s">
        <v>283</v>
      </c>
      <c r="G1260" s="6" t="s">
        <v>74</v>
      </c>
      <c r="H1260" s="6" t="s">
        <v>75</v>
      </c>
      <c r="I1260" s="6">
        <v>60</v>
      </c>
      <c r="J1260" s="6">
        <v>-4</v>
      </c>
      <c r="K1260" s="6">
        <v>-98</v>
      </c>
      <c r="L1260" s="6" t="s">
        <v>438</v>
      </c>
      <c r="M1260" s="6" t="s">
        <v>207</v>
      </c>
      <c r="N1260" s="10">
        <f>IF(AND(Table1[[#This Row],[quantity]] &gt;= 0, Table1[[#This Row],[amount]] &gt;= 0), Table1[[#This Row],[quantity]] * Table1[[#This Row],[amount]], 0)</f>
        <v>0</v>
      </c>
      <c r="O1260" s="10">
        <f t="shared" si="76"/>
        <v>0</v>
      </c>
      <c r="P1260" s="10">
        <f t="shared" si="77"/>
        <v>1928.8899999999999</v>
      </c>
      <c r="Q1260" s="10">
        <f t="shared" si="78"/>
        <v>-435</v>
      </c>
      <c r="R1260" s="10">
        <f t="shared" si="79"/>
        <v>195</v>
      </c>
      <c r="S1260" s="10">
        <f>IF(Table1[[#This Row],[quantity]]&gt;0,Table1[[#This Row],[quantity]],0)</f>
        <v>0</v>
      </c>
      <c r="T1260" s="10">
        <f>IF(AND(Table1[[#This Row],[quantity]]&lt;0,Table1[[#This Row],[amount]]&lt;0),Table1[[#This Row],[quantity]]*Table1[[#This Row],[amount]],0)</f>
        <v>392</v>
      </c>
      <c r="U1260" s="10">
        <f>IF(Table1[[#This Row],[quantity]]&lt;0,Table1[[#This Row],[quantity]],0)</f>
        <v>-4</v>
      </c>
    </row>
    <row r="1261" spans="1:21" ht="14.25" customHeight="1" x14ac:dyDescent="0.25">
      <c r="A1261" s="5">
        <v>45628</v>
      </c>
      <c r="B1261" s="6" t="s">
        <v>83</v>
      </c>
      <c r="C1261" s="6" t="s">
        <v>566</v>
      </c>
      <c r="D1261" s="6" t="s">
        <v>567</v>
      </c>
      <c r="E1261" s="6" t="s">
        <v>294</v>
      </c>
      <c r="F1261" s="6" t="s">
        <v>477</v>
      </c>
      <c r="G1261" s="6" t="s">
        <v>74</v>
      </c>
      <c r="H1261" s="6" t="s">
        <v>75</v>
      </c>
      <c r="I1261" s="6">
        <v>60</v>
      </c>
      <c r="J1261" s="6">
        <v>-4</v>
      </c>
      <c r="K1261" s="6">
        <v>-98</v>
      </c>
      <c r="L1261" s="6" t="s">
        <v>438</v>
      </c>
      <c r="M1261" s="6" t="s">
        <v>207</v>
      </c>
      <c r="N1261" s="10">
        <f>IF(AND(Table1[[#This Row],[quantity]] &gt;= 0, Table1[[#This Row],[amount]] &gt;= 0), Table1[[#This Row],[quantity]] * Table1[[#This Row],[amount]], 0)</f>
        <v>0</v>
      </c>
      <c r="O1261" s="10">
        <f t="shared" si="76"/>
        <v>0</v>
      </c>
      <c r="P1261" s="10">
        <f t="shared" si="77"/>
        <v>1928.8899999999999</v>
      </c>
      <c r="Q1261" s="10">
        <f t="shared" si="78"/>
        <v>-431</v>
      </c>
      <c r="R1261" s="10">
        <f t="shared" si="79"/>
        <v>194</v>
      </c>
      <c r="S1261" s="10">
        <f>IF(Table1[[#This Row],[quantity]]&gt;0,Table1[[#This Row],[quantity]],0)</f>
        <v>0</v>
      </c>
      <c r="T1261" s="10">
        <f>IF(AND(Table1[[#This Row],[quantity]]&lt;0,Table1[[#This Row],[amount]]&lt;0),Table1[[#This Row],[quantity]]*Table1[[#This Row],[amount]],0)</f>
        <v>392</v>
      </c>
      <c r="U1261" s="10">
        <f>IF(Table1[[#This Row],[quantity]]&lt;0,Table1[[#This Row],[quantity]],0)</f>
        <v>-4</v>
      </c>
    </row>
    <row r="1262" spans="1:21" ht="14.25" customHeight="1" x14ac:dyDescent="0.25">
      <c r="A1262" s="5">
        <v>45628</v>
      </c>
      <c r="B1262" s="6" t="s">
        <v>83</v>
      </c>
      <c r="C1262" s="6" t="s">
        <v>568</v>
      </c>
      <c r="D1262" s="6" t="s">
        <v>569</v>
      </c>
      <c r="E1262" s="6" t="s">
        <v>264</v>
      </c>
      <c r="F1262" s="6" t="s">
        <v>283</v>
      </c>
      <c r="G1262" s="6" t="s">
        <v>74</v>
      </c>
      <c r="H1262" s="6" t="s">
        <v>75</v>
      </c>
      <c r="I1262" s="6">
        <v>60</v>
      </c>
      <c r="J1262" s="6">
        <v>-4</v>
      </c>
      <c r="K1262" s="6">
        <v>-98</v>
      </c>
      <c r="L1262" s="6" t="s">
        <v>438</v>
      </c>
      <c r="M1262" s="6" t="s">
        <v>207</v>
      </c>
      <c r="N1262" s="10">
        <f>IF(AND(Table1[[#This Row],[quantity]] &gt;= 0, Table1[[#This Row],[amount]] &gt;= 0), Table1[[#This Row],[quantity]] * Table1[[#This Row],[amount]], 0)</f>
        <v>0</v>
      </c>
      <c r="O1262" s="10">
        <f t="shared" si="76"/>
        <v>0</v>
      </c>
      <c r="P1262" s="10">
        <f t="shared" si="77"/>
        <v>1928.8899999999999</v>
      </c>
      <c r="Q1262" s="10">
        <f t="shared" si="78"/>
        <v>-427</v>
      </c>
      <c r="R1262" s="10">
        <f t="shared" si="79"/>
        <v>193</v>
      </c>
      <c r="S1262" s="10">
        <f>IF(Table1[[#This Row],[quantity]]&gt;0,Table1[[#This Row],[quantity]],0)</f>
        <v>0</v>
      </c>
      <c r="T1262" s="10">
        <f>IF(AND(Table1[[#This Row],[quantity]]&lt;0,Table1[[#This Row],[amount]]&lt;0),Table1[[#This Row],[quantity]]*Table1[[#This Row],[amount]],0)</f>
        <v>392</v>
      </c>
      <c r="U1262" s="10">
        <f>IF(Table1[[#This Row],[quantity]]&lt;0,Table1[[#This Row],[quantity]],0)</f>
        <v>-4</v>
      </c>
    </row>
    <row r="1263" spans="1:21" ht="14.25" customHeight="1" x14ac:dyDescent="0.25">
      <c r="A1263" s="5">
        <v>45628</v>
      </c>
      <c r="B1263" s="6" t="s">
        <v>83</v>
      </c>
      <c r="C1263" s="6" t="s">
        <v>570</v>
      </c>
      <c r="D1263" s="6" t="s">
        <v>571</v>
      </c>
      <c r="E1263" s="6" t="s">
        <v>294</v>
      </c>
      <c r="F1263" s="6" t="s">
        <v>477</v>
      </c>
      <c r="G1263" s="6" t="s">
        <v>74</v>
      </c>
      <c r="H1263" s="6" t="s">
        <v>75</v>
      </c>
      <c r="I1263" s="6">
        <v>60</v>
      </c>
      <c r="J1263" s="6">
        <v>-4</v>
      </c>
      <c r="K1263" s="6">
        <v>-98</v>
      </c>
      <c r="L1263" s="6" t="s">
        <v>438</v>
      </c>
      <c r="M1263" s="6" t="s">
        <v>207</v>
      </c>
      <c r="N1263" s="10">
        <f>IF(AND(Table1[[#This Row],[quantity]] &gt;= 0, Table1[[#This Row],[amount]] &gt;= 0), Table1[[#This Row],[quantity]] * Table1[[#This Row],[amount]], 0)</f>
        <v>0</v>
      </c>
      <c r="O1263" s="10">
        <f t="shared" si="76"/>
        <v>0</v>
      </c>
      <c r="P1263" s="10">
        <f t="shared" si="77"/>
        <v>1928.8899999999999</v>
      </c>
      <c r="Q1263" s="10">
        <f t="shared" si="78"/>
        <v>-423</v>
      </c>
      <c r="R1263" s="10">
        <f t="shared" si="79"/>
        <v>192</v>
      </c>
      <c r="S1263" s="10">
        <f>IF(Table1[[#This Row],[quantity]]&gt;0,Table1[[#This Row],[quantity]],0)</f>
        <v>0</v>
      </c>
      <c r="T1263" s="10">
        <f>IF(AND(Table1[[#This Row],[quantity]]&lt;0,Table1[[#This Row],[amount]]&lt;0),Table1[[#This Row],[quantity]]*Table1[[#This Row],[amount]],0)</f>
        <v>392</v>
      </c>
      <c r="U1263" s="10">
        <f>IF(Table1[[#This Row],[quantity]]&lt;0,Table1[[#This Row],[quantity]],0)</f>
        <v>-4</v>
      </c>
    </row>
    <row r="1264" spans="1:21" ht="14.25" customHeight="1" x14ac:dyDescent="0.25">
      <c r="A1264" s="5">
        <v>45628</v>
      </c>
      <c r="B1264" s="6" t="s">
        <v>83</v>
      </c>
      <c r="C1264" s="6" t="s">
        <v>572</v>
      </c>
      <c r="D1264" s="6" t="s">
        <v>573</v>
      </c>
      <c r="E1264" s="6" t="s">
        <v>264</v>
      </c>
      <c r="F1264" s="6" t="s">
        <v>283</v>
      </c>
      <c r="G1264" s="6" t="s">
        <v>74</v>
      </c>
      <c r="H1264" s="6" t="s">
        <v>75</v>
      </c>
      <c r="I1264" s="6">
        <v>60</v>
      </c>
      <c r="J1264" s="6">
        <v>-4</v>
      </c>
      <c r="K1264" s="6">
        <v>-98</v>
      </c>
      <c r="L1264" s="6" t="s">
        <v>438</v>
      </c>
      <c r="M1264" s="6" t="s">
        <v>207</v>
      </c>
      <c r="N1264" s="10">
        <f>IF(AND(Table1[[#This Row],[quantity]] &gt;= 0, Table1[[#This Row],[amount]] &gt;= 0), Table1[[#This Row],[quantity]] * Table1[[#This Row],[amount]], 0)</f>
        <v>0</v>
      </c>
      <c r="O1264" s="10">
        <f t="shared" si="76"/>
        <v>0</v>
      </c>
      <c r="P1264" s="10">
        <f t="shared" si="77"/>
        <v>1928.8899999999999</v>
      </c>
      <c r="Q1264" s="10">
        <f t="shared" si="78"/>
        <v>-419</v>
      </c>
      <c r="R1264" s="10">
        <f t="shared" si="79"/>
        <v>191</v>
      </c>
      <c r="S1264" s="10">
        <f>IF(Table1[[#This Row],[quantity]]&gt;0,Table1[[#This Row],[quantity]],0)</f>
        <v>0</v>
      </c>
      <c r="T1264" s="10">
        <f>IF(AND(Table1[[#This Row],[quantity]]&lt;0,Table1[[#This Row],[amount]]&lt;0),Table1[[#This Row],[quantity]]*Table1[[#This Row],[amount]],0)</f>
        <v>392</v>
      </c>
      <c r="U1264" s="10">
        <f>IF(Table1[[#This Row],[quantity]]&lt;0,Table1[[#This Row],[quantity]],0)</f>
        <v>-4</v>
      </c>
    </row>
    <row r="1265" spans="1:21" ht="14.25" customHeight="1" x14ac:dyDescent="0.25">
      <c r="A1265" s="5">
        <v>45628</v>
      </c>
      <c r="B1265" s="6" t="s">
        <v>83</v>
      </c>
      <c r="C1265" s="6" t="s">
        <v>574</v>
      </c>
      <c r="D1265" s="6" t="s">
        <v>575</v>
      </c>
      <c r="E1265" s="6" t="s">
        <v>264</v>
      </c>
      <c r="F1265" s="6" t="s">
        <v>283</v>
      </c>
      <c r="G1265" s="6" t="s">
        <v>74</v>
      </c>
      <c r="H1265" s="6" t="s">
        <v>75</v>
      </c>
      <c r="I1265" s="6">
        <v>60</v>
      </c>
      <c r="J1265" s="6">
        <v>-4</v>
      </c>
      <c r="K1265" s="6">
        <v>-98</v>
      </c>
      <c r="L1265" s="6" t="s">
        <v>438</v>
      </c>
      <c r="M1265" s="6" t="s">
        <v>207</v>
      </c>
      <c r="N1265" s="10">
        <f>IF(AND(Table1[[#This Row],[quantity]] &gt;= 0, Table1[[#This Row],[amount]] &gt;= 0), Table1[[#This Row],[quantity]] * Table1[[#This Row],[amount]], 0)</f>
        <v>0</v>
      </c>
      <c r="O1265" s="10">
        <f t="shared" si="76"/>
        <v>0</v>
      </c>
      <c r="P1265" s="10">
        <f t="shared" si="77"/>
        <v>1928.8899999999999</v>
      </c>
      <c r="Q1265" s="10">
        <f t="shared" si="78"/>
        <v>-415</v>
      </c>
      <c r="R1265" s="10">
        <f t="shared" si="79"/>
        <v>190</v>
      </c>
      <c r="S1265" s="10">
        <f>IF(Table1[[#This Row],[quantity]]&gt;0,Table1[[#This Row],[quantity]],0)</f>
        <v>0</v>
      </c>
      <c r="T1265" s="10">
        <f>IF(AND(Table1[[#This Row],[quantity]]&lt;0,Table1[[#This Row],[amount]]&lt;0),Table1[[#This Row],[quantity]]*Table1[[#This Row],[amount]],0)</f>
        <v>392</v>
      </c>
      <c r="U1265" s="10">
        <f>IF(Table1[[#This Row],[quantity]]&lt;0,Table1[[#This Row],[quantity]],0)</f>
        <v>-4</v>
      </c>
    </row>
    <row r="1266" spans="1:21" ht="14.25" customHeight="1" x14ac:dyDescent="0.25">
      <c r="A1266" s="5">
        <v>45628</v>
      </c>
      <c r="B1266" s="6" t="s">
        <v>83</v>
      </c>
      <c r="C1266" s="6" t="s">
        <v>576</v>
      </c>
      <c r="D1266" s="6" t="s">
        <v>577</v>
      </c>
      <c r="E1266" s="6" t="s">
        <v>264</v>
      </c>
      <c r="F1266" s="6" t="s">
        <v>283</v>
      </c>
      <c r="G1266" s="6" t="s">
        <v>74</v>
      </c>
      <c r="H1266" s="6" t="s">
        <v>75</v>
      </c>
      <c r="I1266" s="6">
        <v>60</v>
      </c>
      <c r="J1266" s="6">
        <v>-4</v>
      </c>
      <c r="K1266" s="6">
        <v>-98</v>
      </c>
      <c r="L1266" s="6" t="s">
        <v>438</v>
      </c>
      <c r="M1266" s="6" t="s">
        <v>207</v>
      </c>
      <c r="N1266" s="10">
        <f>IF(AND(Table1[[#This Row],[quantity]] &gt;= 0, Table1[[#This Row],[amount]] &gt;= 0), Table1[[#This Row],[quantity]] * Table1[[#This Row],[amount]], 0)</f>
        <v>0</v>
      </c>
      <c r="O1266" s="10">
        <f t="shared" si="76"/>
        <v>0</v>
      </c>
      <c r="P1266" s="10">
        <f t="shared" si="77"/>
        <v>1928.8899999999999</v>
      </c>
      <c r="Q1266" s="10">
        <f t="shared" si="78"/>
        <v>-411</v>
      </c>
      <c r="R1266" s="10">
        <f t="shared" si="79"/>
        <v>189</v>
      </c>
      <c r="S1266" s="10">
        <f>IF(Table1[[#This Row],[quantity]]&gt;0,Table1[[#This Row],[quantity]],0)</f>
        <v>0</v>
      </c>
      <c r="T1266" s="10">
        <f>IF(AND(Table1[[#This Row],[quantity]]&lt;0,Table1[[#This Row],[amount]]&lt;0),Table1[[#This Row],[quantity]]*Table1[[#This Row],[amount]],0)</f>
        <v>392</v>
      </c>
      <c r="U1266" s="10">
        <f>IF(Table1[[#This Row],[quantity]]&lt;0,Table1[[#This Row],[quantity]],0)</f>
        <v>-4</v>
      </c>
    </row>
    <row r="1267" spans="1:21" ht="14.25" customHeight="1" x14ac:dyDescent="0.25">
      <c r="A1267" s="5">
        <v>45628</v>
      </c>
      <c r="B1267" s="6" t="s">
        <v>83</v>
      </c>
      <c r="C1267" s="6" t="s">
        <v>578</v>
      </c>
      <c r="D1267" s="6" t="s">
        <v>579</v>
      </c>
      <c r="E1267" s="6" t="s">
        <v>264</v>
      </c>
      <c r="F1267" s="6" t="s">
        <v>283</v>
      </c>
      <c r="G1267" s="6" t="s">
        <v>74</v>
      </c>
      <c r="H1267" s="6" t="s">
        <v>75</v>
      </c>
      <c r="I1267" s="6">
        <v>60</v>
      </c>
      <c r="J1267" s="6">
        <v>-4</v>
      </c>
      <c r="K1267" s="6">
        <v>-98</v>
      </c>
      <c r="L1267" s="6" t="s">
        <v>438</v>
      </c>
      <c r="M1267" s="6" t="s">
        <v>207</v>
      </c>
      <c r="N1267" s="10">
        <f>IF(AND(Table1[[#This Row],[quantity]] &gt;= 0, Table1[[#This Row],[amount]] &gt;= 0), Table1[[#This Row],[quantity]] * Table1[[#This Row],[amount]], 0)</f>
        <v>0</v>
      </c>
      <c r="O1267" s="10">
        <f t="shared" si="76"/>
        <v>0</v>
      </c>
      <c r="P1267" s="10">
        <f t="shared" si="77"/>
        <v>1928.8899999999999</v>
      </c>
      <c r="Q1267" s="10">
        <f t="shared" si="78"/>
        <v>-407</v>
      </c>
      <c r="R1267" s="10">
        <f t="shared" si="79"/>
        <v>188</v>
      </c>
      <c r="S1267" s="10">
        <f>IF(Table1[[#This Row],[quantity]]&gt;0,Table1[[#This Row],[quantity]],0)</f>
        <v>0</v>
      </c>
      <c r="T1267" s="10">
        <f>IF(AND(Table1[[#This Row],[quantity]]&lt;0,Table1[[#This Row],[amount]]&lt;0),Table1[[#This Row],[quantity]]*Table1[[#This Row],[amount]],0)</f>
        <v>392</v>
      </c>
      <c r="U1267" s="10">
        <f>IF(Table1[[#This Row],[quantity]]&lt;0,Table1[[#This Row],[quantity]],0)</f>
        <v>-4</v>
      </c>
    </row>
    <row r="1268" spans="1:21" ht="14.25" customHeight="1" x14ac:dyDescent="0.25">
      <c r="A1268" s="5">
        <v>45628</v>
      </c>
      <c r="B1268" s="6" t="s">
        <v>83</v>
      </c>
      <c r="C1268" s="6" t="s">
        <v>580</v>
      </c>
      <c r="D1268" s="6" t="s">
        <v>581</v>
      </c>
      <c r="E1268" s="6" t="s">
        <v>264</v>
      </c>
      <c r="F1268" s="6" t="s">
        <v>283</v>
      </c>
      <c r="G1268" s="6" t="s">
        <v>74</v>
      </c>
      <c r="H1268" s="6" t="s">
        <v>75</v>
      </c>
      <c r="I1268" s="6">
        <v>60</v>
      </c>
      <c r="J1268" s="6">
        <v>-4</v>
      </c>
      <c r="K1268" s="6">
        <v>-98</v>
      </c>
      <c r="L1268" s="6" t="s">
        <v>438</v>
      </c>
      <c r="M1268" s="6" t="s">
        <v>207</v>
      </c>
      <c r="N1268" s="10">
        <f>IF(AND(Table1[[#This Row],[quantity]] &gt;= 0, Table1[[#This Row],[amount]] &gt;= 0), Table1[[#This Row],[quantity]] * Table1[[#This Row],[amount]], 0)</f>
        <v>0</v>
      </c>
      <c r="O1268" s="10">
        <f t="shared" si="76"/>
        <v>0</v>
      </c>
      <c r="P1268" s="10">
        <f t="shared" si="77"/>
        <v>1928.8899999999999</v>
      </c>
      <c r="Q1268" s="10">
        <f t="shared" si="78"/>
        <v>-403</v>
      </c>
      <c r="R1268" s="10">
        <f t="shared" si="79"/>
        <v>187</v>
      </c>
      <c r="S1268" s="10">
        <f>IF(Table1[[#This Row],[quantity]]&gt;0,Table1[[#This Row],[quantity]],0)</f>
        <v>0</v>
      </c>
      <c r="T1268" s="10">
        <f>IF(AND(Table1[[#This Row],[quantity]]&lt;0,Table1[[#This Row],[amount]]&lt;0),Table1[[#This Row],[quantity]]*Table1[[#This Row],[amount]],0)</f>
        <v>392</v>
      </c>
      <c r="U1268" s="10">
        <f>IF(Table1[[#This Row],[quantity]]&lt;0,Table1[[#This Row],[quantity]],0)</f>
        <v>-4</v>
      </c>
    </row>
    <row r="1269" spans="1:21" ht="14.25" customHeight="1" x14ac:dyDescent="0.25">
      <c r="A1269" s="5">
        <v>45628</v>
      </c>
      <c r="B1269" s="6" t="s">
        <v>83</v>
      </c>
      <c r="C1269" s="6" t="s">
        <v>582</v>
      </c>
      <c r="D1269" s="6" t="s">
        <v>583</v>
      </c>
      <c r="E1269" s="6" t="s">
        <v>264</v>
      </c>
      <c r="F1269" s="6" t="s">
        <v>283</v>
      </c>
      <c r="G1269" s="6" t="s">
        <v>74</v>
      </c>
      <c r="H1269" s="6" t="s">
        <v>75</v>
      </c>
      <c r="I1269" s="6">
        <v>60</v>
      </c>
      <c r="J1269" s="6">
        <v>-4</v>
      </c>
      <c r="K1269" s="6">
        <v>-98</v>
      </c>
      <c r="L1269" s="6" t="s">
        <v>438</v>
      </c>
      <c r="M1269" s="6" t="s">
        <v>207</v>
      </c>
      <c r="N1269" s="10">
        <f>IF(AND(Table1[[#This Row],[quantity]] &gt;= 0, Table1[[#This Row],[amount]] &gt;= 0), Table1[[#This Row],[quantity]] * Table1[[#This Row],[amount]], 0)</f>
        <v>0</v>
      </c>
      <c r="O1269" s="10">
        <f t="shared" si="76"/>
        <v>0</v>
      </c>
      <c r="P1269" s="10">
        <f t="shared" si="77"/>
        <v>1928.8899999999999</v>
      </c>
      <c r="Q1269" s="10">
        <f t="shared" si="78"/>
        <v>-399</v>
      </c>
      <c r="R1269" s="10">
        <f t="shared" si="79"/>
        <v>186</v>
      </c>
      <c r="S1269" s="10">
        <f>IF(Table1[[#This Row],[quantity]]&gt;0,Table1[[#This Row],[quantity]],0)</f>
        <v>0</v>
      </c>
      <c r="T1269" s="10">
        <f>IF(AND(Table1[[#This Row],[quantity]]&lt;0,Table1[[#This Row],[amount]]&lt;0),Table1[[#This Row],[quantity]]*Table1[[#This Row],[amount]],0)</f>
        <v>392</v>
      </c>
      <c r="U1269" s="10">
        <f>IF(Table1[[#This Row],[quantity]]&lt;0,Table1[[#This Row],[quantity]],0)</f>
        <v>-4</v>
      </c>
    </row>
    <row r="1270" spans="1:21" ht="14.25" customHeight="1" x14ac:dyDescent="0.25">
      <c r="A1270" s="5">
        <v>45628</v>
      </c>
      <c r="B1270" s="6" t="s">
        <v>83</v>
      </c>
      <c r="C1270" s="6" t="s">
        <v>584</v>
      </c>
      <c r="D1270" s="6" t="s">
        <v>585</v>
      </c>
      <c r="E1270" s="6" t="s">
        <v>264</v>
      </c>
      <c r="F1270" s="6" t="s">
        <v>283</v>
      </c>
      <c r="G1270" s="6" t="s">
        <v>74</v>
      </c>
      <c r="H1270" s="6" t="s">
        <v>75</v>
      </c>
      <c r="I1270" s="6">
        <v>60</v>
      </c>
      <c r="J1270" s="6">
        <v>-4</v>
      </c>
      <c r="K1270" s="6">
        <v>-98</v>
      </c>
      <c r="L1270" s="6" t="s">
        <v>438</v>
      </c>
      <c r="M1270" s="6" t="s">
        <v>207</v>
      </c>
      <c r="N1270" s="10">
        <f>IF(AND(Table1[[#This Row],[quantity]] &gt;= 0, Table1[[#This Row],[amount]] &gt;= 0), Table1[[#This Row],[quantity]] * Table1[[#This Row],[amount]], 0)</f>
        <v>0</v>
      </c>
      <c r="O1270" s="10">
        <f t="shared" si="76"/>
        <v>0</v>
      </c>
      <c r="P1270" s="10">
        <f t="shared" si="77"/>
        <v>1928.8899999999999</v>
      </c>
      <c r="Q1270" s="10">
        <f t="shared" si="78"/>
        <v>-395</v>
      </c>
      <c r="R1270" s="10">
        <f t="shared" si="79"/>
        <v>185</v>
      </c>
      <c r="S1270" s="10">
        <f>IF(Table1[[#This Row],[quantity]]&gt;0,Table1[[#This Row],[quantity]],0)</f>
        <v>0</v>
      </c>
      <c r="T1270" s="10">
        <f>IF(AND(Table1[[#This Row],[quantity]]&lt;0,Table1[[#This Row],[amount]]&lt;0),Table1[[#This Row],[quantity]]*Table1[[#This Row],[amount]],0)</f>
        <v>392</v>
      </c>
      <c r="U1270" s="10">
        <f>IF(Table1[[#This Row],[quantity]]&lt;0,Table1[[#This Row],[quantity]],0)</f>
        <v>-4</v>
      </c>
    </row>
    <row r="1271" spans="1:21" ht="14.25" customHeight="1" x14ac:dyDescent="0.25">
      <c r="A1271" s="5">
        <v>45628</v>
      </c>
      <c r="B1271" s="6" t="s">
        <v>83</v>
      </c>
      <c r="C1271" s="6" t="s">
        <v>586</v>
      </c>
      <c r="D1271" s="6" t="s">
        <v>587</v>
      </c>
      <c r="E1271" s="6" t="s">
        <v>264</v>
      </c>
      <c r="F1271" s="6" t="s">
        <v>283</v>
      </c>
      <c r="G1271" s="6" t="s">
        <v>74</v>
      </c>
      <c r="H1271" s="6" t="s">
        <v>75</v>
      </c>
      <c r="I1271" s="6">
        <v>60</v>
      </c>
      <c r="J1271" s="6">
        <v>-4</v>
      </c>
      <c r="K1271" s="6">
        <v>-98</v>
      </c>
      <c r="L1271" s="6" t="s">
        <v>438</v>
      </c>
      <c r="M1271" s="6" t="s">
        <v>207</v>
      </c>
      <c r="N1271" s="10">
        <f>IF(AND(Table1[[#This Row],[quantity]] &gt;= 0, Table1[[#This Row],[amount]] &gt;= 0), Table1[[#This Row],[quantity]] * Table1[[#This Row],[amount]], 0)</f>
        <v>0</v>
      </c>
      <c r="O1271" s="10">
        <f t="shared" si="76"/>
        <v>0</v>
      </c>
      <c r="P1271" s="10">
        <f t="shared" si="77"/>
        <v>1928.8899999999999</v>
      </c>
      <c r="Q1271" s="10">
        <f t="shared" si="78"/>
        <v>-391</v>
      </c>
      <c r="R1271" s="10">
        <f t="shared" si="79"/>
        <v>184</v>
      </c>
      <c r="S1271" s="10">
        <f>IF(Table1[[#This Row],[quantity]]&gt;0,Table1[[#This Row],[quantity]],0)</f>
        <v>0</v>
      </c>
      <c r="T1271" s="10">
        <f>IF(AND(Table1[[#This Row],[quantity]]&lt;0,Table1[[#This Row],[amount]]&lt;0),Table1[[#This Row],[quantity]]*Table1[[#This Row],[amount]],0)</f>
        <v>392</v>
      </c>
      <c r="U1271" s="10">
        <f>IF(Table1[[#This Row],[quantity]]&lt;0,Table1[[#This Row],[quantity]],0)</f>
        <v>-4</v>
      </c>
    </row>
    <row r="1272" spans="1:21" ht="14.25" customHeight="1" x14ac:dyDescent="0.25">
      <c r="A1272" s="5">
        <v>45628</v>
      </c>
      <c r="B1272" s="6" t="s">
        <v>83</v>
      </c>
      <c r="C1272" s="6" t="s">
        <v>588</v>
      </c>
      <c r="D1272" s="6" t="s">
        <v>589</v>
      </c>
      <c r="E1272" s="6" t="s">
        <v>264</v>
      </c>
      <c r="F1272" s="6" t="s">
        <v>283</v>
      </c>
      <c r="G1272" s="6" t="s">
        <v>74</v>
      </c>
      <c r="H1272" s="6" t="s">
        <v>75</v>
      </c>
      <c r="I1272" s="6">
        <v>60</v>
      </c>
      <c r="J1272" s="6">
        <v>-4</v>
      </c>
      <c r="K1272" s="6">
        <v>-98</v>
      </c>
      <c r="L1272" s="6" t="s">
        <v>438</v>
      </c>
      <c r="M1272" s="6" t="s">
        <v>207</v>
      </c>
      <c r="N1272" s="10">
        <f>IF(AND(Table1[[#This Row],[quantity]] &gt;= 0, Table1[[#This Row],[amount]] &gt;= 0), Table1[[#This Row],[quantity]] * Table1[[#This Row],[amount]], 0)</f>
        <v>0</v>
      </c>
      <c r="O1272" s="10">
        <f t="shared" si="76"/>
        <v>0</v>
      </c>
      <c r="P1272" s="10">
        <f t="shared" si="77"/>
        <v>1928.8899999999999</v>
      </c>
      <c r="Q1272" s="10">
        <f t="shared" si="78"/>
        <v>-387</v>
      </c>
      <c r="R1272" s="10">
        <f t="shared" si="79"/>
        <v>183</v>
      </c>
      <c r="S1272" s="10">
        <f>IF(Table1[[#This Row],[quantity]]&gt;0,Table1[[#This Row],[quantity]],0)</f>
        <v>0</v>
      </c>
      <c r="T1272" s="10">
        <f>IF(AND(Table1[[#This Row],[quantity]]&lt;0,Table1[[#This Row],[amount]]&lt;0),Table1[[#This Row],[quantity]]*Table1[[#This Row],[amount]],0)</f>
        <v>392</v>
      </c>
      <c r="U1272" s="10">
        <f>IF(Table1[[#This Row],[quantity]]&lt;0,Table1[[#This Row],[quantity]],0)</f>
        <v>-4</v>
      </c>
    </row>
    <row r="1273" spans="1:21" ht="14.25" customHeight="1" x14ac:dyDescent="0.25">
      <c r="A1273" s="5">
        <v>45628</v>
      </c>
      <c r="B1273" s="6" t="s">
        <v>83</v>
      </c>
      <c r="C1273" s="6" t="s">
        <v>590</v>
      </c>
      <c r="D1273" s="6" t="s">
        <v>591</v>
      </c>
      <c r="E1273" s="6" t="s">
        <v>449</v>
      </c>
      <c r="F1273" s="6" t="s">
        <v>450</v>
      </c>
      <c r="G1273" s="6" t="s">
        <v>74</v>
      </c>
      <c r="H1273" s="6" t="s">
        <v>75</v>
      </c>
      <c r="I1273" s="6">
        <v>60</v>
      </c>
      <c r="J1273" s="6">
        <v>-4</v>
      </c>
      <c r="K1273" s="6">
        <v>-98</v>
      </c>
      <c r="L1273" s="6" t="s">
        <v>438</v>
      </c>
      <c r="M1273" s="6" t="s">
        <v>207</v>
      </c>
      <c r="N1273" s="10">
        <f>IF(AND(Table1[[#This Row],[quantity]] &gt;= 0, Table1[[#This Row],[amount]] &gt;= 0), Table1[[#This Row],[quantity]] * Table1[[#This Row],[amount]], 0)</f>
        <v>0</v>
      </c>
      <c r="O1273" s="10">
        <f t="shared" si="76"/>
        <v>0</v>
      </c>
      <c r="P1273" s="10">
        <f t="shared" si="77"/>
        <v>1928.8899999999999</v>
      </c>
      <c r="Q1273" s="10">
        <f t="shared" si="78"/>
        <v>-383</v>
      </c>
      <c r="R1273" s="10">
        <f t="shared" si="79"/>
        <v>182</v>
      </c>
      <c r="S1273" s="10">
        <f>IF(Table1[[#This Row],[quantity]]&gt;0,Table1[[#This Row],[quantity]],0)</f>
        <v>0</v>
      </c>
      <c r="T1273" s="10">
        <f>IF(AND(Table1[[#This Row],[quantity]]&lt;0,Table1[[#This Row],[amount]]&lt;0),Table1[[#This Row],[quantity]]*Table1[[#This Row],[amount]],0)</f>
        <v>392</v>
      </c>
      <c r="U1273" s="10">
        <f>IF(Table1[[#This Row],[quantity]]&lt;0,Table1[[#This Row],[quantity]],0)</f>
        <v>-4</v>
      </c>
    </row>
    <row r="1274" spans="1:21" ht="14.25" customHeight="1" x14ac:dyDescent="0.25">
      <c r="A1274" s="5">
        <v>45628</v>
      </c>
      <c r="B1274" s="6" t="s">
        <v>83</v>
      </c>
      <c r="C1274" s="6" t="s">
        <v>592</v>
      </c>
      <c r="D1274" s="6" t="s">
        <v>593</v>
      </c>
      <c r="E1274" s="6" t="s">
        <v>264</v>
      </c>
      <c r="F1274" s="6" t="s">
        <v>283</v>
      </c>
      <c r="G1274" s="6" t="s">
        <v>74</v>
      </c>
      <c r="H1274" s="6" t="s">
        <v>75</v>
      </c>
      <c r="I1274" s="6">
        <v>60</v>
      </c>
      <c r="J1274" s="6">
        <v>-4</v>
      </c>
      <c r="K1274" s="6">
        <v>-98</v>
      </c>
      <c r="L1274" s="6" t="s">
        <v>438</v>
      </c>
      <c r="M1274" s="6" t="s">
        <v>207</v>
      </c>
      <c r="N1274" s="10">
        <f>IF(AND(Table1[[#This Row],[quantity]] &gt;= 0, Table1[[#This Row],[amount]] &gt;= 0), Table1[[#This Row],[quantity]] * Table1[[#This Row],[amount]], 0)</f>
        <v>0</v>
      </c>
      <c r="O1274" s="10">
        <f t="shared" si="76"/>
        <v>0</v>
      </c>
      <c r="P1274" s="10">
        <f t="shared" si="77"/>
        <v>1928.8899999999999</v>
      </c>
      <c r="Q1274" s="10">
        <f t="shared" si="78"/>
        <v>-379</v>
      </c>
      <c r="R1274" s="10">
        <f t="shared" si="79"/>
        <v>181</v>
      </c>
      <c r="S1274" s="10">
        <f>IF(Table1[[#This Row],[quantity]]&gt;0,Table1[[#This Row],[quantity]],0)</f>
        <v>0</v>
      </c>
      <c r="T1274" s="10">
        <f>IF(AND(Table1[[#This Row],[quantity]]&lt;0,Table1[[#This Row],[amount]]&lt;0),Table1[[#This Row],[quantity]]*Table1[[#This Row],[amount]],0)</f>
        <v>392</v>
      </c>
      <c r="U1274" s="10">
        <f>IF(Table1[[#This Row],[quantity]]&lt;0,Table1[[#This Row],[quantity]],0)</f>
        <v>-4</v>
      </c>
    </row>
    <row r="1275" spans="1:21" ht="14.25" customHeight="1" x14ac:dyDescent="0.25">
      <c r="A1275" s="5">
        <v>45628</v>
      </c>
      <c r="B1275" s="6" t="s">
        <v>83</v>
      </c>
      <c r="C1275" s="6" t="s">
        <v>594</v>
      </c>
      <c r="D1275" s="6" t="s">
        <v>595</v>
      </c>
      <c r="E1275" s="6" t="s">
        <v>264</v>
      </c>
      <c r="F1275" s="6" t="s">
        <v>283</v>
      </c>
      <c r="G1275" s="6" t="s">
        <v>74</v>
      </c>
      <c r="H1275" s="6" t="s">
        <v>75</v>
      </c>
      <c r="I1275" s="6">
        <v>60</v>
      </c>
      <c r="J1275" s="6">
        <v>-4</v>
      </c>
      <c r="K1275" s="6">
        <v>-98</v>
      </c>
      <c r="L1275" s="6" t="s">
        <v>438</v>
      </c>
      <c r="M1275" s="6" t="s">
        <v>207</v>
      </c>
      <c r="N1275" s="10">
        <f>IF(AND(Table1[[#This Row],[quantity]] &gt;= 0, Table1[[#This Row],[amount]] &gt;= 0), Table1[[#This Row],[quantity]] * Table1[[#This Row],[amount]], 0)</f>
        <v>0</v>
      </c>
      <c r="O1275" s="10">
        <f t="shared" si="76"/>
        <v>0</v>
      </c>
      <c r="P1275" s="10">
        <f t="shared" si="77"/>
        <v>1928.8899999999999</v>
      </c>
      <c r="Q1275" s="10">
        <f t="shared" si="78"/>
        <v>-375</v>
      </c>
      <c r="R1275" s="10">
        <f t="shared" si="79"/>
        <v>180</v>
      </c>
      <c r="S1275" s="10">
        <f>IF(Table1[[#This Row],[quantity]]&gt;0,Table1[[#This Row],[quantity]],0)</f>
        <v>0</v>
      </c>
      <c r="T1275" s="10">
        <f>IF(AND(Table1[[#This Row],[quantity]]&lt;0,Table1[[#This Row],[amount]]&lt;0),Table1[[#This Row],[quantity]]*Table1[[#This Row],[amount]],0)</f>
        <v>392</v>
      </c>
      <c r="U1275" s="10">
        <f>IF(Table1[[#This Row],[quantity]]&lt;0,Table1[[#This Row],[quantity]],0)</f>
        <v>-4</v>
      </c>
    </row>
    <row r="1276" spans="1:21" ht="14.25" customHeight="1" x14ac:dyDescent="0.25">
      <c r="A1276" s="5">
        <v>45628</v>
      </c>
      <c r="B1276" s="6" t="s">
        <v>83</v>
      </c>
      <c r="C1276" s="6" t="s">
        <v>596</v>
      </c>
      <c r="D1276" s="6" t="s">
        <v>597</v>
      </c>
      <c r="E1276" s="6" t="s">
        <v>294</v>
      </c>
      <c r="F1276" s="6" t="s">
        <v>477</v>
      </c>
      <c r="G1276" s="6" t="s">
        <v>74</v>
      </c>
      <c r="H1276" s="6" t="s">
        <v>75</v>
      </c>
      <c r="I1276" s="6">
        <v>60</v>
      </c>
      <c r="J1276" s="6">
        <v>-4</v>
      </c>
      <c r="K1276" s="6">
        <v>-98</v>
      </c>
      <c r="L1276" s="6" t="s">
        <v>438</v>
      </c>
      <c r="M1276" s="6" t="s">
        <v>207</v>
      </c>
      <c r="N1276" s="10">
        <f>IF(AND(Table1[[#This Row],[quantity]] &gt;= 0, Table1[[#This Row],[amount]] &gt;= 0), Table1[[#This Row],[quantity]] * Table1[[#This Row],[amount]], 0)</f>
        <v>0</v>
      </c>
      <c r="O1276" s="10">
        <f t="shared" si="76"/>
        <v>0</v>
      </c>
      <c r="P1276" s="10">
        <f t="shared" si="77"/>
        <v>1928.8899999999999</v>
      </c>
      <c r="Q1276" s="10">
        <f t="shared" si="78"/>
        <v>-371</v>
      </c>
      <c r="R1276" s="10">
        <f t="shared" si="79"/>
        <v>179</v>
      </c>
      <c r="S1276" s="10">
        <f>IF(Table1[[#This Row],[quantity]]&gt;0,Table1[[#This Row],[quantity]],0)</f>
        <v>0</v>
      </c>
      <c r="T1276" s="10">
        <f>IF(AND(Table1[[#This Row],[quantity]]&lt;0,Table1[[#This Row],[amount]]&lt;0),Table1[[#This Row],[quantity]]*Table1[[#This Row],[amount]],0)</f>
        <v>392</v>
      </c>
      <c r="U1276" s="10">
        <f>IF(Table1[[#This Row],[quantity]]&lt;0,Table1[[#This Row],[quantity]],0)</f>
        <v>-4</v>
      </c>
    </row>
    <row r="1277" spans="1:21" ht="14.25" customHeight="1" x14ac:dyDescent="0.25">
      <c r="A1277" s="5">
        <v>45628</v>
      </c>
      <c r="B1277" s="6" t="s">
        <v>83</v>
      </c>
      <c r="C1277" s="6" t="s">
        <v>598</v>
      </c>
      <c r="D1277" s="6" t="s">
        <v>599</v>
      </c>
      <c r="E1277" s="6" t="s">
        <v>264</v>
      </c>
      <c r="F1277" s="6" t="s">
        <v>283</v>
      </c>
      <c r="G1277" s="6" t="s">
        <v>74</v>
      </c>
      <c r="H1277" s="6" t="s">
        <v>75</v>
      </c>
      <c r="I1277" s="6">
        <v>60</v>
      </c>
      <c r="J1277" s="6">
        <v>-4</v>
      </c>
      <c r="K1277" s="6">
        <v>-98</v>
      </c>
      <c r="L1277" s="6" t="s">
        <v>438</v>
      </c>
      <c r="M1277" s="6" t="s">
        <v>207</v>
      </c>
      <c r="N1277" s="10">
        <f>IF(AND(Table1[[#This Row],[quantity]] &gt;= 0, Table1[[#This Row],[amount]] &gt;= 0), Table1[[#This Row],[quantity]] * Table1[[#This Row],[amount]], 0)</f>
        <v>0</v>
      </c>
      <c r="O1277" s="10">
        <f t="shared" si="76"/>
        <v>0</v>
      </c>
      <c r="P1277" s="10">
        <f t="shared" si="77"/>
        <v>1928.8899999999999</v>
      </c>
      <c r="Q1277" s="10">
        <f t="shared" si="78"/>
        <v>-367</v>
      </c>
      <c r="R1277" s="10">
        <f t="shared" si="79"/>
        <v>178</v>
      </c>
      <c r="S1277" s="10">
        <f>IF(Table1[[#This Row],[quantity]]&gt;0,Table1[[#This Row],[quantity]],0)</f>
        <v>0</v>
      </c>
      <c r="T1277" s="10">
        <f>IF(AND(Table1[[#This Row],[quantity]]&lt;0,Table1[[#This Row],[amount]]&lt;0),Table1[[#This Row],[quantity]]*Table1[[#This Row],[amount]],0)</f>
        <v>392</v>
      </c>
      <c r="U1277" s="10">
        <f>IF(Table1[[#This Row],[quantity]]&lt;0,Table1[[#This Row],[quantity]],0)</f>
        <v>-4</v>
      </c>
    </row>
    <row r="1278" spans="1:21" ht="14.25" customHeight="1" x14ac:dyDescent="0.25">
      <c r="A1278" s="5">
        <v>45628</v>
      </c>
      <c r="B1278" s="6" t="s">
        <v>83</v>
      </c>
      <c r="C1278" s="6" t="s">
        <v>600</v>
      </c>
      <c r="D1278" s="6" t="s">
        <v>601</v>
      </c>
      <c r="E1278" s="6" t="s">
        <v>264</v>
      </c>
      <c r="F1278" s="6" t="s">
        <v>283</v>
      </c>
      <c r="G1278" s="6" t="s">
        <v>74</v>
      </c>
      <c r="H1278" s="6" t="s">
        <v>75</v>
      </c>
      <c r="I1278" s="6">
        <v>60</v>
      </c>
      <c r="J1278" s="6">
        <v>-4</v>
      </c>
      <c r="K1278" s="6">
        <v>-98</v>
      </c>
      <c r="L1278" s="6" t="s">
        <v>438</v>
      </c>
      <c r="M1278" s="6" t="s">
        <v>207</v>
      </c>
      <c r="N1278" s="10">
        <f>IF(AND(Table1[[#This Row],[quantity]] &gt;= 0, Table1[[#This Row],[amount]] &gt;= 0), Table1[[#This Row],[quantity]] * Table1[[#This Row],[amount]], 0)</f>
        <v>0</v>
      </c>
      <c r="O1278" s="10">
        <f t="shared" si="76"/>
        <v>0</v>
      </c>
      <c r="P1278" s="10">
        <f t="shared" si="77"/>
        <v>1928.8899999999999</v>
      </c>
      <c r="Q1278" s="10">
        <f t="shared" si="78"/>
        <v>-363</v>
      </c>
      <c r="R1278" s="10">
        <f t="shared" si="79"/>
        <v>177</v>
      </c>
      <c r="S1278" s="10">
        <f>IF(Table1[[#This Row],[quantity]]&gt;0,Table1[[#This Row],[quantity]],0)</f>
        <v>0</v>
      </c>
      <c r="T1278" s="10">
        <f>IF(AND(Table1[[#This Row],[quantity]]&lt;0,Table1[[#This Row],[amount]]&lt;0),Table1[[#This Row],[quantity]]*Table1[[#This Row],[amount]],0)</f>
        <v>392</v>
      </c>
      <c r="U1278" s="10">
        <f>IF(Table1[[#This Row],[quantity]]&lt;0,Table1[[#This Row],[quantity]],0)</f>
        <v>-4</v>
      </c>
    </row>
    <row r="1279" spans="1:21" ht="14.25" customHeight="1" x14ac:dyDescent="0.25">
      <c r="A1279" s="5">
        <v>45628</v>
      </c>
      <c r="B1279" s="6" t="s">
        <v>83</v>
      </c>
      <c r="C1279" s="6" t="s">
        <v>602</v>
      </c>
      <c r="D1279" s="6" t="s">
        <v>603</v>
      </c>
      <c r="E1279" s="6" t="s">
        <v>264</v>
      </c>
      <c r="F1279" s="6" t="s">
        <v>283</v>
      </c>
      <c r="G1279" s="6" t="s">
        <v>74</v>
      </c>
      <c r="H1279" s="6" t="s">
        <v>75</v>
      </c>
      <c r="I1279" s="6">
        <v>60</v>
      </c>
      <c r="J1279" s="6">
        <v>-4</v>
      </c>
      <c r="K1279" s="6">
        <v>-98</v>
      </c>
      <c r="L1279" s="6" t="s">
        <v>438</v>
      </c>
      <c r="M1279" s="6" t="s">
        <v>207</v>
      </c>
      <c r="N1279" s="10">
        <f>IF(AND(Table1[[#This Row],[quantity]] &gt;= 0, Table1[[#This Row],[amount]] &gt;= 0), Table1[[#This Row],[quantity]] * Table1[[#This Row],[amount]], 0)</f>
        <v>0</v>
      </c>
      <c r="O1279" s="10">
        <f t="shared" si="76"/>
        <v>0</v>
      </c>
      <c r="P1279" s="10">
        <f t="shared" si="77"/>
        <v>1928.8899999999999</v>
      </c>
      <c r="Q1279" s="10">
        <f t="shared" si="78"/>
        <v>-359</v>
      </c>
      <c r="R1279" s="10">
        <f t="shared" si="79"/>
        <v>176</v>
      </c>
      <c r="S1279" s="10">
        <f>IF(Table1[[#This Row],[quantity]]&gt;0,Table1[[#This Row],[quantity]],0)</f>
        <v>0</v>
      </c>
      <c r="T1279" s="10">
        <f>IF(AND(Table1[[#This Row],[quantity]]&lt;0,Table1[[#This Row],[amount]]&lt;0),Table1[[#This Row],[quantity]]*Table1[[#This Row],[amount]],0)</f>
        <v>392</v>
      </c>
      <c r="U1279" s="10">
        <f>IF(Table1[[#This Row],[quantity]]&lt;0,Table1[[#This Row],[quantity]],0)</f>
        <v>-4</v>
      </c>
    </row>
    <row r="1280" spans="1:21" ht="14.25" customHeight="1" x14ac:dyDescent="0.25">
      <c r="A1280" s="5">
        <v>45628</v>
      </c>
      <c r="B1280" s="6" t="s">
        <v>83</v>
      </c>
      <c r="C1280" s="6" t="s">
        <v>604</v>
      </c>
      <c r="D1280" s="6" t="s">
        <v>605</v>
      </c>
      <c r="E1280" s="6" t="s">
        <v>264</v>
      </c>
      <c r="F1280" s="6" t="s">
        <v>283</v>
      </c>
      <c r="G1280" s="6" t="s">
        <v>74</v>
      </c>
      <c r="H1280" s="6" t="s">
        <v>75</v>
      </c>
      <c r="I1280" s="6">
        <v>60</v>
      </c>
      <c r="J1280" s="6">
        <v>-4</v>
      </c>
      <c r="K1280" s="6">
        <v>-98</v>
      </c>
      <c r="L1280" s="6" t="s">
        <v>438</v>
      </c>
      <c r="M1280" s="6" t="s">
        <v>207</v>
      </c>
      <c r="N1280" s="10">
        <f>IF(AND(Table1[[#This Row],[quantity]] &gt;= 0, Table1[[#This Row],[amount]] &gt;= 0), Table1[[#This Row],[quantity]] * Table1[[#This Row],[amount]], 0)</f>
        <v>0</v>
      </c>
      <c r="O1280" s="10">
        <f t="shared" si="76"/>
        <v>0</v>
      </c>
      <c r="P1280" s="10">
        <f t="shared" si="77"/>
        <v>1928.8899999999999</v>
      </c>
      <c r="Q1280" s="10">
        <f t="shared" si="78"/>
        <v>-355</v>
      </c>
      <c r="R1280" s="10">
        <f t="shared" si="79"/>
        <v>175</v>
      </c>
      <c r="S1280" s="10">
        <f>IF(Table1[[#This Row],[quantity]]&gt;0,Table1[[#This Row],[quantity]],0)</f>
        <v>0</v>
      </c>
      <c r="T1280" s="10">
        <f>IF(AND(Table1[[#This Row],[quantity]]&lt;0,Table1[[#This Row],[amount]]&lt;0),Table1[[#This Row],[quantity]]*Table1[[#This Row],[amount]],0)</f>
        <v>392</v>
      </c>
      <c r="U1280" s="10">
        <f>IF(Table1[[#This Row],[quantity]]&lt;0,Table1[[#This Row],[quantity]],0)</f>
        <v>-4</v>
      </c>
    </row>
    <row r="1281" spans="1:21" ht="14.25" customHeight="1" x14ac:dyDescent="0.25">
      <c r="A1281" s="5">
        <v>45628</v>
      </c>
      <c r="B1281" s="6" t="s">
        <v>83</v>
      </c>
      <c r="C1281" s="6" t="s">
        <v>606</v>
      </c>
      <c r="D1281" s="6" t="s">
        <v>607</v>
      </c>
      <c r="E1281" s="6" t="s">
        <v>264</v>
      </c>
      <c r="F1281" s="6" t="s">
        <v>283</v>
      </c>
      <c r="G1281" s="6" t="s">
        <v>74</v>
      </c>
      <c r="H1281" s="6" t="s">
        <v>75</v>
      </c>
      <c r="I1281" s="6">
        <v>60</v>
      </c>
      <c r="J1281" s="6">
        <v>-4</v>
      </c>
      <c r="K1281" s="6">
        <v>-98</v>
      </c>
      <c r="L1281" s="6" t="s">
        <v>438</v>
      </c>
      <c r="M1281" s="6" t="s">
        <v>207</v>
      </c>
      <c r="N1281" s="10">
        <f>IF(AND(Table1[[#This Row],[quantity]] &gt;= 0, Table1[[#This Row],[amount]] &gt;= 0), Table1[[#This Row],[quantity]] * Table1[[#This Row],[amount]], 0)</f>
        <v>0</v>
      </c>
      <c r="O1281" s="10">
        <f t="shared" si="76"/>
        <v>0</v>
      </c>
      <c r="P1281" s="10">
        <f t="shared" si="77"/>
        <v>1928.8899999999999</v>
      </c>
      <c r="Q1281" s="10">
        <f t="shared" si="78"/>
        <v>-351</v>
      </c>
      <c r="R1281" s="10">
        <f t="shared" si="79"/>
        <v>174</v>
      </c>
      <c r="S1281" s="10">
        <f>IF(Table1[[#This Row],[quantity]]&gt;0,Table1[[#This Row],[quantity]],0)</f>
        <v>0</v>
      </c>
      <c r="T1281" s="10">
        <f>IF(AND(Table1[[#This Row],[quantity]]&lt;0,Table1[[#This Row],[amount]]&lt;0),Table1[[#This Row],[quantity]]*Table1[[#This Row],[amount]],0)</f>
        <v>392</v>
      </c>
      <c r="U1281" s="10">
        <f>IF(Table1[[#This Row],[quantity]]&lt;0,Table1[[#This Row],[quantity]],0)</f>
        <v>-4</v>
      </c>
    </row>
    <row r="1282" spans="1:21" ht="14.25" customHeight="1" x14ac:dyDescent="0.25">
      <c r="A1282" s="5">
        <v>45628</v>
      </c>
      <c r="B1282" s="6" t="s">
        <v>83</v>
      </c>
      <c r="C1282" s="6" t="s">
        <v>608</v>
      </c>
      <c r="D1282" s="6" t="s">
        <v>609</v>
      </c>
      <c r="E1282" s="6" t="s">
        <v>264</v>
      </c>
      <c r="F1282" s="6" t="s">
        <v>283</v>
      </c>
      <c r="G1282" s="6" t="s">
        <v>74</v>
      </c>
      <c r="H1282" s="6" t="s">
        <v>75</v>
      </c>
      <c r="I1282" s="6">
        <v>60</v>
      </c>
      <c r="J1282" s="6">
        <v>-4</v>
      </c>
      <c r="K1282" s="6">
        <v>-98</v>
      </c>
      <c r="L1282" s="6" t="s">
        <v>438</v>
      </c>
      <c r="M1282" s="6" t="s">
        <v>207</v>
      </c>
      <c r="N1282" s="10">
        <f>IF(AND(Table1[[#This Row],[quantity]] &gt;= 0, Table1[[#This Row],[amount]] &gt;= 0), Table1[[#This Row],[quantity]] * Table1[[#This Row],[amount]], 0)</f>
        <v>0</v>
      </c>
      <c r="O1282" s="10">
        <f t="shared" ref="O1282:O1345" si="80">SUMIF(C1282:C2782,C1282,N1282:N2782)</f>
        <v>0</v>
      </c>
      <c r="P1282" s="10">
        <f t="shared" ref="P1282:P1345" si="81">SUMIF(M1282:M2782,M1282,N1282:N2782)</f>
        <v>1928.8899999999999</v>
      </c>
      <c r="Q1282" s="10">
        <f t="shared" ref="Q1282:Q1345" si="82">SUMIF(M1282:M2782,M1282,J1282:J2782)</f>
        <v>-347</v>
      </c>
      <c r="R1282" s="10">
        <f t="shared" ref="R1282:R1345" si="83">COUNTIF(M1282:M2782,M1282)</f>
        <v>173</v>
      </c>
      <c r="S1282" s="10">
        <f>IF(Table1[[#This Row],[quantity]]&gt;0,Table1[[#This Row],[quantity]],0)</f>
        <v>0</v>
      </c>
      <c r="T1282" s="10">
        <f>IF(AND(Table1[[#This Row],[quantity]]&lt;0,Table1[[#This Row],[amount]]&lt;0),Table1[[#This Row],[quantity]]*Table1[[#This Row],[amount]],0)</f>
        <v>392</v>
      </c>
      <c r="U1282" s="10">
        <f>IF(Table1[[#This Row],[quantity]]&lt;0,Table1[[#This Row],[quantity]],0)</f>
        <v>-4</v>
      </c>
    </row>
    <row r="1283" spans="1:21" ht="14.25" customHeight="1" x14ac:dyDescent="0.25">
      <c r="A1283" s="5">
        <v>45628</v>
      </c>
      <c r="B1283" s="6" t="s">
        <v>83</v>
      </c>
      <c r="C1283" s="6" t="s">
        <v>610</v>
      </c>
      <c r="D1283" s="6" t="s">
        <v>611</v>
      </c>
      <c r="E1283" s="6" t="s">
        <v>264</v>
      </c>
      <c r="F1283" s="6" t="s">
        <v>283</v>
      </c>
      <c r="G1283" s="6" t="s">
        <v>74</v>
      </c>
      <c r="H1283" s="6" t="s">
        <v>75</v>
      </c>
      <c r="I1283" s="6">
        <v>60</v>
      </c>
      <c r="J1283" s="6">
        <v>-4</v>
      </c>
      <c r="K1283" s="6">
        <v>-98</v>
      </c>
      <c r="L1283" s="6" t="s">
        <v>438</v>
      </c>
      <c r="M1283" s="6" t="s">
        <v>207</v>
      </c>
      <c r="N1283" s="10">
        <f>IF(AND(Table1[[#This Row],[quantity]] &gt;= 0, Table1[[#This Row],[amount]] &gt;= 0), Table1[[#This Row],[quantity]] * Table1[[#This Row],[amount]], 0)</f>
        <v>0</v>
      </c>
      <c r="O1283" s="10">
        <f t="shared" si="80"/>
        <v>0</v>
      </c>
      <c r="P1283" s="10">
        <f t="shared" si="81"/>
        <v>1928.8899999999999</v>
      </c>
      <c r="Q1283" s="10">
        <f t="shared" si="82"/>
        <v>-343</v>
      </c>
      <c r="R1283" s="10">
        <f t="shared" si="83"/>
        <v>172</v>
      </c>
      <c r="S1283" s="10">
        <f>IF(Table1[[#This Row],[quantity]]&gt;0,Table1[[#This Row],[quantity]],0)</f>
        <v>0</v>
      </c>
      <c r="T1283" s="10">
        <f>IF(AND(Table1[[#This Row],[quantity]]&lt;0,Table1[[#This Row],[amount]]&lt;0),Table1[[#This Row],[quantity]]*Table1[[#This Row],[amount]],0)</f>
        <v>392</v>
      </c>
      <c r="U1283" s="10">
        <f>IF(Table1[[#This Row],[quantity]]&lt;0,Table1[[#This Row],[quantity]],0)</f>
        <v>-4</v>
      </c>
    </row>
    <row r="1284" spans="1:21" ht="14.25" customHeight="1" x14ac:dyDescent="0.25">
      <c r="A1284" s="5">
        <v>45628</v>
      </c>
      <c r="B1284" s="6" t="s">
        <v>83</v>
      </c>
      <c r="C1284" s="6" t="s">
        <v>612</v>
      </c>
      <c r="D1284" s="6" t="s">
        <v>613</v>
      </c>
      <c r="E1284" s="6" t="s">
        <v>264</v>
      </c>
      <c r="F1284" s="6" t="s">
        <v>283</v>
      </c>
      <c r="G1284" s="6" t="s">
        <v>74</v>
      </c>
      <c r="H1284" s="6" t="s">
        <v>75</v>
      </c>
      <c r="I1284" s="6">
        <v>60</v>
      </c>
      <c r="J1284" s="6">
        <v>-4</v>
      </c>
      <c r="K1284" s="6">
        <v>-98</v>
      </c>
      <c r="L1284" s="6" t="s">
        <v>438</v>
      </c>
      <c r="M1284" s="6" t="s">
        <v>207</v>
      </c>
      <c r="N1284" s="10">
        <f>IF(AND(Table1[[#This Row],[quantity]] &gt;= 0, Table1[[#This Row],[amount]] &gt;= 0), Table1[[#This Row],[quantity]] * Table1[[#This Row],[amount]], 0)</f>
        <v>0</v>
      </c>
      <c r="O1284" s="10">
        <f t="shared" si="80"/>
        <v>0</v>
      </c>
      <c r="P1284" s="10">
        <f t="shared" si="81"/>
        <v>1928.8899999999999</v>
      </c>
      <c r="Q1284" s="10">
        <f t="shared" si="82"/>
        <v>-339</v>
      </c>
      <c r="R1284" s="10">
        <f t="shared" si="83"/>
        <v>171</v>
      </c>
      <c r="S1284" s="10">
        <f>IF(Table1[[#This Row],[quantity]]&gt;0,Table1[[#This Row],[quantity]],0)</f>
        <v>0</v>
      </c>
      <c r="T1284" s="10">
        <f>IF(AND(Table1[[#This Row],[quantity]]&lt;0,Table1[[#This Row],[amount]]&lt;0),Table1[[#This Row],[quantity]]*Table1[[#This Row],[amount]],0)</f>
        <v>392</v>
      </c>
      <c r="U1284" s="10">
        <f>IF(Table1[[#This Row],[quantity]]&lt;0,Table1[[#This Row],[quantity]],0)</f>
        <v>-4</v>
      </c>
    </row>
    <row r="1285" spans="1:21" ht="14.25" customHeight="1" x14ac:dyDescent="0.25">
      <c r="A1285" s="5">
        <v>45628</v>
      </c>
      <c r="B1285" s="6" t="s">
        <v>83</v>
      </c>
      <c r="C1285" s="6" t="s">
        <v>614</v>
      </c>
      <c r="D1285" s="6" t="s">
        <v>615</v>
      </c>
      <c r="E1285" s="6" t="s">
        <v>264</v>
      </c>
      <c r="F1285" s="6" t="s">
        <v>283</v>
      </c>
      <c r="G1285" s="6" t="s">
        <v>74</v>
      </c>
      <c r="H1285" s="6" t="s">
        <v>75</v>
      </c>
      <c r="I1285" s="6">
        <v>60</v>
      </c>
      <c r="J1285" s="6">
        <v>-4</v>
      </c>
      <c r="K1285" s="6">
        <v>-98</v>
      </c>
      <c r="L1285" s="6" t="s">
        <v>438</v>
      </c>
      <c r="M1285" s="6" t="s">
        <v>207</v>
      </c>
      <c r="N1285" s="10">
        <f>IF(AND(Table1[[#This Row],[quantity]] &gt;= 0, Table1[[#This Row],[amount]] &gt;= 0), Table1[[#This Row],[quantity]] * Table1[[#This Row],[amount]], 0)</f>
        <v>0</v>
      </c>
      <c r="O1285" s="10">
        <f t="shared" si="80"/>
        <v>0</v>
      </c>
      <c r="P1285" s="10">
        <f t="shared" si="81"/>
        <v>1928.8899999999999</v>
      </c>
      <c r="Q1285" s="10">
        <f t="shared" si="82"/>
        <v>-335</v>
      </c>
      <c r="R1285" s="10">
        <f t="shared" si="83"/>
        <v>170</v>
      </c>
      <c r="S1285" s="10">
        <f>IF(Table1[[#This Row],[quantity]]&gt;0,Table1[[#This Row],[quantity]],0)</f>
        <v>0</v>
      </c>
      <c r="T1285" s="10">
        <f>IF(AND(Table1[[#This Row],[quantity]]&lt;0,Table1[[#This Row],[amount]]&lt;0),Table1[[#This Row],[quantity]]*Table1[[#This Row],[amount]],0)</f>
        <v>392</v>
      </c>
      <c r="U1285" s="10">
        <f>IF(Table1[[#This Row],[quantity]]&lt;0,Table1[[#This Row],[quantity]],0)</f>
        <v>-4</v>
      </c>
    </row>
    <row r="1286" spans="1:21" ht="14.25" customHeight="1" x14ac:dyDescent="0.25">
      <c r="A1286" s="5">
        <v>45628</v>
      </c>
      <c r="B1286" s="6" t="s">
        <v>83</v>
      </c>
      <c r="C1286" s="6" t="s">
        <v>616</v>
      </c>
      <c r="D1286" s="6" t="s">
        <v>617</v>
      </c>
      <c r="E1286" s="6" t="s">
        <v>264</v>
      </c>
      <c r="F1286" s="6" t="s">
        <v>283</v>
      </c>
      <c r="G1286" s="6" t="s">
        <v>74</v>
      </c>
      <c r="H1286" s="6" t="s">
        <v>75</v>
      </c>
      <c r="I1286" s="6">
        <v>60</v>
      </c>
      <c r="J1286" s="6">
        <v>-4</v>
      </c>
      <c r="K1286" s="6">
        <v>-98</v>
      </c>
      <c r="L1286" s="6" t="s">
        <v>438</v>
      </c>
      <c r="M1286" s="6" t="s">
        <v>207</v>
      </c>
      <c r="N1286" s="10">
        <f>IF(AND(Table1[[#This Row],[quantity]] &gt;= 0, Table1[[#This Row],[amount]] &gt;= 0), Table1[[#This Row],[quantity]] * Table1[[#This Row],[amount]], 0)</f>
        <v>0</v>
      </c>
      <c r="O1286" s="10">
        <f t="shared" si="80"/>
        <v>0</v>
      </c>
      <c r="P1286" s="10">
        <f t="shared" si="81"/>
        <v>1928.8899999999999</v>
      </c>
      <c r="Q1286" s="10">
        <f t="shared" si="82"/>
        <v>-331</v>
      </c>
      <c r="R1286" s="10">
        <f t="shared" si="83"/>
        <v>169</v>
      </c>
      <c r="S1286" s="10">
        <f>IF(Table1[[#This Row],[quantity]]&gt;0,Table1[[#This Row],[quantity]],0)</f>
        <v>0</v>
      </c>
      <c r="T1286" s="10">
        <f>IF(AND(Table1[[#This Row],[quantity]]&lt;0,Table1[[#This Row],[amount]]&lt;0),Table1[[#This Row],[quantity]]*Table1[[#This Row],[amount]],0)</f>
        <v>392</v>
      </c>
      <c r="U1286" s="10">
        <f>IF(Table1[[#This Row],[quantity]]&lt;0,Table1[[#This Row],[quantity]],0)</f>
        <v>-4</v>
      </c>
    </row>
    <row r="1287" spans="1:21" ht="14.25" customHeight="1" x14ac:dyDescent="0.25">
      <c r="A1287" s="5">
        <v>45628</v>
      </c>
      <c r="B1287" s="6" t="s">
        <v>83</v>
      </c>
      <c r="C1287" s="6" t="s">
        <v>618</v>
      </c>
      <c r="D1287" s="6" t="s">
        <v>619</v>
      </c>
      <c r="E1287" s="6" t="s">
        <v>294</v>
      </c>
      <c r="F1287" s="6" t="s">
        <v>477</v>
      </c>
      <c r="G1287" s="6" t="s">
        <v>74</v>
      </c>
      <c r="H1287" s="6" t="s">
        <v>75</v>
      </c>
      <c r="I1287" s="6">
        <v>60</v>
      </c>
      <c r="J1287" s="6">
        <v>-4</v>
      </c>
      <c r="K1287" s="6">
        <v>-98</v>
      </c>
      <c r="L1287" s="6" t="s">
        <v>438</v>
      </c>
      <c r="M1287" s="6" t="s">
        <v>207</v>
      </c>
      <c r="N1287" s="10">
        <f>IF(AND(Table1[[#This Row],[quantity]] &gt;= 0, Table1[[#This Row],[amount]] &gt;= 0), Table1[[#This Row],[quantity]] * Table1[[#This Row],[amount]], 0)</f>
        <v>0</v>
      </c>
      <c r="O1287" s="10">
        <f t="shared" si="80"/>
        <v>0</v>
      </c>
      <c r="P1287" s="10">
        <f t="shared" si="81"/>
        <v>1928.8899999999999</v>
      </c>
      <c r="Q1287" s="10">
        <f t="shared" si="82"/>
        <v>-327</v>
      </c>
      <c r="R1287" s="10">
        <f t="shared" si="83"/>
        <v>168</v>
      </c>
      <c r="S1287" s="10">
        <f>IF(Table1[[#This Row],[quantity]]&gt;0,Table1[[#This Row],[quantity]],0)</f>
        <v>0</v>
      </c>
      <c r="T1287" s="10">
        <f>IF(AND(Table1[[#This Row],[quantity]]&lt;0,Table1[[#This Row],[amount]]&lt;0),Table1[[#This Row],[quantity]]*Table1[[#This Row],[amount]],0)</f>
        <v>392</v>
      </c>
      <c r="U1287" s="10">
        <f>IF(Table1[[#This Row],[quantity]]&lt;0,Table1[[#This Row],[quantity]],0)</f>
        <v>-4</v>
      </c>
    </row>
    <row r="1288" spans="1:21" ht="14.25" customHeight="1" x14ac:dyDescent="0.25">
      <c r="A1288" s="5">
        <v>45628</v>
      </c>
      <c r="B1288" s="6" t="s">
        <v>83</v>
      </c>
      <c r="C1288" s="6" t="s">
        <v>620</v>
      </c>
      <c r="D1288" s="6" t="s">
        <v>621</v>
      </c>
      <c r="E1288" s="6" t="s">
        <v>264</v>
      </c>
      <c r="F1288" s="6" t="s">
        <v>283</v>
      </c>
      <c r="G1288" s="6" t="s">
        <v>74</v>
      </c>
      <c r="H1288" s="6" t="s">
        <v>75</v>
      </c>
      <c r="I1288" s="6">
        <v>60</v>
      </c>
      <c r="J1288" s="6">
        <v>-4</v>
      </c>
      <c r="K1288" s="6">
        <v>-98</v>
      </c>
      <c r="L1288" s="6" t="s">
        <v>438</v>
      </c>
      <c r="M1288" s="6" t="s">
        <v>207</v>
      </c>
      <c r="N1288" s="10">
        <f>IF(AND(Table1[[#This Row],[quantity]] &gt;= 0, Table1[[#This Row],[amount]] &gt;= 0), Table1[[#This Row],[quantity]] * Table1[[#This Row],[amount]], 0)</f>
        <v>0</v>
      </c>
      <c r="O1288" s="10">
        <f t="shared" si="80"/>
        <v>0</v>
      </c>
      <c r="P1288" s="10">
        <f t="shared" si="81"/>
        <v>1928.8899999999999</v>
      </c>
      <c r="Q1288" s="10">
        <f t="shared" si="82"/>
        <v>-323</v>
      </c>
      <c r="R1288" s="10">
        <f t="shared" si="83"/>
        <v>167</v>
      </c>
      <c r="S1288" s="10">
        <f>IF(Table1[[#This Row],[quantity]]&gt;0,Table1[[#This Row],[quantity]],0)</f>
        <v>0</v>
      </c>
      <c r="T1288" s="10">
        <f>IF(AND(Table1[[#This Row],[quantity]]&lt;0,Table1[[#This Row],[amount]]&lt;0),Table1[[#This Row],[quantity]]*Table1[[#This Row],[amount]],0)</f>
        <v>392</v>
      </c>
      <c r="U1288" s="10">
        <f>IF(Table1[[#This Row],[quantity]]&lt;0,Table1[[#This Row],[quantity]],0)</f>
        <v>-4</v>
      </c>
    </row>
    <row r="1289" spans="1:21" ht="14.25" customHeight="1" x14ac:dyDescent="0.25">
      <c r="A1289" s="5">
        <v>45628</v>
      </c>
      <c r="B1289" s="6" t="s">
        <v>83</v>
      </c>
      <c r="C1289" s="6" t="s">
        <v>622</v>
      </c>
      <c r="D1289" s="6" t="s">
        <v>623</v>
      </c>
      <c r="E1289" s="6" t="s">
        <v>264</v>
      </c>
      <c r="F1289" s="6" t="s">
        <v>283</v>
      </c>
      <c r="G1289" s="6" t="s">
        <v>74</v>
      </c>
      <c r="H1289" s="6" t="s">
        <v>75</v>
      </c>
      <c r="I1289" s="6">
        <v>60</v>
      </c>
      <c r="J1289" s="6">
        <v>-4</v>
      </c>
      <c r="K1289" s="6">
        <v>-98</v>
      </c>
      <c r="L1289" s="6" t="s">
        <v>438</v>
      </c>
      <c r="M1289" s="6" t="s">
        <v>207</v>
      </c>
      <c r="N1289" s="10">
        <f>IF(AND(Table1[[#This Row],[quantity]] &gt;= 0, Table1[[#This Row],[amount]] &gt;= 0), Table1[[#This Row],[quantity]] * Table1[[#This Row],[amount]], 0)</f>
        <v>0</v>
      </c>
      <c r="O1289" s="10">
        <f t="shared" si="80"/>
        <v>0</v>
      </c>
      <c r="P1289" s="10">
        <f t="shared" si="81"/>
        <v>1928.8899999999999</v>
      </c>
      <c r="Q1289" s="10">
        <f t="shared" si="82"/>
        <v>-319</v>
      </c>
      <c r="R1289" s="10">
        <f t="shared" si="83"/>
        <v>166</v>
      </c>
      <c r="S1289" s="10">
        <f>IF(Table1[[#This Row],[quantity]]&gt;0,Table1[[#This Row],[quantity]],0)</f>
        <v>0</v>
      </c>
      <c r="T1289" s="10">
        <f>IF(AND(Table1[[#This Row],[quantity]]&lt;0,Table1[[#This Row],[amount]]&lt;0),Table1[[#This Row],[quantity]]*Table1[[#This Row],[amount]],0)</f>
        <v>392</v>
      </c>
      <c r="U1289" s="10">
        <f>IF(Table1[[#This Row],[quantity]]&lt;0,Table1[[#This Row],[quantity]],0)</f>
        <v>-4</v>
      </c>
    </row>
    <row r="1290" spans="1:21" ht="14.25" customHeight="1" x14ac:dyDescent="0.25">
      <c r="A1290" s="5">
        <v>45628</v>
      </c>
      <c r="B1290" s="6" t="s">
        <v>83</v>
      </c>
      <c r="C1290" s="6" t="s">
        <v>624</v>
      </c>
      <c r="D1290" s="6" t="s">
        <v>625</v>
      </c>
      <c r="E1290" s="6" t="s">
        <v>264</v>
      </c>
      <c r="F1290" s="6" t="s">
        <v>283</v>
      </c>
      <c r="G1290" s="6" t="s">
        <v>74</v>
      </c>
      <c r="H1290" s="6" t="s">
        <v>75</v>
      </c>
      <c r="I1290" s="6">
        <v>60</v>
      </c>
      <c r="J1290" s="6">
        <v>-4</v>
      </c>
      <c r="K1290" s="6">
        <v>-98</v>
      </c>
      <c r="L1290" s="6" t="s">
        <v>438</v>
      </c>
      <c r="M1290" s="6" t="s">
        <v>207</v>
      </c>
      <c r="N1290" s="10">
        <f>IF(AND(Table1[[#This Row],[quantity]] &gt;= 0, Table1[[#This Row],[amount]] &gt;= 0), Table1[[#This Row],[quantity]] * Table1[[#This Row],[amount]], 0)</f>
        <v>0</v>
      </c>
      <c r="O1290" s="10">
        <f t="shared" si="80"/>
        <v>0</v>
      </c>
      <c r="P1290" s="10">
        <f t="shared" si="81"/>
        <v>1928.8899999999999</v>
      </c>
      <c r="Q1290" s="10">
        <f t="shared" si="82"/>
        <v>-315</v>
      </c>
      <c r="R1290" s="10">
        <f t="shared" si="83"/>
        <v>165</v>
      </c>
      <c r="S1290" s="10">
        <f>IF(Table1[[#This Row],[quantity]]&gt;0,Table1[[#This Row],[quantity]],0)</f>
        <v>0</v>
      </c>
      <c r="T1290" s="10">
        <f>IF(AND(Table1[[#This Row],[quantity]]&lt;0,Table1[[#This Row],[amount]]&lt;0),Table1[[#This Row],[quantity]]*Table1[[#This Row],[amount]],0)</f>
        <v>392</v>
      </c>
      <c r="U1290" s="10">
        <f>IF(Table1[[#This Row],[quantity]]&lt;0,Table1[[#This Row],[quantity]],0)</f>
        <v>-4</v>
      </c>
    </row>
    <row r="1291" spans="1:21" ht="14.25" customHeight="1" x14ac:dyDescent="0.25">
      <c r="A1291" s="5">
        <v>45628</v>
      </c>
      <c r="B1291" s="6" t="s">
        <v>83</v>
      </c>
      <c r="C1291" s="6" t="s">
        <v>626</v>
      </c>
      <c r="D1291" s="6" t="s">
        <v>627</v>
      </c>
      <c r="E1291" s="6" t="s">
        <v>264</v>
      </c>
      <c r="F1291" s="6" t="s">
        <v>283</v>
      </c>
      <c r="G1291" s="6" t="s">
        <v>74</v>
      </c>
      <c r="H1291" s="6" t="s">
        <v>75</v>
      </c>
      <c r="I1291" s="6">
        <v>60</v>
      </c>
      <c r="J1291" s="6">
        <v>-4</v>
      </c>
      <c r="K1291" s="6">
        <v>-98</v>
      </c>
      <c r="L1291" s="6" t="s">
        <v>438</v>
      </c>
      <c r="M1291" s="6" t="s">
        <v>207</v>
      </c>
      <c r="N1291" s="10">
        <f>IF(AND(Table1[[#This Row],[quantity]] &gt;= 0, Table1[[#This Row],[amount]] &gt;= 0), Table1[[#This Row],[quantity]] * Table1[[#This Row],[amount]], 0)</f>
        <v>0</v>
      </c>
      <c r="O1291" s="10">
        <f t="shared" si="80"/>
        <v>0</v>
      </c>
      <c r="P1291" s="10">
        <f t="shared" si="81"/>
        <v>1928.8899999999999</v>
      </c>
      <c r="Q1291" s="10">
        <f t="shared" si="82"/>
        <v>-311</v>
      </c>
      <c r="R1291" s="10">
        <f t="shared" si="83"/>
        <v>164</v>
      </c>
      <c r="S1291" s="10">
        <f>IF(Table1[[#This Row],[quantity]]&gt;0,Table1[[#This Row],[quantity]],0)</f>
        <v>0</v>
      </c>
      <c r="T1291" s="10">
        <f>IF(AND(Table1[[#This Row],[quantity]]&lt;0,Table1[[#This Row],[amount]]&lt;0),Table1[[#This Row],[quantity]]*Table1[[#This Row],[amount]],0)</f>
        <v>392</v>
      </c>
      <c r="U1291" s="10">
        <f>IF(Table1[[#This Row],[quantity]]&lt;0,Table1[[#This Row],[quantity]],0)</f>
        <v>-4</v>
      </c>
    </row>
    <row r="1292" spans="1:21" ht="14.25" customHeight="1" x14ac:dyDescent="0.25">
      <c r="A1292" s="5">
        <v>45628</v>
      </c>
      <c r="B1292" s="6" t="s">
        <v>83</v>
      </c>
      <c r="C1292" s="6" t="s">
        <v>628</v>
      </c>
      <c r="D1292" s="6" t="s">
        <v>629</v>
      </c>
      <c r="E1292" s="6" t="s">
        <v>264</v>
      </c>
      <c r="F1292" s="6" t="s">
        <v>283</v>
      </c>
      <c r="G1292" s="6" t="s">
        <v>74</v>
      </c>
      <c r="H1292" s="6" t="s">
        <v>75</v>
      </c>
      <c r="I1292" s="6">
        <v>60</v>
      </c>
      <c r="J1292" s="6">
        <v>-4</v>
      </c>
      <c r="K1292" s="6">
        <v>-98</v>
      </c>
      <c r="L1292" s="6" t="s">
        <v>438</v>
      </c>
      <c r="M1292" s="6" t="s">
        <v>207</v>
      </c>
      <c r="N1292" s="10">
        <f>IF(AND(Table1[[#This Row],[quantity]] &gt;= 0, Table1[[#This Row],[amount]] &gt;= 0), Table1[[#This Row],[quantity]] * Table1[[#This Row],[amount]], 0)</f>
        <v>0</v>
      </c>
      <c r="O1292" s="10">
        <f t="shared" si="80"/>
        <v>0</v>
      </c>
      <c r="P1292" s="10">
        <f t="shared" si="81"/>
        <v>1928.8899999999999</v>
      </c>
      <c r="Q1292" s="10">
        <f t="shared" si="82"/>
        <v>-307</v>
      </c>
      <c r="R1292" s="10">
        <f t="shared" si="83"/>
        <v>163</v>
      </c>
      <c r="S1292" s="10">
        <f>IF(Table1[[#This Row],[quantity]]&gt;0,Table1[[#This Row],[quantity]],0)</f>
        <v>0</v>
      </c>
      <c r="T1292" s="10">
        <f>IF(AND(Table1[[#This Row],[quantity]]&lt;0,Table1[[#This Row],[amount]]&lt;0),Table1[[#This Row],[quantity]]*Table1[[#This Row],[amount]],0)</f>
        <v>392</v>
      </c>
      <c r="U1292" s="10">
        <f>IF(Table1[[#This Row],[quantity]]&lt;0,Table1[[#This Row],[quantity]],0)</f>
        <v>-4</v>
      </c>
    </row>
    <row r="1293" spans="1:21" ht="14.25" customHeight="1" x14ac:dyDescent="0.25">
      <c r="A1293" s="5">
        <v>45628</v>
      </c>
      <c r="B1293" s="6" t="s">
        <v>83</v>
      </c>
      <c r="C1293" s="6" t="s">
        <v>630</v>
      </c>
      <c r="D1293" s="6" t="s">
        <v>631</v>
      </c>
      <c r="E1293" s="6" t="s">
        <v>264</v>
      </c>
      <c r="F1293" s="6" t="s">
        <v>283</v>
      </c>
      <c r="G1293" s="6" t="s">
        <v>74</v>
      </c>
      <c r="H1293" s="6" t="s">
        <v>75</v>
      </c>
      <c r="I1293" s="6">
        <v>60</v>
      </c>
      <c r="J1293" s="6">
        <v>-4</v>
      </c>
      <c r="K1293" s="6">
        <v>-98</v>
      </c>
      <c r="L1293" s="6" t="s">
        <v>438</v>
      </c>
      <c r="M1293" s="6" t="s">
        <v>207</v>
      </c>
      <c r="N1293" s="10">
        <f>IF(AND(Table1[[#This Row],[quantity]] &gt;= 0, Table1[[#This Row],[amount]] &gt;= 0), Table1[[#This Row],[quantity]] * Table1[[#This Row],[amount]], 0)</f>
        <v>0</v>
      </c>
      <c r="O1293" s="10">
        <f t="shared" si="80"/>
        <v>0</v>
      </c>
      <c r="P1293" s="10">
        <f t="shared" si="81"/>
        <v>1928.8899999999999</v>
      </c>
      <c r="Q1293" s="10">
        <f t="shared" si="82"/>
        <v>-303</v>
      </c>
      <c r="R1293" s="10">
        <f t="shared" si="83"/>
        <v>162</v>
      </c>
      <c r="S1293" s="10">
        <f>IF(Table1[[#This Row],[quantity]]&gt;0,Table1[[#This Row],[quantity]],0)</f>
        <v>0</v>
      </c>
      <c r="T1293" s="10">
        <f>IF(AND(Table1[[#This Row],[quantity]]&lt;0,Table1[[#This Row],[amount]]&lt;0),Table1[[#This Row],[quantity]]*Table1[[#This Row],[amount]],0)</f>
        <v>392</v>
      </c>
      <c r="U1293" s="10">
        <f>IF(Table1[[#This Row],[quantity]]&lt;0,Table1[[#This Row],[quantity]],0)</f>
        <v>-4</v>
      </c>
    </row>
    <row r="1294" spans="1:21" ht="14.25" customHeight="1" x14ac:dyDescent="0.25">
      <c r="A1294" s="5">
        <v>45628</v>
      </c>
      <c r="B1294" s="6" t="s">
        <v>83</v>
      </c>
      <c r="C1294" s="6" t="s">
        <v>632</v>
      </c>
      <c r="D1294" s="6" t="s">
        <v>633</v>
      </c>
      <c r="E1294" s="6" t="s">
        <v>264</v>
      </c>
      <c r="F1294" s="6" t="s">
        <v>283</v>
      </c>
      <c r="G1294" s="6" t="s">
        <v>74</v>
      </c>
      <c r="H1294" s="6" t="s">
        <v>75</v>
      </c>
      <c r="I1294" s="6">
        <v>60</v>
      </c>
      <c r="J1294" s="6">
        <v>-4</v>
      </c>
      <c r="K1294" s="6">
        <v>-98</v>
      </c>
      <c r="L1294" s="6" t="s">
        <v>438</v>
      </c>
      <c r="M1294" s="6" t="s">
        <v>207</v>
      </c>
      <c r="N1294" s="10">
        <f>IF(AND(Table1[[#This Row],[quantity]] &gt;= 0, Table1[[#This Row],[amount]] &gt;= 0), Table1[[#This Row],[quantity]] * Table1[[#This Row],[amount]], 0)</f>
        <v>0</v>
      </c>
      <c r="O1294" s="10">
        <f t="shared" si="80"/>
        <v>0</v>
      </c>
      <c r="P1294" s="10">
        <f t="shared" si="81"/>
        <v>1928.8899999999999</v>
      </c>
      <c r="Q1294" s="10">
        <f t="shared" si="82"/>
        <v>-299</v>
      </c>
      <c r="R1294" s="10">
        <f t="shared" si="83"/>
        <v>161</v>
      </c>
      <c r="S1294" s="10">
        <f>IF(Table1[[#This Row],[quantity]]&gt;0,Table1[[#This Row],[quantity]],0)</f>
        <v>0</v>
      </c>
      <c r="T1294" s="10">
        <f>IF(AND(Table1[[#This Row],[quantity]]&lt;0,Table1[[#This Row],[amount]]&lt;0),Table1[[#This Row],[quantity]]*Table1[[#This Row],[amount]],0)</f>
        <v>392</v>
      </c>
      <c r="U1294" s="10">
        <f>IF(Table1[[#This Row],[quantity]]&lt;0,Table1[[#This Row],[quantity]],0)</f>
        <v>-4</v>
      </c>
    </row>
    <row r="1295" spans="1:21" ht="14.25" customHeight="1" x14ac:dyDescent="0.25">
      <c r="A1295" s="5">
        <v>45628</v>
      </c>
      <c r="B1295" s="6" t="s">
        <v>83</v>
      </c>
      <c r="C1295" s="6" t="s">
        <v>634</v>
      </c>
      <c r="D1295" s="6" t="s">
        <v>635</v>
      </c>
      <c r="E1295" s="6" t="s">
        <v>294</v>
      </c>
      <c r="F1295" s="6" t="s">
        <v>477</v>
      </c>
      <c r="G1295" s="6" t="s">
        <v>74</v>
      </c>
      <c r="H1295" s="6" t="s">
        <v>75</v>
      </c>
      <c r="I1295" s="6">
        <v>60</v>
      </c>
      <c r="J1295" s="6">
        <v>-4</v>
      </c>
      <c r="K1295" s="6">
        <v>-98</v>
      </c>
      <c r="L1295" s="6" t="s">
        <v>438</v>
      </c>
      <c r="M1295" s="6" t="s">
        <v>207</v>
      </c>
      <c r="N1295" s="10">
        <f>IF(AND(Table1[[#This Row],[quantity]] &gt;= 0, Table1[[#This Row],[amount]] &gt;= 0), Table1[[#This Row],[quantity]] * Table1[[#This Row],[amount]], 0)</f>
        <v>0</v>
      </c>
      <c r="O1295" s="10">
        <f t="shared" si="80"/>
        <v>0</v>
      </c>
      <c r="P1295" s="10">
        <f t="shared" si="81"/>
        <v>1928.8899999999999</v>
      </c>
      <c r="Q1295" s="10">
        <f t="shared" si="82"/>
        <v>-295</v>
      </c>
      <c r="R1295" s="10">
        <f t="shared" si="83"/>
        <v>160</v>
      </c>
      <c r="S1295" s="10">
        <f>IF(Table1[[#This Row],[quantity]]&gt;0,Table1[[#This Row],[quantity]],0)</f>
        <v>0</v>
      </c>
      <c r="T1295" s="10">
        <f>IF(AND(Table1[[#This Row],[quantity]]&lt;0,Table1[[#This Row],[amount]]&lt;0),Table1[[#This Row],[quantity]]*Table1[[#This Row],[amount]],0)</f>
        <v>392</v>
      </c>
      <c r="U1295" s="10">
        <f>IF(Table1[[#This Row],[quantity]]&lt;0,Table1[[#This Row],[quantity]],0)</f>
        <v>-4</v>
      </c>
    </row>
    <row r="1296" spans="1:21" ht="14.25" customHeight="1" x14ac:dyDescent="0.25">
      <c r="A1296" s="5">
        <v>45628</v>
      </c>
      <c r="B1296" s="6" t="s">
        <v>83</v>
      </c>
      <c r="C1296" s="6" t="s">
        <v>636</v>
      </c>
      <c r="D1296" s="6" t="s">
        <v>637</v>
      </c>
      <c r="E1296" s="6" t="s">
        <v>264</v>
      </c>
      <c r="F1296" s="6" t="s">
        <v>283</v>
      </c>
      <c r="G1296" s="6" t="s">
        <v>74</v>
      </c>
      <c r="H1296" s="6" t="s">
        <v>75</v>
      </c>
      <c r="I1296" s="6">
        <v>60</v>
      </c>
      <c r="J1296" s="6">
        <v>-4</v>
      </c>
      <c r="K1296" s="6">
        <v>-98</v>
      </c>
      <c r="L1296" s="6" t="s">
        <v>438</v>
      </c>
      <c r="M1296" s="6" t="s">
        <v>207</v>
      </c>
      <c r="N1296" s="10">
        <f>IF(AND(Table1[[#This Row],[quantity]] &gt;= 0, Table1[[#This Row],[amount]] &gt;= 0), Table1[[#This Row],[quantity]] * Table1[[#This Row],[amount]], 0)</f>
        <v>0</v>
      </c>
      <c r="O1296" s="10">
        <f t="shared" si="80"/>
        <v>0</v>
      </c>
      <c r="P1296" s="10">
        <f t="shared" si="81"/>
        <v>1928.8899999999999</v>
      </c>
      <c r="Q1296" s="10">
        <f t="shared" si="82"/>
        <v>-291</v>
      </c>
      <c r="R1296" s="10">
        <f t="shared" si="83"/>
        <v>159</v>
      </c>
      <c r="S1296" s="10">
        <f>IF(Table1[[#This Row],[quantity]]&gt;0,Table1[[#This Row],[quantity]],0)</f>
        <v>0</v>
      </c>
      <c r="T1296" s="10">
        <f>IF(AND(Table1[[#This Row],[quantity]]&lt;0,Table1[[#This Row],[amount]]&lt;0),Table1[[#This Row],[quantity]]*Table1[[#This Row],[amount]],0)</f>
        <v>392</v>
      </c>
      <c r="U1296" s="10">
        <f>IF(Table1[[#This Row],[quantity]]&lt;0,Table1[[#This Row],[quantity]],0)</f>
        <v>-4</v>
      </c>
    </row>
    <row r="1297" spans="1:21" ht="14.25" customHeight="1" x14ac:dyDescent="0.25">
      <c r="A1297" s="5">
        <v>45628</v>
      </c>
      <c r="B1297" s="6" t="s">
        <v>83</v>
      </c>
      <c r="C1297" s="6" t="s">
        <v>638</v>
      </c>
      <c r="D1297" s="6" t="s">
        <v>639</v>
      </c>
      <c r="E1297" s="6" t="s">
        <v>264</v>
      </c>
      <c r="F1297" s="6" t="s">
        <v>283</v>
      </c>
      <c r="G1297" s="6" t="s">
        <v>74</v>
      </c>
      <c r="H1297" s="6" t="s">
        <v>75</v>
      </c>
      <c r="I1297" s="6">
        <v>60</v>
      </c>
      <c r="J1297" s="6">
        <v>-4</v>
      </c>
      <c r="K1297" s="6">
        <v>-98</v>
      </c>
      <c r="L1297" s="6" t="s">
        <v>438</v>
      </c>
      <c r="M1297" s="6" t="s">
        <v>207</v>
      </c>
      <c r="N1297" s="10">
        <f>IF(AND(Table1[[#This Row],[quantity]] &gt;= 0, Table1[[#This Row],[amount]] &gt;= 0), Table1[[#This Row],[quantity]] * Table1[[#This Row],[amount]], 0)</f>
        <v>0</v>
      </c>
      <c r="O1297" s="10">
        <f t="shared" si="80"/>
        <v>0</v>
      </c>
      <c r="P1297" s="10">
        <f t="shared" si="81"/>
        <v>1928.8899999999999</v>
      </c>
      <c r="Q1297" s="10">
        <f t="shared" si="82"/>
        <v>-287</v>
      </c>
      <c r="R1297" s="10">
        <f t="shared" si="83"/>
        <v>158</v>
      </c>
      <c r="S1297" s="10">
        <f>IF(Table1[[#This Row],[quantity]]&gt;0,Table1[[#This Row],[quantity]],0)</f>
        <v>0</v>
      </c>
      <c r="T1297" s="10">
        <f>IF(AND(Table1[[#This Row],[quantity]]&lt;0,Table1[[#This Row],[amount]]&lt;0),Table1[[#This Row],[quantity]]*Table1[[#This Row],[amount]],0)</f>
        <v>392</v>
      </c>
      <c r="U1297" s="10">
        <f>IF(Table1[[#This Row],[quantity]]&lt;0,Table1[[#This Row],[quantity]],0)</f>
        <v>-4</v>
      </c>
    </row>
    <row r="1298" spans="1:21" ht="14.25" customHeight="1" x14ac:dyDescent="0.25">
      <c r="A1298" s="5">
        <v>45628</v>
      </c>
      <c r="B1298" s="6" t="s">
        <v>83</v>
      </c>
      <c r="C1298" s="6" t="s">
        <v>640</v>
      </c>
      <c r="D1298" s="6" t="s">
        <v>641</v>
      </c>
      <c r="E1298" s="6" t="s">
        <v>264</v>
      </c>
      <c r="F1298" s="6" t="s">
        <v>283</v>
      </c>
      <c r="G1298" s="6" t="s">
        <v>74</v>
      </c>
      <c r="H1298" s="6" t="s">
        <v>75</v>
      </c>
      <c r="I1298" s="6">
        <v>60</v>
      </c>
      <c r="J1298" s="6">
        <v>-4</v>
      </c>
      <c r="K1298" s="6">
        <v>-98</v>
      </c>
      <c r="L1298" s="6" t="s">
        <v>438</v>
      </c>
      <c r="M1298" s="6" t="s">
        <v>207</v>
      </c>
      <c r="N1298" s="10">
        <f>IF(AND(Table1[[#This Row],[quantity]] &gt;= 0, Table1[[#This Row],[amount]] &gt;= 0), Table1[[#This Row],[quantity]] * Table1[[#This Row],[amount]], 0)</f>
        <v>0</v>
      </c>
      <c r="O1298" s="10">
        <f t="shared" si="80"/>
        <v>0</v>
      </c>
      <c r="P1298" s="10">
        <f t="shared" si="81"/>
        <v>1928.8899999999999</v>
      </c>
      <c r="Q1298" s="10">
        <f t="shared" si="82"/>
        <v>-283</v>
      </c>
      <c r="R1298" s="10">
        <f t="shared" si="83"/>
        <v>157</v>
      </c>
      <c r="S1298" s="10">
        <f>IF(Table1[[#This Row],[quantity]]&gt;0,Table1[[#This Row],[quantity]],0)</f>
        <v>0</v>
      </c>
      <c r="T1298" s="10">
        <f>IF(AND(Table1[[#This Row],[quantity]]&lt;0,Table1[[#This Row],[amount]]&lt;0),Table1[[#This Row],[quantity]]*Table1[[#This Row],[amount]],0)</f>
        <v>392</v>
      </c>
      <c r="U1298" s="10">
        <f>IF(Table1[[#This Row],[quantity]]&lt;0,Table1[[#This Row],[quantity]],0)</f>
        <v>-4</v>
      </c>
    </row>
    <row r="1299" spans="1:21" ht="14.25" customHeight="1" x14ac:dyDescent="0.25">
      <c r="A1299" s="5">
        <v>45628</v>
      </c>
      <c r="B1299" s="6" t="s">
        <v>83</v>
      </c>
      <c r="C1299" s="6" t="s">
        <v>642</v>
      </c>
      <c r="D1299" s="6" t="s">
        <v>643</v>
      </c>
      <c r="E1299" s="6" t="s">
        <v>264</v>
      </c>
      <c r="F1299" s="6" t="s">
        <v>283</v>
      </c>
      <c r="G1299" s="6" t="s">
        <v>74</v>
      </c>
      <c r="H1299" s="6" t="s">
        <v>75</v>
      </c>
      <c r="I1299" s="6">
        <v>60</v>
      </c>
      <c r="J1299" s="6">
        <v>-4</v>
      </c>
      <c r="K1299" s="6">
        <v>-98</v>
      </c>
      <c r="L1299" s="6" t="s">
        <v>438</v>
      </c>
      <c r="M1299" s="6" t="s">
        <v>207</v>
      </c>
      <c r="N1299" s="10">
        <f>IF(AND(Table1[[#This Row],[quantity]] &gt;= 0, Table1[[#This Row],[amount]] &gt;= 0), Table1[[#This Row],[quantity]] * Table1[[#This Row],[amount]], 0)</f>
        <v>0</v>
      </c>
      <c r="O1299" s="10">
        <f t="shared" si="80"/>
        <v>0</v>
      </c>
      <c r="P1299" s="10">
        <f t="shared" si="81"/>
        <v>1928.8899999999999</v>
      </c>
      <c r="Q1299" s="10">
        <f t="shared" si="82"/>
        <v>-279</v>
      </c>
      <c r="R1299" s="10">
        <f t="shared" si="83"/>
        <v>156</v>
      </c>
      <c r="S1299" s="10">
        <f>IF(Table1[[#This Row],[quantity]]&gt;0,Table1[[#This Row],[quantity]],0)</f>
        <v>0</v>
      </c>
      <c r="T1299" s="10">
        <f>IF(AND(Table1[[#This Row],[quantity]]&lt;0,Table1[[#This Row],[amount]]&lt;0),Table1[[#This Row],[quantity]]*Table1[[#This Row],[amount]],0)</f>
        <v>392</v>
      </c>
      <c r="U1299" s="10">
        <f>IF(Table1[[#This Row],[quantity]]&lt;0,Table1[[#This Row],[quantity]],0)</f>
        <v>-4</v>
      </c>
    </row>
    <row r="1300" spans="1:21" ht="14.25" customHeight="1" x14ac:dyDescent="0.25">
      <c r="A1300" s="5">
        <v>45628</v>
      </c>
      <c r="B1300" s="6" t="s">
        <v>83</v>
      </c>
      <c r="C1300" s="6" t="s">
        <v>646</v>
      </c>
      <c r="D1300" s="6" t="s">
        <v>647</v>
      </c>
      <c r="E1300" s="6" t="s">
        <v>449</v>
      </c>
      <c r="F1300" s="6" t="s">
        <v>450</v>
      </c>
      <c r="G1300" s="6" t="s">
        <v>74</v>
      </c>
      <c r="H1300" s="6" t="s">
        <v>75</v>
      </c>
      <c r="I1300" s="6">
        <v>60</v>
      </c>
      <c r="J1300" s="6">
        <v>-4</v>
      </c>
      <c r="K1300" s="6">
        <v>-98</v>
      </c>
      <c r="L1300" s="6" t="s">
        <v>438</v>
      </c>
      <c r="M1300" s="6" t="s">
        <v>207</v>
      </c>
      <c r="N1300" s="10">
        <f>IF(AND(Table1[[#This Row],[quantity]] &gt;= 0, Table1[[#This Row],[amount]] &gt;= 0), Table1[[#This Row],[quantity]] * Table1[[#This Row],[amount]], 0)</f>
        <v>0</v>
      </c>
      <c r="O1300" s="10">
        <f t="shared" si="80"/>
        <v>0</v>
      </c>
      <c r="P1300" s="10">
        <f t="shared" si="81"/>
        <v>1928.8899999999999</v>
      </c>
      <c r="Q1300" s="10">
        <f t="shared" si="82"/>
        <v>-275</v>
      </c>
      <c r="R1300" s="10">
        <f t="shared" si="83"/>
        <v>155</v>
      </c>
      <c r="S1300" s="10">
        <f>IF(Table1[[#This Row],[quantity]]&gt;0,Table1[[#This Row],[quantity]],0)</f>
        <v>0</v>
      </c>
      <c r="T1300" s="10">
        <f>IF(AND(Table1[[#This Row],[quantity]]&lt;0,Table1[[#This Row],[amount]]&lt;0),Table1[[#This Row],[quantity]]*Table1[[#This Row],[amount]],0)</f>
        <v>392</v>
      </c>
      <c r="U1300" s="10">
        <f>IF(Table1[[#This Row],[quantity]]&lt;0,Table1[[#This Row],[quantity]],0)</f>
        <v>-4</v>
      </c>
    </row>
    <row r="1301" spans="1:21" ht="14.25" customHeight="1" x14ac:dyDescent="0.25">
      <c r="A1301" s="5">
        <v>45628</v>
      </c>
      <c r="B1301" s="6" t="s">
        <v>83</v>
      </c>
      <c r="C1301" s="6" t="s">
        <v>648</v>
      </c>
      <c r="D1301" s="6" t="s">
        <v>649</v>
      </c>
      <c r="E1301" s="6" t="s">
        <v>264</v>
      </c>
      <c r="F1301" s="6" t="s">
        <v>283</v>
      </c>
      <c r="G1301" s="6" t="s">
        <v>74</v>
      </c>
      <c r="H1301" s="6" t="s">
        <v>75</v>
      </c>
      <c r="I1301" s="6">
        <v>60</v>
      </c>
      <c r="J1301" s="6">
        <v>-4</v>
      </c>
      <c r="K1301" s="6">
        <v>-98</v>
      </c>
      <c r="L1301" s="6" t="s">
        <v>438</v>
      </c>
      <c r="M1301" s="6" t="s">
        <v>207</v>
      </c>
      <c r="N1301" s="10">
        <f>IF(AND(Table1[[#This Row],[quantity]] &gt;= 0, Table1[[#This Row],[amount]] &gt;= 0), Table1[[#This Row],[quantity]] * Table1[[#This Row],[amount]], 0)</f>
        <v>0</v>
      </c>
      <c r="O1301" s="10">
        <f t="shared" si="80"/>
        <v>0</v>
      </c>
      <c r="P1301" s="10">
        <f t="shared" si="81"/>
        <v>1928.8899999999999</v>
      </c>
      <c r="Q1301" s="10">
        <f t="shared" si="82"/>
        <v>-271</v>
      </c>
      <c r="R1301" s="10">
        <f t="shared" si="83"/>
        <v>154</v>
      </c>
      <c r="S1301" s="10">
        <f>IF(Table1[[#This Row],[quantity]]&gt;0,Table1[[#This Row],[quantity]],0)</f>
        <v>0</v>
      </c>
      <c r="T1301" s="10">
        <f>IF(AND(Table1[[#This Row],[quantity]]&lt;0,Table1[[#This Row],[amount]]&lt;0),Table1[[#This Row],[quantity]]*Table1[[#This Row],[amount]],0)</f>
        <v>392</v>
      </c>
      <c r="U1301" s="10">
        <f>IF(Table1[[#This Row],[quantity]]&lt;0,Table1[[#This Row],[quantity]],0)</f>
        <v>-4</v>
      </c>
    </row>
    <row r="1302" spans="1:21" ht="14.25" customHeight="1" x14ac:dyDescent="0.25">
      <c r="A1302" s="5">
        <v>45628</v>
      </c>
      <c r="B1302" s="6" t="s">
        <v>83</v>
      </c>
      <c r="C1302" s="6" t="s">
        <v>650</v>
      </c>
      <c r="D1302" s="6" t="s">
        <v>651</v>
      </c>
      <c r="E1302" s="6" t="s">
        <v>264</v>
      </c>
      <c r="F1302" s="6" t="s">
        <v>283</v>
      </c>
      <c r="G1302" s="6" t="s">
        <v>74</v>
      </c>
      <c r="H1302" s="6" t="s">
        <v>75</v>
      </c>
      <c r="I1302" s="6">
        <v>60</v>
      </c>
      <c r="J1302" s="6">
        <v>-4</v>
      </c>
      <c r="K1302" s="6">
        <v>-98</v>
      </c>
      <c r="L1302" s="6" t="s">
        <v>438</v>
      </c>
      <c r="M1302" s="6" t="s">
        <v>207</v>
      </c>
      <c r="N1302" s="10">
        <f>IF(AND(Table1[[#This Row],[quantity]] &gt;= 0, Table1[[#This Row],[amount]] &gt;= 0), Table1[[#This Row],[quantity]] * Table1[[#This Row],[amount]], 0)</f>
        <v>0</v>
      </c>
      <c r="O1302" s="10">
        <f t="shared" si="80"/>
        <v>0</v>
      </c>
      <c r="P1302" s="10">
        <f t="shared" si="81"/>
        <v>1928.8899999999999</v>
      </c>
      <c r="Q1302" s="10">
        <f t="shared" si="82"/>
        <v>-267</v>
      </c>
      <c r="R1302" s="10">
        <f t="shared" si="83"/>
        <v>153</v>
      </c>
      <c r="S1302" s="10">
        <f>IF(Table1[[#This Row],[quantity]]&gt;0,Table1[[#This Row],[quantity]],0)</f>
        <v>0</v>
      </c>
      <c r="T1302" s="10">
        <f>IF(AND(Table1[[#This Row],[quantity]]&lt;0,Table1[[#This Row],[amount]]&lt;0),Table1[[#This Row],[quantity]]*Table1[[#This Row],[amount]],0)</f>
        <v>392</v>
      </c>
      <c r="U1302" s="10">
        <f>IF(Table1[[#This Row],[quantity]]&lt;0,Table1[[#This Row],[quantity]],0)</f>
        <v>-4</v>
      </c>
    </row>
    <row r="1303" spans="1:21" ht="14.25" customHeight="1" x14ac:dyDescent="0.25">
      <c r="A1303" s="5">
        <v>45628</v>
      </c>
      <c r="B1303" s="6" t="s">
        <v>83</v>
      </c>
      <c r="C1303" s="6" t="s">
        <v>652</v>
      </c>
      <c r="D1303" s="6" t="s">
        <v>653</v>
      </c>
      <c r="E1303" s="6" t="s">
        <v>264</v>
      </c>
      <c r="F1303" s="6" t="s">
        <v>283</v>
      </c>
      <c r="G1303" s="6" t="s">
        <v>74</v>
      </c>
      <c r="H1303" s="6" t="s">
        <v>75</v>
      </c>
      <c r="I1303" s="6">
        <v>60</v>
      </c>
      <c r="J1303" s="6">
        <v>-4</v>
      </c>
      <c r="K1303" s="6">
        <v>-98</v>
      </c>
      <c r="L1303" s="6" t="s">
        <v>438</v>
      </c>
      <c r="M1303" s="6" t="s">
        <v>207</v>
      </c>
      <c r="N1303" s="10">
        <f>IF(AND(Table1[[#This Row],[quantity]] &gt;= 0, Table1[[#This Row],[amount]] &gt;= 0), Table1[[#This Row],[quantity]] * Table1[[#This Row],[amount]], 0)</f>
        <v>0</v>
      </c>
      <c r="O1303" s="10">
        <f t="shared" si="80"/>
        <v>0</v>
      </c>
      <c r="P1303" s="10">
        <f t="shared" si="81"/>
        <v>1928.8899999999999</v>
      </c>
      <c r="Q1303" s="10">
        <f t="shared" si="82"/>
        <v>-263</v>
      </c>
      <c r="R1303" s="10">
        <f t="shared" si="83"/>
        <v>152</v>
      </c>
      <c r="S1303" s="10">
        <f>IF(Table1[[#This Row],[quantity]]&gt;0,Table1[[#This Row],[quantity]],0)</f>
        <v>0</v>
      </c>
      <c r="T1303" s="10">
        <f>IF(AND(Table1[[#This Row],[quantity]]&lt;0,Table1[[#This Row],[amount]]&lt;0),Table1[[#This Row],[quantity]]*Table1[[#This Row],[amount]],0)</f>
        <v>392</v>
      </c>
      <c r="U1303" s="10">
        <f>IF(Table1[[#This Row],[quantity]]&lt;0,Table1[[#This Row],[quantity]],0)</f>
        <v>-4</v>
      </c>
    </row>
    <row r="1304" spans="1:21" ht="14.25" customHeight="1" x14ac:dyDescent="0.25">
      <c r="A1304" s="5">
        <v>45628</v>
      </c>
      <c r="B1304" s="6" t="s">
        <v>83</v>
      </c>
      <c r="C1304" s="6" t="s">
        <v>654</v>
      </c>
      <c r="D1304" s="6" t="s">
        <v>655</v>
      </c>
      <c r="E1304" s="6" t="s">
        <v>264</v>
      </c>
      <c r="F1304" s="6" t="s">
        <v>283</v>
      </c>
      <c r="G1304" s="6" t="s">
        <v>74</v>
      </c>
      <c r="H1304" s="6" t="s">
        <v>75</v>
      </c>
      <c r="I1304" s="6">
        <v>60</v>
      </c>
      <c r="J1304" s="6">
        <v>-4</v>
      </c>
      <c r="K1304" s="6">
        <v>-98</v>
      </c>
      <c r="L1304" s="6" t="s">
        <v>438</v>
      </c>
      <c r="M1304" s="6" t="s">
        <v>207</v>
      </c>
      <c r="N1304" s="10">
        <f>IF(AND(Table1[[#This Row],[quantity]] &gt;= 0, Table1[[#This Row],[amount]] &gt;= 0), Table1[[#This Row],[quantity]] * Table1[[#This Row],[amount]], 0)</f>
        <v>0</v>
      </c>
      <c r="O1304" s="10">
        <f t="shared" si="80"/>
        <v>0</v>
      </c>
      <c r="P1304" s="10">
        <f t="shared" si="81"/>
        <v>1928.8899999999999</v>
      </c>
      <c r="Q1304" s="10">
        <f t="shared" si="82"/>
        <v>-259</v>
      </c>
      <c r="R1304" s="10">
        <f t="shared" si="83"/>
        <v>151</v>
      </c>
      <c r="S1304" s="10">
        <f>IF(Table1[[#This Row],[quantity]]&gt;0,Table1[[#This Row],[quantity]],0)</f>
        <v>0</v>
      </c>
      <c r="T1304" s="10">
        <f>IF(AND(Table1[[#This Row],[quantity]]&lt;0,Table1[[#This Row],[amount]]&lt;0),Table1[[#This Row],[quantity]]*Table1[[#This Row],[amount]],0)</f>
        <v>392</v>
      </c>
      <c r="U1304" s="10">
        <f>IF(Table1[[#This Row],[quantity]]&lt;0,Table1[[#This Row],[quantity]],0)</f>
        <v>-4</v>
      </c>
    </row>
    <row r="1305" spans="1:21" ht="14.25" customHeight="1" x14ac:dyDescent="0.25">
      <c r="A1305" s="5">
        <v>45628</v>
      </c>
      <c r="B1305" s="6" t="s">
        <v>83</v>
      </c>
      <c r="C1305" s="6" t="s">
        <v>656</v>
      </c>
      <c r="D1305" s="6" t="s">
        <v>657</v>
      </c>
      <c r="E1305" s="6" t="s">
        <v>264</v>
      </c>
      <c r="F1305" s="6" t="s">
        <v>283</v>
      </c>
      <c r="G1305" s="6" t="s">
        <v>74</v>
      </c>
      <c r="H1305" s="6" t="s">
        <v>75</v>
      </c>
      <c r="I1305" s="6">
        <v>60</v>
      </c>
      <c r="J1305" s="6">
        <v>-4</v>
      </c>
      <c r="K1305" s="6">
        <v>-98</v>
      </c>
      <c r="L1305" s="6" t="s">
        <v>438</v>
      </c>
      <c r="M1305" s="6" t="s">
        <v>207</v>
      </c>
      <c r="N1305" s="10">
        <f>IF(AND(Table1[[#This Row],[quantity]] &gt;= 0, Table1[[#This Row],[amount]] &gt;= 0), Table1[[#This Row],[quantity]] * Table1[[#This Row],[amount]], 0)</f>
        <v>0</v>
      </c>
      <c r="O1305" s="10">
        <f t="shared" si="80"/>
        <v>0</v>
      </c>
      <c r="P1305" s="10">
        <f t="shared" si="81"/>
        <v>1928.8899999999999</v>
      </c>
      <c r="Q1305" s="10">
        <f t="shared" si="82"/>
        <v>-255</v>
      </c>
      <c r="R1305" s="10">
        <f t="shared" si="83"/>
        <v>150</v>
      </c>
      <c r="S1305" s="10">
        <f>IF(Table1[[#This Row],[quantity]]&gt;0,Table1[[#This Row],[quantity]],0)</f>
        <v>0</v>
      </c>
      <c r="T1305" s="10">
        <f>IF(AND(Table1[[#This Row],[quantity]]&lt;0,Table1[[#This Row],[amount]]&lt;0),Table1[[#This Row],[quantity]]*Table1[[#This Row],[amount]],0)</f>
        <v>392</v>
      </c>
      <c r="U1305" s="10">
        <f>IF(Table1[[#This Row],[quantity]]&lt;0,Table1[[#This Row],[quantity]],0)</f>
        <v>-4</v>
      </c>
    </row>
    <row r="1306" spans="1:21" ht="14.25" customHeight="1" x14ac:dyDescent="0.25">
      <c r="A1306" s="5">
        <v>45628</v>
      </c>
      <c r="B1306" s="6" t="s">
        <v>83</v>
      </c>
      <c r="C1306" s="6" t="s">
        <v>658</v>
      </c>
      <c r="D1306" s="6" t="s">
        <v>659</v>
      </c>
      <c r="E1306" s="6" t="s">
        <v>294</v>
      </c>
      <c r="F1306" s="6" t="s">
        <v>477</v>
      </c>
      <c r="G1306" s="6" t="s">
        <v>74</v>
      </c>
      <c r="H1306" s="6" t="s">
        <v>75</v>
      </c>
      <c r="I1306" s="6">
        <v>60</v>
      </c>
      <c r="J1306" s="6">
        <v>-4</v>
      </c>
      <c r="K1306" s="6">
        <v>-98</v>
      </c>
      <c r="L1306" s="6" t="s">
        <v>438</v>
      </c>
      <c r="M1306" s="6" t="s">
        <v>207</v>
      </c>
      <c r="N1306" s="10">
        <f>IF(AND(Table1[[#This Row],[quantity]] &gt;= 0, Table1[[#This Row],[amount]] &gt;= 0), Table1[[#This Row],[quantity]] * Table1[[#This Row],[amount]], 0)</f>
        <v>0</v>
      </c>
      <c r="O1306" s="10">
        <f t="shared" si="80"/>
        <v>0</v>
      </c>
      <c r="P1306" s="10">
        <f t="shared" si="81"/>
        <v>1928.8899999999999</v>
      </c>
      <c r="Q1306" s="10">
        <f t="shared" si="82"/>
        <v>-251</v>
      </c>
      <c r="R1306" s="10">
        <f t="shared" si="83"/>
        <v>149</v>
      </c>
      <c r="S1306" s="10">
        <f>IF(Table1[[#This Row],[quantity]]&gt;0,Table1[[#This Row],[quantity]],0)</f>
        <v>0</v>
      </c>
      <c r="T1306" s="10">
        <f>IF(AND(Table1[[#This Row],[quantity]]&lt;0,Table1[[#This Row],[amount]]&lt;0),Table1[[#This Row],[quantity]]*Table1[[#This Row],[amount]],0)</f>
        <v>392</v>
      </c>
      <c r="U1306" s="10">
        <f>IF(Table1[[#This Row],[quantity]]&lt;0,Table1[[#This Row],[quantity]],0)</f>
        <v>-4</v>
      </c>
    </row>
    <row r="1307" spans="1:21" ht="14.25" customHeight="1" x14ac:dyDescent="0.25">
      <c r="A1307" s="5">
        <v>45628</v>
      </c>
      <c r="B1307" s="6" t="s">
        <v>83</v>
      </c>
      <c r="C1307" s="6" t="s">
        <v>660</v>
      </c>
      <c r="D1307" s="6" t="s">
        <v>661</v>
      </c>
      <c r="E1307" s="6" t="s">
        <v>264</v>
      </c>
      <c r="F1307" s="6" t="s">
        <v>283</v>
      </c>
      <c r="G1307" s="6" t="s">
        <v>74</v>
      </c>
      <c r="H1307" s="6" t="s">
        <v>75</v>
      </c>
      <c r="I1307" s="6">
        <v>60</v>
      </c>
      <c r="J1307" s="6">
        <v>-4</v>
      </c>
      <c r="K1307" s="6">
        <v>-98</v>
      </c>
      <c r="L1307" s="6" t="s">
        <v>438</v>
      </c>
      <c r="M1307" s="6" t="s">
        <v>207</v>
      </c>
      <c r="N1307" s="10">
        <f>IF(AND(Table1[[#This Row],[quantity]] &gt;= 0, Table1[[#This Row],[amount]] &gt;= 0), Table1[[#This Row],[quantity]] * Table1[[#This Row],[amount]], 0)</f>
        <v>0</v>
      </c>
      <c r="O1307" s="10">
        <f t="shared" si="80"/>
        <v>0</v>
      </c>
      <c r="P1307" s="10">
        <f t="shared" si="81"/>
        <v>1928.8899999999999</v>
      </c>
      <c r="Q1307" s="10">
        <f t="shared" si="82"/>
        <v>-247</v>
      </c>
      <c r="R1307" s="10">
        <f t="shared" si="83"/>
        <v>148</v>
      </c>
      <c r="S1307" s="10">
        <f>IF(Table1[[#This Row],[quantity]]&gt;0,Table1[[#This Row],[quantity]],0)</f>
        <v>0</v>
      </c>
      <c r="T1307" s="10">
        <f>IF(AND(Table1[[#This Row],[quantity]]&lt;0,Table1[[#This Row],[amount]]&lt;0),Table1[[#This Row],[quantity]]*Table1[[#This Row],[amount]],0)</f>
        <v>392</v>
      </c>
      <c r="U1307" s="10">
        <f>IF(Table1[[#This Row],[quantity]]&lt;0,Table1[[#This Row],[quantity]],0)</f>
        <v>-4</v>
      </c>
    </row>
    <row r="1308" spans="1:21" ht="14.25" customHeight="1" x14ac:dyDescent="0.25">
      <c r="A1308" s="5">
        <v>45628</v>
      </c>
      <c r="B1308" s="6" t="s">
        <v>83</v>
      </c>
      <c r="C1308" s="6" t="s">
        <v>662</v>
      </c>
      <c r="D1308" s="6" t="s">
        <v>663</v>
      </c>
      <c r="E1308" s="6" t="s">
        <v>449</v>
      </c>
      <c r="F1308" s="6" t="s">
        <v>450</v>
      </c>
      <c r="G1308" s="6" t="s">
        <v>74</v>
      </c>
      <c r="H1308" s="6" t="s">
        <v>75</v>
      </c>
      <c r="I1308" s="6">
        <v>60</v>
      </c>
      <c r="J1308" s="6">
        <v>-4</v>
      </c>
      <c r="K1308" s="6">
        <v>-98</v>
      </c>
      <c r="L1308" s="6" t="s">
        <v>438</v>
      </c>
      <c r="M1308" s="6" t="s">
        <v>207</v>
      </c>
      <c r="N1308" s="10">
        <f>IF(AND(Table1[[#This Row],[quantity]] &gt;= 0, Table1[[#This Row],[amount]] &gt;= 0), Table1[[#This Row],[quantity]] * Table1[[#This Row],[amount]], 0)</f>
        <v>0</v>
      </c>
      <c r="O1308" s="10">
        <f t="shared" si="80"/>
        <v>0</v>
      </c>
      <c r="P1308" s="10">
        <f t="shared" si="81"/>
        <v>1928.8899999999999</v>
      </c>
      <c r="Q1308" s="10">
        <f t="shared" si="82"/>
        <v>-243</v>
      </c>
      <c r="R1308" s="10">
        <f t="shared" si="83"/>
        <v>147</v>
      </c>
      <c r="S1308" s="10">
        <f>IF(Table1[[#This Row],[quantity]]&gt;0,Table1[[#This Row],[quantity]],0)</f>
        <v>0</v>
      </c>
      <c r="T1308" s="10">
        <f>IF(AND(Table1[[#This Row],[quantity]]&lt;0,Table1[[#This Row],[amount]]&lt;0),Table1[[#This Row],[quantity]]*Table1[[#This Row],[amount]],0)</f>
        <v>392</v>
      </c>
      <c r="U1308" s="10">
        <f>IF(Table1[[#This Row],[quantity]]&lt;0,Table1[[#This Row],[quantity]],0)</f>
        <v>-4</v>
      </c>
    </row>
    <row r="1309" spans="1:21" ht="14.25" customHeight="1" x14ac:dyDescent="0.25">
      <c r="A1309" s="5">
        <v>45628</v>
      </c>
      <c r="B1309" s="6" t="s">
        <v>83</v>
      </c>
      <c r="C1309" s="6" t="s">
        <v>664</v>
      </c>
      <c r="D1309" s="6" t="s">
        <v>665</v>
      </c>
      <c r="E1309" s="6" t="s">
        <v>264</v>
      </c>
      <c r="F1309" s="6" t="s">
        <v>283</v>
      </c>
      <c r="G1309" s="6" t="s">
        <v>74</v>
      </c>
      <c r="H1309" s="6" t="s">
        <v>75</v>
      </c>
      <c r="I1309" s="6">
        <v>60</v>
      </c>
      <c r="J1309" s="6">
        <v>-4</v>
      </c>
      <c r="K1309" s="6">
        <v>-98</v>
      </c>
      <c r="L1309" s="6" t="s">
        <v>438</v>
      </c>
      <c r="M1309" s="6" t="s">
        <v>207</v>
      </c>
      <c r="N1309" s="10">
        <f>IF(AND(Table1[[#This Row],[quantity]] &gt;= 0, Table1[[#This Row],[amount]] &gt;= 0), Table1[[#This Row],[quantity]] * Table1[[#This Row],[amount]], 0)</f>
        <v>0</v>
      </c>
      <c r="O1309" s="10">
        <f t="shared" si="80"/>
        <v>0</v>
      </c>
      <c r="P1309" s="10">
        <f t="shared" si="81"/>
        <v>1928.8899999999999</v>
      </c>
      <c r="Q1309" s="10">
        <f t="shared" si="82"/>
        <v>-239</v>
      </c>
      <c r="R1309" s="10">
        <f t="shared" si="83"/>
        <v>146</v>
      </c>
      <c r="S1309" s="10">
        <f>IF(Table1[[#This Row],[quantity]]&gt;0,Table1[[#This Row],[quantity]],0)</f>
        <v>0</v>
      </c>
      <c r="T1309" s="10">
        <f>IF(AND(Table1[[#This Row],[quantity]]&lt;0,Table1[[#This Row],[amount]]&lt;0),Table1[[#This Row],[quantity]]*Table1[[#This Row],[amount]],0)</f>
        <v>392</v>
      </c>
      <c r="U1309" s="10">
        <f>IF(Table1[[#This Row],[quantity]]&lt;0,Table1[[#This Row],[quantity]],0)</f>
        <v>-4</v>
      </c>
    </row>
    <row r="1310" spans="1:21" ht="14.25" customHeight="1" x14ac:dyDescent="0.25">
      <c r="A1310" s="5">
        <v>45628</v>
      </c>
      <c r="B1310" s="6" t="s">
        <v>83</v>
      </c>
      <c r="C1310" s="6" t="s">
        <v>666</v>
      </c>
      <c r="D1310" s="6" t="s">
        <v>667</v>
      </c>
      <c r="E1310" s="6" t="s">
        <v>264</v>
      </c>
      <c r="F1310" s="6" t="s">
        <v>283</v>
      </c>
      <c r="G1310" s="6" t="s">
        <v>74</v>
      </c>
      <c r="H1310" s="6" t="s">
        <v>75</v>
      </c>
      <c r="I1310" s="6">
        <v>60</v>
      </c>
      <c r="J1310" s="6">
        <v>-4</v>
      </c>
      <c r="K1310" s="6">
        <v>-98</v>
      </c>
      <c r="L1310" s="6" t="s">
        <v>438</v>
      </c>
      <c r="M1310" s="6" t="s">
        <v>207</v>
      </c>
      <c r="N1310" s="10">
        <f>IF(AND(Table1[[#This Row],[quantity]] &gt;= 0, Table1[[#This Row],[amount]] &gt;= 0), Table1[[#This Row],[quantity]] * Table1[[#This Row],[amount]], 0)</f>
        <v>0</v>
      </c>
      <c r="O1310" s="10">
        <f t="shared" si="80"/>
        <v>0</v>
      </c>
      <c r="P1310" s="10">
        <f t="shared" si="81"/>
        <v>1928.8899999999999</v>
      </c>
      <c r="Q1310" s="10">
        <f t="shared" si="82"/>
        <v>-235</v>
      </c>
      <c r="R1310" s="10">
        <f t="shared" si="83"/>
        <v>145</v>
      </c>
      <c r="S1310" s="10">
        <f>IF(Table1[[#This Row],[quantity]]&gt;0,Table1[[#This Row],[quantity]],0)</f>
        <v>0</v>
      </c>
      <c r="T1310" s="10">
        <f>IF(AND(Table1[[#This Row],[quantity]]&lt;0,Table1[[#This Row],[amount]]&lt;0),Table1[[#This Row],[quantity]]*Table1[[#This Row],[amount]],0)</f>
        <v>392</v>
      </c>
      <c r="U1310" s="10">
        <f>IF(Table1[[#This Row],[quantity]]&lt;0,Table1[[#This Row],[quantity]],0)</f>
        <v>-4</v>
      </c>
    </row>
    <row r="1311" spans="1:21" ht="14.25" customHeight="1" x14ac:dyDescent="0.25">
      <c r="A1311" s="5">
        <v>45628</v>
      </c>
      <c r="B1311" s="6" t="s">
        <v>83</v>
      </c>
      <c r="C1311" s="6" t="s">
        <v>668</v>
      </c>
      <c r="D1311" s="6" t="s">
        <v>669</v>
      </c>
      <c r="E1311" s="6" t="s">
        <v>264</v>
      </c>
      <c r="F1311" s="6" t="s">
        <v>283</v>
      </c>
      <c r="G1311" s="6" t="s">
        <v>74</v>
      </c>
      <c r="H1311" s="6" t="s">
        <v>75</v>
      </c>
      <c r="I1311" s="6">
        <v>60</v>
      </c>
      <c r="J1311" s="6">
        <v>-4</v>
      </c>
      <c r="K1311" s="6">
        <v>-98</v>
      </c>
      <c r="L1311" s="6" t="s">
        <v>438</v>
      </c>
      <c r="M1311" s="6" t="s">
        <v>207</v>
      </c>
      <c r="N1311" s="10">
        <f>IF(AND(Table1[[#This Row],[quantity]] &gt;= 0, Table1[[#This Row],[amount]] &gt;= 0), Table1[[#This Row],[quantity]] * Table1[[#This Row],[amount]], 0)</f>
        <v>0</v>
      </c>
      <c r="O1311" s="10">
        <f t="shared" si="80"/>
        <v>0</v>
      </c>
      <c r="P1311" s="10">
        <f t="shared" si="81"/>
        <v>1928.8899999999999</v>
      </c>
      <c r="Q1311" s="10">
        <f t="shared" si="82"/>
        <v>-231</v>
      </c>
      <c r="R1311" s="10">
        <f t="shared" si="83"/>
        <v>144</v>
      </c>
      <c r="S1311" s="10">
        <f>IF(Table1[[#This Row],[quantity]]&gt;0,Table1[[#This Row],[quantity]],0)</f>
        <v>0</v>
      </c>
      <c r="T1311" s="10">
        <f>IF(AND(Table1[[#This Row],[quantity]]&lt;0,Table1[[#This Row],[amount]]&lt;0),Table1[[#This Row],[quantity]]*Table1[[#This Row],[amount]],0)</f>
        <v>392</v>
      </c>
      <c r="U1311" s="10">
        <f>IF(Table1[[#This Row],[quantity]]&lt;0,Table1[[#This Row],[quantity]],0)</f>
        <v>-4</v>
      </c>
    </row>
    <row r="1312" spans="1:21" ht="14.25" customHeight="1" x14ac:dyDescent="0.25">
      <c r="A1312" s="5">
        <v>45628</v>
      </c>
      <c r="B1312" s="6" t="s">
        <v>83</v>
      </c>
      <c r="C1312" s="6" t="s">
        <v>670</v>
      </c>
      <c r="D1312" s="6" t="s">
        <v>671</v>
      </c>
      <c r="E1312" s="6" t="s">
        <v>264</v>
      </c>
      <c r="F1312" s="6" t="s">
        <v>283</v>
      </c>
      <c r="G1312" s="6" t="s">
        <v>74</v>
      </c>
      <c r="H1312" s="6" t="s">
        <v>75</v>
      </c>
      <c r="I1312" s="6">
        <v>60</v>
      </c>
      <c r="J1312" s="6">
        <v>-4</v>
      </c>
      <c r="K1312" s="6">
        <v>-98</v>
      </c>
      <c r="L1312" s="6" t="s">
        <v>438</v>
      </c>
      <c r="M1312" s="6" t="s">
        <v>207</v>
      </c>
      <c r="N1312" s="10">
        <f>IF(AND(Table1[[#This Row],[quantity]] &gt;= 0, Table1[[#This Row],[amount]] &gt;= 0), Table1[[#This Row],[quantity]] * Table1[[#This Row],[amount]], 0)</f>
        <v>0</v>
      </c>
      <c r="O1312" s="10">
        <f t="shared" si="80"/>
        <v>0</v>
      </c>
      <c r="P1312" s="10">
        <f t="shared" si="81"/>
        <v>1928.8899999999999</v>
      </c>
      <c r="Q1312" s="10">
        <f t="shared" si="82"/>
        <v>-227</v>
      </c>
      <c r="R1312" s="10">
        <f t="shared" si="83"/>
        <v>143</v>
      </c>
      <c r="S1312" s="10">
        <f>IF(Table1[[#This Row],[quantity]]&gt;0,Table1[[#This Row],[quantity]],0)</f>
        <v>0</v>
      </c>
      <c r="T1312" s="10">
        <f>IF(AND(Table1[[#This Row],[quantity]]&lt;0,Table1[[#This Row],[amount]]&lt;0),Table1[[#This Row],[quantity]]*Table1[[#This Row],[amount]],0)</f>
        <v>392</v>
      </c>
      <c r="U1312" s="10">
        <f>IF(Table1[[#This Row],[quantity]]&lt;0,Table1[[#This Row],[quantity]],0)</f>
        <v>-4</v>
      </c>
    </row>
    <row r="1313" spans="1:21" ht="14.25" customHeight="1" x14ac:dyDescent="0.25">
      <c r="A1313" s="5">
        <v>45628</v>
      </c>
      <c r="B1313" s="6" t="s">
        <v>83</v>
      </c>
      <c r="C1313" s="6" t="s">
        <v>672</v>
      </c>
      <c r="D1313" s="6" t="s">
        <v>673</v>
      </c>
      <c r="E1313" s="6" t="s">
        <v>264</v>
      </c>
      <c r="F1313" s="6" t="s">
        <v>283</v>
      </c>
      <c r="G1313" s="6" t="s">
        <v>74</v>
      </c>
      <c r="H1313" s="6" t="s">
        <v>75</v>
      </c>
      <c r="I1313" s="6">
        <v>60</v>
      </c>
      <c r="J1313" s="6">
        <v>-4</v>
      </c>
      <c r="K1313" s="6">
        <v>-98</v>
      </c>
      <c r="L1313" s="6" t="s">
        <v>438</v>
      </c>
      <c r="M1313" s="6" t="s">
        <v>207</v>
      </c>
      <c r="N1313" s="10">
        <f>IF(AND(Table1[[#This Row],[quantity]] &gt;= 0, Table1[[#This Row],[amount]] &gt;= 0), Table1[[#This Row],[quantity]] * Table1[[#This Row],[amount]], 0)</f>
        <v>0</v>
      </c>
      <c r="O1313" s="10">
        <f t="shared" si="80"/>
        <v>0</v>
      </c>
      <c r="P1313" s="10">
        <f t="shared" si="81"/>
        <v>1928.8899999999999</v>
      </c>
      <c r="Q1313" s="10">
        <f t="shared" si="82"/>
        <v>-223</v>
      </c>
      <c r="R1313" s="10">
        <f t="shared" si="83"/>
        <v>142</v>
      </c>
      <c r="S1313" s="10">
        <f>IF(Table1[[#This Row],[quantity]]&gt;0,Table1[[#This Row],[quantity]],0)</f>
        <v>0</v>
      </c>
      <c r="T1313" s="10">
        <f>IF(AND(Table1[[#This Row],[quantity]]&lt;0,Table1[[#This Row],[amount]]&lt;0),Table1[[#This Row],[quantity]]*Table1[[#This Row],[amount]],0)</f>
        <v>392</v>
      </c>
      <c r="U1313" s="10">
        <f>IF(Table1[[#This Row],[quantity]]&lt;0,Table1[[#This Row],[quantity]],0)</f>
        <v>-4</v>
      </c>
    </row>
    <row r="1314" spans="1:21" ht="14.25" customHeight="1" x14ac:dyDescent="0.25">
      <c r="A1314" s="5">
        <v>45628</v>
      </c>
      <c r="B1314" s="6" t="s">
        <v>83</v>
      </c>
      <c r="C1314" s="6" t="s">
        <v>674</v>
      </c>
      <c r="D1314" s="6" t="s">
        <v>675</v>
      </c>
      <c r="E1314" s="6" t="s">
        <v>264</v>
      </c>
      <c r="F1314" s="6" t="s">
        <v>283</v>
      </c>
      <c r="G1314" s="6" t="s">
        <v>74</v>
      </c>
      <c r="H1314" s="6" t="s">
        <v>75</v>
      </c>
      <c r="I1314" s="6">
        <v>60</v>
      </c>
      <c r="J1314" s="6">
        <v>-4</v>
      </c>
      <c r="K1314" s="6">
        <v>-98</v>
      </c>
      <c r="L1314" s="6" t="s">
        <v>438</v>
      </c>
      <c r="M1314" s="6" t="s">
        <v>207</v>
      </c>
      <c r="N1314" s="10">
        <f>IF(AND(Table1[[#This Row],[quantity]] &gt;= 0, Table1[[#This Row],[amount]] &gt;= 0), Table1[[#This Row],[quantity]] * Table1[[#This Row],[amount]], 0)</f>
        <v>0</v>
      </c>
      <c r="O1314" s="10">
        <f t="shared" si="80"/>
        <v>0</v>
      </c>
      <c r="P1314" s="10">
        <f t="shared" si="81"/>
        <v>1928.8899999999999</v>
      </c>
      <c r="Q1314" s="10">
        <f t="shared" si="82"/>
        <v>-219</v>
      </c>
      <c r="R1314" s="10">
        <f t="shared" si="83"/>
        <v>141</v>
      </c>
      <c r="S1314" s="10">
        <f>IF(Table1[[#This Row],[quantity]]&gt;0,Table1[[#This Row],[quantity]],0)</f>
        <v>0</v>
      </c>
      <c r="T1314" s="10">
        <f>IF(AND(Table1[[#This Row],[quantity]]&lt;0,Table1[[#This Row],[amount]]&lt;0),Table1[[#This Row],[quantity]]*Table1[[#This Row],[amount]],0)</f>
        <v>392</v>
      </c>
      <c r="U1314" s="10">
        <f>IF(Table1[[#This Row],[quantity]]&lt;0,Table1[[#This Row],[quantity]],0)</f>
        <v>-4</v>
      </c>
    </row>
    <row r="1315" spans="1:21" ht="14.25" customHeight="1" x14ac:dyDescent="0.25">
      <c r="A1315" s="5">
        <v>45628</v>
      </c>
      <c r="B1315" s="6" t="s">
        <v>83</v>
      </c>
      <c r="C1315" s="6" t="s">
        <v>676</v>
      </c>
      <c r="D1315" s="6" t="s">
        <v>677</v>
      </c>
      <c r="E1315" s="6" t="s">
        <v>294</v>
      </c>
      <c r="F1315" s="6" t="s">
        <v>477</v>
      </c>
      <c r="G1315" s="6" t="s">
        <v>74</v>
      </c>
      <c r="H1315" s="6" t="s">
        <v>75</v>
      </c>
      <c r="I1315" s="6">
        <v>60</v>
      </c>
      <c r="J1315" s="6">
        <v>-4</v>
      </c>
      <c r="K1315" s="6">
        <v>-98</v>
      </c>
      <c r="L1315" s="6" t="s">
        <v>438</v>
      </c>
      <c r="M1315" s="6" t="s">
        <v>207</v>
      </c>
      <c r="N1315" s="10">
        <f>IF(AND(Table1[[#This Row],[quantity]] &gt;= 0, Table1[[#This Row],[amount]] &gt;= 0), Table1[[#This Row],[quantity]] * Table1[[#This Row],[amount]], 0)</f>
        <v>0</v>
      </c>
      <c r="O1315" s="10">
        <f t="shared" si="80"/>
        <v>0</v>
      </c>
      <c r="P1315" s="10">
        <f t="shared" si="81"/>
        <v>1928.8899999999999</v>
      </c>
      <c r="Q1315" s="10">
        <f t="shared" si="82"/>
        <v>-215</v>
      </c>
      <c r="R1315" s="10">
        <f t="shared" si="83"/>
        <v>140</v>
      </c>
      <c r="S1315" s="10">
        <f>IF(Table1[[#This Row],[quantity]]&gt;0,Table1[[#This Row],[quantity]],0)</f>
        <v>0</v>
      </c>
      <c r="T1315" s="10">
        <f>IF(AND(Table1[[#This Row],[quantity]]&lt;0,Table1[[#This Row],[amount]]&lt;0),Table1[[#This Row],[quantity]]*Table1[[#This Row],[amount]],0)</f>
        <v>392</v>
      </c>
      <c r="U1315" s="10">
        <f>IF(Table1[[#This Row],[quantity]]&lt;0,Table1[[#This Row],[quantity]],0)</f>
        <v>-4</v>
      </c>
    </row>
    <row r="1316" spans="1:21" ht="14.25" customHeight="1" x14ac:dyDescent="0.25">
      <c r="A1316" s="5">
        <v>45628</v>
      </c>
      <c r="B1316" s="6" t="s">
        <v>83</v>
      </c>
      <c r="C1316" s="6" t="s">
        <v>678</v>
      </c>
      <c r="D1316" s="6" t="s">
        <v>679</v>
      </c>
      <c r="E1316" s="6" t="s">
        <v>294</v>
      </c>
      <c r="F1316" s="6" t="s">
        <v>477</v>
      </c>
      <c r="G1316" s="6" t="s">
        <v>74</v>
      </c>
      <c r="H1316" s="6" t="s">
        <v>75</v>
      </c>
      <c r="I1316" s="6">
        <v>60</v>
      </c>
      <c r="J1316" s="6">
        <v>-4</v>
      </c>
      <c r="K1316" s="6">
        <v>-98</v>
      </c>
      <c r="L1316" s="6" t="s">
        <v>438</v>
      </c>
      <c r="M1316" s="6" t="s">
        <v>207</v>
      </c>
      <c r="N1316" s="10">
        <f>IF(AND(Table1[[#This Row],[quantity]] &gt;= 0, Table1[[#This Row],[amount]] &gt;= 0), Table1[[#This Row],[quantity]] * Table1[[#This Row],[amount]], 0)</f>
        <v>0</v>
      </c>
      <c r="O1316" s="10">
        <f t="shared" si="80"/>
        <v>0</v>
      </c>
      <c r="P1316" s="10">
        <f t="shared" si="81"/>
        <v>1928.8899999999999</v>
      </c>
      <c r="Q1316" s="10">
        <f t="shared" si="82"/>
        <v>-211</v>
      </c>
      <c r="R1316" s="10">
        <f t="shared" si="83"/>
        <v>139</v>
      </c>
      <c r="S1316" s="10">
        <f>IF(Table1[[#This Row],[quantity]]&gt;0,Table1[[#This Row],[quantity]],0)</f>
        <v>0</v>
      </c>
      <c r="T1316" s="10">
        <f>IF(AND(Table1[[#This Row],[quantity]]&lt;0,Table1[[#This Row],[amount]]&lt;0),Table1[[#This Row],[quantity]]*Table1[[#This Row],[amount]],0)</f>
        <v>392</v>
      </c>
      <c r="U1316" s="10">
        <f>IF(Table1[[#This Row],[quantity]]&lt;0,Table1[[#This Row],[quantity]],0)</f>
        <v>-4</v>
      </c>
    </row>
    <row r="1317" spans="1:21" ht="14.25" customHeight="1" x14ac:dyDescent="0.25">
      <c r="A1317" s="5">
        <v>45628</v>
      </c>
      <c r="B1317" s="6" t="s">
        <v>83</v>
      </c>
      <c r="C1317" s="6" t="s">
        <v>680</v>
      </c>
      <c r="D1317" s="6" t="s">
        <v>681</v>
      </c>
      <c r="E1317" s="6" t="s">
        <v>294</v>
      </c>
      <c r="F1317" s="6" t="s">
        <v>477</v>
      </c>
      <c r="G1317" s="6" t="s">
        <v>74</v>
      </c>
      <c r="H1317" s="6" t="s">
        <v>75</v>
      </c>
      <c r="I1317" s="6">
        <v>60</v>
      </c>
      <c r="J1317" s="6">
        <v>-4</v>
      </c>
      <c r="K1317" s="6">
        <v>-98</v>
      </c>
      <c r="L1317" s="6" t="s">
        <v>438</v>
      </c>
      <c r="M1317" s="6" t="s">
        <v>207</v>
      </c>
      <c r="N1317" s="10">
        <f>IF(AND(Table1[[#This Row],[quantity]] &gt;= 0, Table1[[#This Row],[amount]] &gt;= 0), Table1[[#This Row],[quantity]] * Table1[[#This Row],[amount]], 0)</f>
        <v>0</v>
      </c>
      <c r="O1317" s="10">
        <f t="shared" si="80"/>
        <v>0</v>
      </c>
      <c r="P1317" s="10">
        <f t="shared" si="81"/>
        <v>1928.8899999999999</v>
      </c>
      <c r="Q1317" s="10">
        <f t="shared" si="82"/>
        <v>-207</v>
      </c>
      <c r="R1317" s="10">
        <f t="shared" si="83"/>
        <v>138</v>
      </c>
      <c r="S1317" s="10">
        <f>IF(Table1[[#This Row],[quantity]]&gt;0,Table1[[#This Row],[quantity]],0)</f>
        <v>0</v>
      </c>
      <c r="T1317" s="10">
        <f>IF(AND(Table1[[#This Row],[quantity]]&lt;0,Table1[[#This Row],[amount]]&lt;0),Table1[[#This Row],[quantity]]*Table1[[#This Row],[amount]],0)</f>
        <v>392</v>
      </c>
      <c r="U1317" s="10">
        <f>IF(Table1[[#This Row],[quantity]]&lt;0,Table1[[#This Row],[quantity]],0)</f>
        <v>-4</v>
      </c>
    </row>
    <row r="1318" spans="1:21" ht="14.25" customHeight="1" x14ac:dyDescent="0.25">
      <c r="A1318" s="5">
        <v>45628</v>
      </c>
      <c r="B1318" s="6" t="s">
        <v>83</v>
      </c>
      <c r="C1318" s="6" t="s">
        <v>682</v>
      </c>
      <c r="D1318" s="6" t="s">
        <v>683</v>
      </c>
      <c r="E1318" s="6" t="s">
        <v>264</v>
      </c>
      <c r="F1318" s="6" t="s">
        <v>283</v>
      </c>
      <c r="G1318" s="6" t="s">
        <v>74</v>
      </c>
      <c r="H1318" s="6" t="s">
        <v>75</v>
      </c>
      <c r="I1318" s="6">
        <v>60</v>
      </c>
      <c r="J1318" s="6">
        <v>-4</v>
      </c>
      <c r="K1318" s="6">
        <v>-98</v>
      </c>
      <c r="L1318" s="6" t="s">
        <v>438</v>
      </c>
      <c r="M1318" s="6" t="s">
        <v>207</v>
      </c>
      <c r="N1318" s="10">
        <f>IF(AND(Table1[[#This Row],[quantity]] &gt;= 0, Table1[[#This Row],[amount]] &gt;= 0), Table1[[#This Row],[quantity]] * Table1[[#This Row],[amount]], 0)</f>
        <v>0</v>
      </c>
      <c r="O1318" s="10">
        <f t="shared" si="80"/>
        <v>0</v>
      </c>
      <c r="P1318" s="10">
        <f t="shared" si="81"/>
        <v>1928.8899999999999</v>
      </c>
      <c r="Q1318" s="10">
        <f t="shared" si="82"/>
        <v>-203</v>
      </c>
      <c r="R1318" s="10">
        <f t="shared" si="83"/>
        <v>137</v>
      </c>
      <c r="S1318" s="10">
        <f>IF(Table1[[#This Row],[quantity]]&gt;0,Table1[[#This Row],[quantity]],0)</f>
        <v>0</v>
      </c>
      <c r="T1318" s="10">
        <f>IF(AND(Table1[[#This Row],[quantity]]&lt;0,Table1[[#This Row],[amount]]&lt;0),Table1[[#This Row],[quantity]]*Table1[[#This Row],[amount]],0)</f>
        <v>392</v>
      </c>
      <c r="U1318" s="10">
        <f>IF(Table1[[#This Row],[quantity]]&lt;0,Table1[[#This Row],[quantity]],0)</f>
        <v>-4</v>
      </c>
    </row>
    <row r="1319" spans="1:21" ht="14.25" customHeight="1" x14ac:dyDescent="0.25">
      <c r="A1319" s="5">
        <v>45628</v>
      </c>
      <c r="B1319" s="6" t="s">
        <v>83</v>
      </c>
      <c r="C1319" s="6" t="s">
        <v>684</v>
      </c>
      <c r="D1319" s="6" t="s">
        <v>685</v>
      </c>
      <c r="E1319" s="6" t="s">
        <v>264</v>
      </c>
      <c r="F1319" s="6" t="s">
        <v>283</v>
      </c>
      <c r="G1319" s="6" t="s">
        <v>74</v>
      </c>
      <c r="H1319" s="6" t="s">
        <v>75</v>
      </c>
      <c r="I1319" s="6">
        <v>60</v>
      </c>
      <c r="J1319" s="6">
        <v>-4</v>
      </c>
      <c r="K1319" s="6">
        <v>-98</v>
      </c>
      <c r="L1319" s="6" t="s">
        <v>438</v>
      </c>
      <c r="M1319" s="6" t="s">
        <v>207</v>
      </c>
      <c r="N1319" s="10">
        <f>IF(AND(Table1[[#This Row],[quantity]] &gt;= 0, Table1[[#This Row],[amount]] &gt;= 0), Table1[[#This Row],[quantity]] * Table1[[#This Row],[amount]], 0)</f>
        <v>0</v>
      </c>
      <c r="O1319" s="10">
        <f t="shared" si="80"/>
        <v>0</v>
      </c>
      <c r="P1319" s="10">
        <f t="shared" si="81"/>
        <v>1928.8899999999999</v>
      </c>
      <c r="Q1319" s="10">
        <f t="shared" si="82"/>
        <v>-199</v>
      </c>
      <c r="R1319" s="10">
        <f t="shared" si="83"/>
        <v>136</v>
      </c>
      <c r="S1319" s="10">
        <f>IF(Table1[[#This Row],[quantity]]&gt;0,Table1[[#This Row],[quantity]],0)</f>
        <v>0</v>
      </c>
      <c r="T1319" s="10">
        <f>IF(AND(Table1[[#This Row],[quantity]]&lt;0,Table1[[#This Row],[amount]]&lt;0),Table1[[#This Row],[quantity]]*Table1[[#This Row],[amount]],0)</f>
        <v>392</v>
      </c>
      <c r="U1319" s="10">
        <f>IF(Table1[[#This Row],[quantity]]&lt;0,Table1[[#This Row],[quantity]],0)</f>
        <v>-4</v>
      </c>
    </row>
    <row r="1320" spans="1:21" ht="14.25" customHeight="1" x14ac:dyDescent="0.25">
      <c r="A1320" s="5">
        <v>45628</v>
      </c>
      <c r="B1320" s="6" t="s">
        <v>83</v>
      </c>
      <c r="C1320" s="6" t="s">
        <v>686</v>
      </c>
      <c r="D1320" s="6" t="s">
        <v>687</v>
      </c>
      <c r="E1320" s="6" t="s">
        <v>264</v>
      </c>
      <c r="F1320" s="6" t="s">
        <v>283</v>
      </c>
      <c r="G1320" s="6" t="s">
        <v>74</v>
      </c>
      <c r="H1320" s="6" t="s">
        <v>75</v>
      </c>
      <c r="I1320" s="6">
        <v>60</v>
      </c>
      <c r="J1320" s="6">
        <v>-4</v>
      </c>
      <c r="K1320" s="6">
        <v>-98</v>
      </c>
      <c r="L1320" s="6" t="s">
        <v>438</v>
      </c>
      <c r="M1320" s="6" t="s">
        <v>207</v>
      </c>
      <c r="N1320" s="10">
        <f>IF(AND(Table1[[#This Row],[quantity]] &gt;= 0, Table1[[#This Row],[amount]] &gt;= 0), Table1[[#This Row],[quantity]] * Table1[[#This Row],[amount]], 0)</f>
        <v>0</v>
      </c>
      <c r="O1320" s="10">
        <f t="shared" si="80"/>
        <v>0</v>
      </c>
      <c r="P1320" s="10">
        <f t="shared" si="81"/>
        <v>1928.8899999999999</v>
      </c>
      <c r="Q1320" s="10">
        <f t="shared" si="82"/>
        <v>-195</v>
      </c>
      <c r="R1320" s="10">
        <f t="shared" si="83"/>
        <v>135</v>
      </c>
      <c r="S1320" s="10">
        <f>IF(Table1[[#This Row],[quantity]]&gt;0,Table1[[#This Row],[quantity]],0)</f>
        <v>0</v>
      </c>
      <c r="T1320" s="10">
        <f>IF(AND(Table1[[#This Row],[quantity]]&lt;0,Table1[[#This Row],[amount]]&lt;0),Table1[[#This Row],[quantity]]*Table1[[#This Row],[amount]],0)</f>
        <v>392</v>
      </c>
      <c r="U1320" s="10">
        <f>IF(Table1[[#This Row],[quantity]]&lt;0,Table1[[#This Row],[quantity]],0)</f>
        <v>-4</v>
      </c>
    </row>
    <row r="1321" spans="1:21" ht="14.25" customHeight="1" x14ac:dyDescent="0.25">
      <c r="A1321" s="5">
        <v>45628</v>
      </c>
      <c r="B1321" s="6" t="s">
        <v>83</v>
      </c>
      <c r="C1321" s="6" t="s">
        <v>688</v>
      </c>
      <c r="D1321" s="6" t="s">
        <v>689</v>
      </c>
      <c r="E1321" s="6" t="s">
        <v>264</v>
      </c>
      <c r="F1321" s="6" t="s">
        <v>283</v>
      </c>
      <c r="G1321" s="6" t="s">
        <v>74</v>
      </c>
      <c r="H1321" s="6" t="s">
        <v>75</v>
      </c>
      <c r="I1321" s="6">
        <v>60</v>
      </c>
      <c r="J1321" s="6">
        <v>-4</v>
      </c>
      <c r="K1321" s="6">
        <v>-98</v>
      </c>
      <c r="L1321" s="6" t="s">
        <v>438</v>
      </c>
      <c r="M1321" s="6" t="s">
        <v>207</v>
      </c>
      <c r="N1321" s="10">
        <f>IF(AND(Table1[[#This Row],[quantity]] &gt;= 0, Table1[[#This Row],[amount]] &gt;= 0), Table1[[#This Row],[quantity]] * Table1[[#This Row],[amount]], 0)</f>
        <v>0</v>
      </c>
      <c r="O1321" s="10">
        <f t="shared" si="80"/>
        <v>0</v>
      </c>
      <c r="P1321" s="10">
        <f t="shared" si="81"/>
        <v>1928.8899999999999</v>
      </c>
      <c r="Q1321" s="10">
        <f t="shared" si="82"/>
        <v>-191</v>
      </c>
      <c r="R1321" s="10">
        <f t="shared" si="83"/>
        <v>134</v>
      </c>
      <c r="S1321" s="10">
        <f>IF(Table1[[#This Row],[quantity]]&gt;0,Table1[[#This Row],[quantity]],0)</f>
        <v>0</v>
      </c>
      <c r="T1321" s="10">
        <f>IF(AND(Table1[[#This Row],[quantity]]&lt;0,Table1[[#This Row],[amount]]&lt;0),Table1[[#This Row],[quantity]]*Table1[[#This Row],[amount]],0)</f>
        <v>392</v>
      </c>
      <c r="U1321" s="10">
        <f>IF(Table1[[#This Row],[quantity]]&lt;0,Table1[[#This Row],[quantity]],0)</f>
        <v>-4</v>
      </c>
    </row>
    <row r="1322" spans="1:21" ht="14.25" customHeight="1" x14ac:dyDescent="0.25">
      <c r="A1322" s="5">
        <v>45628</v>
      </c>
      <c r="B1322" s="6" t="s">
        <v>83</v>
      </c>
      <c r="C1322" s="6" t="s">
        <v>690</v>
      </c>
      <c r="D1322" s="6" t="s">
        <v>691</v>
      </c>
      <c r="E1322" s="6" t="s">
        <v>264</v>
      </c>
      <c r="F1322" s="6" t="s">
        <v>283</v>
      </c>
      <c r="G1322" s="6" t="s">
        <v>74</v>
      </c>
      <c r="H1322" s="6" t="s">
        <v>75</v>
      </c>
      <c r="I1322" s="6">
        <v>60</v>
      </c>
      <c r="J1322" s="6">
        <v>-4</v>
      </c>
      <c r="K1322" s="6">
        <v>-98</v>
      </c>
      <c r="L1322" s="6" t="s">
        <v>438</v>
      </c>
      <c r="M1322" s="6" t="s">
        <v>207</v>
      </c>
      <c r="N1322" s="10">
        <f>IF(AND(Table1[[#This Row],[quantity]] &gt;= 0, Table1[[#This Row],[amount]] &gt;= 0), Table1[[#This Row],[quantity]] * Table1[[#This Row],[amount]], 0)</f>
        <v>0</v>
      </c>
      <c r="O1322" s="10">
        <f t="shared" si="80"/>
        <v>0</v>
      </c>
      <c r="P1322" s="10">
        <f t="shared" si="81"/>
        <v>1928.8899999999999</v>
      </c>
      <c r="Q1322" s="10">
        <f t="shared" si="82"/>
        <v>-187</v>
      </c>
      <c r="R1322" s="10">
        <f t="shared" si="83"/>
        <v>133</v>
      </c>
      <c r="S1322" s="10">
        <f>IF(Table1[[#This Row],[quantity]]&gt;0,Table1[[#This Row],[quantity]],0)</f>
        <v>0</v>
      </c>
      <c r="T1322" s="10">
        <f>IF(AND(Table1[[#This Row],[quantity]]&lt;0,Table1[[#This Row],[amount]]&lt;0),Table1[[#This Row],[quantity]]*Table1[[#This Row],[amount]],0)</f>
        <v>392</v>
      </c>
      <c r="U1322" s="10">
        <f>IF(Table1[[#This Row],[quantity]]&lt;0,Table1[[#This Row],[quantity]],0)</f>
        <v>-4</v>
      </c>
    </row>
    <row r="1323" spans="1:21" ht="14.25" customHeight="1" x14ac:dyDescent="0.25">
      <c r="A1323" s="5">
        <v>45628</v>
      </c>
      <c r="B1323" s="6" t="s">
        <v>83</v>
      </c>
      <c r="C1323" s="6" t="s">
        <v>692</v>
      </c>
      <c r="D1323" s="6" t="s">
        <v>693</v>
      </c>
      <c r="E1323" s="6" t="s">
        <v>294</v>
      </c>
      <c r="F1323" s="6" t="s">
        <v>477</v>
      </c>
      <c r="G1323" s="6" t="s">
        <v>74</v>
      </c>
      <c r="H1323" s="6" t="s">
        <v>75</v>
      </c>
      <c r="I1323" s="6">
        <v>60</v>
      </c>
      <c r="J1323" s="6">
        <v>-4</v>
      </c>
      <c r="K1323" s="6">
        <v>-98</v>
      </c>
      <c r="L1323" s="6" t="s">
        <v>438</v>
      </c>
      <c r="M1323" s="6" t="s">
        <v>207</v>
      </c>
      <c r="N1323" s="10">
        <f>IF(AND(Table1[[#This Row],[quantity]] &gt;= 0, Table1[[#This Row],[amount]] &gt;= 0), Table1[[#This Row],[quantity]] * Table1[[#This Row],[amount]], 0)</f>
        <v>0</v>
      </c>
      <c r="O1323" s="10">
        <f t="shared" si="80"/>
        <v>0</v>
      </c>
      <c r="P1323" s="10">
        <f t="shared" si="81"/>
        <v>1928.8899999999999</v>
      </c>
      <c r="Q1323" s="10">
        <f t="shared" si="82"/>
        <v>-183</v>
      </c>
      <c r="R1323" s="10">
        <f t="shared" si="83"/>
        <v>132</v>
      </c>
      <c r="S1323" s="10">
        <f>IF(Table1[[#This Row],[quantity]]&gt;0,Table1[[#This Row],[quantity]],0)</f>
        <v>0</v>
      </c>
      <c r="T1323" s="10">
        <f>IF(AND(Table1[[#This Row],[quantity]]&lt;0,Table1[[#This Row],[amount]]&lt;0),Table1[[#This Row],[quantity]]*Table1[[#This Row],[amount]],0)</f>
        <v>392</v>
      </c>
      <c r="U1323" s="10">
        <f>IF(Table1[[#This Row],[quantity]]&lt;0,Table1[[#This Row],[quantity]],0)</f>
        <v>-4</v>
      </c>
    </row>
    <row r="1324" spans="1:21" ht="14.25" customHeight="1" x14ac:dyDescent="0.25">
      <c r="A1324" s="5">
        <v>45628</v>
      </c>
      <c r="B1324" s="6" t="s">
        <v>83</v>
      </c>
      <c r="C1324" s="6" t="s">
        <v>694</v>
      </c>
      <c r="D1324" s="6" t="s">
        <v>695</v>
      </c>
      <c r="E1324" s="6" t="s">
        <v>264</v>
      </c>
      <c r="F1324" s="6" t="s">
        <v>283</v>
      </c>
      <c r="G1324" s="6" t="s">
        <v>74</v>
      </c>
      <c r="H1324" s="6" t="s">
        <v>75</v>
      </c>
      <c r="I1324" s="6">
        <v>60</v>
      </c>
      <c r="J1324" s="6">
        <v>-4</v>
      </c>
      <c r="K1324" s="6">
        <v>-98</v>
      </c>
      <c r="L1324" s="6" t="s">
        <v>438</v>
      </c>
      <c r="M1324" s="6" t="s">
        <v>207</v>
      </c>
      <c r="N1324" s="10">
        <f>IF(AND(Table1[[#This Row],[quantity]] &gt;= 0, Table1[[#This Row],[amount]] &gt;= 0), Table1[[#This Row],[quantity]] * Table1[[#This Row],[amount]], 0)</f>
        <v>0</v>
      </c>
      <c r="O1324" s="10">
        <f t="shared" si="80"/>
        <v>0</v>
      </c>
      <c r="P1324" s="10">
        <f t="shared" si="81"/>
        <v>1928.8899999999999</v>
      </c>
      <c r="Q1324" s="10">
        <f t="shared" si="82"/>
        <v>-179</v>
      </c>
      <c r="R1324" s="10">
        <f t="shared" si="83"/>
        <v>131</v>
      </c>
      <c r="S1324" s="10">
        <f>IF(Table1[[#This Row],[quantity]]&gt;0,Table1[[#This Row],[quantity]],0)</f>
        <v>0</v>
      </c>
      <c r="T1324" s="10">
        <f>IF(AND(Table1[[#This Row],[quantity]]&lt;0,Table1[[#This Row],[amount]]&lt;0),Table1[[#This Row],[quantity]]*Table1[[#This Row],[amount]],0)</f>
        <v>392</v>
      </c>
      <c r="U1324" s="10">
        <f>IF(Table1[[#This Row],[quantity]]&lt;0,Table1[[#This Row],[quantity]],0)</f>
        <v>-4</v>
      </c>
    </row>
    <row r="1325" spans="1:21" ht="14.25" customHeight="1" x14ac:dyDescent="0.25">
      <c r="A1325" s="5">
        <v>45628</v>
      </c>
      <c r="B1325" s="6" t="s">
        <v>83</v>
      </c>
      <c r="C1325" s="6" t="s">
        <v>696</v>
      </c>
      <c r="D1325" s="6" t="s">
        <v>697</v>
      </c>
      <c r="E1325" s="6" t="s">
        <v>264</v>
      </c>
      <c r="F1325" s="6" t="s">
        <v>283</v>
      </c>
      <c r="G1325" s="6" t="s">
        <v>74</v>
      </c>
      <c r="H1325" s="6" t="s">
        <v>75</v>
      </c>
      <c r="I1325" s="6">
        <v>60</v>
      </c>
      <c r="J1325" s="6">
        <v>-4</v>
      </c>
      <c r="K1325" s="6">
        <v>-98</v>
      </c>
      <c r="L1325" s="6" t="s">
        <v>438</v>
      </c>
      <c r="M1325" s="6" t="s">
        <v>207</v>
      </c>
      <c r="N1325" s="10">
        <f>IF(AND(Table1[[#This Row],[quantity]] &gt;= 0, Table1[[#This Row],[amount]] &gt;= 0), Table1[[#This Row],[quantity]] * Table1[[#This Row],[amount]], 0)</f>
        <v>0</v>
      </c>
      <c r="O1325" s="10">
        <f t="shared" si="80"/>
        <v>0</v>
      </c>
      <c r="P1325" s="10">
        <f t="shared" si="81"/>
        <v>1928.8899999999999</v>
      </c>
      <c r="Q1325" s="10">
        <f t="shared" si="82"/>
        <v>-175</v>
      </c>
      <c r="R1325" s="10">
        <f t="shared" si="83"/>
        <v>130</v>
      </c>
      <c r="S1325" s="10">
        <f>IF(Table1[[#This Row],[quantity]]&gt;0,Table1[[#This Row],[quantity]],0)</f>
        <v>0</v>
      </c>
      <c r="T1325" s="10">
        <f>IF(AND(Table1[[#This Row],[quantity]]&lt;0,Table1[[#This Row],[amount]]&lt;0),Table1[[#This Row],[quantity]]*Table1[[#This Row],[amount]],0)</f>
        <v>392</v>
      </c>
      <c r="U1325" s="10">
        <f>IF(Table1[[#This Row],[quantity]]&lt;0,Table1[[#This Row],[quantity]],0)</f>
        <v>-4</v>
      </c>
    </row>
    <row r="1326" spans="1:21" ht="14.25" customHeight="1" x14ac:dyDescent="0.25">
      <c r="A1326" s="5">
        <v>45628</v>
      </c>
      <c r="B1326" s="6" t="s">
        <v>83</v>
      </c>
      <c r="C1326" s="6" t="s">
        <v>698</v>
      </c>
      <c r="D1326" s="6" t="s">
        <v>699</v>
      </c>
      <c r="E1326" s="6" t="s">
        <v>294</v>
      </c>
      <c r="F1326" s="6" t="s">
        <v>477</v>
      </c>
      <c r="G1326" s="6" t="s">
        <v>74</v>
      </c>
      <c r="H1326" s="6" t="s">
        <v>75</v>
      </c>
      <c r="I1326" s="6">
        <v>60</v>
      </c>
      <c r="J1326" s="6">
        <v>-4</v>
      </c>
      <c r="K1326" s="6">
        <v>-98</v>
      </c>
      <c r="L1326" s="6" t="s">
        <v>438</v>
      </c>
      <c r="M1326" s="6" t="s">
        <v>207</v>
      </c>
      <c r="N1326" s="10">
        <f>IF(AND(Table1[[#This Row],[quantity]] &gt;= 0, Table1[[#This Row],[amount]] &gt;= 0), Table1[[#This Row],[quantity]] * Table1[[#This Row],[amount]], 0)</f>
        <v>0</v>
      </c>
      <c r="O1326" s="10">
        <f t="shared" si="80"/>
        <v>0</v>
      </c>
      <c r="P1326" s="10">
        <f t="shared" si="81"/>
        <v>1928.8899999999999</v>
      </c>
      <c r="Q1326" s="10">
        <f t="shared" si="82"/>
        <v>-171</v>
      </c>
      <c r="R1326" s="10">
        <f t="shared" si="83"/>
        <v>129</v>
      </c>
      <c r="S1326" s="10">
        <f>IF(Table1[[#This Row],[quantity]]&gt;0,Table1[[#This Row],[quantity]],0)</f>
        <v>0</v>
      </c>
      <c r="T1326" s="10">
        <f>IF(AND(Table1[[#This Row],[quantity]]&lt;0,Table1[[#This Row],[amount]]&lt;0),Table1[[#This Row],[quantity]]*Table1[[#This Row],[amount]],0)</f>
        <v>392</v>
      </c>
      <c r="U1326" s="10">
        <f>IF(Table1[[#This Row],[quantity]]&lt;0,Table1[[#This Row],[quantity]],0)</f>
        <v>-4</v>
      </c>
    </row>
    <row r="1327" spans="1:21" ht="14.25" customHeight="1" x14ac:dyDescent="0.25">
      <c r="A1327" s="5">
        <v>45628</v>
      </c>
      <c r="B1327" s="6" t="s">
        <v>83</v>
      </c>
      <c r="C1327" s="6" t="s">
        <v>700</v>
      </c>
      <c r="D1327" s="6" t="s">
        <v>701</v>
      </c>
      <c r="E1327" s="6" t="s">
        <v>264</v>
      </c>
      <c r="F1327" s="6" t="s">
        <v>283</v>
      </c>
      <c r="G1327" s="6" t="s">
        <v>74</v>
      </c>
      <c r="H1327" s="6" t="s">
        <v>75</v>
      </c>
      <c r="I1327" s="6">
        <v>60</v>
      </c>
      <c r="J1327" s="6">
        <v>-4</v>
      </c>
      <c r="K1327" s="6">
        <v>-98</v>
      </c>
      <c r="L1327" s="6" t="s">
        <v>438</v>
      </c>
      <c r="M1327" s="6" t="s">
        <v>207</v>
      </c>
      <c r="N1327" s="10">
        <f>IF(AND(Table1[[#This Row],[quantity]] &gt;= 0, Table1[[#This Row],[amount]] &gt;= 0), Table1[[#This Row],[quantity]] * Table1[[#This Row],[amount]], 0)</f>
        <v>0</v>
      </c>
      <c r="O1327" s="10">
        <f t="shared" si="80"/>
        <v>0</v>
      </c>
      <c r="P1327" s="10">
        <f t="shared" si="81"/>
        <v>1928.8899999999999</v>
      </c>
      <c r="Q1327" s="10">
        <f t="shared" si="82"/>
        <v>-167</v>
      </c>
      <c r="R1327" s="10">
        <f t="shared" si="83"/>
        <v>128</v>
      </c>
      <c r="S1327" s="10">
        <f>IF(Table1[[#This Row],[quantity]]&gt;0,Table1[[#This Row],[quantity]],0)</f>
        <v>0</v>
      </c>
      <c r="T1327" s="10">
        <f>IF(AND(Table1[[#This Row],[quantity]]&lt;0,Table1[[#This Row],[amount]]&lt;0),Table1[[#This Row],[quantity]]*Table1[[#This Row],[amount]],0)</f>
        <v>392</v>
      </c>
      <c r="U1327" s="10">
        <f>IF(Table1[[#This Row],[quantity]]&lt;0,Table1[[#This Row],[quantity]],0)</f>
        <v>-4</v>
      </c>
    </row>
    <row r="1328" spans="1:21" ht="14.25" customHeight="1" x14ac:dyDescent="0.25">
      <c r="A1328" s="5">
        <v>45628</v>
      </c>
      <c r="B1328" s="6" t="s">
        <v>83</v>
      </c>
      <c r="C1328" s="6" t="s">
        <v>702</v>
      </c>
      <c r="D1328" s="6" t="s">
        <v>703</v>
      </c>
      <c r="E1328" s="6" t="s">
        <v>264</v>
      </c>
      <c r="F1328" s="6" t="s">
        <v>283</v>
      </c>
      <c r="G1328" s="6" t="s">
        <v>74</v>
      </c>
      <c r="H1328" s="6" t="s">
        <v>75</v>
      </c>
      <c r="I1328" s="6">
        <v>60</v>
      </c>
      <c r="J1328" s="6">
        <v>-4</v>
      </c>
      <c r="K1328" s="6">
        <v>-98</v>
      </c>
      <c r="L1328" s="6" t="s">
        <v>438</v>
      </c>
      <c r="M1328" s="6" t="s">
        <v>207</v>
      </c>
      <c r="N1328" s="10">
        <f>IF(AND(Table1[[#This Row],[quantity]] &gt;= 0, Table1[[#This Row],[amount]] &gt;= 0), Table1[[#This Row],[quantity]] * Table1[[#This Row],[amount]], 0)</f>
        <v>0</v>
      </c>
      <c r="O1328" s="10">
        <f t="shared" si="80"/>
        <v>0</v>
      </c>
      <c r="P1328" s="10">
        <f t="shared" si="81"/>
        <v>1928.8899999999999</v>
      </c>
      <c r="Q1328" s="10">
        <f t="shared" si="82"/>
        <v>-163</v>
      </c>
      <c r="R1328" s="10">
        <f t="shared" si="83"/>
        <v>127</v>
      </c>
      <c r="S1328" s="10">
        <f>IF(Table1[[#This Row],[quantity]]&gt;0,Table1[[#This Row],[quantity]],0)</f>
        <v>0</v>
      </c>
      <c r="T1328" s="10">
        <f>IF(AND(Table1[[#This Row],[quantity]]&lt;0,Table1[[#This Row],[amount]]&lt;0),Table1[[#This Row],[quantity]]*Table1[[#This Row],[amount]],0)</f>
        <v>392</v>
      </c>
      <c r="U1328" s="10">
        <f>IF(Table1[[#This Row],[quantity]]&lt;0,Table1[[#This Row],[quantity]],0)</f>
        <v>-4</v>
      </c>
    </row>
    <row r="1329" spans="1:21" ht="14.25" customHeight="1" x14ac:dyDescent="0.25">
      <c r="A1329" s="5">
        <v>45628</v>
      </c>
      <c r="B1329" s="6" t="s">
        <v>83</v>
      </c>
      <c r="C1329" s="6" t="s">
        <v>704</v>
      </c>
      <c r="D1329" s="6" t="s">
        <v>705</v>
      </c>
      <c r="E1329" s="6" t="s">
        <v>294</v>
      </c>
      <c r="F1329" s="6" t="s">
        <v>477</v>
      </c>
      <c r="G1329" s="6" t="s">
        <v>74</v>
      </c>
      <c r="H1329" s="6" t="s">
        <v>75</v>
      </c>
      <c r="I1329" s="6">
        <v>60</v>
      </c>
      <c r="J1329" s="6">
        <v>-4</v>
      </c>
      <c r="K1329" s="6">
        <v>-98</v>
      </c>
      <c r="L1329" s="6" t="s">
        <v>438</v>
      </c>
      <c r="M1329" s="6" t="s">
        <v>207</v>
      </c>
      <c r="N1329" s="10">
        <f>IF(AND(Table1[[#This Row],[quantity]] &gt;= 0, Table1[[#This Row],[amount]] &gt;= 0), Table1[[#This Row],[quantity]] * Table1[[#This Row],[amount]], 0)</f>
        <v>0</v>
      </c>
      <c r="O1329" s="10">
        <f t="shared" si="80"/>
        <v>0</v>
      </c>
      <c r="P1329" s="10">
        <f t="shared" si="81"/>
        <v>1928.8899999999999</v>
      </c>
      <c r="Q1329" s="10">
        <f t="shared" si="82"/>
        <v>-159</v>
      </c>
      <c r="R1329" s="10">
        <f t="shared" si="83"/>
        <v>126</v>
      </c>
      <c r="S1329" s="10">
        <f>IF(Table1[[#This Row],[quantity]]&gt;0,Table1[[#This Row],[quantity]],0)</f>
        <v>0</v>
      </c>
      <c r="T1329" s="10">
        <f>IF(AND(Table1[[#This Row],[quantity]]&lt;0,Table1[[#This Row],[amount]]&lt;0),Table1[[#This Row],[quantity]]*Table1[[#This Row],[amount]],0)</f>
        <v>392</v>
      </c>
      <c r="U1329" s="10">
        <f>IF(Table1[[#This Row],[quantity]]&lt;0,Table1[[#This Row],[quantity]],0)</f>
        <v>-4</v>
      </c>
    </row>
    <row r="1330" spans="1:21" ht="14.25" customHeight="1" x14ac:dyDescent="0.25">
      <c r="A1330" s="5">
        <v>45628</v>
      </c>
      <c r="B1330" s="6" t="s">
        <v>83</v>
      </c>
      <c r="C1330" s="6" t="s">
        <v>706</v>
      </c>
      <c r="D1330" s="6" t="s">
        <v>707</v>
      </c>
      <c r="E1330" s="6" t="s">
        <v>264</v>
      </c>
      <c r="F1330" s="6" t="s">
        <v>283</v>
      </c>
      <c r="G1330" s="6" t="s">
        <v>74</v>
      </c>
      <c r="H1330" s="6" t="s">
        <v>75</v>
      </c>
      <c r="I1330" s="6">
        <v>60</v>
      </c>
      <c r="J1330" s="6">
        <v>-4</v>
      </c>
      <c r="K1330" s="6">
        <v>-98</v>
      </c>
      <c r="L1330" s="6" t="s">
        <v>438</v>
      </c>
      <c r="M1330" s="6" t="s">
        <v>207</v>
      </c>
      <c r="N1330" s="10">
        <f>IF(AND(Table1[[#This Row],[quantity]] &gt;= 0, Table1[[#This Row],[amount]] &gt;= 0), Table1[[#This Row],[quantity]] * Table1[[#This Row],[amount]], 0)</f>
        <v>0</v>
      </c>
      <c r="O1330" s="10">
        <f t="shared" si="80"/>
        <v>0</v>
      </c>
      <c r="P1330" s="10">
        <f t="shared" si="81"/>
        <v>1928.8899999999999</v>
      </c>
      <c r="Q1330" s="10">
        <f t="shared" si="82"/>
        <v>-155</v>
      </c>
      <c r="R1330" s="10">
        <f t="shared" si="83"/>
        <v>125</v>
      </c>
      <c r="S1330" s="10">
        <f>IF(Table1[[#This Row],[quantity]]&gt;0,Table1[[#This Row],[quantity]],0)</f>
        <v>0</v>
      </c>
      <c r="T1330" s="10">
        <f>IF(AND(Table1[[#This Row],[quantity]]&lt;0,Table1[[#This Row],[amount]]&lt;0),Table1[[#This Row],[quantity]]*Table1[[#This Row],[amount]],0)</f>
        <v>392</v>
      </c>
      <c r="U1330" s="10">
        <f>IF(Table1[[#This Row],[quantity]]&lt;0,Table1[[#This Row],[quantity]],0)</f>
        <v>-4</v>
      </c>
    </row>
    <row r="1331" spans="1:21" ht="14.25" customHeight="1" x14ac:dyDescent="0.25">
      <c r="A1331" s="5">
        <v>45628</v>
      </c>
      <c r="B1331" s="6" t="s">
        <v>83</v>
      </c>
      <c r="C1331" s="6" t="s">
        <v>708</v>
      </c>
      <c r="D1331" s="6" t="s">
        <v>709</v>
      </c>
      <c r="E1331" s="6" t="s">
        <v>264</v>
      </c>
      <c r="F1331" s="6" t="s">
        <v>283</v>
      </c>
      <c r="G1331" s="6" t="s">
        <v>74</v>
      </c>
      <c r="H1331" s="6" t="s">
        <v>75</v>
      </c>
      <c r="I1331" s="6">
        <v>60</v>
      </c>
      <c r="J1331" s="6">
        <v>-4</v>
      </c>
      <c r="K1331" s="6">
        <v>-98</v>
      </c>
      <c r="L1331" s="6" t="s">
        <v>438</v>
      </c>
      <c r="M1331" s="6" t="s">
        <v>207</v>
      </c>
      <c r="N1331" s="10">
        <f>IF(AND(Table1[[#This Row],[quantity]] &gt;= 0, Table1[[#This Row],[amount]] &gt;= 0), Table1[[#This Row],[quantity]] * Table1[[#This Row],[amount]], 0)</f>
        <v>0</v>
      </c>
      <c r="O1331" s="10">
        <f t="shared" si="80"/>
        <v>0</v>
      </c>
      <c r="P1331" s="10">
        <f t="shared" si="81"/>
        <v>1928.8899999999999</v>
      </c>
      <c r="Q1331" s="10">
        <f t="shared" si="82"/>
        <v>-151</v>
      </c>
      <c r="R1331" s="10">
        <f t="shared" si="83"/>
        <v>124</v>
      </c>
      <c r="S1331" s="10">
        <f>IF(Table1[[#This Row],[quantity]]&gt;0,Table1[[#This Row],[quantity]],0)</f>
        <v>0</v>
      </c>
      <c r="T1331" s="10">
        <f>IF(AND(Table1[[#This Row],[quantity]]&lt;0,Table1[[#This Row],[amount]]&lt;0),Table1[[#This Row],[quantity]]*Table1[[#This Row],[amount]],0)</f>
        <v>392</v>
      </c>
      <c r="U1331" s="10">
        <f>IF(Table1[[#This Row],[quantity]]&lt;0,Table1[[#This Row],[quantity]],0)</f>
        <v>-4</v>
      </c>
    </row>
    <row r="1332" spans="1:21" ht="14.25" customHeight="1" x14ac:dyDescent="0.25">
      <c r="A1332" s="5">
        <v>45628</v>
      </c>
      <c r="B1332" s="6" t="s">
        <v>83</v>
      </c>
      <c r="C1332" s="6" t="s">
        <v>710</v>
      </c>
      <c r="D1332" s="6" t="s">
        <v>711</v>
      </c>
      <c r="E1332" s="6" t="s">
        <v>264</v>
      </c>
      <c r="F1332" s="6" t="s">
        <v>283</v>
      </c>
      <c r="G1332" s="6" t="s">
        <v>74</v>
      </c>
      <c r="H1332" s="6" t="s">
        <v>75</v>
      </c>
      <c r="I1332" s="6">
        <v>60</v>
      </c>
      <c r="J1332" s="6">
        <v>-4</v>
      </c>
      <c r="K1332" s="6">
        <v>-98</v>
      </c>
      <c r="L1332" s="6" t="s">
        <v>438</v>
      </c>
      <c r="M1332" s="6" t="s">
        <v>207</v>
      </c>
      <c r="N1332" s="10">
        <f>IF(AND(Table1[[#This Row],[quantity]] &gt;= 0, Table1[[#This Row],[amount]] &gt;= 0), Table1[[#This Row],[quantity]] * Table1[[#This Row],[amount]], 0)</f>
        <v>0</v>
      </c>
      <c r="O1332" s="10">
        <f t="shared" si="80"/>
        <v>0</v>
      </c>
      <c r="P1332" s="10">
        <f t="shared" si="81"/>
        <v>1928.8899999999999</v>
      </c>
      <c r="Q1332" s="10">
        <f t="shared" si="82"/>
        <v>-147</v>
      </c>
      <c r="R1332" s="10">
        <f t="shared" si="83"/>
        <v>123</v>
      </c>
      <c r="S1332" s="10">
        <f>IF(Table1[[#This Row],[quantity]]&gt;0,Table1[[#This Row],[quantity]],0)</f>
        <v>0</v>
      </c>
      <c r="T1332" s="10">
        <f>IF(AND(Table1[[#This Row],[quantity]]&lt;0,Table1[[#This Row],[amount]]&lt;0),Table1[[#This Row],[quantity]]*Table1[[#This Row],[amount]],0)</f>
        <v>392</v>
      </c>
      <c r="U1332" s="10">
        <f>IF(Table1[[#This Row],[quantity]]&lt;0,Table1[[#This Row],[quantity]],0)</f>
        <v>-4</v>
      </c>
    </row>
    <row r="1333" spans="1:21" ht="14.25" customHeight="1" x14ac:dyDescent="0.25">
      <c r="A1333" s="5">
        <v>45628</v>
      </c>
      <c r="B1333" s="6" t="s">
        <v>83</v>
      </c>
      <c r="C1333" s="6" t="s">
        <v>712</v>
      </c>
      <c r="D1333" s="6" t="s">
        <v>713</v>
      </c>
      <c r="E1333" s="6" t="s">
        <v>264</v>
      </c>
      <c r="F1333" s="6" t="s">
        <v>283</v>
      </c>
      <c r="G1333" s="6" t="s">
        <v>74</v>
      </c>
      <c r="H1333" s="6" t="s">
        <v>75</v>
      </c>
      <c r="I1333" s="6">
        <v>60</v>
      </c>
      <c r="J1333" s="6">
        <v>-4</v>
      </c>
      <c r="K1333" s="6">
        <v>-98</v>
      </c>
      <c r="L1333" s="6" t="s">
        <v>438</v>
      </c>
      <c r="M1333" s="6" t="s">
        <v>207</v>
      </c>
      <c r="N1333" s="10">
        <f>IF(AND(Table1[[#This Row],[quantity]] &gt;= 0, Table1[[#This Row],[amount]] &gt;= 0), Table1[[#This Row],[quantity]] * Table1[[#This Row],[amount]], 0)</f>
        <v>0</v>
      </c>
      <c r="O1333" s="10">
        <f t="shared" si="80"/>
        <v>0</v>
      </c>
      <c r="P1333" s="10">
        <f t="shared" si="81"/>
        <v>1928.8899999999999</v>
      </c>
      <c r="Q1333" s="10">
        <f t="shared" si="82"/>
        <v>-143</v>
      </c>
      <c r="R1333" s="10">
        <f t="shared" si="83"/>
        <v>122</v>
      </c>
      <c r="S1333" s="10">
        <f>IF(Table1[[#This Row],[quantity]]&gt;0,Table1[[#This Row],[quantity]],0)</f>
        <v>0</v>
      </c>
      <c r="T1333" s="10">
        <f>IF(AND(Table1[[#This Row],[quantity]]&lt;0,Table1[[#This Row],[amount]]&lt;0),Table1[[#This Row],[quantity]]*Table1[[#This Row],[amount]],0)</f>
        <v>392</v>
      </c>
      <c r="U1333" s="10">
        <f>IF(Table1[[#This Row],[quantity]]&lt;0,Table1[[#This Row],[quantity]],0)</f>
        <v>-4</v>
      </c>
    </row>
    <row r="1334" spans="1:21" ht="14.25" customHeight="1" x14ac:dyDescent="0.25">
      <c r="A1334" s="5">
        <v>45628</v>
      </c>
      <c r="B1334" s="6" t="s">
        <v>83</v>
      </c>
      <c r="C1334" s="6" t="s">
        <v>714</v>
      </c>
      <c r="D1334" s="6" t="s">
        <v>715</v>
      </c>
      <c r="E1334" s="6" t="s">
        <v>264</v>
      </c>
      <c r="F1334" s="6" t="s">
        <v>283</v>
      </c>
      <c r="G1334" s="6" t="s">
        <v>74</v>
      </c>
      <c r="H1334" s="6" t="s">
        <v>75</v>
      </c>
      <c r="I1334" s="6">
        <v>60</v>
      </c>
      <c r="J1334" s="6">
        <v>-4</v>
      </c>
      <c r="K1334" s="6">
        <v>-98</v>
      </c>
      <c r="L1334" s="6" t="s">
        <v>438</v>
      </c>
      <c r="M1334" s="6" t="s">
        <v>207</v>
      </c>
      <c r="N1334" s="10">
        <f>IF(AND(Table1[[#This Row],[quantity]] &gt;= 0, Table1[[#This Row],[amount]] &gt;= 0), Table1[[#This Row],[quantity]] * Table1[[#This Row],[amount]], 0)</f>
        <v>0</v>
      </c>
      <c r="O1334" s="10">
        <f t="shared" si="80"/>
        <v>0</v>
      </c>
      <c r="P1334" s="10">
        <f t="shared" si="81"/>
        <v>1928.8899999999999</v>
      </c>
      <c r="Q1334" s="10">
        <f t="shared" si="82"/>
        <v>-139</v>
      </c>
      <c r="R1334" s="10">
        <f t="shared" si="83"/>
        <v>121</v>
      </c>
      <c r="S1334" s="10">
        <f>IF(Table1[[#This Row],[quantity]]&gt;0,Table1[[#This Row],[quantity]],0)</f>
        <v>0</v>
      </c>
      <c r="T1334" s="10">
        <f>IF(AND(Table1[[#This Row],[quantity]]&lt;0,Table1[[#This Row],[amount]]&lt;0),Table1[[#This Row],[quantity]]*Table1[[#This Row],[amount]],0)</f>
        <v>392</v>
      </c>
      <c r="U1334" s="10">
        <f>IF(Table1[[#This Row],[quantity]]&lt;0,Table1[[#This Row],[quantity]],0)</f>
        <v>-4</v>
      </c>
    </row>
    <row r="1335" spans="1:21" ht="14.25" customHeight="1" x14ac:dyDescent="0.25">
      <c r="A1335" s="5">
        <v>45628</v>
      </c>
      <c r="B1335" s="6" t="s">
        <v>83</v>
      </c>
      <c r="C1335" s="6" t="s">
        <v>716</v>
      </c>
      <c r="D1335" s="6" t="s">
        <v>717</v>
      </c>
      <c r="E1335" s="6" t="s">
        <v>294</v>
      </c>
      <c r="F1335" s="6" t="s">
        <v>477</v>
      </c>
      <c r="G1335" s="6" t="s">
        <v>74</v>
      </c>
      <c r="H1335" s="6" t="s">
        <v>75</v>
      </c>
      <c r="I1335" s="6">
        <v>60</v>
      </c>
      <c r="J1335" s="6">
        <v>-4</v>
      </c>
      <c r="K1335" s="6">
        <v>-98</v>
      </c>
      <c r="L1335" s="6" t="s">
        <v>438</v>
      </c>
      <c r="M1335" s="6" t="s">
        <v>207</v>
      </c>
      <c r="N1335" s="10">
        <f>IF(AND(Table1[[#This Row],[quantity]] &gt;= 0, Table1[[#This Row],[amount]] &gt;= 0), Table1[[#This Row],[quantity]] * Table1[[#This Row],[amount]], 0)</f>
        <v>0</v>
      </c>
      <c r="O1335" s="10">
        <f t="shared" si="80"/>
        <v>0</v>
      </c>
      <c r="P1335" s="10">
        <f t="shared" si="81"/>
        <v>1928.8899999999999</v>
      </c>
      <c r="Q1335" s="10">
        <f t="shared" si="82"/>
        <v>-135</v>
      </c>
      <c r="R1335" s="10">
        <f t="shared" si="83"/>
        <v>120</v>
      </c>
      <c r="S1335" s="10">
        <f>IF(Table1[[#This Row],[quantity]]&gt;0,Table1[[#This Row],[quantity]],0)</f>
        <v>0</v>
      </c>
      <c r="T1335" s="10">
        <f>IF(AND(Table1[[#This Row],[quantity]]&lt;0,Table1[[#This Row],[amount]]&lt;0),Table1[[#This Row],[quantity]]*Table1[[#This Row],[amount]],0)</f>
        <v>392</v>
      </c>
      <c r="U1335" s="10">
        <f>IF(Table1[[#This Row],[quantity]]&lt;0,Table1[[#This Row],[quantity]],0)</f>
        <v>-4</v>
      </c>
    </row>
    <row r="1336" spans="1:21" ht="14.25" customHeight="1" x14ac:dyDescent="0.25">
      <c r="A1336" s="5">
        <v>45628</v>
      </c>
      <c r="B1336" s="6" t="s">
        <v>83</v>
      </c>
      <c r="C1336" s="6" t="s">
        <v>718</v>
      </c>
      <c r="D1336" s="6" t="s">
        <v>719</v>
      </c>
      <c r="E1336" s="6" t="s">
        <v>264</v>
      </c>
      <c r="F1336" s="6" t="s">
        <v>283</v>
      </c>
      <c r="G1336" s="6" t="s">
        <v>74</v>
      </c>
      <c r="H1336" s="6" t="s">
        <v>75</v>
      </c>
      <c r="I1336" s="6">
        <v>60</v>
      </c>
      <c r="J1336" s="6">
        <v>-4</v>
      </c>
      <c r="K1336" s="6">
        <v>-98</v>
      </c>
      <c r="L1336" s="6" t="s">
        <v>438</v>
      </c>
      <c r="M1336" s="6" t="s">
        <v>207</v>
      </c>
      <c r="N1336" s="10">
        <f>IF(AND(Table1[[#This Row],[quantity]] &gt;= 0, Table1[[#This Row],[amount]] &gt;= 0), Table1[[#This Row],[quantity]] * Table1[[#This Row],[amount]], 0)</f>
        <v>0</v>
      </c>
      <c r="O1336" s="10">
        <f t="shared" si="80"/>
        <v>0</v>
      </c>
      <c r="P1336" s="10">
        <f t="shared" si="81"/>
        <v>1928.8899999999999</v>
      </c>
      <c r="Q1336" s="10">
        <f t="shared" si="82"/>
        <v>-131</v>
      </c>
      <c r="R1336" s="10">
        <f t="shared" si="83"/>
        <v>119</v>
      </c>
      <c r="S1336" s="10">
        <f>IF(Table1[[#This Row],[quantity]]&gt;0,Table1[[#This Row],[quantity]],0)</f>
        <v>0</v>
      </c>
      <c r="T1336" s="10">
        <f>IF(AND(Table1[[#This Row],[quantity]]&lt;0,Table1[[#This Row],[amount]]&lt;0),Table1[[#This Row],[quantity]]*Table1[[#This Row],[amount]],0)</f>
        <v>392</v>
      </c>
      <c r="U1336" s="10">
        <f>IF(Table1[[#This Row],[quantity]]&lt;0,Table1[[#This Row],[quantity]],0)</f>
        <v>-4</v>
      </c>
    </row>
    <row r="1337" spans="1:21" ht="14.25" customHeight="1" x14ac:dyDescent="0.25">
      <c r="A1337" s="5">
        <v>45628</v>
      </c>
      <c r="B1337" s="6" t="s">
        <v>83</v>
      </c>
      <c r="C1337" s="6" t="s">
        <v>720</v>
      </c>
      <c r="D1337" s="6" t="s">
        <v>721</v>
      </c>
      <c r="E1337" s="6" t="s">
        <v>264</v>
      </c>
      <c r="F1337" s="6" t="s">
        <v>283</v>
      </c>
      <c r="G1337" s="6" t="s">
        <v>74</v>
      </c>
      <c r="H1337" s="6" t="s">
        <v>75</v>
      </c>
      <c r="I1337" s="6">
        <v>60</v>
      </c>
      <c r="J1337" s="6">
        <v>-4</v>
      </c>
      <c r="K1337" s="6">
        <v>-98</v>
      </c>
      <c r="L1337" s="6" t="s">
        <v>438</v>
      </c>
      <c r="M1337" s="6" t="s">
        <v>207</v>
      </c>
      <c r="N1337" s="10">
        <f>IF(AND(Table1[[#This Row],[quantity]] &gt;= 0, Table1[[#This Row],[amount]] &gt;= 0), Table1[[#This Row],[quantity]] * Table1[[#This Row],[amount]], 0)</f>
        <v>0</v>
      </c>
      <c r="O1337" s="10">
        <f t="shared" si="80"/>
        <v>0</v>
      </c>
      <c r="P1337" s="10">
        <f t="shared" si="81"/>
        <v>1928.8899999999999</v>
      </c>
      <c r="Q1337" s="10">
        <f t="shared" si="82"/>
        <v>-127</v>
      </c>
      <c r="R1337" s="10">
        <f t="shared" si="83"/>
        <v>118</v>
      </c>
      <c r="S1337" s="10">
        <f>IF(Table1[[#This Row],[quantity]]&gt;0,Table1[[#This Row],[quantity]],0)</f>
        <v>0</v>
      </c>
      <c r="T1337" s="10">
        <f>IF(AND(Table1[[#This Row],[quantity]]&lt;0,Table1[[#This Row],[amount]]&lt;0),Table1[[#This Row],[quantity]]*Table1[[#This Row],[amount]],0)</f>
        <v>392</v>
      </c>
      <c r="U1337" s="10">
        <f>IF(Table1[[#This Row],[quantity]]&lt;0,Table1[[#This Row],[quantity]],0)</f>
        <v>-4</v>
      </c>
    </row>
    <row r="1338" spans="1:21" ht="14.25" customHeight="1" x14ac:dyDescent="0.25">
      <c r="A1338" s="5">
        <v>45628</v>
      </c>
      <c r="B1338" s="6" t="s">
        <v>13</v>
      </c>
      <c r="C1338" s="6" t="s">
        <v>29</v>
      </c>
      <c r="D1338" s="6" t="s">
        <v>30</v>
      </c>
      <c r="E1338" s="6" t="s">
        <v>16</v>
      </c>
      <c r="F1338" s="6" t="s">
        <v>17</v>
      </c>
      <c r="G1338" s="6" t="s">
        <v>31</v>
      </c>
      <c r="H1338" s="6" t="s">
        <v>32</v>
      </c>
      <c r="I1338" s="6">
        <v>18</v>
      </c>
      <c r="J1338" s="6">
        <v>-1</v>
      </c>
      <c r="K1338" s="6">
        <v>-385.96</v>
      </c>
      <c r="L1338" s="6" t="s">
        <v>20</v>
      </c>
      <c r="M1338" s="6" t="s">
        <v>21</v>
      </c>
      <c r="N1338" s="10">
        <f>IF(AND(Table1[[#This Row],[quantity]] &gt;= 0, Table1[[#This Row],[amount]] &gt;= 0), Table1[[#This Row],[quantity]] * Table1[[#This Row],[amount]], 0)</f>
        <v>0</v>
      </c>
      <c r="O1338" s="10">
        <f t="shared" si="80"/>
        <v>0</v>
      </c>
      <c r="P1338" s="10">
        <f t="shared" si="81"/>
        <v>0</v>
      </c>
      <c r="Q1338" s="10">
        <f t="shared" si="82"/>
        <v>-33</v>
      </c>
      <c r="R1338" s="10">
        <f t="shared" si="83"/>
        <v>30</v>
      </c>
      <c r="S1338" s="10">
        <f>IF(Table1[[#This Row],[quantity]]&gt;0,Table1[[#This Row],[quantity]],0)</f>
        <v>0</v>
      </c>
      <c r="T1338" s="10">
        <f>IF(AND(Table1[[#This Row],[quantity]]&lt;0,Table1[[#This Row],[amount]]&lt;0),Table1[[#This Row],[quantity]]*Table1[[#This Row],[amount]],0)</f>
        <v>385.96</v>
      </c>
      <c r="U1338" s="10">
        <f>IF(Table1[[#This Row],[quantity]]&lt;0,Table1[[#This Row],[quantity]],0)</f>
        <v>-1</v>
      </c>
    </row>
    <row r="1339" spans="1:21" ht="14.25" customHeight="1" x14ac:dyDescent="0.25">
      <c r="A1339" s="5">
        <v>45628</v>
      </c>
      <c r="B1339" s="6" t="s">
        <v>83</v>
      </c>
      <c r="C1339" s="6" t="s">
        <v>158</v>
      </c>
      <c r="D1339" s="6" t="s">
        <v>159</v>
      </c>
      <c r="E1339" s="6" t="s">
        <v>16</v>
      </c>
      <c r="F1339" s="6" t="s">
        <v>17</v>
      </c>
      <c r="G1339" s="6" t="s">
        <v>18</v>
      </c>
      <c r="H1339" s="6" t="s">
        <v>102</v>
      </c>
      <c r="I1339" s="6">
        <v>36</v>
      </c>
      <c r="J1339" s="6">
        <v>-1</v>
      </c>
      <c r="K1339" s="6">
        <v>-379.46</v>
      </c>
      <c r="L1339" s="6" t="s">
        <v>153</v>
      </c>
      <c r="M1339" s="6" t="s">
        <v>207</v>
      </c>
      <c r="N1339" s="10">
        <f>IF(AND(Table1[[#This Row],[quantity]] &gt;= 0, Table1[[#This Row],[amount]] &gt;= 0), Table1[[#This Row],[quantity]] * Table1[[#This Row],[amount]], 0)</f>
        <v>0</v>
      </c>
      <c r="O1339" s="10">
        <f t="shared" si="80"/>
        <v>0</v>
      </c>
      <c r="P1339" s="10">
        <f t="shared" si="81"/>
        <v>1928.8899999999999</v>
      </c>
      <c r="Q1339" s="10">
        <f t="shared" si="82"/>
        <v>-123</v>
      </c>
      <c r="R1339" s="10">
        <f t="shared" si="83"/>
        <v>117</v>
      </c>
      <c r="S1339" s="10">
        <f>IF(Table1[[#This Row],[quantity]]&gt;0,Table1[[#This Row],[quantity]],0)</f>
        <v>0</v>
      </c>
      <c r="T1339" s="10">
        <f>IF(AND(Table1[[#This Row],[quantity]]&lt;0,Table1[[#This Row],[amount]]&lt;0),Table1[[#This Row],[quantity]]*Table1[[#This Row],[amount]],0)</f>
        <v>379.46</v>
      </c>
      <c r="U1339" s="10">
        <f>IF(Table1[[#This Row],[quantity]]&lt;0,Table1[[#This Row],[quantity]],0)</f>
        <v>-1</v>
      </c>
    </row>
    <row r="1340" spans="1:21" ht="14.25" customHeight="1" x14ac:dyDescent="0.25">
      <c r="A1340" s="5">
        <v>45628</v>
      </c>
      <c r="B1340" s="6" t="s">
        <v>83</v>
      </c>
      <c r="C1340" s="6" t="s">
        <v>158</v>
      </c>
      <c r="D1340" s="6" t="s">
        <v>159</v>
      </c>
      <c r="E1340" s="6" t="s">
        <v>16</v>
      </c>
      <c r="F1340" s="6" t="s">
        <v>17</v>
      </c>
      <c r="G1340" s="6" t="s">
        <v>18</v>
      </c>
      <c r="H1340" s="6" t="s">
        <v>102</v>
      </c>
      <c r="I1340" s="6">
        <v>36</v>
      </c>
      <c r="J1340" s="6">
        <v>-1</v>
      </c>
      <c r="K1340" s="6">
        <v>-379.46</v>
      </c>
      <c r="L1340" s="6" t="s">
        <v>153</v>
      </c>
      <c r="M1340" s="6" t="s">
        <v>207</v>
      </c>
      <c r="N1340" s="10">
        <f>IF(AND(Table1[[#This Row],[quantity]] &gt;= 0, Table1[[#This Row],[amount]] &gt;= 0), Table1[[#This Row],[quantity]] * Table1[[#This Row],[amount]], 0)</f>
        <v>0</v>
      </c>
      <c r="O1340" s="10">
        <f t="shared" si="80"/>
        <v>0</v>
      </c>
      <c r="P1340" s="10">
        <f t="shared" si="81"/>
        <v>1928.8899999999999</v>
      </c>
      <c r="Q1340" s="10">
        <f t="shared" si="82"/>
        <v>-122</v>
      </c>
      <c r="R1340" s="10">
        <f t="shared" si="83"/>
        <v>116</v>
      </c>
      <c r="S1340" s="10">
        <f>IF(Table1[[#This Row],[quantity]]&gt;0,Table1[[#This Row],[quantity]],0)</f>
        <v>0</v>
      </c>
      <c r="T1340" s="10">
        <f>IF(AND(Table1[[#This Row],[quantity]]&lt;0,Table1[[#This Row],[amount]]&lt;0),Table1[[#This Row],[quantity]]*Table1[[#This Row],[amount]],0)</f>
        <v>379.46</v>
      </c>
      <c r="U1340" s="10">
        <f>IF(Table1[[#This Row],[quantity]]&lt;0,Table1[[#This Row],[quantity]],0)</f>
        <v>-1</v>
      </c>
    </row>
    <row r="1341" spans="1:21" ht="14.25" customHeight="1" x14ac:dyDescent="0.25">
      <c r="A1341" s="5">
        <v>45628</v>
      </c>
      <c r="B1341" s="6" t="s">
        <v>83</v>
      </c>
      <c r="C1341" s="6" t="s">
        <v>208</v>
      </c>
      <c r="D1341" s="6" t="s">
        <v>209</v>
      </c>
      <c r="E1341" s="6" t="s">
        <v>16</v>
      </c>
      <c r="F1341" s="6" t="s">
        <v>17</v>
      </c>
      <c r="G1341" s="6" t="s">
        <v>18</v>
      </c>
      <c r="H1341" s="6" t="s">
        <v>102</v>
      </c>
      <c r="I1341" s="6">
        <v>36</v>
      </c>
      <c r="J1341" s="6">
        <v>-1</v>
      </c>
      <c r="K1341" s="6">
        <v>-379.46</v>
      </c>
      <c r="L1341" s="6" t="s">
        <v>86</v>
      </c>
      <c r="M1341" s="6" t="s">
        <v>207</v>
      </c>
      <c r="N1341" s="10">
        <f>IF(AND(Table1[[#This Row],[quantity]] &gt;= 0, Table1[[#This Row],[amount]] &gt;= 0), Table1[[#This Row],[quantity]] * Table1[[#This Row],[amount]], 0)</f>
        <v>0</v>
      </c>
      <c r="O1341" s="10">
        <f t="shared" si="80"/>
        <v>0</v>
      </c>
      <c r="P1341" s="10">
        <f t="shared" si="81"/>
        <v>1928.8899999999999</v>
      </c>
      <c r="Q1341" s="10">
        <f t="shared" si="82"/>
        <v>-121</v>
      </c>
      <c r="R1341" s="10">
        <f t="shared" si="83"/>
        <v>115</v>
      </c>
      <c r="S1341" s="10">
        <f>IF(Table1[[#This Row],[quantity]]&gt;0,Table1[[#This Row],[quantity]],0)</f>
        <v>0</v>
      </c>
      <c r="T1341" s="10">
        <f>IF(AND(Table1[[#This Row],[quantity]]&lt;0,Table1[[#This Row],[amount]]&lt;0),Table1[[#This Row],[quantity]]*Table1[[#This Row],[amount]],0)</f>
        <v>379.46</v>
      </c>
      <c r="U1341" s="10">
        <f>IF(Table1[[#This Row],[quantity]]&lt;0,Table1[[#This Row],[quantity]],0)</f>
        <v>-1</v>
      </c>
    </row>
    <row r="1342" spans="1:21" ht="14.25" customHeight="1" x14ac:dyDescent="0.25">
      <c r="A1342" s="5">
        <v>45628</v>
      </c>
      <c r="B1342" s="6" t="s">
        <v>83</v>
      </c>
      <c r="C1342" s="6" t="s">
        <v>166</v>
      </c>
      <c r="D1342" s="6" t="s">
        <v>167</v>
      </c>
      <c r="E1342" s="6" t="s">
        <v>16</v>
      </c>
      <c r="F1342" s="6" t="s">
        <v>17</v>
      </c>
      <c r="G1342" s="6" t="s">
        <v>18</v>
      </c>
      <c r="H1342" s="6" t="s">
        <v>102</v>
      </c>
      <c r="I1342" s="6">
        <v>36</v>
      </c>
      <c r="J1342" s="6">
        <v>-1</v>
      </c>
      <c r="K1342" s="6">
        <v>-379.46</v>
      </c>
      <c r="L1342" s="6" t="s">
        <v>86</v>
      </c>
      <c r="M1342" s="6" t="s">
        <v>207</v>
      </c>
      <c r="N1342" s="10">
        <f>IF(AND(Table1[[#This Row],[quantity]] &gt;= 0, Table1[[#This Row],[amount]] &gt;= 0), Table1[[#This Row],[quantity]] * Table1[[#This Row],[amount]], 0)</f>
        <v>0</v>
      </c>
      <c r="O1342" s="10">
        <f t="shared" si="80"/>
        <v>0</v>
      </c>
      <c r="P1342" s="10">
        <f t="shared" si="81"/>
        <v>1928.8899999999999</v>
      </c>
      <c r="Q1342" s="10">
        <f t="shared" si="82"/>
        <v>-120</v>
      </c>
      <c r="R1342" s="10">
        <f t="shared" si="83"/>
        <v>114</v>
      </c>
      <c r="S1342" s="10">
        <f>IF(Table1[[#This Row],[quantity]]&gt;0,Table1[[#This Row],[quantity]],0)</f>
        <v>0</v>
      </c>
      <c r="T1342" s="10">
        <f>IF(AND(Table1[[#This Row],[quantity]]&lt;0,Table1[[#This Row],[amount]]&lt;0),Table1[[#This Row],[quantity]]*Table1[[#This Row],[amount]],0)</f>
        <v>379.46</v>
      </c>
      <c r="U1342" s="10">
        <f>IF(Table1[[#This Row],[quantity]]&lt;0,Table1[[#This Row],[quantity]],0)</f>
        <v>-1</v>
      </c>
    </row>
    <row r="1343" spans="1:21" ht="14.25" customHeight="1" x14ac:dyDescent="0.25">
      <c r="A1343" s="5">
        <v>45628</v>
      </c>
      <c r="B1343" s="6" t="s">
        <v>83</v>
      </c>
      <c r="C1343" s="6" t="s">
        <v>162</v>
      </c>
      <c r="D1343" s="6" t="s">
        <v>163</v>
      </c>
      <c r="E1343" s="6" t="s">
        <v>16</v>
      </c>
      <c r="F1343" s="6" t="s">
        <v>17</v>
      </c>
      <c r="G1343" s="6" t="s">
        <v>18</v>
      </c>
      <c r="H1343" s="6" t="s">
        <v>102</v>
      </c>
      <c r="I1343" s="6">
        <v>36</v>
      </c>
      <c r="J1343" s="6">
        <v>-1</v>
      </c>
      <c r="K1343" s="6">
        <v>-379.46</v>
      </c>
      <c r="L1343" s="6" t="s">
        <v>86</v>
      </c>
      <c r="M1343" s="6" t="s">
        <v>21</v>
      </c>
      <c r="N1343" s="10">
        <f>IF(AND(Table1[[#This Row],[quantity]] &gt;= 0, Table1[[#This Row],[amount]] &gt;= 0), Table1[[#This Row],[quantity]] * Table1[[#This Row],[amount]], 0)</f>
        <v>0</v>
      </c>
      <c r="O1343" s="10">
        <f t="shared" si="80"/>
        <v>0</v>
      </c>
      <c r="P1343" s="10">
        <f t="shared" si="81"/>
        <v>0</v>
      </c>
      <c r="Q1343" s="10">
        <f t="shared" si="82"/>
        <v>-32</v>
      </c>
      <c r="R1343" s="10">
        <f t="shared" si="83"/>
        <v>29</v>
      </c>
      <c r="S1343" s="10">
        <f>IF(Table1[[#This Row],[quantity]]&gt;0,Table1[[#This Row],[quantity]],0)</f>
        <v>0</v>
      </c>
      <c r="T1343" s="10">
        <f>IF(AND(Table1[[#This Row],[quantity]]&lt;0,Table1[[#This Row],[amount]]&lt;0),Table1[[#This Row],[quantity]]*Table1[[#This Row],[amount]],0)</f>
        <v>379.46</v>
      </c>
      <c r="U1343" s="10">
        <f>IF(Table1[[#This Row],[quantity]]&lt;0,Table1[[#This Row],[quantity]],0)</f>
        <v>-1</v>
      </c>
    </row>
    <row r="1344" spans="1:21" ht="14.25" customHeight="1" x14ac:dyDescent="0.25">
      <c r="A1344" s="5">
        <v>45628</v>
      </c>
      <c r="B1344" s="6" t="s">
        <v>83</v>
      </c>
      <c r="C1344" s="6" t="s">
        <v>182</v>
      </c>
      <c r="D1344" s="6" t="s">
        <v>183</v>
      </c>
      <c r="E1344" s="6" t="s">
        <v>184</v>
      </c>
      <c r="F1344" s="6" t="s">
        <v>185</v>
      </c>
      <c r="G1344" s="6" t="s">
        <v>18</v>
      </c>
      <c r="H1344" s="6" t="s">
        <v>102</v>
      </c>
      <c r="I1344" s="6">
        <v>36</v>
      </c>
      <c r="J1344" s="6">
        <v>-1</v>
      </c>
      <c r="K1344" s="6">
        <v>-379.46</v>
      </c>
      <c r="L1344" s="6" t="s">
        <v>86</v>
      </c>
      <c r="M1344" s="6" t="s">
        <v>21</v>
      </c>
      <c r="N1344" s="10">
        <f>IF(AND(Table1[[#This Row],[quantity]] &gt;= 0, Table1[[#This Row],[amount]] &gt;= 0), Table1[[#This Row],[quantity]] * Table1[[#This Row],[amount]], 0)</f>
        <v>0</v>
      </c>
      <c r="O1344" s="10">
        <f t="shared" si="80"/>
        <v>0</v>
      </c>
      <c r="P1344" s="10">
        <f t="shared" si="81"/>
        <v>0</v>
      </c>
      <c r="Q1344" s="10">
        <f t="shared" si="82"/>
        <v>-31</v>
      </c>
      <c r="R1344" s="10">
        <f t="shared" si="83"/>
        <v>28</v>
      </c>
      <c r="S1344" s="10">
        <f>IF(Table1[[#This Row],[quantity]]&gt;0,Table1[[#This Row],[quantity]],0)</f>
        <v>0</v>
      </c>
      <c r="T1344" s="10">
        <f>IF(AND(Table1[[#This Row],[quantity]]&lt;0,Table1[[#This Row],[amount]]&lt;0),Table1[[#This Row],[quantity]]*Table1[[#This Row],[amount]],0)</f>
        <v>379.46</v>
      </c>
      <c r="U1344" s="10">
        <f>IF(Table1[[#This Row],[quantity]]&lt;0,Table1[[#This Row],[quantity]],0)</f>
        <v>-1</v>
      </c>
    </row>
    <row r="1345" spans="1:21" ht="14.25" customHeight="1" x14ac:dyDescent="0.25">
      <c r="A1345" s="5">
        <v>45628</v>
      </c>
      <c r="B1345" s="6" t="s">
        <v>83</v>
      </c>
      <c r="C1345" s="6" t="s">
        <v>186</v>
      </c>
      <c r="D1345" s="6" t="s">
        <v>187</v>
      </c>
      <c r="E1345" s="6" t="s">
        <v>24</v>
      </c>
      <c r="F1345" s="6" t="s">
        <v>25</v>
      </c>
      <c r="G1345" s="6" t="s">
        <v>18</v>
      </c>
      <c r="H1345" s="6" t="s">
        <v>102</v>
      </c>
      <c r="I1345" s="6">
        <v>36</v>
      </c>
      <c r="J1345" s="6">
        <v>-1</v>
      </c>
      <c r="K1345" s="6">
        <v>-379.46</v>
      </c>
      <c r="L1345" s="6" t="s">
        <v>86</v>
      </c>
      <c r="M1345" s="6" t="s">
        <v>21</v>
      </c>
      <c r="N1345" s="10">
        <f>IF(AND(Table1[[#This Row],[quantity]] &gt;= 0, Table1[[#This Row],[amount]] &gt;= 0), Table1[[#This Row],[quantity]] * Table1[[#This Row],[amount]], 0)</f>
        <v>0</v>
      </c>
      <c r="O1345" s="10">
        <f t="shared" si="80"/>
        <v>0</v>
      </c>
      <c r="P1345" s="10">
        <f t="shared" si="81"/>
        <v>0</v>
      </c>
      <c r="Q1345" s="10">
        <f t="shared" si="82"/>
        <v>-30</v>
      </c>
      <c r="R1345" s="10">
        <f t="shared" si="83"/>
        <v>27</v>
      </c>
      <c r="S1345" s="10">
        <f>IF(Table1[[#This Row],[quantity]]&gt;0,Table1[[#This Row],[quantity]],0)</f>
        <v>0</v>
      </c>
      <c r="T1345" s="10">
        <f>IF(AND(Table1[[#This Row],[quantity]]&lt;0,Table1[[#This Row],[amount]]&lt;0),Table1[[#This Row],[quantity]]*Table1[[#This Row],[amount]],0)</f>
        <v>379.46</v>
      </c>
      <c r="U1345" s="10">
        <f>IF(Table1[[#This Row],[quantity]]&lt;0,Table1[[#This Row],[quantity]],0)</f>
        <v>-1</v>
      </c>
    </row>
    <row r="1346" spans="1:21" ht="14.25" customHeight="1" x14ac:dyDescent="0.25">
      <c r="A1346" s="5">
        <v>45628</v>
      </c>
      <c r="B1346" s="6" t="s">
        <v>83</v>
      </c>
      <c r="C1346" s="6" t="s">
        <v>353</v>
      </c>
      <c r="D1346" s="6" t="s">
        <v>354</v>
      </c>
      <c r="E1346" s="6" t="s">
        <v>264</v>
      </c>
      <c r="F1346" s="6" t="s">
        <v>355</v>
      </c>
      <c r="G1346" s="6" t="s">
        <v>40</v>
      </c>
      <c r="H1346" s="6" t="s">
        <v>134</v>
      </c>
      <c r="I1346" s="6">
        <v>48</v>
      </c>
      <c r="J1346" s="6">
        <v>-1</v>
      </c>
      <c r="K1346" s="6">
        <v>-374.17</v>
      </c>
      <c r="L1346" s="6" t="s">
        <v>86</v>
      </c>
      <c r="M1346" s="6" t="s">
        <v>207</v>
      </c>
      <c r="N1346" s="10">
        <f>IF(AND(Table1[[#This Row],[quantity]] &gt;= 0, Table1[[#This Row],[amount]] &gt;= 0), Table1[[#This Row],[quantity]] * Table1[[#This Row],[amount]], 0)</f>
        <v>0</v>
      </c>
      <c r="O1346" s="10">
        <f t="shared" ref="O1346:O1409" si="84">SUMIF(C1346:C2846,C1346,N1346:N2846)</f>
        <v>0</v>
      </c>
      <c r="P1346" s="10">
        <f t="shared" ref="P1346:P1409" si="85">SUMIF(M1346:M2846,M1346,N1346:N2846)</f>
        <v>1928.8899999999999</v>
      </c>
      <c r="Q1346" s="10">
        <f t="shared" ref="Q1346:Q1409" si="86">SUMIF(M1346:M2846,M1346,J1346:J2846)</f>
        <v>-119</v>
      </c>
      <c r="R1346" s="10">
        <f t="shared" ref="R1346:R1409" si="87">COUNTIF(M1346:M2846,M1346)</f>
        <v>113</v>
      </c>
      <c r="S1346" s="10">
        <f>IF(Table1[[#This Row],[quantity]]&gt;0,Table1[[#This Row],[quantity]],0)</f>
        <v>0</v>
      </c>
      <c r="T1346" s="10">
        <f>IF(AND(Table1[[#This Row],[quantity]]&lt;0,Table1[[#This Row],[amount]]&lt;0),Table1[[#This Row],[quantity]]*Table1[[#This Row],[amount]],0)</f>
        <v>374.17</v>
      </c>
      <c r="U1346" s="10">
        <f>IF(Table1[[#This Row],[quantity]]&lt;0,Table1[[#This Row],[quantity]],0)</f>
        <v>-1</v>
      </c>
    </row>
    <row r="1347" spans="1:21" ht="14.25" customHeight="1" x14ac:dyDescent="0.25">
      <c r="A1347" s="5">
        <v>45628</v>
      </c>
      <c r="B1347" s="6" t="s">
        <v>13</v>
      </c>
      <c r="C1347" s="6" t="s">
        <v>29</v>
      </c>
      <c r="D1347" s="6" t="s">
        <v>30</v>
      </c>
      <c r="E1347" s="6" t="s">
        <v>16</v>
      </c>
      <c r="F1347" s="6" t="s">
        <v>17</v>
      </c>
      <c r="G1347" s="6" t="s">
        <v>31</v>
      </c>
      <c r="H1347" s="6" t="s">
        <v>32</v>
      </c>
      <c r="I1347" s="6">
        <v>54</v>
      </c>
      <c r="J1347" s="6">
        <v>-2</v>
      </c>
      <c r="K1347" s="6">
        <v>-184.22</v>
      </c>
      <c r="L1347" s="6" t="s">
        <v>20</v>
      </c>
      <c r="M1347" s="6" t="s">
        <v>21</v>
      </c>
      <c r="N1347" s="10">
        <f>IF(AND(Table1[[#This Row],[quantity]] &gt;= 0, Table1[[#This Row],[amount]] &gt;= 0), Table1[[#This Row],[quantity]] * Table1[[#This Row],[amount]], 0)</f>
        <v>0</v>
      </c>
      <c r="O1347" s="10">
        <f t="shared" si="84"/>
        <v>0</v>
      </c>
      <c r="P1347" s="10">
        <f t="shared" si="85"/>
        <v>0</v>
      </c>
      <c r="Q1347" s="10">
        <f t="shared" si="86"/>
        <v>-29</v>
      </c>
      <c r="R1347" s="10">
        <f t="shared" si="87"/>
        <v>26</v>
      </c>
      <c r="S1347" s="10">
        <f>IF(Table1[[#This Row],[quantity]]&gt;0,Table1[[#This Row],[quantity]],0)</f>
        <v>0</v>
      </c>
      <c r="T1347" s="10">
        <f>IF(AND(Table1[[#This Row],[quantity]]&lt;0,Table1[[#This Row],[amount]]&lt;0),Table1[[#This Row],[quantity]]*Table1[[#This Row],[amount]],0)</f>
        <v>368.44</v>
      </c>
      <c r="U1347" s="10">
        <f>IF(Table1[[#This Row],[quantity]]&lt;0,Table1[[#This Row],[quantity]],0)</f>
        <v>-2</v>
      </c>
    </row>
    <row r="1348" spans="1:21" ht="14.25" customHeight="1" x14ac:dyDescent="0.25">
      <c r="A1348" s="5">
        <v>45628</v>
      </c>
      <c r="B1348" s="6" t="s">
        <v>13</v>
      </c>
      <c r="C1348" s="6" t="s">
        <v>29</v>
      </c>
      <c r="D1348" s="6" t="s">
        <v>30</v>
      </c>
      <c r="E1348" s="6" t="s">
        <v>16</v>
      </c>
      <c r="F1348" s="6" t="s">
        <v>17</v>
      </c>
      <c r="G1348" s="6" t="s">
        <v>31</v>
      </c>
      <c r="H1348" s="6" t="s">
        <v>32</v>
      </c>
      <c r="I1348" s="6">
        <v>12</v>
      </c>
      <c r="J1348" s="6">
        <v>-1</v>
      </c>
      <c r="K1348" s="6">
        <v>-350.88</v>
      </c>
      <c r="L1348" s="6" t="s">
        <v>20</v>
      </c>
      <c r="M1348" s="6" t="s">
        <v>21</v>
      </c>
      <c r="N1348" s="10">
        <f>IF(AND(Table1[[#This Row],[quantity]] &gt;= 0, Table1[[#This Row],[amount]] &gt;= 0), Table1[[#This Row],[quantity]] * Table1[[#This Row],[amount]], 0)</f>
        <v>0</v>
      </c>
      <c r="O1348" s="10">
        <f t="shared" si="84"/>
        <v>0</v>
      </c>
      <c r="P1348" s="10">
        <f t="shared" si="85"/>
        <v>0</v>
      </c>
      <c r="Q1348" s="10">
        <f t="shared" si="86"/>
        <v>-27</v>
      </c>
      <c r="R1348" s="10">
        <f t="shared" si="87"/>
        <v>25</v>
      </c>
      <c r="S1348" s="10">
        <f>IF(Table1[[#This Row],[quantity]]&gt;0,Table1[[#This Row],[quantity]],0)</f>
        <v>0</v>
      </c>
      <c r="T1348" s="10">
        <f>IF(AND(Table1[[#This Row],[quantity]]&lt;0,Table1[[#This Row],[amount]]&lt;0),Table1[[#This Row],[quantity]]*Table1[[#This Row],[amount]],0)</f>
        <v>350.88</v>
      </c>
      <c r="U1348" s="10">
        <f>IF(Table1[[#This Row],[quantity]]&lt;0,Table1[[#This Row],[quantity]],0)</f>
        <v>-1</v>
      </c>
    </row>
    <row r="1349" spans="1:21" ht="14.25" customHeight="1" x14ac:dyDescent="0.25">
      <c r="A1349" s="5">
        <v>45628</v>
      </c>
      <c r="B1349" s="6" t="s">
        <v>83</v>
      </c>
      <c r="C1349" s="6" t="s">
        <v>156</v>
      </c>
      <c r="D1349" s="6" t="s">
        <v>157</v>
      </c>
      <c r="E1349" s="6" t="s">
        <v>24</v>
      </c>
      <c r="F1349" s="6" t="s">
        <v>25</v>
      </c>
      <c r="G1349" s="6" t="s">
        <v>77</v>
      </c>
      <c r="H1349" s="6" t="s">
        <v>78</v>
      </c>
      <c r="I1349" s="6">
        <v>48</v>
      </c>
      <c r="J1349" s="6">
        <v>-2</v>
      </c>
      <c r="K1349" s="6">
        <v>-172.18</v>
      </c>
      <c r="L1349" s="6" t="s">
        <v>153</v>
      </c>
      <c r="M1349" s="6" t="s">
        <v>207</v>
      </c>
      <c r="N1349" s="10">
        <f>IF(AND(Table1[[#This Row],[quantity]] &gt;= 0, Table1[[#This Row],[amount]] &gt;= 0), Table1[[#This Row],[quantity]] * Table1[[#This Row],[amount]], 0)</f>
        <v>0</v>
      </c>
      <c r="O1349" s="10">
        <f t="shared" si="84"/>
        <v>0</v>
      </c>
      <c r="P1349" s="10">
        <f t="shared" si="85"/>
        <v>1928.8899999999999</v>
      </c>
      <c r="Q1349" s="10">
        <f t="shared" si="86"/>
        <v>-118</v>
      </c>
      <c r="R1349" s="10">
        <f t="shared" si="87"/>
        <v>112</v>
      </c>
      <c r="S1349" s="10">
        <f>IF(Table1[[#This Row],[quantity]]&gt;0,Table1[[#This Row],[quantity]],0)</f>
        <v>0</v>
      </c>
      <c r="T1349" s="10">
        <f>IF(AND(Table1[[#This Row],[quantity]]&lt;0,Table1[[#This Row],[amount]]&lt;0),Table1[[#This Row],[quantity]]*Table1[[#This Row],[amount]],0)</f>
        <v>344.36</v>
      </c>
      <c r="U1349" s="10">
        <f>IF(Table1[[#This Row],[quantity]]&lt;0,Table1[[#This Row],[quantity]],0)</f>
        <v>-2</v>
      </c>
    </row>
    <row r="1350" spans="1:21" ht="14.25" customHeight="1" x14ac:dyDescent="0.25">
      <c r="A1350" s="5">
        <v>45628</v>
      </c>
      <c r="B1350" s="6" t="s">
        <v>83</v>
      </c>
      <c r="C1350" s="6" t="s">
        <v>154</v>
      </c>
      <c r="D1350" s="6" t="s">
        <v>155</v>
      </c>
      <c r="E1350" s="6" t="s">
        <v>24</v>
      </c>
      <c r="F1350" s="6" t="s">
        <v>25</v>
      </c>
      <c r="G1350" s="6" t="s">
        <v>77</v>
      </c>
      <c r="H1350" s="6" t="s">
        <v>78</v>
      </c>
      <c r="I1350" s="6">
        <v>48</v>
      </c>
      <c r="J1350" s="6">
        <v>-2</v>
      </c>
      <c r="K1350" s="6">
        <v>-172.18</v>
      </c>
      <c r="L1350" s="6" t="s">
        <v>153</v>
      </c>
      <c r="M1350" s="6" t="s">
        <v>207</v>
      </c>
      <c r="N1350" s="10">
        <f>IF(AND(Table1[[#This Row],[quantity]] &gt;= 0, Table1[[#This Row],[amount]] &gt;= 0), Table1[[#This Row],[quantity]] * Table1[[#This Row],[amount]], 0)</f>
        <v>0</v>
      </c>
      <c r="O1350" s="10">
        <f t="shared" si="84"/>
        <v>0</v>
      </c>
      <c r="P1350" s="10">
        <f t="shared" si="85"/>
        <v>1928.8899999999999</v>
      </c>
      <c r="Q1350" s="10">
        <f t="shared" si="86"/>
        <v>-116</v>
      </c>
      <c r="R1350" s="10">
        <f t="shared" si="87"/>
        <v>111</v>
      </c>
      <c r="S1350" s="10">
        <f>IF(Table1[[#This Row],[quantity]]&gt;0,Table1[[#This Row],[quantity]],0)</f>
        <v>0</v>
      </c>
      <c r="T1350" s="10">
        <f>IF(AND(Table1[[#This Row],[quantity]]&lt;0,Table1[[#This Row],[amount]]&lt;0),Table1[[#This Row],[quantity]]*Table1[[#This Row],[amount]],0)</f>
        <v>344.36</v>
      </c>
      <c r="U1350" s="10">
        <f>IF(Table1[[#This Row],[quantity]]&lt;0,Table1[[#This Row],[quantity]],0)</f>
        <v>-2</v>
      </c>
    </row>
    <row r="1351" spans="1:21" ht="14.25" customHeight="1" x14ac:dyDescent="0.25">
      <c r="A1351" s="5">
        <v>45628</v>
      </c>
      <c r="B1351" s="6" t="s">
        <v>83</v>
      </c>
      <c r="C1351" s="6" t="s">
        <v>397</v>
      </c>
      <c r="D1351" s="6" t="s">
        <v>398</v>
      </c>
      <c r="E1351" s="6" t="s">
        <v>224</v>
      </c>
      <c r="F1351" s="6" t="s">
        <v>225</v>
      </c>
      <c r="G1351" s="6" t="s">
        <v>74</v>
      </c>
      <c r="H1351" s="6" t="s">
        <v>76</v>
      </c>
      <c r="I1351" s="6">
        <v>30</v>
      </c>
      <c r="J1351" s="6">
        <v>-1</v>
      </c>
      <c r="K1351" s="6">
        <v>-340.91</v>
      </c>
      <c r="L1351" s="6" t="s">
        <v>86</v>
      </c>
      <c r="M1351" s="6" t="s">
        <v>207</v>
      </c>
      <c r="N1351" s="10">
        <f>IF(AND(Table1[[#This Row],[quantity]] &gt;= 0, Table1[[#This Row],[amount]] &gt;= 0), Table1[[#This Row],[quantity]] * Table1[[#This Row],[amount]], 0)</f>
        <v>0</v>
      </c>
      <c r="O1351" s="10">
        <f t="shared" si="84"/>
        <v>0</v>
      </c>
      <c r="P1351" s="10">
        <f t="shared" si="85"/>
        <v>1928.8899999999999</v>
      </c>
      <c r="Q1351" s="10">
        <f t="shared" si="86"/>
        <v>-114</v>
      </c>
      <c r="R1351" s="10">
        <f t="shared" si="87"/>
        <v>110</v>
      </c>
      <c r="S1351" s="10">
        <f>IF(Table1[[#This Row],[quantity]]&gt;0,Table1[[#This Row],[quantity]],0)</f>
        <v>0</v>
      </c>
      <c r="T1351" s="10">
        <f>IF(AND(Table1[[#This Row],[quantity]]&lt;0,Table1[[#This Row],[amount]]&lt;0),Table1[[#This Row],[quantity]]*Table1[[#This Row],[amount]],0)</f>
        <v>340.91</v>
      </c>
      <c r="U1351" s="10">
        <f>IF(Table1[[#This Row],[quantity]]&lt;0,Table1[[#This Row],[quantity]],0)</f>
        <v>-1</v>
      </c>
    </row>
    <row r="1352" spans="1:21" ht="14.25" customHeight="1" x14ac:dyDescent="0.25">
      <c r="A1352" s="5">
        <v>45628</v>
      </c>
      <c r="B1352" s="6" t="s">
        <v>83</v>
      </c>
      <c r="C1352" s="6" t="s">
        <v>397</v>
      </c>
      <c r="D1352" s="6" t="s">
        <v>398</v>
      </c>
      <c r="E1352" s="6" t="s">
        <v>224</v>
      </c>
      <c r="F1352" s="6" t="s">
        <v>225</v>
      </c>
      <c r="G1352" s="6" t="s">
        <v>74</v>
      </c>
      <c r="H1352" s="6" t="s">
        <v>76</v>
      </c>
      <c r="I1352" s="6">
        <v>30</v>
      </c>
      <c r="J1352" s="6">
        <v>-1</v>
      </c>
      <c r="K1352" s="6">
        <v>-340.91</v>
      </c>
      <c r="L1352" s="6" t="s">
        <v>86</v>
      </c>
      <c r="M1352" s="6" t="s">
        <v>207</v>
      </c>
      <c r="N1352" s="10">
        <f>IF(AND(Table1[[#This Row],[quantity]] &gt;= 0, Table1[[#This Row],[amount]] &gt;= 0), Table1[[#This Row],[quantity]] * Table1[[#This Row],[amount]], 0)</f>
        <v>0</v>
      </c>
      <c r="O1352" s="10">
        <f t="shared" si="84"/>
        <v>0</v>
      </c>
      <c r="P1352" s="10">
        <f t="shared" si="85"/>
        <v>1928.8899999999999</v>
      </c>
      <c r="Q1352" s="10">
        <f t="shared" si="86"/>
        <v>-113</v>
      </c>
      <c r="R1352" s="10">
        <f t="shared" si="87"/>
        <v>109</v>
      </c>
      <c r="S1352" s="10">
        <f>IF(Table1[[#This Row],[quantity]]&gt;0,Table1[[#This Row],[quantity]],0)</f>
        <v>0</v>
      </c>
      <c r="T1352" s="10">
        <f>IF(AND(Table1[[#This Row],[quantity]]&lt;0,Table1[[#This Row],[amount]]&lt;0),Table1[[#This Row],[quantity]]*Table1[[#This Row],[amount]],0)</f>
        <v>340.91</v>
      </c>
      <c r="U1352" s="10">
        <f>IF(Table1[[#This Row],[quantity]]&lt;0,Table1[[#This Row],[quantity]],0)</f>
        <v>-1</v>
      </c>
    </row>
    <row r="1353" spans="1:21" ht="14.25" customHeight="1" x14ac:dyDescent="0.25">
      <c r="A1353" s="5">
        <v>45628</v>
      </c>
      <c r="B1353" s="6" t="s">
        <v>83</v>
      </c>
      <c r="C1353" s="6" t="s">
        <v>201</v>
      </c>
      <c r="D1353" s="6" t="s">
        <v>202</v>
      </c>
      <c r="E1353" s="6" t="s">
        <v>16</v>
      </c>
      <c r="F1353" s="6" t="s">
        <v>17</v>
      </c>
      <c r="G1353" s="6" t="s">
        <v>31</v>
      </c>
      <c r="H1353" s="6" t="s">
        <v>117</v>
      </c>
      <c r="I1353" s="6">
        <v>120</v>
      </c>
      <c r="J1353" s="6">
        <v>-3</v>
      </c>
      <c r="K1353" s="6">
        <v>-113.49</v>
      </c>
      <c r="L1353" s="6" t="s">
        <v>86</v>
      </c>
      <c r="M1353" s="6" t="s">
        <v>207</v>
      </c>
      <c r="N1353" s="10">
        <f>IF(AND(Table1[[#This Row],[quantity]] &gt;= 0, Table1[[#This Row],[amount]] &gt;= 0), Table1[[#This Row],[quantity]] * Table1[[#This Row],[amount]], 0)</f>
        <v>0</v>
      </c>
      <c r="O1353" s="10">
        <f t="shared" si="84"/>
        <v>0</v>
      </c>
      <c r="P1353" s="10">
        <f t="shared" si="85"/>
        <v>1928.8899999999999</v>
      </c>
      <c r="Q1353" s="10">
        <f t="shared" si="86"/>
        <v>-112</v>
      </c>
      <c r="R1353" s="10">
        <f t="shared" si="87"/>
        <v>108</v>
      </c>
      <c r="S1353" s="10">
        <f>IF(Table1[[#This Row],[quantity]]&gt;0,Table1[[#This Row],[quantity]],0)</f>
        <v>0</v>
      </c>
      <c r="T1353" s="10">
        <f>IF(AND(Table1[[#This Row],[quantity]]&lt;0,Table1[[#This Row],[amount]]&lt;0),Table1[[#This Row],[quantity]]*Table1[[#This Row],[amount]],0)</f>
        <v>340.46999999999997</v>
      </c>
      <c r="U1353" s="10">
        <f>IF(Table1[[#This Row],[quantity]]&lt;0,Table1[[#This Row],[quantity]],0)</f>
        <v>-3</v>
      </c>
    </row>
    <row r="1354" spans="1:21" ht="14.25" customHeight="1" x14ac:dyDescent="0.25">
      <c r="A1354" s="5">
        <v>45628</v>
      </c>
      <c r="B1354" s="6" t="s">
        <v>83</v>
      </c>
      <c r="C1354" s="6" t="s">
        <v>314</v>
      </c>
      <c r="D1354" s="6" t="s">
        <v>315</v>
      </c>
      <c r="E1354" s="6" t="s">
        <v>184</v>
      </c>
      <c r="F1354" s="6" t="s">
        <v>185</v>
      </c>
      <c r="G1354" s="6" t="s">
        <v>26</v>
      </c>
      <c r="H1354" s="6" t="s">
        <v>116</v>
      </c>
      <c r="I1354" s="6">
        <v>6</v>
      </c>
      <c r="J1354" s="6">
        <v>-1</v>
      </c>
      <c r="K1354" s="6">
        <v>-334.82</v>
      </c>
      <c r="L1354" s="6" t="s">
        <v>174</v>
      </c>
      <c r="M1354" s="6" t="s">
        <v>207</v>
      </c>
      <c r="N1354" s="10">
        <f>IF(AND(Table1[[#This Row],[quantity]] &gt;= 0, Table1[[#This Row],[amount]] &gt;= 0), Table1[[#This Row],[quantity]] * Table1[[#This Row],[amount]], 0)</f>
        <v>0</v>
      </c>
      <c r="O1354" s="10">
        <f t="shared" si="84"/>
        <v>0</v>
      </c>
      <c r="P1354" s="10">
        <f t="shared" si="85"/>
        <v>1928.8899999999999</v>
      </c>
      <c r="Q1354" s="10">
        <f t="shared" si="86"/>
        <v>-109</v>
      </c>
      <c r="R1354" s="10">
        <f t="shared" si="87"/>
        <v>107</v>
      </c>
      <c r="S1354" s="10">
        <f>IF(Table1[[#This Row],[quantity]]&gt;0,Table1[[#This Row],[quantity]],0)</f>
        <v>0</v>
      </c>
      <c r="T1354" s="10">
        <f>IF(AND(Table1[[#This Row],[quantity]]&lt;0,Table1[[#This Row],[amount]]&lt;0),Table1[[#This Row],[quantity]]*Table1[[#This Row],[amount]],0)</f>
        <v>334.82</v>
      </c>
      <c r="U1354" s="10">
        <f>IF(Table1[[#This Row],[quantity]]&lt;0,Table1[[#This Row],[quantity]],0)</f>
        <v>-1</v>
      </c>
    </row>
    <row r="1355" spans="1:21" ht="14.25" customHeight="1" x14ac:dyDescent="0.25">
      <c r="A1355" s="5">
        <v>45628</v>
      </c>
      <c r="B1355" s="6" t="s">
        <v>83</v>
      </c>
      <c r="C1355" s="6" t="s">
        <v>230</v>
      </c>
      <c r="D1355" s="6" t="s">
        <v>231</v>
      </c>
      <c r="E1355" s="6" t="s">
        <v>224</v>
      </c>
      <c r="F1355" s="6" t="s">
        <v>232</v>
      </c>
      <c r="G1355" s="6" t="s">
        <v>62</v>
      </c>
      <c r="H1355" s="6" t="s">
        <v>63</v>
      </c>
      <c r="I1355" s="6">
        <v>48</v>
      </c>
      <c r="J1355" s="6">
        <v>-2</v>
      </c>
      <c r="K1355" s="6">
        <v>-166.68</v>
      </c>
      <c r="L1355" s="6" t="s">
        <v>153</v>
      </c>
      <c r="M1355" s="6" t="s">
        <v>207</v>
      </c>
      <c r="N1355" s="10">
        <f>IF(AND(Table1[[#This Row],[quantity]] &gt;= 0, Table1[[#This Row],[amount]] &gt;= 0), Table1[[#This Row],[quantity]] * Table1[[#This Row],[amount]], 0)</f>
        <v>0</v>
      </c>
      <c r="O1355" s="10">
        <f t="shared" si="84"/>
        <v>0</v>
      </c>
      <c r="P1355" s="10">
        <f t="shared" si="85"/>
        <v>1928.8899999999999</v>
      </c>
      <c r="Q1355" s="10">
        <f t="shared" si="86"/>
        <v>-108</v>
      </c>
      <c r="R1355" s="10">
        <f t="shared" si="87"/>
        <v>106</v>
      </c>
      <c r="S1355" s="10">
        <f>IF(Table1[[#This Row],[quantity]]&gt;0,Table1[[#This Row],[quantity]],0)</f>
        <v>0</v>
      </c>
      <c r="T1355" s="10">
        <f>IF(AND(Table1[[#This Row],[quantity]]&lt;0,Table1[[#This Row],[amount]]&lt;0),Table1[[#This Row],[quantity]]*Table1[[#This Row],[amount]],0)</f>
        <v>333.36</v>
      </c>
      <c r="U1355" s="10">
        <f>IF(Table1[[#This Row],[quantity]]&lt;0,Table1[[#This Row],[quantity]],0)</f>
        <v>-2</v>
      </c>
    </row>
    <row r="1356" spans="1:21" ht="14.25" customHeight="1" x14ac:dyDescent="0.25">
      <c r="A1356" s="5">
        <v>45628</v>
      </c>
      <c r="B1356" s="6" t="s">
        <v>83</v>
      </c>
      <c r="C1356" s="6" t="s">
        <v>292</v>
      </c>
      <c r="D1356" s="6" t="s">
        <v>293</v>
      </c>
      <c r="E1356" s="6" t="s">
        <v>294</v>
      </c>
      <c r="F1356" s="6" t="s">
        <v>295</v>
      </c>
      <c r="G1356" s="6" t="s">
        <v>55</v>
      </c>
      <c r="H1356" s="6" t="s">
        <v>56</v>
      </c>
      <c r="I1356" s="6">
        <v>12</v>
      </c>
      <c r="J1356" s="6">
        <v>-1</v>
      </c>
      <c r="K1356" s="6">
        <v>-332.5</v>
      </c>
      <c r="L1356" s="6" t="s">
        <v>86</v>
      </c>
      <c r="M1356" s="6" t="s">
        <v>207</v>
      </c>
      <c r="N1356" s="10">
        <f>IF(AND(Table1[[#This Row],[quantity]] &gt;= 0, Table1[[#This Row],[amount]] &gt;= 0), Table1[[#This Row],[quantity]] * Table1[[#This Row],[amount]], 0)</f>
        <v>0</v>
      </c>
      <c r="O1356" s="10">
        <f t="shared" si="84"/>
        <v>0</v>
      </c>
      <c r="P1356" s="10">
        <f t="shared" si="85"/>
        <v>1928.8899999999999</v>
      </c>
      <c r="Q1356" s="10">
        <f t="shared" si="86"/>
        <v>-106</v>
      </c>
      <c r="R1356" s="10">
        <f t="shared" si="87"/>
        <v>105</v>
      </c>
      <c r="S1356" s="10">
        <f>IF(Table1[[#This Row],[quantity]]&gt;0,Table1[[#This Row],[quantity]],0)</f>
        <v>0</v>
      </c>
      <c r="T1356" s="10">
        <f>IF(AND(Table1[[#This Row],[quantity]]&lt;0,Table1[[#This Row],[amount]]&lt;0),Table1[[#This Row],[quantity]]*Table1[[#This Row],[amount]],0)</f>
        <v>332.5</v>
      </c>
      <c r="U1356" s="10">
        <f>IF(Table1[[#This Row],[quantity]]&lt;0,Table1[[#This Row],[quantity]],0)</f>
        <v>-1</v>
      </c>
    </row>
    <row r="1357" spans="1:21" ht="14.25" customHeight="1" x14ac:dyDescent="0.25">
      <c r="A1357" s="5">
        <v>45628</v>
      </c>
      <c r="B1357" s="6" t="s">
        <v>83</v>
      </c>
      <c r="C1357" s="6" t="s">
        <v>376</v>
      </c>
      <c r="D1357" s="6" t="s">
        <v>377</v>
      </c>
      <c r="E1357" s="6" t="s">
        <v>16</v>
      </c>
      <c r="F1357" s="6" t="s">
        <v>17</v>
      </c>
      <c r="G1357" s="6" t="s">
        <v>55</v>
      </c>
      <c r="H1357" s="6" t="s">
        <v>56</v>
      </c>
      <c r="I1357" s="6">
        <v>12</v>
      </c>
      <c r="J1357" s="6">
        <v>-1</v>
      </c>
      <c r="K1357" s="6">
        <v>-332.5</v>
      </c>
      <c r="L1357" s="6" t="s">
        <v>174</v>
      </c>
      <c r="M1357" s="6" t="s">
        <v>207</v>
      </c>
      <c r="N1357" s="10">
        <f>IF(AND(Table1[[#This Row],[quantity]] &gt;= 0, Table1[[#This Row],[amount]] &gt;= 0), Table1[[#This Row],[quantity]] * Table1[[#This Row],[amount]], 0)</f>
        <v>0</v>
      </c>
      <c r="O1357" s="10">
        <f t="shared" si="84"/>
        <v>0</v>
      </c>
      <c r="P1357" s="10">
        <f t="shared" si="85"/>
        <v>1928.8899999999999</v>
      </c>
      <c r="Q1357" s="10">
        <f t="shared" si="86"/>
        <v>-105</v>
      </c>
      <c r="R1357" s="10">
        <f t="shared" si="87"/>
        <v>104</v>
      </c>
      <c r="S1357" s="10">
        <f>IF(Table1[[#This Row],[quantity]]&gt;0,Table1[[#This Row],[quantity]],0)</f>
        <v>0</v>
      </c>
      <c r="T1357" s="10">
        <f>IF(AND(Table1[[#This Row],[quantity]]&lt;0,Table1[[#This Row],[amount]]&lt;0),Table1[[#This Row],[quantity]]*Table1[[#This Row],[amount]],0)</f>
        <v>332.5</v>
      </c>
      <c r="U1357" s="10">
        <f>IF(Table1[[#This Row],[quantity]]&lt;0,Table1[[#This Row],[quantity]],0)</f>
        <v>-1</v>
      </c>
    </row>
    <row r="1358" spans="1:21" ht="14.25" customHeight="1" x14ac:dyDescent="0.25">
      <c r="A1358" s="5">
        <v>45628</v>
      </c>
      <c r="B1358" s="6" t="s">
        <v>83</v>
      </c>
      <c r="C1358" s="6" t="s">
        <v>385</v>
      </c>
      <c r="D1358" s="6" t="s">
        <v>386</v>
      </c>
      <c r="E1358" s="6" t="s">
        <v>24</v>
      </c>
      <c r="F1358" s="6" t="s">
        <v>25</v>
      </c>
      <c r="G1358" s="6" t="s">
        <v>55</v>
      </c>
      <c r="H1358" s="6" t="s">
        <v>56</v>
      </c>
      <c r="I1358" s="6">
        <v>12</v>
      </c>
      <c r="J1358" s="6">
        <v>-1</v>
      </c>
      <c r="K1358" s="6">
        <v>-332.5</v>
      </c>
      <c r="L1358" s="6" t="s">
        <v>86</v>
      </c>
      <c r="M1358" s="6" t="s">
        <v>207</v>
      </c>
      <c r="N1358" s="10">
        <f>IF(AND(Table1[[#This Row],[quantity]] &gt;= 0, Table1[[#This Row],[amount]] &gt;= 0), Table1[[#This Row],[quantity]] * Table1[[#This Row],[amount]], 0)</f>
        <v>0</v>
      </c>
      <c r="O1358" s="10">
        <f t="shared" si="84"/>
        <v>0</v>
      </c>
      <c r="P1358" s="10">
        <f t="shared" si="85"/>
        <v>1928.8899999999999</v>
      </c>
      <c r="Q1358" s="10">
        <f t="shared" si="86"/>
        <v>-104</v>
      </c>
      <c r="R1358" s="10">
        <f t="shared" si="87"/>
        <v>103</v>
      </c>
      <c r="S1358" s="10">
        <f>IF(Table1[[#This Row],[quantity]]&gt;0,Table1[[#This Row],[quantity]],0)</f>
        <v>0</v>
      </c>
      <c r="T1358" s="10">
        <f>IF(AND(Table1[[#This Row],[quantity]]&lt;0,Table1[[#This Row],[amount]]&lt;0),Table1[[#This Row],[quantity]]*Table1[[#This Row],[amount]],0)</f>
        <v>332.5</v>
      </c>
      <c r="U1358" s="10">
        <f>IF(Table1[[#This Row],[quantity]]&lt;0,Table1[[#This Row],[quantity]],0)</f>
        <v>-1</v>
      </c>
    </row>
    <row r="1359" spans="1:21" ht="14.25" customHeight="1" x14ac:dyDescent="0.25">
      <c r="A1359" s="5">
        <v>45628</v>
      </c>
      <c r="B1359" s="6" t="s">
        <v>83</v>
      </c>
      <c r="C1359" s="6" t="s">
        <v>387</v>
      </c>
      <c r="D1359" s="6" t="s">
        <v>388</v>
      </c>
      <c r="E1359" s="6" t="s">
        <v>36</v>
      </c>
      <c r="F1359" s="6" t="s">
        <v>37</v>
      </c>
      <c r="G1359" s="6" t="s">
        <v>55</v>
      </c>
      <c r="H1359" s="6" t="s">
        <v>56</v>
      </c>
      <c r="I1359" s="6">
        <v>12</v>
      </c>
      <c r="J1359" s="6">
        <v>-1</v>
      </c>
      <c r="K1359" s="6">
        <v>-332.5</v>
      </c>
      <c r="L1359" s="6" t="s">
        <v>174</v>
      </c>
      <c r="M1359" s="6" t="s">
        <v>207</v>
      </c>
      <c r="N1359" s="10">
        <f>IF(AND(Table1[[#This Row],[quantity]] &gt;= 0, Table1[[#This Row],[amount]] &gt;= 0), Table1[[#This Row],[quantity]] * Table1[[#This Row],[amount]], 0)</f>
        <v>0</v>
      </c>
      <c r="O1359" s="10">
        <f t="shared" si="84"/>
        <v>0</v>
      </c>
      <c r="P1359" s="10">
        <f t="shared" si="85"/>
        <v>1928.8899999999999</v>
      </c>
      <c r="Q1359" s="10">
        <f t="shared" si="86"/>
        <v>-103</v>
      </c>
      <c r="R1359" s="10">
        <f t="shared" si="87"/>
        <v>102</v>
      </c>
      <c r="S1359" s="10">
        <f>IF(Table1[[#This Row],[quantity]]&gt;0,Table1[[#This Row],[quantity]],0)</f>
        <v>0</v>
      </c>
      <c r="T1359" s="10">
        <f>IF(AND(Table1[[#This Row],[quantity]]&lt;0,Table1[[#This Row],[amount]]&lt;0),Table1[[#This Row],[quantity]]*Table1[[#This Row],[amount]],0)</f>
        <v>332.5</v>
      </c>
      <c r="U1359" s="10">
        <f>IF(Table1[[#This Row],[quantity]]&lt;0,Table1[[#This Row],[quantity]],0)</f>
        <v>-1</v>
      </c>
    </row>
    <row r="1360" spans="1:21" ht="14.25" customHeight="1" x14ac:dyDescent="0.25">
      <c r="A1360" s="5">
        <v>45628</v>
      </c>
      <c r="B1360" s="6" t="s">
        <v>83</v>
      </c>
      <c r="C1360" s="6" t="s">
        <v>177</v>
      </c>
      <c r="D1360" s="6" t="s">
        <v>178</v>
      </c>
      <c r="E1360" s="6" t="s">
        <v>45</v>
      </c>
      <c r="F1360" s="6" t="s">
        <v>46</v>
      </c>
      <c r="G1360" s="6" t="s">
        <v>31</v>
      </c>
      <c r="H1360" s="6" t="s">
        <v>32</v>
      </c>
      <c r="I1360" s="6">
        <v>12</v>
      </c>
      <c r="J1360" s="6">
        <v>-1</v>
      </c>
      <c r="K1360" s="6">
        <v>-330.23</v>
      </c>
      <c r="L1360" s="6" t="s">
        <v>179</v>
      </c>
      <c r="M1360" s="6" t="s">
        <v>207</v>
      </c>
      <c r="N1360" s="10">
        <f>IF(AND(Table1[[#This Row],[quantity]] &gt;= 0, Table1[[#This Row],[amount]] &gt;= 0), Table1[[#This Row],[quantity]] * Table1[[#This Row],[amount]], 0)</f>
        <v>0</v>
      </c>
      <c r="O1360" s="10">
        <f t="shared" si="84"/>
        <v>0</v>
      </c>
      <c r="P1360" s="10">
        <f t="shared" si="85"/>
        <v>1928.8899999999999</v>
      </c>
      <c r="Q1360" s="10">
        <f t="shared" si="86"/>
        <v>-102</v>
      </c>
      <c r="R1360" s="10">
        <f t="shared" si="87"/>
        <v>101</v>
      </c>
      <c r="S1360" s="10">
        <f>IF(Table1[[#This Row],[quantity]]&gt;0,Table1[[#This Row],[quantity]],0)</f>
        <v>0</v>
      </c>
      <c r="T1360" s="10">
        <f>IF(AND(Table1[[#This Row],[quantity]]&lt;0,Table1[[#This Row],[amount]]&lt;0),Table1[[#This Row],[quantity]]*Table1[[#This Row],[amount]],0)</f>
        <v>330.23</v>
      </c>
      <c r="U1360" s="10">
        <f>IF(Table1[[#This Row],[quantity]]&lt;0,Table1[[#This Row],[quantity]],0)</f>
        <v>-1</v>
      </c>
    </row>
    <row r="1361" spans="1:21" ht="14.25" customHeight="1" x14ac:dyDescent="0.25">
      <c r="A1361" s="5">
        <v>45628</v>
      </c>
      <c r="B1361" s="6" t="s">
        <v>83</v>
      </c>
      <c r="C1361" s="6" t="s">
        <v>383</v>
      </c>
      <c r="D1361" s="6" t="s">
        <v>384</v>
      </c>
      <c r="E1361" s="6" t="s">
        <v>16</v>
      </c>
      <c r="F1361" s="6" t="s">
        <v>17</v>
      </c>
      <c r="G1361" s="6" t="s">
        <v>55</v>
      </c>
      <c r="H1361" s="6" t="s">
        <v>56</v>
      </c>
      <c r="I1361" s="6">
        <v>40</v>
      </c>
      <c r="J1361" s="6">
        <v>-2</v>
      </c>
      <c r="K1361" s="6">
        <v>-165</v>
      </c>
      <c r="L1361" s="6" t="s">
        <v>86</v>
      </c>
      <c r="M1361" s="6" t="s">
        <v>207</v>
      </c>
      <c r="N1361" s="10">
        <f>IF(AND(Table1[[#This Row],[quantity]] &gt;= 0, Table1[[#This Row],[amount]] &gt;= 0), Table1[[#This Row],[quantity]] * Table1[[#This Row],[amount]], 0)</f>
        <v>0</v>
      </c>
      <c r="O1361" s="10">
        <f t="shared" si="84"/>
        <v>0</v>
      </c>
      <c r="P1361" s="10">
        <f t="shared" si="85"/>
        <v>1928.8899999999999</v>
      </c>
      <c r="Q1361" s="10">
        <f t="shared" si="86"/>
        <v>-101</v>
      </c>
      <c r="R1361" s="10">
        <f t="shared" si="87"/>
        <v>100</v>
      </c>
      <c r="S1361" s="10">
        <f>IF(Table1[[#This Row],[quantity]]&gt;0,Table1[[#This Row],[quantity]],0)</f>
        <v>0</v>
      </c>
      <c r="T1361" s="10">
        <f>IF(AND(Table1[[#This Row],[quantity]]&lt;0,Table1[[#This Row],[amount]]&lt;0),Table1[[#This Row],[quantity]]*Table1[[#This Row],[amount]],0)</f>
        <v>330</v>
      </c>
      <c r="U1361" s="10">
        <f>IF(Table1[[#This Row],[quantity]]&lt;0,Table1[[#This Row],[quantity]],0)</f>
        <v>-2</v>
      </c>
    </row>
    <row r="1362" spans="1:21" ht="14.25" customHeight="1" x14ac:dyDescent="0.25">
      <c r="A1362" s="5">
        <v>45628</v>
      </c>
      <c r="B1362" s="6" t="s">
        <v>83</v>
      </c>
      <c r="C1362" s="6" t="s">
        <v>376</v>
      </c>
      <c r="D1362" s="6" t="s">
        <v>377</v>
      </c>
      <c r="E1362" s="6" t="s">
        <v>16</v>
      </c>
      <c r="F1362" s="6" t="s">
        <v>17</v>
      </c>
      <c r="G1362" s="6" t="s">
        <v>55</v>
      </c>
      <c r="H1362" s="6" t="s">
        <v>56</v>
      </c>
      <c r="I1362" s="6">
        <v>40</v>
      </c>
      <c r="J1362" s="6">
        <v>-2</v>
      </c>
      <c r="K1362" s="6">
        <v>-165</v>
      </c>
      <c r="L1362" s="6" t="s">
        <v>174</v>
      </c>
      <c r="M1362" s="6" t="s">
        <v>207</v>
      </c>
      <c r="N1362" s="10">
        <f>IF(AND(Table1[[#This Row],[quantity]] &gt;= 0, Table1[[#This Row],[amount]] &gt;= 0), Table1[[#This Row],[quantity]] * Table1[[#This Row],[amount]], 0)</f>
        <v>0</v>
      </c>
      <c r="O1362" s="10">
        <f t="shared" si="84"/>
        <v>0</v>
      </c>
      <c r="P1362" s="10">
        <f t="shared" si="85"/>
        <v>1928.8899999999999</v>
      </c>
      <c r="Q1362" s="10">
        <f t="shared" si="86"/>
        <v>-99</v>
      </c>
      <c r="R1362" s="10">
        <f t="shared" si="87"/>
        <v>99</v>
      </c>
      <c r="S1362" s="10">
        <f>IF(Table1[[#This Row],[quantity]]&gt;0,Table1[[#This Row],[quantity]],0)</f>
        <v>0</v>
      </c>
      <c r="T1362" s="10">
        <f>IF(AND(Table1[[#This Row],[quantity]]&lt;0,Table1[[#This Row],[amount]]&lt;0),Table1[[#This Row],[quantity]]*Table1[[#This Row],[amount]],0)</f>
        <v>330</v>
      </c>
      <c r="U1362" s="10">
        <f>IF(Table1[[#This Row],[quantity]]&lt;0,Table1[[#This Row],[quantity]],0)</f>
        <v>-2</v>
      </c>
    </row>
    <row r="1363" spans="1:21" ht="14.25" customHeight="1" x14ac:dyDescent="0.25">
      <c r="A1363" s="5">
        <v>45640</v>
      </c>
      <c r="B1363" s="6" t="s">
        <v>57</v>
      </c>
      <c r="C1363" s="6" t="s">
        <v>65</v>
      </c>
      <c r="D1363" s="6" t="s">
        <v>66</v>
      </c>
      <c r="E1363" s="6" t="s">
        <v>60</v>
      </c>
      <c r="F1363" s="6" t="s">
        <v>61</v>
      </c>
      <c r="G1363" s="6" t="s">
        <v>31</v>
      </c>
      <c r="H1363" s="6" t="s">
        <v>32</v>
      </c>
      <c r="I1363" s="6">
        <v>18</v>
      </c>
      <c r="J1363" s="6">
        <v>1</v>
      </c>
      <c r="K1363" s="6">
        <v>328.95</v>
      </c>
      <c r="L1363" s="6"/>
      <c r="M1363" s="6" t="s">
        <v>105</v>
      </c>
      <c r="N1363" s="10">
        <f>IF(AND(Table1[[#This Row],[quantity]] &gt;= 0, Table1[[#This Row],[amount]] &gt;= 0), Table1[[#This Row],[quantity]] * Table1[[#This Row],[amount]], 0)</f>
        <v>328.95</v>
      </c>
      <c r="O1363" s="10">
        <f t="shared" si="84"/>
        <v>328.95</v>
      </c>
      <c r="P1363" s="10">
        <f t="shared" si="85"/>
        <v>1129.3699999999999</v>
      </c>
      <c r="Q1363" s="10">
        <f t="shared" si="86"/>
        <v>178</v>
      </c>
      <c r="R1363" s="10">
        <f t="shared" si="87"/>
        <v>8</v>
      </c>
      <c r="S1363" s="10">
        <f>IF(Table1[[#This Row],[quantity]]&gt;0,Table1[[#This Row],[quantity]],0)</f>
        <v>1</v>
      </c>
      <c r="T1363" s="10">
        <f>IF(AND(Table1[[#This Row],[quantity]]&lt;0,Table1[[#This Row],[amount]]&lt;0),Table1[[#This Row],[quantity]]*Table1[[#This Row],[amount]],0)</f>
        <v>0</v>
      </c>
      <c r="U1363" s="10">
        <f>IF(Table1[[#This Row],[quantity]]&lt;0,Table1[[#This Row],[quantity]],0)</f>
        <v>0</v>
      </c>
    </row>
    <row r="1364" spans="1:21" ht="14.25" customHeight="1" x14ac:dyDescent="0.25">
      <c r="A1364" s="5">
        <v>45642</v>
      </c>
      <c r="B1364" s="6" t="s">
        <v>57</v>
      </c>
      <c r="C1364" s="6" t="s">
        <v>126</v>
      </c>
      <c r="D1364" s="6" t="s">
        <v>127</v>
      </c>
      <c r="E1364" s="6" t="s">
        <v>45</v>
      </c>
      <c r="F1364" s="6" t="s">
        <v>128</v>
      </c>
      <c r="G1364" s="6" t="s">
        <v>94</v>
      </c>
      <c r="H1364" s="6" t="s">
        <v>98</v>
      </c>
      <c r="I1364" s="6">
        <v>18</v>
      </c>
      <c r="J1364" s="6">
        <v>1</v>
      </c>
      <c r="K1364" s="6">
        <v>328.95</v>
      </c>
      <c r="L1364" s="6"/>
      <c r="M1364" s="6" t="s">
        <v>105</v>
      </c>
      <c r="N1364" s="10">
        <f>IF(AND(Table1[[#This Row],[quantity]] &gt;= 0, Table1[[#This Row],[amount]] &gt;= 0), Table1[[#This Row],[quantity]] * Table1[[#This Row],[amount]], 0)</f>
        <v>328.95</v>
      </c>
      <c r="O1364" s="10">
        <f t="shared" si="84"/>
        <v>574.49</v>
      </c>
      <c r="P1364" s="10">
        <f t="shared" si="85"/>
        <v>800.42000000000007</v>
      </c>
      <c r="Q1364" s="10">
        <f t="shared" si="86"/>
        <v>177</v>
      </c>
      <c r="R1364" s="10">
        <f t="shared" si="87"/>
        <v>7</v>
      </c>
      <c r="S1364" s="10">
        <f>IF(Table1[[#This Row],[quantity]]&gt;0,Table1[[#This Row],[quantity]],0)</f>
        <v>1</v>
      </c>
      <c r="T1364" s="10">
        <f>IF(AND(Table1[[#This Row],[quantity]]&lt;0,Table1[[#This Row],[amount]]&lt;0),Table1[[#This Row],[quantity]]*Table1[[#This Row],[amount]],0)</f>
        <v>0</v>
      </c>
      <c r="U1364" s="10">
        <f>IF(Table1[[#This Row],[quantity]]&lt;0,Table1[[#This Row],[quantity]],0)</f>
        <v>0</v>
      </c>
    </row>
    <row r="1365" spans="1:21" ht="14.25" customHeight="1" x14ac:dyDescent="0.25">
      <c r="A1365" s="5">
        <v>45628</v>
      </c>
      <c r="B1365" s="6" t="s">
        <v>57</v>
      </c>
      <c r="C1365" s="6" t="s">
        <v>752</v>
      </c>
      <c r="D1365" s="6" t="s">
        <v>753</v>
      </c>
      <c r="E1365" s="6" t="s">
        <v>184</v>
      </c>
      <c r="F1365" s="6" t="s">
        <v>185</v>
      </c>
      <c r="G1365" s="6" t="s">
        <v>94</v>
      </c>
      <c r="H1365" s="6" t="s">
        <v>98</v>
      </c>
      <c r="I1365" s="6">
        <v>24</v>
      </c>
      <c r="J1365" s="6">
        <v>1</v>
      </c>
      <c r="K1365" s="6">
        <v>328.95</v>
      </c>
      <c r="L1365" s="6"/>
      <c r="M1365" s="6" t="s">
        <v>207</v>
      </c>
      <c r="N1365" s="10">
        <f>IF(AND(Table1[[#This Row],[quantity]] &gt;= 0, Table1[[#This Row],[amount]] &gt;= 0), Table1[[#This Row],[quantity]] * Table1[[#This Row],[amount]], 0)</f>
        <v>328.95</v>
      </c>
      <c r="O1365" s="10">
        <f t="shared" si="84"/>
        <v>328.95</v>
      </c>
      <c r="P1365" s="10">
        <f t="shared" si="85"/>
        <v>1928.8899999999999</v>
      </c>
      <c r="Q1365" s="10">
        <f t="shared" si="86"/>
        <v>-97</v>
      </c>
      <c r="R1365" s="10">
        <f t="shared" si="87"/>
        <v>98</v>
      </c>
      <c r="S1365" s="10">
        <f>IF(Table1[[#This Row],[quantity]]&gt;0,Table1[[#This Row],[quantity]],0)</f>
        <v>1</v>
      </c>
      <c r="T1365" s="10">
        <f>IF(AND(Table1[[#This Row],[quantity]]&lt;0,Table1[[#This Row],[amount]]&lt;0),Table1[[#This Row],[quantity]]*Table1[[#This Row],[amount]],0)</f>
        <v>0</v>
      </c>
      <c r="U1365" s="10">
        <f>IF(Table1[[#This Row],[quantity]]&lt;0,Table1[[#This Row],[quantity]],0)</f>
        <v>0</v>
      </c>
    </row>
    <row r="1366" spans="1:21" ht="14.25" customHeight="1" x14ac:dyDescent="0.25">
      <c r="A1366" s="5">
        <v>45628</v>
      </c>
      <c r="B1366" s="6" t="s">
        <v>57</v>
      </c>
      <c r="C1366" s="6" t="s">
        <v>378</v>
      </c>
      <c r="D1366" s="6" t="s">
        <v>379</v>
      </c>
      <c r="E1366" s="6" t="s">
        <v>24</v>
      </c>
      <c r="F1366" s="6" t="s">
        <v>25</v>
      </c>
      <c r="G1366" s="6" t="s">
        <v>94</v>
      </c>
      <c r="H1366" s="6" t="s">
        <v>98</v>
      </c>
      <c r="I1366" s="6">
        <v>24</v>
      </c>
      <c r="J1366" s="6">
        <v>1</v>
      </c>
      <c r="K1366" s="6">
        <v>328.95</v>
      </c>
      <c r="L1366" s="6"/>
      <c r="M1366" s="6" t="s">
        <v>207</v>
      </c>
      <c r="N1366" s="10">
        <f>IF(AND(Table1[[#This Row],[quantity]] &gt;= 0, Table1[[#This Row],[amount]] &gt;= 0), Table1[[#This Row],[quantity]] * Table1[[#This Row],[amount]], 0)</f>
        <v>328.95</v>
      </c>
      <c r="O1366" s="10">
        <f t="shared" si="84"/>
        <v>328.95</v>
      </c>
      <c r="P1366" s="10">
        <f t="shared" si="85"/>
        <v>1599.9399999999998</v>
      </c>
      <c r="Q1366" s="10">
        <f t="shared" si="86"/>
        <v>-98</v>
      </c>
      <c r="R1366" s="10">
        <f t="shared" si="87"/>
        <v>97</v>
      </c>
      <c r="S1366" s="10">
        <f>IF(Table1[[#This Row],[quantity]]&gt;0,Table1[[#This Row],[quantity]],0)</f>
        <v>1</v>
      </c>
      <c r="T1366" s="10">
        <f>IF(AND(Table1[[#This Row],[quantity]]&lt;0,Table1[[#This Row],[amount]]&lt;0),Table1[[#This Row],[quantity]]*Table1[[#This Row],[amount]],0)</f>
        <v>0</v>
      </c>
      <c r="U1366" s="10">
        <f>IF(Table1[[#This Row],[quantity]]&lt;0,Table1[[#This Row],[quantity]],0)</f>
        <v>0</v>
      </c>
    </row>
    <row r="1367" spans="1:21" ht="14.25" customHeight="1" x14ac:dyDescent="0.25">
      <c r="A1367" s="5">
        <v>45628</v>
      </c>
      <c r="B1367" s="6" t="s">
        <v>57</v>
      </c>
      <c r="C1367" s="6" t="s">
        <v>760</v>
      </c>
      <c r="D1367" s="6" t="s">
        <v>761</v>
      </c>
      <c r="E1367" s="6" t="s">
        <v>16</v>
      </c>
      <c r="F1367" s="6" t="s">
        <v>17</v>
      </c>
      <c r="G1367" s="6" t="s">
        <v>94</v>
      </c>
      <c r="H1367" s="6" t="s">
        <v>98</v>
      </c>
      <c r="I1367" s="6">
        <v>18</v>
      </c>
      <c r="J1367" s="6">
        <v>1</v>
      </c>
      <c r="K1367" s="6">
        <v>328.95</v>
      </c>
      <c r="L1367" s="6"/>
      <c r="M1367" s="6" t="s">
        <v>207</v>
      </c>
      <c r="N1367" s="10">
        <f>IF(AND(Table1[[#This Row],[quantity]] &gt;= 0, Table1[[#This Row],[amount]] &gt;= 0), Table1[[#This Row],[quantity]] * Table1[[#This Row],[amount]], 0)</f>
        <v>328.95</v>
      </c>
      <c r="O1367" s="10">
        <f t="shared" si="84"/>
        <v>328.95</v>
      </c>
      <c r="P1367" s="10">
        <f t="shared" si="85"/>
        <v>1270.9899999999998</v>
      </c>
      <c r="Q1367" s="10">
        <f t="shared" si="86"/>
        <v>-99</v>
      </c>
      <c r="R1367" s="10">
        <f t="shared" si="87"/>
        <v>96</v>
      </c>
      <c r="S1367" s="10">
        <f>IF(Table1[[#This Row],[quantity]]&gt;0,Table1[[#This Row],[quantity]],0)</f>
        <v>1</v>
      </c>
      <c r="T1367" s="10">
        <f>IF(AND(Table1[[#This Row],[quantity]]&lt;0,Table1[[#This Row],[amount]]&lt;0),Table1[[#This Row],[quantity]]*Table1[[#This Row],[amount]],0)</f>
        <v>0</v>
      </c>
      <c r="U1367" s="10">
        <f>IF(Table1[[#This Row],[quantity]]&lt;0,Table1[[#This Row],[quantity]],0)</f>
        <v>0</v>
      </c>
    </row>
    <row r="1368" spans="1:21" ht="14.25" customHeight="1" x14ac:dyDescent="0.25">
      <c r="A1368" s="5">
        <v>45628</v>
      </c>
      <c r="B1368" s="6" t="s">
        <v>57</v>
      </c>
      <c r="C1368" s="6" t="s">
        <v>739</v>
      </c>
      <c r="D1368" s="6" t="s">
        <v>740</v>
      </c>
      <c r="E1368" s="6" t="s">
        <v>294</v>
      </c>
      <c r="F1368" s="6" t="s">
        <v>295</v>
      </c>
      <c r="G1368" s="6" t="s">
        <v>94</v>
      </c>
      <c r="H1368" s="6" t="s">
        <v>98</v>
      </c>
      <c r="I1368" s="6">
        <v>24</v>
      </c>
      <c r="J1368" s="6">
        <v>1</v>
      </c>
      <c r="K1368" s="6">
        <v>328.95</v>
      </c>
      <c r="L1368" s="6"/>
      <c r="M1368" s="6" t="s">
        <v>207</v>
      </c>
      <c r="N1368" s="10">
        <f>IF(AND(Table1[[#This Row],[quantity]] &gt;= 0, Table1[[#This Row],[amount]] &gt;= 0), Table1[[#This Row],[quantity]] * Table1[[#This Row],[amount]], 0)</f>
        <v>328.95</v>
      </c>
      <c r="O1368" s="10">
        <f t="shared" si="84"/>
        <v>328.95</v>
      </c>
      <c r="P1368" s="10">
        <f t="shared" si="85"/>
        <v>942.04</v>
      </c>
      <c r="Q1368" s="10">
        <f t="shared" si="86"/>
        <v>-100</v>
      </c>
      <c r="R1368" s="10">
        <f t="shared" si="87"/>
        <v>95</v>
      </c>
      <c r="S1368" s="10">
        <f>IF(Table1[[#This Row],[quantity]]&gt;0,Table1[[#This Row],[quantity]],0)</f>
        <v>1</v>
      </c>
      <c r="T1368" s="10">
        <f>IF(AND(Table1[[#This Row],[quantity]]&lt;0,Table1[[#This Row],[amount]]&lt;0),Table1[[#This Row],[quantity]]*Table1[[#This Row],[amount]],0)</f>
        <v>0</v>
      </c>
      <c r="U1368" s="10">
        <f>IF(Table1[[#This Row],[quantity]]&lt;0,Table1[[#This Row],[quantity]],0)</f>
        <v>0</v>
      </c>
    </row>
    <row r="1369" spans="1:21" ht="14.25" customHeight="1" x14ac:dyDescent="0.25">
      <c r="A1369" s="5">
        <v>45628</v>
      </c>
      <c r="B1369" s="6" t="s">
        <v>83</v>
      </c>
      <c r="C1369" s="6" t="s">
        <v>286</v>
      </c>
      <c r="D1369" s="6" t="s">
        <v>287</v>
      </c>
      <c r="E1369" s="6" t="s">
        <v>16</v>
      </c>
      <c r="F1369" s="6" t="s">
        <v>17</v>
      </c>
      <c r="G1369" s="6" t="s">
        <v>31</v>
      </c>
      <c r="H1369" s="6" t="s">
        <v>32</v>
      </c>
      <c r="I1369" s="6">
        <v>60</v>
      </c>
      <c r="J1369" s="6">
        <v>-2</v>
      </c>
      <c r="K1369" s="6">
        <v>-162.18</v>
      </c>
      <c r="L1369" s="6" t="s">
        <v>86</v>
      </c>
      <c r="M1369" s="6" t="s">
        <v>207</v>
      </c>
      <c r="N1369" s="10">
        <f>IF(AND(Table1[[#This Row],[quantity]] &gt;= 0, Table1[[#This Row],[amount]] &gt;= 0), Table1[[#This Row],[quantity]] * Table1[[#This Row],[amount]], 0)</f>
        <v>0</v>
      </c>
      <c r="O1369" s="10">
        <f t="shared" si="84"/>
        <v>0</v>
      </c>
      <c r="P1369" s="10">
        <f t="shared" si="85"/>
        <v>613.08999999999992</v>
      </c>
      <c r="Q1369" s="10">
        <f t="shared" si="86"/>
        <v>-101</v>
      </c>
      <c r="R1369" s="10">
        <f t="shared" si="87"/>
        <v>94</v>
      </c>
      <c r="S1369" s="10">
        <f>IF(Table1[[#This Row],[quantity]]&gt;0,Table1[[#This Row],[quantity]],0)</f>
        <v>0</v>
      </c>
      <c r="T1369" s="10">
        <f>IF(AND(Table1[[#This Row],[quantity]]&lt;0,Table1[[#This Row],[amount]]&lt;0),Table1[[#This Row],[quantity]]*Table1[[#This Row],[amount]],0)</f>
        <v>324.36</v>
      </c>
      <c r="U1369" s="10">
        <f>IF(Table1[[#This Row],[quantity]]&lt;0,Table1[[#This Row],[quantity]],0)</f>
        <v>-2</v>
      </c>
    </row>
    <row r="1370" spans="1:21" ht="14.25" customHeight="1" x14ac:dyDescent="0.25">
      <c r="A1370" s="5">
        <v>45628</v>
      </c>
      <c r="B1370" s="6" t="s">
        <v>57</v>
      </c>
      <c r="C1370" s="6" t="s">
        <v>733</v>
      </c>
      <c r="D1370" s="6" t="s">
        <v>734</v>
      </c>
      <c r="E1370" s="6" t="s">
        <v>241</v>
      </c>
      <c r="F1370" s="6" t="s">
        <v>242</v>
      </c>
      <c r="G1370" s="6" t="s">
        <v>94</v>
      </c>
      <c r="H1370" s="6" t="s">
        <v>95</v>
      </c>
      <c r="I1370" s="6">
        <v>192</v>
      </c>
      <c r="J1370" s="6">
        <v>2</v>
      </c>
      <c r="K1370" s="6">
        <v>156.12</v>
      </c>
      <c r="L1370" s="6"/>
      <c r="M1370" s="6" t="s">
        <v>207</v>
      </c>
      <c r="N1370" s="10">
        <f>IF(AND(Table1[[#This Row],[quantity]] &gt;= 0, Table1[[#This Row],[amount]] &gt;= 0), Table1[[#This Row],[quantity]] * Table1[[#This Row],[amount]], 0)</f>
        <v>312.24</v>
      </c>
      <c r="O1370" s="10">
        <f t="shared" si="84"/>
        <v>312.24</v>
      </c>
      <c r="P1370" s="10">
        <f t="shared" si="85"/>
        <v>613.08999999999992</v>
      </c>
      <c r="Q1370" s="10">
        <f t="shared" si="86"/>
        <v>-99</v>
      </c>
      <c r="R1370" s="10">
        <f t="shared" si="87"/>
        <v>93</v>
      </c>
      <c r="S1370" s="10">
        <f>IF(Table1[[#This Row],[quantity]]&gt;0,Table1[[#This Row],[quantity]],0)</f>
        <v>2</v>
      </c>
      <c r="T1370" s="10">
        <f>IF(AND(Table1[[#This Row],[quantity]]&lt;0,Table1[[#This Row],[amount]]&lt;0),Table1[[#This Row],[quantity]]*Table1[[#This Row],[amount]],0)</f>
        <v>0</v>
      </c>
      <c r="U1370" s="10">
        <f>IF(Table1[[#This Row],[quantity]]&lt;0,Table1[[#This Row],[quantity]],0)</f>
        <v>0</v>
      </c>
    </row>
    <row r="1371" spans="1:21" ht="14.25" customHeight="1" x14ac:dyDescent="0.25">
      <c r="A1371" s="5">
        <v>45628</v>
      </c>
      <c r="B1371" s="6" t="s">
        <v>83</v>
      </c>
      <c r="C1371" s="6" t="s">
        <v>360</v>
      </c>
      <c r="D1371" s="6" t="s">
        <v>361</v>
      </c>
      <c r="E1371" s="6" t="s">
        <v>264</v>
      </c>
      <c r="F1371" s="6" t="s">
        <v>320</v>
      </c>
      <c r="G1371" s="6" t="s">
        <v>40</v>
      </c>
      <c r="H1371" s="6" t="s">
        <v>93</v>
      </c>
      <c r="I1371" s="6">
        <v>16</v>
      </c>
      <c r="J1371" s="6">
        <v>-1</v>
      </c>
      <c r="K1371" s="6">
        <v>-308.74</v>
      </c>
      <c r="L1371" s="6" t="s">
        <v>86</v>
      </c>
      <c r="M1371" s="6" t="s">
        <v>207</v>
      </c>
      <c r="N1371" s="10">
        <f>IF(AND(Table1[[#This Row],[quantity]] &gt;= 0, Table1[[#This Row],[amount]] &gt;= 0), Table1[[#This Row],[quantity]] * Table1[[#This Row],[amount]], 0)</f>
        <v>0</v>
      </c>
      <c r="O1371" s="10">
        <f t="shared" si="84"/>
        <v>0</v>
      </c>
      <c r="P1371" s="10">
        <f t="shared" si="85"/>
        <v>300.85000000000002</v>
      </c>
      <c r="Q1371" s="10">
        <f t="shared" si="86"/>
        <v>-101</v>
      </c>
      <c r="R1371" s="10">
        <f t="shared" si="87"/>
        <v>92</v>
      </c>
      <c r="S1371" s="10">
        <f>IF(Table1[[#This Row],[quantity]]&gt;0,Table1[[#This Row],[quantity]],0)</f>
        <v>0</v>
      </c>
      <c r="T1371" s="10">
        <f>IF(AND(Table1[[#This Row],[quantity]]&lt;0,Table1[[#This Row],[amount]]&lt;0),Table1[[#This Row],[quantity]]*Table1[[#This Row],[amount]],0)</f>
        <v>308.74</v>
      </c>
      <c r="U1371" s="10">
        <f>IF(Table1[[#This Row],[quantity]]&lt;0,Table1[[#This Row],[quantity]],0)</f>
        <v>-1</v>
      </c>
    </row>
    <row r="1372" spans="1:21" ht="14.25" customHeight="1" x14ac:dyDescent="0.25">
      <c r="A1372" s="5">
        <v>45628</v>
      </c>
      <c r="B1372" s="6" t="s">
        <v>83</v>
      </c>
      <c r="C1372" s="6" t="s">
        <v>177</v>
      </c>
      <c r="D1372" s="6" t="s">
        <v>178</v>
      </c>
      <c r="E1372" s="6" t="s">
        <v>45</v>
      </c>
      <c r="F1372" s="6" t="s">
        <v>46</v>
      </c>
      <c r="G1372" s="6" t="s">
        <v>31</v>
      </c>
      <c r="H1372" s="6" t="s">
        <v>32</v>
      </c>
      <c r="I1372" s="6">
        <v>18</v>
      </c>
      <c r="J1372" s="6">
        <v>-1</v>
      </c>
      <c r="K1372" s="6">
        <v>-307.02</v>
      </c>
      <c r="L1372" s="6" t="s">
        <v>179</v>
      </c>
      <c r="M1372" s="6" t="s">
        <v>207</v>
      </c>
      <c r="N1372" s="10">
        <f>IF(AND(Table1[[#This Row],[quantity]] &gt;= 0, Table1[[#This Row],[amount]] &gt;= 0), Table1[[#This Row],[quantity]] * Table1[[#This Row],[amount]], 0)</f>
        <v>0</v>
      </c>
      <c r="O1372" s="10">
        <f t="shared" si="84"/>
        <v>0</v>
      </c>
      <c r="P1372" s="10">
        <f t="shared" si="85"/>
        <v>300.85000000000002</v>
      </c>
      <c r="Q1372" s="10">
        <f t="shared" si="86"/>
        <v>-100</v>
      </c>
      <c r="R1372" s="10">
        <f t="shared" si="87"/>
        <v>91</v>
      </c>
      <c r="S1372" s="10">
        <f>IF(Table1[[#This Row],[quantity]]&gt;0,Table1[[#This Row],[quantity]],0)</f>
        <v>0</v>
      </c>
      <c r="T1372" s="10">
        <f>IF(AND(Table1[[#This Row],[quantity]]&lt;0,Table1[[#This Row],[amount]]&lt;0),Table1[[#This Row],[quantity]]*Table1[[#This Row],[amount]],0)</f>
        <v>307.02</v>
      </c>
      <c r="U1372" s="10">
        <f>IF(Table1[[#This Row],[quantity]]&lt;0,Table1[[#This Row],[quantity]],0)</f>
        <v>-1</v>
      </c>
    </row>
    <row r="1373" spans="1:21" ht="14.25" customHeight="1" x14ac:dyDescent="0.25">
      <c r="A1373" s="5">
        <v>45628</v>
      </c>
      <c r="B1373" s="6" t="s">
        <v>13</v>
      </c>
      <c r="C1373" s="6" t="s">
        <v>29</v>
      </c>
      <c r="D1373" s="6" t="s">
        <v>30</v>
      </c>
      <c r="E1373" s="6" t="s">
        <v>16</v>
      </c>
      <c r="F1373" s="6" t="s">
        <v>17</v>
      </c>
      <c r="G1373" s="6" t="s">
        <v>31</v>
      </c>
      <c r="H1373" s="6" t="s">
        <v>32</v>
      </c>
      <c r="I1373" s="6">
        <v>18</v>
      </c>
      <c r="J1373" s="6">
        <v>-1</v>
      </c>
      <c r="K1373" s="6">
        <v>-307.02</v>
      </c>
      <c r="L1373" s="6" t="s">
        <v>20</v>
      </c>
      <c r="M1373" s="6" t="s">
        <v>21</v>
      </c>
      <c r="N1373" s="10">
        <f>IF(AND(Table1[[#This Row],[quantity]] &gt;= 0, Table1[[#This Row],[amount]] &gt;= 0), Table1[[#This Row],[quantity]] * Table1[[#This Row],[amount]], 0)</f>
        <v>0</v>
      </c>
      <c r="O1373" s="10">
        <f t="shared" si="84"/>
        <v>0</v>
      </c>
      <c r="P1373" s="10">
        <f t="shared" si="85"/>
        <v>0</v>
      </c>
      <c r="Q1373" s="10">
        <f t="shared" si="86"/>
        <v>-26</v>
      </c>
      <c r="R1373" s="10">
        <f t="shared" si="87"/>
        <v>24</v>
      </c>
      <c r="S1373" s="10">
        <f>IF(Table1[[#This Row],[quantity]]&gt;0,Table1[[#This Row],[quantity]],0)</f>
        <v>0</v>
      </c>
      <c r="T1373" s="10">
        <f>IF(AND(Table1[[#This Row],[quantity]]&lt;0,Table1[[#This Row],[amount]]&lt;0),Table1[[#This Row],[quantity]]*Table1[[#This Row],[amount]],0)</f>
        <v>307.02</v>
      </c>
      <c r="U1373" s="10">
        <f>IF(Table1[[#This Row],[quantity]]&lt;0,Table1[[#This Row],[quantity]],0)</f>
        <v>-1</v>
      </c>
    </row>
    <row r="1374" spans="1:21" ht="14.25" customHeight="1" x14ac:dyDescent="0.25">
      <c r="A1374" s="5">
        <v>45643</v>
      </c>
      <c r="B1374" s="6" t="s">
        <v>57</v>
      </c>
      <c r="C1374" s="6" t="s">
        <v>137</v>
      </c>
      <c r="D1374" s="6" t="s">
        <v>138</v>
      </c>
      <c r="E1374" s="6" t="s">
        <v>60</v>
      </c>
      <c r="F1374" s="6" t="s">
        <v>61</v>
      </c>
      <c r="G1374" s="6" t="s">
        <v>122</v>
      </c>
      <c r="H1374" s="6" t="s">
        <v>123</v>
      </c>
      <c r="I1374" s="6">
        <v>12</v>
      </c>
      <c r="J1374" s="6">
        <v>1</v>
      </c>
      <c r="K1374" s="6">
        <v>290.83</v>
      </c>
      <c r="L1374" s="6"/>
      <c r="M1374" s="6" t="s">
        <v>136</v>
      </c>
      <c r="N1374" s="10">
        <f>IF(AND(Table1[[#This Row],[quantity]] &gt;= 0, Table1[[#This Row],[amount]] &gt;= 0), Table1[[#This Row],[quantity]] * Table1[[#This Row],[amount]], 0)</f>
        <v>290.83</v>
      </c>
      <c r="O1374" s="10">
        <f t="shared" si="84"/>
        <v>498.33</v>
      </c>
      <c r="P1374" s="10">
        <f t="shared" si="85"/>
        <v>870.15</v>
      </c>
      <c r="Q1374" s="10">
        <f t="shared" si="86"/>
        <v>245</v>
      </c>
      <c r="R1374" s="10">
        <f t="shared" si="87"/>
        <v>10</v>
      </c>
      <c r="S1374" s="10">
        <f>IF(Table1[[#This Row],[quantity]]&gt;0,Table1[[#This Row],[quantity]],0)</f>
        <v>1</v>
      </c>
      <c r="T1374" s="10">
        <f>IF(AND(Table1[[#This Row],[quantity]]&lt;0,Table1[[#This Row],[amount]]&lt;0),Table1[[#This Row],[quantity]]*Table1[[#This Row],[amount]],0)</f>
        <v>0</v>
      </c>
      <c r="U1374" s="10">
        <f>IF(Table1[[#This Row],[quantity]]&lt;0,Table1[[#This Row],[quantity]],0)</f>
        <v>0</v>
      </c>
    </row>
    <row r="1375" spans="1:21" ht="14.25" customHeight="1" x14ac:dyDescent="0.25">
      <c r="A1375" s="5">
        <v>45628</v>
      </c>
      <c r="B1375" s="6" t="s">
        <v>13</v>
      </c>
      <c r="C1375" s="6" t="s">
        <v>29</v>
      </c>
      <c r="D1375" s="6" t="s">
        <v>30</v>
      </c>
      <c r="E1375" s="6" t="s">
        <v>16</v>
      </c>
      <c r="F1375" s="6" t="s">
        <v>17</v>
      </c>
      <c r="G1375" s="6" t="s">
        <v>31</v>
      </c>
      <c r="H1375" s="6" t="s">
        <v>33</v>
      </c>
      <c r="I1375" s="6">
        <v>75</v>
      </c>
      <c r="J1375" s="6">
        <v>-2</v>
      </c>
      <c r="K1375" s="6">
        <v>-142.86000000000001</v>
      </c>
      <c r="L1375" s="6" t="s">
        <v>20</v>
      </c>
      <c r="M1375" s="6" t="s">
        <v>21</v>
      </c>
      <c r="N1375" s="10">
        <f>IF(AND(Table1[[#This Row],[quantity]] &gt;= 0, Table1[[#This Row],[amount]] &gt;= 0), Table1[[#This Row],[quantity]] * Table1[[#This Row],[amount]], 0)</f>
        <v>0</v>
      </c>
      <c r="O1375" s="10">
        <f t="shared" si="84"/>
        <v>0</v>
      </c>
      <c r="P1375" s="10">
        <f t="shared" si="85"/>
        <v>0</v>
      </c>
      <c r="Q1375" s="10">
        <f t="shared" si="86"/>
        <v>-25</v>
      </c>
      <c r="R1375" s="10">
        <f t="shared" si="87"/>
        <v>23</v>
      </c>
      <c r="S1375" s="10">
        <f>IF(Table1[[#This Row],[quantity]]&gt;0,Table1[[#This Row],[quantity]],0)</f>
        <v>0</v>
      </c>
      <c r="T1375" s="10">
        <f>IF(AND(Table1[[#This Row],[quantity]]&lt;0,Table1[[#This Row],[amount]]&lt;0),Table1[[#This Row],[quantity]]*Table1[[#This Row],[amount]],0)</f>
        <v>285.72000000000003</v>
      </c>
      <c r="U1375" s="10">
        <f>IF(Table1[[#This Row],[quantity]]&lt;0,Table1[[#This Row],[quantity]],0)</f>
        <v>-2</v>
      </c>
    </row>
    <row r="1376" spans="1:21" ht="14.25" customHeight="1" x14ac:dyDescent="0.25">
      <c r="A1376" s="5">
        <v>45628</v>
      </c>
      <c r="B1376" s="6" t="s">
        <v>13</v>
      </c>
      <c r="C1376" s="6" t="s">
        <v>43</v>
      </c>
      <c r="D1376" s="6" t="s">
        <v>44</v>
      </c>
      <c r="E1376" s="6" t="s">
        <v>45</v>
      </c>
      <c r="F1376" s="6" t="s">
        <v>46</v>
      </c>
      <c r="G1376" s="6" t="s">
        <v>40</v>
      </c>
      <c r="H1376" s="6" t="s">
        <v>47</v>
      </c>
      <c r="I1376" s="6">
        <v>72</v>
      </c>
      <c r="J1376" s="6">
        <v>-1</v>
      </c>
      <c r="K1376" s="6">
        <v>-283.81</v>
      </c>
      <c r="L1376" s="6" t="s">
        <v>28</v>
      </c>
      <c r="M1376" s="6" t="s">
        <v>21</v>
      </c>
      <c r="N1376" s="10">
        <f>IF(AND(Table1[[#This Row],[quantity]] &gt;= 0, Table1[[#This Row],[amount]] &gt;= 0), Table1[[#This Row],[quantity]] * Table1[[#This Row],[amount]], 0)</f>
        <v>0</v>
      </c>
      <c r="O1376" s="10">
        <f t="shared" si="84"/>
        <v>0</v>
      </c>
      <c r="P1376" s="10">
        <f t="shared" si="85"/>
        <v>0</v>
      </c>
      <c r="Q1376" s="10">
        <f t="shared" si="86"/>
        <v>-23</v>
      </c>
      <c r="R1376" s="10">
        <f t="shared" si="87"/>
        <v>22</v>
      </c>
      <c r="S1376" s="10">
        <f>IF(Table1[[#This Row],[quantity]]&gt;0,Table1[[#This Row],[quantity]],0)</f>
        <v>0</v>
      </c>
      <c r="T1376" s="10">
        <f>IF(AND(Table1[[#This Row],[quantity]]&lt;0,Table1[[#This Row],[amount]]&lt;0),Table1[[#This Row],[quantity]]*Table1[[#This Row],[amount]],0)</f>
        <v>283.81</v>
      </c>
      <c r="U1376" s="10">
        <f>IF(Table1[[#This Row],[quantity]]&lt;0,Table1[[#This Row],[quantity]],0)</f>
        <v>-1</v>
      </c>
    </row>
    <row r="1377" spans="1:21" ht="14.25" customHeight="1" x14ac:dyDescent="0.25">
      <c r="A1377" s="5">
        <v>45628</v>
      </c>
      <c r="B1377" s="6" t="s">
        <v>83</v>
      </c>
      <c r="C1377" s="6" t="s">
        <v>316</v>
      </c>
      <c r="D1377" s="6" t="s">
        <v>317</v>
      </c>
      <c r="E1377" s="6" t="s">
        <v>45</v>
      </c>
      <c r="F1377" s="6" t="s">
        <v>268</v>
      </c>
      <c r="G1377" s="6" t="s">
        <v>31</v>
      </c>
      <c r="H1377" s="6" t="s">
        <v>32</v>
      </c>
      <c r="I1377" s="6">
        <v>18</v>
      </c>
      <c r="J1377" s="6">
        <v>-1</v>
      </c>
      <c r="K1377" s="6">
        <v>-280.70999999999998</v>
      </c>
      <c r="L1377" s="6" t="s">
        <v>86</v>
      </c>
      <c r="M1377" s="6" t="s">
        <v>207</v>
      </c>
      <c r="N1377" s="10">
        <f>IF(AND(Table1[[#This Row],[quantity]] &gt;= 0, Table1[[#This Row],[amount]] &gt;= 0), Table1[[#This Row],[quantity]] * Table1[[#This Row],[amount]], 0)</f>
        <v>0</v>
      </c>
      <c r="O1377" s="10">
        <f t="shared" si="84"/>
        <v>0</v>
      </c>
      <c r="P1377" s="10">
        <f t="shared" si="85"/>
        <v>300.85000000000002</v>
      </c>
      <c r="Q1377" s="10">
        <f t="shared" si="86"/>
        <v>-99</v>
      </c>
      <c r="R1377" s="10">
        <f t="shared" si="87"/>
        <v>90</v>
      </c>
      <c r="S1377" s="10">
        <f>IF(Table1[[#This Row],[quantity]]&gt;0,Table1[[#This Row],[quantity]],0)</f>
        <v>0</v>
      </c>
      <c r="T1377" s="10">
        <f>IF(AND(Table1[[#This Row],[quantity]]&lt;0,Table1[[#This Row],[amount]]&lt;0),Table1[[#This Row],[quantity]]*Table1[[#This Row],[amount]],0)</f>
        <v>280.70999999999998</v>
      </c>
      <c r="U1377" s="10">
        <f>IF(Table1[[#This Row],[quantity]]&lt;0,Table1[[#This Row],[quantity]],0)</f>
        <v>-1</v>
      </c>
    </row>
    <row r="1378" spans="1:21" ht="14.25" customHeight="1" x14ac:dyDescent="0.25">
      <c r="A1378" s="5">
        <v>45628</v>
      </c>
      <c r="B1378" s="6" t="s">
        <v>83</v>
      </c>
      <c r="C1378" s="6" t="s">
        <v>417</v>
      </c>
      <c r="D1378" s="6" t="s">
        <v>418</v>
      </c>
      <c r="E1378" s="6" t="s">
        <v>224</v>
      </c>
      <c r="F1378" s="6" t="s">
        <v>225</v>
      </c>
      <c r="G1378" s="6" t="s">
        <v>74</v>
      </c>
      <c r="H1378" s="6" t="s">
        <v>75</v>
      </c>
      <c r="I1378" s="6">
        <v>40</v>
      </c>
      <c r="J1378" s="6">
        <v>-2</v>
      </c>
      <c r="K1378" s="6">
        <v>-137.5</v>
      </c>
      <c r="L1378" s="6" t="s">
        <v>86</v>
      </c>
      <c r="M1378" s="6" t="s">
        <v>207</v>
      </c>
      <c r="N1378" s="10">
        <f>IF(AND(Table1[[#This Row],[quantity]] &gt;= 0, Table1[[#This Row],[amount]] &gt;= 0), Table1[[#This Row],[quantity]] * Table1[[#This Row],[amount]], 0)</f>
        <v>0</v>
      </c>
      <c r="O1378" s="10">
        <f t="shared" si="84"/>
        <v>0</v>
      </c>
      <c r="P1378" s="10">
        <f t="shared" si="85"/>
        <v>300.85000000000002</v>
      </c>
      <c r="Q1378" s="10">
        <f t="shared" si="86"/>
        <v>-98</v>
      </c>
      <c r="R1378" s="10">
        <f t="shared" si="87"/>
        <v>89</v>
      </c>
      <c r="S1378" s="10">
        <f>IF(Table1[[#This Row],[quantity]]&gt;0,Table1[[#This Row],[quantity]],0)</f>
        <v>0</v>
      </c>
      <c r="T1378" s="10">
        <f>IF(AND(Table1[[#This Row],[quantity]]&lt;0,Table1[[#This Row],[amount]]&lt;0),Table1[[#This Row],[quantity]]*Table1[[#This Row],[amount]],0)</f>
        <v>275</v>
      </c>
      <c r="U1378" s="10">
        <f>IF(Table1[[#This Row],[quantity]]&lt;0,Table1[[#This Row],[quantity]],0)</f>
        <v>-2</v>
      </c>
    </row>
    <row r="1379" spans="1:21" ht="14.25" customHeight="1" x14ac:dyDescent="0.25">
      <c r="A1379" s="5">
        <v>45628</v>
      </c>
      <c r="B1379" s="6" t="s">
        <v>83</v>
      </c>
      <c r="C1379" s="6" t="s">
        <v>356</v>
      </c>
      <c r="D1379" s="6" t="s">
        <v>357</v>
      </c>
      <c r="E1379" s="6" t="s">
        <v>224</v>
      </c>
      <c r="F1379" s="6" t="s">
        <v>225</v>
      </c>
      <c r="G1379" s="6" t="s">
        <v>55</v>
      </c>
      <c r="H1379" s="6" t="s">
        <v>56</v>
      </c>
      <c r="I1379" s="6">
        <v>168</v>
      </c>
      <c r="J1379" s="6">
        <v>-4</v>
      </c>
      <c r="K1379" s="6">
        <v>-68.36</v>
      </c>
      <c r="L1379" s="6" t="s">
        <v>86</v>
      </c>
      <c r="M1379" s="6" t="s">
        <v>207</v>
      </c>
      <c r="N1379" s="10">
        <f>IF(AND(Table1[[#This Row],[quantity]] &gt;= 0, Table1[[#This Row],[amount]] &gt;= 0), Table1[[#This Row],[quantity]] * Table1[[#This Row],[amount]], 0)</f>
        <v>0</v>
      </c>
      <c r="O1379" s="10">
        <f t="shared" si="84"/>
        <v>0</v>
      </c>
      <c r="P1379" s="10">
        <f t="shared" si="85"/>
        <v>300.85000000000002</v>
      </c>
      <c r="Q1379" s="10">
        <f t="shared" si="86"/>
        <v>-96</v>
      </c>
      <c r="R1379" s="10">
        <f t="shared" si="87"/>
        <v>88</v>
      </c>
      <c r="S1379" s="10">
        <f>IF(Table1[[#This Row],[quantity]]&gt;0,Table1[[#This Row],[quantity]],0)</f>
        <v>0</v>
      </c>
      <c r="T1379" s="10">
        <f>IF(AND(Table1[[#This Row],[quantity]]&lt;0,Table1[[#This Row],[amount]]&lt;0),Table1[[#This Row],[quantity]]*Table1[[#This Row],[amount]],0)</f>
        <v>273.44</v>
      </c>
      <c r="U1379" s="10">
        <f>IF(Table1[[#This Row],[quantity]]&lt;0,Table1[[#This Row],[quantity]],0)</f>
        <v>-4</v>
      </c>
    </row>
    <row r="1380" spans="1:21" ht="14.25" customHeight="1" x14ac:dyDescent="0.25">
      <c r="A1380" s="5">
        <v>45628</v>
      </c>
      <c r="B1380" s="6" t="s">
        <v>83</v>
      </c>
      <c r="C1380" s="6" t="s">
        <v>284</v>
      </c>
      <c r="D1380" s="6" t="s">
        <v>285</v>
      </c>
      <c r="E1380" s="6" t="s">
        <v>45</v>
      </c>
      <c r="F1380" s="6" t="s">
        <v>46</v>
      </c>
      <c r="G1380" s="6" t="s">
        <v>110</v>
      </c>
      <c r="H1380" s="6" t="s">
        <v>111</v>
      </c>
      <c r="I1380" s="6">
        <v>20</v>
      </c>
      <c r="J1380" s="6">
        <v>-1</v>
      </c>
      <c r="K1380" s="6">
        <v>-270.83</v>
      </c>
      <c r="L1380" s="6" t="s">
        <v>86</v>
      </c>
      <c r="M1380" s="6" t="s">
        <v>207</v>
      </c>
      <c r="N1380" s="10">
        <f>IF(AND(Table1[[#This Row],[quantity]] &gt;= 0, Table1[[#This Row],[amount]] &gt;= 0), Table1[[#This Row],[quantity]] * Table1[[#This Row],[amount]], 0)</f>
        <v>0</v>
      </c>
      <c r="O1380" s="10">
        <f t="shared" si="84"/>
        <v>0</v>
      </c>
      <c r="P1380" s="10">
        <f t="shared" si="85"/>
        <v>300.85000000000002</v>
      </c>
      <c r="Q1380" s="10">
        <f t="shared" si="86"/>
        <v>-92</v>
      </c>
      <c r="R1380" s="10">
        <f t="shared" si="87"/>
        <v>87</v>
      </c>
      <c r="S1380" s="10">
        <f>IF(Table1[[#This Row],[quantity]]&gt;0,Table1[[#This Row],[quantity]],0)</f>
        <v>0</v>
      </c>
      <c r="T1380" s="10">
        <f>IF(AND(Table1[[#This Row],[quantity]]&lt;0,Table1[[#This Row],[amount]]&lt;0),Table1[[#This Row],[quantity]]*Table1[[#This Row],[amount]],0)</f>
        <v>270.83</v>
      </c>
      <c r="U1380" s="10">
        <f>IF(Table1[[#This Row],[quantity]]&lt;0,Table1[[#This Row],[quantity]],0)</f>
        <v>-1</v>
      </c>
    </row>
    <row r="1381" spans="1:21" ht="14.25" customHeight="1" x14ac:dyDescent="0.25">
      <c r="A1381" s="5">
        <v>45628</v>
      </c>
      <c r="B1381" s="6" t="s">
        <v>83</v>
      </c>
      <c r="C1381" s="6" t="s">
        <v>302</v>
      </c>
      <c r="D1381" s="6" t="s">
        <v>303</v>
      </c>
      <c r="E1381" s="6" t="s">
        <v>16</v>
      </c>
      <c r="F1381" s="6" t="s">
        <v>17</v>
      </c>
      <c r="G1381" s="6" t="s">
        <v>110</v>
      </c>
      <c r="H1381" s="6" t="s">
        <v>111</v>
      </c>
      <c r="I1381" s="6">
        <v>20</v>
      </c>
      <c r="J1381" s="6">
        <v>-1</v>
      </c>
      <c r="K1381" s="6">
        <v>-270.83</v>
      </c>
      <c r="L1381" s="6" t="s">
        <v>86</v>
      </c>
      <c r="M1381" s="6" t="s">
        <v>207</v>
      </c>
      <c r="N1381" s="10">
        <f>IF(AND(Table1[[#This Row],[quantity]] &gt;= 0, Table1[[#This Row],[amount]] &gt;= 0), Table1[[#This Row],[quantity]] * Table1[[#This Row],[amount]], 0)</f>
        <v>0</v>
      </c>
      <c r="O1381" s="10">
        <f t="shared" si="84"/>
        <v>0</v>
      </c>
      <c r="P1381" s="10">
        <f t="shared" si="85"/>
        <v>300.85000000000002</v>
      </c>
      <c r="Q1381" s="10">
        <f t="shared" si="86"/>
        <v>-91</v>
      </c>
      <c r="R1381" s="10">
        <f t="shared" si="87"/>
        <v>86</v>
      </c>
      <c r="S1381" s="10">
        <f>IF(Table1[[#This Row],[quantity]]&gt;0,Table1[[#This Row],[quantity]],0)</f>
        <v>0</v>
      </c>
      <c r="T1381" s="10">
        <f>IF(AND(Table1[[#This Row],[quantity]]&lt;0,Table1[[#This Row],[amount]]&lt;0),Table1[[#This Row],[quantity]]*Table1[[#This Row],[amount]],0)</f>
        <v>270.83</v>
      </c>
      <c r="U1381" s="10">
        <f>IF(Table1[[#This Row],[quantity]]&lt;0,Table1[[#This Row],[quantity]],0)</f>
        <v>-1</v>
      </c>
    </row>
    <row r="1382" spans="1:21" ht="14.25" customHeight="1" x14ac:dyDescent="0.25">
      <c r="A1382" s="5">
        <v>45628</v>
      </c>
      <c r="B1382" s="6" t="s">
        <v>83</v>
      </c>
      <c r="C1382" s="6" t="s">
        <v>296</v>
      </c>
      <c r="D1382" s="6" t="s">
        <v>297</v>
      </c>
      <c r="E1382" s="6" t="s">
        <v>16</v>
      </c>
      <c r="F1382" s="6" t="s">
        <v>17</v>
      </c>
      <c r="G1382" s="6" t="s">
        <v>110</v>
      </c>
      <c r="H1382" s="6" t="s">
        <v>111</v>
      </c>
      <c r="I1382" s="6">
        <v>20</v>
      </c>
      <c r="J1382" s="6">
        <v>-1</v>
      </c>
      <c r="K1382" s="6">
        <v>-270.83</v>
      </c>
      <c r="L1382" s="6" t="s">
        <v>174</v>
      </c>
      <c r="M1382" s="6" t="s">
        <v>207</v>
      </c>
      <c r="N1382" s="10">
        <f>IF(AND(Table1[[#This Row],[quantity]] &gt;= 0, Table1[[#This Row],[amount]] &gt;= 0), Table1[[#This Row],[quantity]] * Table1[[#This Row],[amount]], 0)</f>
        <v>0</v>
      </c>
      <c r="O1382" s="10">
        <f t="shared" si="84"/>
        <v>0</v>
      </c>
      <c r="P1382" s="10">
        <f t="shared" si="85"/>
        <v>300.85000000000002</v>
      </c>
      <c r="Q1382" s="10">
        <f t="shared" si="86"/>
        <v>-90</v>
      </c>
      <c r="R1382" s="10">
        <f t="shared" si="87"/>
        <v>85</v>
      </c>
      <c r="S1382" s="10">
        <f>IF(Table1[[#This Row],[quantity]]&gt;0,Table1[[#This Row],[quantity]],0)</f>
        <v>0</v>
      </c>
      <c r="T1382" s="10">
        <f>IF(AND(Table1[[#This Row],[quantity]]&lt;0,Table1[[#This Row],[amount]]&lt;0),Table1[[#This Row],[quantity]]*Table1[[#This Row],[amount]],0)</f>
        <v>270.83</v>
      </c>
      <c r="U1382" s="10">
        <f>IF(Table1[[#This Row],[quantity]]&lt;0,Table1[[#This Row],[quantity]],0)</f>
        <v>-1</v>
      </c>
    </row>
    <row r="1383" spans="1:21" ht="14.25" customHeight="1" x14ac:dyDescent="0.25">
      <c r="A1383" s="5">
        <v>45628</v>
      </c>
      <c r="B1383" s="6" t="s">
        <v>83</v>
      </c>
      <c r="C1383" s="6" t="s">
        <v>298</v>
      </c>
      <c r="D1383" s="6" t="s">
        <v>299</v>
      </c>
      <c r="E1383" s="6" t="s">
        <v>248</v>
      </c>
      <c r="F1383" s="6" t="s">
        <v>249</v>
      </c>
      <c r="G1383" s="6" t="s">
        <v>110</v>
      </c>
      <c r="H1383" s="6" t="s">
        <v>111</v>
      </c>
      <c r="I1383" s="6">
        <v>20</v>
      </c>
      <c r="J1383" s="6">
        <v>-1</v>
      </c>
      <c r="K1383" s="6">
        <v>-270.83</v>
      </c>
      <c r="L1383" s="6" t="s">
        <v>86</v>
      </c>
      <c r="M1383" s="6" t="s">
        <v>207</v>
      </c>
      <c r="N1383" s="10">
        <f>IF(AND(Table1[[#This Row],[quantity]] &gt;= 0, Table1[[#This Row],[amount]] &gt;= 0), Table1[[#This Row],[quantity]] * Table1[[#This Row],[amount]], 0)</f>
        <v>0</v>
      </c>
      <c r="O1383" s="10">
        <f t="shared" si="84"/>
        <v>0</v>
      </c>
      <c r="P1383" s="10">
        <f t="shared" si="85"/>
        <v>300.85000000000002</v>
      </c>
      <c r="Q1383" s="10">
        <f t="shared" si="86"/>
        <v>-89</v>
      </c>
      <c r="R1383" s="10">
        <f t="shared" si="87"/>
        <v>84</v>
      </c>
      <c r="S1383" s="10">
        <f>IF(Table1[[#This Row],[quantity]]&gt;0,Table1[[#This Row],[quantity]],0)</f>
        <v>0</v>
      </c>
      <c r="T1383" s="10">
        <f>IF(AND(Table1[[#This Row],[quantity]]&lt;0,Table1[[#This Row],[amount]]&lt;0),Table1[[#This Row],[quantity]]*Table1[[#This Row],[amount]],0)</f>
        <v>270.83</v>
      </c>
      <c r="U1383" s="10">
        <f>IF(Table1[[#This Row],[quantity]]&lt;0,Table1[[#This Row],[quantity]],0)</f>
        <v>-1</v>
      </c>
    </row>
    <row r="1384" spans="1:21" ht="14.25" customHeight="1" x14ac:dyDescent="0.25">
      <c r="A1384" s="5">
        <v>45628</v>
      </c>
      <c r="B1384" s="6" t="s">
        <v>83</v>
      </c>
      <c r="C1384" s="6" t="s">
        <v>300</v>
      </c>
      <c r="D1384" s="6" t="s">
        <v>301</v>
      </c>
      <c r="E1384" s="6" t="s">
        <v>294</v>
      </c>
      <c r="F1384" s="6" t="s">
        <v>295</v>
      </c>
      <c r="G1384" s="6" t="s">
        <v>110</v>
      </c>
      <c r="H1384" s="6" t="s">
        <v>111</v>
      </c>
      <c r="I1384" s="6">
        <v>20</v>
      </c>
      <c r="J1384" s="6">
        <v>-1</v>
      </c>
      <c r="K1384" s="6">
        <v>-270.83</v>
      </c>
      <c r="L1384" s="6" t="s">
        <v>174</v>
      </c>
      <c r="M1384" s="6" t="s">
        <v>207</v>
      </c>
      <c r="N1384" s="10">
        <f>IF(AND(Table1[[#This Row],[quantity]] &gt;= 0, Table1[[#This Row],[amount]] &gt;= 0), Table1[[#This Row],[quantity]] * Table1[[#This Row],[amount]], 0)</f>
        <v>0</v>
      </c>
      <c r="O1384" s="10">
        <f t="shared" si="84"/>
        <v>0</v>
      </c>
      <c r="P1384" s="10">
        <f t="shared" si="85"/>
        <v>300.85000000000002</v>
      </c>
      <c r="Q1384" s="10">
        <f t="shared" si="86"/>
        <v>-88</v>
      </c>
      <c r="R1384" s="10">
        <f t="shared" si="87"/>
        <v>83</v>
      </c>
      <c r="S1384" s="10">
        <f>IF(Table1[[#This Row],[quantity]]&gt;0,Table1[[#This Row],[quantity]],0)</f>
        <v>0</v>
      </c>
      <c r="T1384" s="10">
        <f>IF(AND(Table1[[#This Row],[quantity]]&lt;0,Table1[[#This Row],[amount]]&lt;0),Table1[[#This Row],[quantity]]*Table1[[#This Row],[amount]],0)</f>
        <v>270.83</v>
      </c>
      <c r="U1384" s="10">
        <f>IF(Table1[[#This Row],[quantity]]&lt;0,Table1[[#This Row],[quantity]],0)</f>
        <v>-1</v>
      </c>
    </row>
    <row r="1385" spans="1:21" ht="14.25" customHeight="1" x14ac:dyDescent="0.25">
      <c r="A1385" s="5">
        <v>45628</v>
      </c>
      <c r="B1385" s="6" t="s">
        <v>83</v>
      </c>
      <c r="C1385" s="6" t="s">
        <v>162</v>
      </c>
      <c r="D1385" s="6" t="s">
        <v>163</v>
      </c>
      <c r="E1385" s="6" t="s">
        <v>16</v>
      </c>
      <c r="F1385" s="6" t="s">
        <v>17</v>
      </c>
      <c r="G1385" s="6" t="s">
        <v>122</v>
      </c>
      <c r="H1385" s="6" t="s">
        <v>123</v>
      </c>
      <c r="I1385" s="6">
        <v>6</v>
      </c>
      <c r="J1385" s="6">
        <v>-1</v>
      </c>
      <c r="K1385" s="6">
        <v>-249.16</v>
      </c>
      <c r="L1385" s="6" t="s">
        <v>86</v>
      </c>
      <c r="M1385" s="6" t="s">
        <v>207</v>
      </c>
      <c r="N1385" s="10">
        <f>IF(AND(Table1[[#This Row],[quantity]] &gt;= 0, Table1[[#This Row],[amount]] &gt;= 0), Table1[[#This Row],[quantity]] * Table1[[#This Row],[amount]], 0)</f>
        <v>0</v>
      </c>
      <c r="O1385" s="10">
        <f t="shared" si="84"/>
        <v>0</v>
      </c>
      <c r="P1385" s="10">
        <f t="shared" si="85"/>
        <v>300.85000000000002</v>
      </c>
      <c r="Q1385" s="10">
        <f t="shared" si="86"/>
        <v>-87</v>
      </c>
      <c r="R1385" s="10">
        <f t="shared" si="87"/>
        <v>82</v>
      </c>
      <c r="S1385" s="10">
        <f>IF(Table1[[#This Row],[quantity]]&gt;0,Table1[[#This Row],[quantity]],0)</f>
        <v>0</v>
      </c>
      <c r="T1385" s="10">
        <f>IF(AND(Table1[[#This Row],[quantity]]&lt;0,Table1[[#This Row],[amount]]&lt;0),Table1[[#This Row],[quantity]]*Table1[[#This Row],[amount]],0)</f>
        <v>249.16</v>
      </c>
      <c r="U1385" s="10">
        <f>IF(Table1[[#This Row],[quantity]]&lt;0,Table1[[#This Row],[quantity]],0)</f>
        <v>-1</v>
      </c>
    </row>
    <row r="1386" spans="1:21" ht="14.25" customHeight="1" x14ac:dyDescent="0.25">
      <c r="A1386" s="5">
        <v>45628</v>
      </c>
      <c r="B1386" s="6" t="s">
        <v>83</v>
      </c>
      <c r="C1386" s="6" t="s">
        <v>166</v>
      </c>
      <c r="D1386" s="6" t="s">
        <v>167</v>
      </c>
      <c r="E1386" s="6" t="s">
        <v>16</v>
      </c>
      <c r="F1386" s="6" t="s">
        <v>17</v>
      </c>
      <c r="G1386" s="6" t="s">
        <v>122</v>
      </c>
      <c r="H1386" s="6" t="s">
        <v>123</v>
      </c>
      <c r="I1386" s="6">
        <v>6</v>
      </c>
      <c r="J1386" s="6">
        <v>-1</v>
      </c>
      <c r="K1386" s="6">
        <v>-249.16</v>
      </c>
      <c r="L1386" s="6" t="s">
        <v>86</v>
      </c>
      <c r="M1386" s="6" t="s">
        <v>207</v>
      </c>
      <c r="N1386" s="10">
        <f>IF(AND(Table1[[#This Row],[quantity]] &gt;= 0, Table1[[#This Row],[amount]] &gt;= 0), Table1[[#This Row],[quantity]] * Table1[[#This Row],[amount]], 0)</f>
        <v>0</v>
      </c>
      <c r="O1386" s="10">
        <f t="shared" si="84"/>
        <v>0</v>
      </c>
      <c r="P1386" s="10">
        <f t="shared" si="85"/>
        <v>300.85000000000002</v>
      </c>
      <c r="Q1386" s="10">
        <f t="shared" si="86"/>
        <v>-86</v>
      </c>
      <c r="R1386" s="10">
        <f t="shared" si="87"/>
        <v>81</v>
      </c>
      <c r="S1386" s="10">
        <f>IF(Table1[[#This Row],[quantity]]&gt;0,Table1[[#This Row],[quantity]],0)</f>
        <v>0</v>
      </c>
      <c r="T1386" s="10">
        <f>IF(AND(Table1[[#This Row],[quantity]]&lt;0,Table1[[#This Row],[amount]]&lt;0),Table1[[#This Row],[quantity]]*Table1[[#This Row],[amount]],0)</f>
        <v>249.16</v>
      </c>
      <c r="U1386" s="10">
        <f>IF(Table1[[#This Row],[quantity]]&lt;0,Table1[[#This Row],[quantity]],0)</f>
        <v>-1</v>
      </c>
    </row>
    <row r="1387" spans="1:21" ht="14.25" customHeight="1" x14ac:dyDescent="0.25">
      <c r="A1387" s="5">
        <v>45628</v>
      </c>
      <c r="B1387" s="6" t="s">
        <v>83</v>
      </c>
      <c r="C1387" s="6" t="s">
        <v>208</v>
      </c>
      <c r="D1387" s="6" t="s">
        <v>209</v>
      </c>
      <c r="E1387" s="6" t="s">
        <v>16</v>
      </c>
      <c r="F1387" s="6" t="s">
        <v>17</v>
      </c>
      <c r="G1387" s="6" t="s">
        <v>122</v>
      </c>
      <c r="H1387" s="6" t="s">
        <v>123</v>
      </c>
      <c r="I1387" s="6">
        <v>6</v>
      </c>
      <c r="J1387" s="6">
        <v>-1</v>
      </c>
      <c r="K1387" s="6">
        <v>-249.16</v>
      </c>
      <c r="L1387" s="6" t="s">
        <v>86</v>
      </c>
      <c r="M1387" s="6" t="s">
        <v>207</v>
      </c>
      <c r="N1387" s="10">
        <f>IF(AND(Table1[[#This Row],[quantity]] &gt;= 0, Table1[[#This Row],[amount]] &gt;= 0), Table1[[#This Row],[quantity]] * Table1[[#This Row],[amount]], 0)</f>
        <v>0</v>
      </c>
      <c r="O1387" s="10">
        <f t="shared" si="84"/>
        <v>0</v>
      </c>
      <c r="P1387" s="10">
        <f t="shared" si="85"/>
        <v>300.85000000000002</v>
      </c>
      <c r="Q1387" s="10">
        <f t="shared" si="86"/>
        <v>-85</v>
      </c>
      <c r="R1387" s="10">
        <f t="shared" si="87"/>
        <v>80</v>
      </c>
      <c r="S1387" s="10">
        <f>IF(Table1[[#This Row],[quantity]]&gt;0,Table1[[#This Row],[quantity]],0)</f>
        <v>0</v>
      </c>
      <c r="T1387" s="10">
        <f>IF(AND(Table1[[#This Row],[quantity]]&lt;0,Table1[[#This Row],[amount]]&lt;0),Table1[[#This Row],[quantity]]*Table1[[#This Row],[amount]],0)</f>
        <v>249.16</v>
      </c>
      <c r="U1387" s="10">
        <f>IF(Table1[[#This Row],[quantity]]&lt;0,Table1[[#This Row],[quantity]],0)</f>
        <v>-1</v>
      </c>
    </row>
    <row r="1388" spans="1:21" ht="14.25" customHeight="1" x14ac:dyDescent="0.25">
      <c r="A1388" s="5">
        <v>45628</v>
      </c>
      <c r="B1388" s="6" t="s">
        <v>83</v>
      </c>
      <c r="C1388" s="6" t="s">
        <v>233</v>
      </c>
      <c r="D1388" s="6" t="s">
        <v>234</v>
      </c>
      <c r="E1388" s="6" t="s">
        <v>16</v>
      </c>
      <c r="F1388" s="6" t="s">
        <v>17</v>
      </c>
      <c r="G1388" s="6" t="s">
        <v>122</v>
      </c>
      <c r="H1388" s="6" t="s">
        <v>123</v>
      </c>
      <c r="I1388" s="6">
        <v>6</v>
      </c>
      <c r="J1388" s="6">
        <v>-1</v>
      </c>
      <c r="K1388" s="6">
        <v>-249.16</v>
      </c>
      <c r="L1388" s="6" t="s">
        <v>86</v>
      </c>
      <c r="M1388" s="6" t="s">
        <v>207</v>
      </c>
      <c r="N1388" s="10">
        <f>IF(AND(Table1[[#This Row],[quantity]] &gt;= 0, Table1[[#This Row],[amount]] &gt;= 0), Table1[[#This Row],[quantity]] * Table1[[#This Row],[amount]], 0)</f>
        <v>0</v>
      </c>
      <c r="O1388" s="10">
        <f t="shared" si="84"/>
        <v>0</v>
      </c>
      <c r="P1388" s="10">
        <f t="shared" si="85"/>
        <v>300.85000000000002</v>
      </c>
      <c r="Q1388" s="10">
        <f t="shared" si="86"/>
        <v>-84</v>
      </c>
      <c r="R1388" s="10">
        <f t="shared" si="87"/>
        <v>79</v>
      </c>
      <c r="S1388" s="10">
        <f>IF(Table1[[#This Row],[quantity]]&gt;0,Table1[[#This Row],[quantity]],0)</f>
        <v>0</v>
      </c>
      <c r="T1388" s="10">
        <f>IF(AND(Table1[[#This Row],[quantity]]&lt;0,Table1[[#This Row],[amount]]&lt;0),Table1[[#This Row],[quantity]]*Table1[[#This Row],[amount]],0)</f>
        <v>249.16</v>
      </c>
      <c r="U1388" s="10">
        <f>IF(Table1[[#This Row],[quantity]]&lt;0,Table1[[#This Row],[quantity]],0)</f>
        <v>-1</v>
      </c>
    </row>
    <row r="1389" spans="1:21" ht="14.25" customHeight="1" x14ac:dyDescent="0.25">
      <c r="A1389" s="5">
        <v>45628</v>
      </c>
      <c r="B1389" s="6" t="s">
        <v>83</v>
      </c>
      <c r="C1389" s="6" t="s">
        <v>158</v>
      </c>
      <c r="D1389" s="6" t="s">
        <v>159</v>
      </c>
      <c r="E1389" s="6" t="s">
        <v>16</v>
      </c>
      <c r="F1389" s="6" t="s">
        <v>17</v>
      </c>
      <c r="G1389" s="6" t="s">
        <v>122</v>
      </c>
      <c r="H1389" s="6" t="s">
        <v>123</v>
      </c>
      <c r="I1389" s="6">
        <v>6</v>
      </c>
      <c r="J1389" s="6">
        <v>-1</v>
      </c>
      <c r="K1389" s="6">
        <v>-249.16</v>
      </c>
      <c r="L1389" s="6" t="s">
        <v>153</v>
      </c>
      <c r="M1389" s="6" t="s">
        <v>207</v>
      </c>
      <c r="N1389" s="10">
        <f>IF(AND(Table1[[#This Row],[quantity]] &gt;= 0, Table1[[#This Row],[amount]] &gt;= 0), Table1[[#This Row],[quantity]] * Table1[[#This Row],[amount]], 0)</f>
        <v>0</v>
      </c>
      <c r="O1389" s="10">
        <f t="shared" si="84"/>
        <v>0</v>
      </c>
      <c r="P1389" s="10">
        <f t="shared" si="85"/>
        <v>300.85000000000002</v>
      </c>
      <c r="Q1389" s="10">
        <f t="shared" si="86"/>
        <v>-83</v>
      </c>
      <c r="R1389" s="10">
        <f t="shared" si="87"/>
        <v>78</v>
      </c>
      <c r="S1389" s="10">
        <f>IF(Table1[[#This Row],[quantity]]&gt;0,Table1[[#This Row],[quantity]],0)</f>
        <v>0</v>
      </c>
      <c r="T1389" s="10">
        <f>IF(AND(Table1[[#This Row],[quantity]]&lt;0,Table1[[#This Row],[amount]]&lt;0),Table1[[#This Row],[quantity]]*Table1[[#This Row],[amount]],0)</f>
        <v>249.16</v>
      </c>
      <c r="U1389" s="10">
        <f>IF(Table1[[#This Row],[quantity]]&lt;0,Table1[[#This Row],[quantity]],0)</f>
        <v>-1</v>
      </c>
    </row>
    <row r="1390" spans="1:21" ht="14.25" customHeight="1" x14ac:dyDescent="0.25">
      <c r="A1390" s="5">
        <v>45628</v>
      </c>
      <c r="B1390" s="6" t="s">
        <v>83</v>
      </c>
      <c r="C1390" s="6" t="s">
        <v>168</v>
      </c>
      <c r="D1390" s="6" t="s">
        <v>169</v>
      </c>
      <c r="E1390" s="6" t="s">
        <v>16</v>
      </c>
      <c r="F1390" s="6" t="s">
        <v>17</v>
      </c>
      <c r="G1390" s="6" t="s">
        <v>122</v>
      </c>
      <c r="H1390" s="6" t="s">
        <v>123</v>
      </c>
      <c r="I1390" s="6">
        <v>6</v>
      </c>
      <c r="J1390" s="6">
        <v>-1</v>
      </c>
      <c r="K1390" s="6">
        <v>-249.16</v>
      </c>
      <c r="L1390" s="6" t="s">
        <v>86</v>
      </c>
      <c r="M1390" s="6" t="s">
        <v>207</v>
      </c>
      <c r="N1390" s="10">
        <f>IF(AND(Table1[[#This Row],[quantity]] &gt;= 0, Table1[[#This Row],[amount]] &gt;= 0), Table1[[#This Row],[quantity]] * Table1[[#This Row],[amount]], 0)</f>
        <v>0</v>
      </c>
      <c r="O1390" s="10">
        <f t="shared" si="84"/>
        <v>0</v>
      </c>
      <c r="P1390" s="10">
        <f t="shared" si="85"/>
        <v>300.85000000000002</v>
      </c>
      <c r="Q1390" s="10">
        <f t="shared" si="86"/>
        <v>-82</v>
      </c>
      <c r="R1390" s="10">
        <f t="shared" si="87"/>
        <v>77</v>
      </c>
      <c r="S1390" s="10">
        <f>IF(Table1[[#This Row],[quantity]]&gt;0,Table1[[#This Row],[quantity]],0)</f>
        <v>0</v>
      </c>
      <c r="T1390" s="10">
        <f>IF(AND(Table1[[#This Row],[quantity]]&lt;0,Table1[[#This Row],[amount]]&lt;0),Table1[[#This Row],[quantity]]*Table1[[#This Row],[amount]],0)</f>
        <v>249.16</v>
      </c>
      <c r="U1390" s="10">
        <f>IF(Table1[[#This Row],[quantity]]&lt;0,Table1[[#This Row],[quantity]],0)</f>
        <v>-1</v>
      </c>
    </row>
    <row r="1391" spans="1:21" ht="14.25" customHeight="1" x14ac:dyDescent="0.25">
      <c r="A1391" s="5">
        <v>45628</v>
      </c>
      <c r="B1391" s="6" t="s">
        <v>83</v>
      </c>
      <c r="C1391" s="6" t="s">
        <v>374</v>
      </c>
      <c r="D1391" s="6" t="s">
        <v>375</v>
      </c>
      <c r="E1391" s="6" t="s">
        <v>45</v>
      </c>
      <c r="F1391" s="6" t="s">
        <v>46</v>
      </c>
      <c r="G1391" s="6" t="s">
        <v>55</v>
      </c>
      <c r="H1391" s="6" t="s">
        <v>56</v>
      </c>
      <c r="I1391" s="6">
        <v>24</v>
      </c>
      <c r="J1391" s="6">
        <v>-1</v>
      </c>
      <c r="K1391" s="6">
        <v>-249.16</v>
      </c>
      <c r="L1391" s="6" t="s">
        <v>86</v>
      </c>
      <c r="M1391" s="6" t="s">
        <v>207</v>
      </c>
      <c r="N1391" s="10">
        <f>IF(AND(Table1[[#This Row],[quantity]] &gt;= 0, Table1[[#This Row],[amount]] &gt;= 0), Table1[[#This Row],[quantity]] * Table1[[#This Row],[amount]], 0)</f>
        <v>0</v>
      </c>
      <c r="O1391" s="10">
        <f t="shared" si="84"/>
        <v>0</v>
      </c>
      <c r="P1391" s="10">
        <f t="shared" si="85"/>
        <v>300.85000000000002</v>
      </c>
      <c r="Q1391" s="10">
        <f t="shared" si="86"/>
        <v>-81</v>
      </c>
      <c r="R1391" s="10">
        <f t="shared" si="87"/>
        <v>76</v>
      </c>
      <c r="S1391" s="10">
        <f>IF(Table1[[#This Row],[quantity]]&gt;0,Table1[[#This Row],[quantity]],0)</f>
        <v>0</v>
      </c>
      <c r="T1391" s="10">
        <f>IF(AND(Table1[[#This Row],[quantity]]&lt;0,Table1[[#This Row],[amount]]&lt;0),Table1[[#This Row],[quantity]]*Table1[[#This Row],[amount]],0)</f>
        <v>249.16</v>
      </c>
      <c r="U1391" s="10">
        <f>IF(Table1[[#This Row],[quantity]]&lt;0,Table1[[#This Row],[quantity]],0)</f>
        <v>-1</v>
      </c>
    </row>
    <row r="1392" spans="1:21" ht="14.25" customHeight="1" x14ac:dyDescent="0.25">
      <c r="A1392" s="5">
        <v>45642</v>
      </c>
      <c r="B1392" s="6" t="s">
        <v>57</v>
      </c>
      <c r="C1392" s="6" t="s">
        <v>126</v>
      </c>
      <c r="D1392" s="6" t="s">
        <v>127</v>
      </c>
      <c r="E1392" s="6" t="s">
        <v>45</v>
      </c>
      <c r="F1392" s="6" t="s">
        <v>128</v>
      </c>
      <c r="G1392" s="6" t="s">
        <v>26</v>
      </c>
      <c r="H1392" s="6" t="s">
        <v>27</v>
      </c>
      <c r="I1392" s="6">
        <v>12</v>
      </c>
      <c r="J1392" s="6">
        <v>1</v>
      </c>
      <c r="K1392" s="6">
        <v>245.54</v>
      </c>
      <c r="L1392" s="6"/>
      <c r="M1392" s="6" t="s">
        <v>105</v>
      </c>
      <c r="N1392" s="10">
        <f>IF(AND(Table1[[#This Row],[quantity]] &gt;= 0, Table1[[#This Row],[amount]] &gt;= 0), Table1[[#This Row],[quantity]] * Table1[[#This Row],[amount]], 0)</f>
        <v>245.54</v>
      </c>
      <c r="O1392" s="10">
        <f t="shared" si="84"/>
        <v>245.54</v>
      </c>
      <c r="P1392" s="10">
        <f t="shared" si="85"/>
        <v>471.47</v>
      </c>
      <c r="Q1392" s="10">
        <f t="shared" si="86"/>
        <v>176</v>
      </c>
      <c r="R1392" s="10">
        <f t="shared" si="87"/>
        <v>6</v>
      </c>
      <c r="S1392" s="10">
        <f>IF(Table1[[#This Row],[quantity]]&gt;0,Table1[[#This Row],[quantity]],0)</f>
        <v>1</v>
      </c>
      <c r="T1392" s="10">
        <f>IF(AND(Table1[[#This Row],[quantity]]&lt;0,Table1[[#This Row],[amount]]&lt;0),Table1[[#This Row],[quantity]]*Table1[[#This Row],[amount]],0)</f>
        <v>0</v>
      </c>
      <c r="U1392" s="10">
        <f>IF(Table1[[#This Row],[quantity]]&lt;0,Table1[[#This Row],[quantity]],0)</f>
        <v>0</v>
      </c>
    </row>
    <row r="1393" spans="1:21" ht="14.25" customHeight="1" x14ac:dyDescent="0.25">
      <c r="A1393" s="5">
        <v>45628</v>
      </c>
      <c r="B1393" s="6" t="s">
        <v>83</v>
      </c>
      <c r="C1393" s="6" t="s">
        <v>356</v>
      </c>
      <c r="D1393" s="6" t="s">
        <v>357</v>
      </c>
      <c r="E1393" s="6" t="s">
        <v>224</v>
      </c>
      <c r="F1393" s="6" t="s">
        <v>225</v>
      </c>
      <c r="G1393" s="6" t="s">
        <v>40</v>
      </c>
      <c r="H1393" s="6" t="s">
        <v>47</v>
      </c>
      <c r="I1393" s="6">
        <v>72</v>
      </c>
      <c r="J1393" s="6">
        <v>-1</v>
      </c>
      <c r="K1393" s="6">
        <v>-240.33</v>
      </c>
      <c r="L1393" s="6" t="s">
        <v>86</v>
      </c>
      <c r="M1393" s="6" t="s">
        <v>207</v>
      </c>
      <c r="N1393" s="10">
        <f>IF(AND(Table1[[#This Row],[quantity]] &gt;= 0, Table1[[#This Row],[amount]] &gt;= 0), Table1[[#This Row],[quantity]] * Table1[[#This Row],[amount]], 0)</f>
        <v>0</v>
      </c>
      <c r="O1393" s="10">
        <f t="shared" si="84"/>
        <v>0</v>
      </c>
      <c r="P1393" s="10">
        <f t="shared" si="85"/>
        <v>300.85000000000002</v>
      </c>
      <c r="Q1393" s="10">
        <f t="shared" si="86"/>
        <v>-80</v>
      </c>
      <c r="R1393" s="10">
        <f t="shared" si="87"/>
        <v>75</v>
      </c>
      <c r="S1393" s="10">
        <f>IF(Table1[[#This Row],[quantity]]&gt;0,Table1[[#This Row],[quantity]],0)</f>
        <v>0</v>
      </c>
      <c r="T1393" s="10">
        <f>IF(AND(Table1[[#This Row],[quantity]]&lt;0,Table1[[#This Row],[amount]]&lt;0),Table1[[#This Row],[quantity]]*Table1[[#This Row],[amount]],0)</f>
        <v>240.33</v>
      </c>
      <c r="U1393" s="10">
        <f>IF(Table1[[#This Row],[quantity]]&lt;0,Table1[[#This Row],[quantity]],0)</f>
        <v>-1</v>
      </c>
    </row>
    <row r="1394" spans="1:21" ht="14.25" customHeight="1" x14ac:dyDescent="0.25">
      <c r="A1394" s="5">
        <v>45628</v>
      </c>
      <c r="B1394" s="6" t="s">
        <v>83</v>
      </c>
      <c r="C1394" s="6" t="s">
        <v>190</v>
      </c>
      <c r="D1394" s="6" t="s">
        <v>191</v>
      </c>
      <c r="E1394" s="6" t="s">
        <v>16</v>
      </c>
      <c r="F1394" s="6" t="s">
        <v>17</v>
      </c>
      <c r="G1394" s="6" t="s">
        <v>40</v>
      </c>
      <c r="H1394" s="6" t="s">
        <v>47</v>
      </c>
      <c r="I1394" s="6">
        <v>72</v>
      </c>
      <c r="J1394" s="6">
        <v>-1</v>
      </c>
      <c r="K1394" s="6">
        <v>-240.33</v>
      </c>
      <c r="L1394" s="6" t="s">
        <v>192</v>
      </c>
      <c r="M1394" s="6" t="s">
        <v>207</v>
      </c>
      <c r="N1394" s="10">
        <f>IF(AND(Table1[[#This Row],[quantity]] &gt;= 0, Table1[[#This Row],[amount]] &gt;= 0), Table1[[#This Row],[quantity]] * Table1[[#This Row],[amount]], 0)</f>
        <v>0</v>
      </c>
      <c r="O1394" s="10">
        <f t="shared" si="84"/>
        <v>78.06</v>
      </c>
      <c r="P1394" s="10">
        <f t="shared" si="85"/>
        <v>300.85000000000002</v>
      </c>
      <c r="Q1394" s="10">
        <f t="shared" si="86"/>
        <v>-79</v>
      </c>
      <c r="R1394" s="10">
        <f t="shared" si="87"/>
        <v>74</v>
      </c>
      <c r="S1394" s="10">
        <f>IF(Table1[[#This Row],[quantity]]&gt;0,Table1[[#This Row],[quantity]],0)</f>
        <v>0</v>
      </c>
      <c r="T1394" s="10">
        <f>IF(AND(Table1[[#This Row],[quantity]]&lt;0,Table1[[#This Row],[amount]]&lt;0),Table1[[#This Row],[quantity]]*Table1[[#This Row],[amount]],0)</f>
        <v>240.33</v>
      </c>
      <c r="U1394" s="10">
        <f>IF(Table1[[#This Row],[quantity]]&lt;0,Table1[[#This Row],[quantity]],0)</f>
        <v>-1</v>
      </c>
    </row>
    <row r="1395" spans="1:21" ht="14.25" customHeight="1" x14ac:dyDescent="0.25">
      <c r="A1395" s="5">
        <v>45628</v>
      </c>
      <c r="B1395" s="6" t="s">
        <v>83</v>
      </c>
      <c r="C1395" s="6" t="s">
        <v>226</v>
      </c>
      <c r="D1395" s="6" t="s">
        <v>227</v>
      </c>
      <c r="E1395" s="6" t="s">
        <v>228</v>
      </c>
      <c r="F1395" s="6" t="s">
        <v>229</v>
      </c>
      <c r="G1395" s="6" t="s">
        <v>40</v>
      </c>
      <c r="H1395" s="6" t="s">
        <v>47</v>
      </c>
      <c r="I1395" s="6">
        <v>72</v>
      </c>
      <c r="J1395" s="6">
        <v>-1</v>
      </c>
      <c r="K1395" s="6">
        <v>-240.33</v>
      </c>
      <c r="L1395" s="6" t="s">
        <v>192</v>
      </c>
      <c r="M1395" s="6" t="s">
        <v>207</v>
      </c>
      <c r="N1395" s="10">
        <f>IF(AND(Table1[[#This Row],[quantity]] &gt;= 0, Table1[[#This Row],[amount]] &gt;= 0), Table1[[#This Row],[quantity]] * Table1[[#This Row],[amount]], 0)</f>
        <v>0</v>
      </c>
      <c r="O1395" s="10">
        <f t="shared" si="84"/>
        <v>0</v>
      </c>
      <c r="P1395" s="10">
        <f t="shared" si="85"/>
        <v>300.85000000000002</v>
      </c>
      <c r="Q1395" s="10">
        <f t="shared" si="86"/>
        <v>-78</v>
      </c>
      <c r="R1395" s="10">
        <f t="shared" si="87"/>
        <v>73</v>
      </c>
      <c r="S1395" s="10">
        <f>IF(Table1[[#This Row],[quantity]]&gt;0,Table1[[#This Row],[quantity]],0)</f>
        <v>0</v>
      </c>
      <c r="T1395" s="10">
        <f>IF(AND(Table1[[#This Row],[quantity]]&lt;0,Table1[[#This Row],[amount]]&lt;0),Table1[[#This Row],[quantity]]*Table1[[#This Row],[amount]],0)</f>
        <v>240.33</v>
      </c>
      <c r="U1395" s="10">
        <f>IF(Table1[[#This Row],[quantity]]&lt;0,Table1[[#This Row],[quantity]],0)</f>
        <v>-1</v>
      </c>
    </row>
    <row r="1396" spans="1:21" ht="14.25" customHeight="1" x14ac:dyDescent="0.25">
      <c r="A1396" s="5">
        <v>45628</v>
      </c>
      <c r="B1396" s="6" t="s">
        <v>83</v>
      </c>
      <c r="C1396" s="6" t="s">
        <v>366</v>
      </c>
      <c r="D1396" s="6" t="s">
        <v>367</v>
      </c>
      <c r="E1396" s="6" t="s">
        <v>16</v>
      </c>
      <c r="F1396" s="6" t="s">
        <v>17</v>
      </c>
      <c r="G1396" s="6" t="s">
        <v>40</v>
      </c>
      <c r="H1396" s="6" t="s">
        <v>47</v>
      </c>
      <c r="I1396" s="6">
        <v>72</v>
      </c>
      <c r="J1396" s="6">
        <v>-1</v>
      </c>
      <c r="K1396" s="6">
        <v>-240.33</v>
      </c>
      <c r="L1396" s="6" t="s">
        <v>153</v>
      </c>
      <c r="M1396" s="6" t="s">
        <v>207</v>
      </c>
      <c r="N1396" s="10">
        <f>IF(AND(Table1[[#This Row],[quantity]] &gt;= 0, Table1[[#This Row],[amount]] &gt;= 0), Table1[[#This Row],[quantity]] * Table1[[#This Row],[amount]], 0)</f>
        <v>0</v>
      </c>
      <c r="O1396" s="10">
        <f t="shared" si="84"/>
        <v>0</v>
      </c>
      <c r="P1396" s="10">
        <f t="shared" si="85"/>
        <v>300.85000000000002</v>
      </c>
      <c r="Q1396" s="10">
        <f t="shared" si="86"/>
        <v>-77</v>
      </c>
      <c r="R1396" s="10">
        <f t="shared" si="87"/>
        <v>72</v>
      </c>
      <c r="S1396" s="10">
        <f>IF(Table1[[#This Row],[quantity]]&gt;0,Table1[[#This Row],[quantity]],0)</f>
        <v>0</v>
      </c>
      <c r="T1396" s="10">
        <f>IF(AND(Table1[[#This Row],[quantity]]&lt;0,Table1[[#This Row],[amount]]&lt;0),Table1[[#This Row],[quantity]]*Table1[[#This Row],[amount]],0)</f>
        <v>240.33</v>
      </c>
      <c r="U1396" s="10">
        <f>IF(Table1[[#This Row],[quantity]]&lt;0,Table1[[#This Row],[quantity]],0)</f>
        <v>-1</v>
      </c>
    </row>
    <row r="1397" spans="1:21" ht="14.25" customHeight="1" x14ac:dyDescent="0.25">
      <c r="A1397" s="5">
        <v>45628</v>
      </c>
      <c r="B1397" s="6" t="s">
        <v>83</v>
      </c>
      <c r="C1397" s="6" t="s">
        <v>193</v>
      </c>
      <c r="D1397" s="6" t="s">
        <v>194</v>
      </c>
      <c r="E1397" s="6" t="s">
        <v>16</v>
      </c>
      <c r="F1397" s="6" t="s">
        <v>17</v>
      </c>
      <c r="G1397" s="6" t="s">
        <v>18</v>
      </c>
      <c r="H1397" s="6" t="s">
        <v>108</v>
      </c>
      <c r="I1397" s="6">
        <v>72</v>
      </c>
      <c r="J1397" s="6">
        <v>-1</v>
      </c>
      <c r="K1397" s="6">
        <v>-222.32</v>
      </c>
      <c r="L1397" s="6" t="s">
        <v>86</v>
      </c>
      <c r="M1397" s="6" t="s">
        <v>207</v>
      </c>
      <c r="N1397" s="10">
        <f>IF(AND(Table1[[#This Row],[quantity]] &gt;= 0, Table1[[#This Row],[amount]] &gt;= 0), Table1[[#This Row],[quantity]] * Table1[[#This Row],[amount]], 0)</f>
        <v>0</v>
      </c>
      <c r="O1397" s="10">
        <f t="shared" si="84"/>
        <v>0</v>
      </c>
      <c r="P1397" s="10">
        <f t="shared" si="85"/>
        <v>300.85000000000002</v>
      </c>
      <c r="Q1397" s="10">
        <f t="shared" si="86"/>
        <v>-76</v>
      </c>
      <c r="R1397" s="10">
        <f t="shared" si="87"/>
        <v>71</v>
      </c>
      <c r="S1397" s="10">
        <f>IF(Table1[[#This Row],[quantity]]&gt;0,Table1[[#This Row],[quantity]],0)</f>
        <v>0</v>
      </c>
      <c r="T1397" s="10">
        <f>IF(AND(Table1[[#This Row],[quantity]]&lt;0,Table1[[#This Row],[amount]]&lt;0),Table1[[#This Row],[quantity]]*Table1[[#This Row],[amount]],0)</f>
        <v>222.32</v>
      </c>
      <c r="U1397" s="10">
        <f>IF(Table1[[#This Row],[quantity]]&lt;0,Table1[[#This Row],[quantity]],0)</f>
        <v>-1</v>
      </c>
    </row>
    <row r="1398" spans="1:21" ht="14.25" customHeight="1" x14ac:dyDescent="0.25">
      <c r="A1398" s="5">
        <v>45628</v>
      </c>
      <c r="B1398" s="6" t="s">
        <v>83</v>
      </c>
      <c r="C1398" s="6" t="s">
        <v>230</v>
      </c>
      <c r="D1398" s="6" t="s">
        <v>231</v>
      </c>
      <c r="E1398" s="6" t="s">
        <v>224</v>
      </c>
      <c r="F1398" s="6" t="s">
        <v>232</v>
      </c>
      <c r="G1398" s="6" t="s">
        <v>74</v>
      </c>
      <c r="H1398" s="6" t="s">
        <v>75</v>
      </c>
      <c r="I1398" s="6">
        <v>60</v>
      </c>
      <c r="J1398" s="6">
        <v>-3</v>
      </c>
      <c r="K1398" s="6">
        <v>-73.5</v>
      </c>
      <c r="L1398" s="6" t="s">
        <v>153</v>
      </c>
      <c r="M1398" s="6" t="s">
        <v>207</v>
      </c>
      <c r="N1398" s="10">
        <f>IF(AND(Table1[[#This Row],[quantity]] &gt;= 0, Table1[[#This Row],[amount]] &gt;= 0), Table1[[#This Row],[quantity]] * Table1[[#This Row],[amount]], 0)</f>
        <v>0</v>
      </c>
      <c r="O1398" s="10">
        <f t="shared" si="84"/>
        <v>0</v>
      </c>
      <c r="P1398" s="10">
        <f t="shared" si="85"/>
        <v>300.85000000000002</v>
      </c>
      <c r="Q1398" s="10">
        <f t="shared" si="86"/>
        <v>-75</v>
      </c>
      <c r="R1398" s="10">
        <f t="shared" si="87"/>
        <v>70</v>
      </c>
      <c r="S1398" s="10">
        <f>IF(Table1[[#This Row],[quantity]]&gt;0,Table1[[#This Row],[quantity]],0)</f>
        <v>0</v>
      </c>
      <c r="T1398" s="10">
        <f>IF(AND(Table1[[#This Row],[quantity]]&lt;0,Table1[[#This Row],[amount]]&lt;0),Table1[[#This Row],[quantity]]*Table1[[#This Row],[amount]],0)</f>
        <v>220.5</v>
      </c>
      <c r="U1398" s="10">
        <f>IF(Table1[[#This Row],[quantity]]&lt;0,Table1[[#This Row],[quantity]],0)</f>
        <v>-3</v>
      </c>
    </row>
    <row r="1399" spans="1:21" ht="14.25" customHeight="1" x14ac:dyDescent="0.25">
      <c r="A1399" s="5">
        <v>45628</v>
      </c>
      <c r="B1399" s="6" t="s">
        <v>83</v>
      </c>
      <c r="C1399" s="6" t="s">
        <v>397</v>
      </c>
      <c r="D1399" s="6" t="s">
        <v>398</v>
      </c>
      <c r="E1399" s="6" t="s">
        <v>224</v>
      </c>
      <c r="F1399" s="6" t="s">
        <v>225</v>
      </c>
      <c r="G1399" s="6" t="s">
        <v>62</v>
      </c>
      <c r="H1399" s="6" t="s">
        <v>124</v>
      </c>
      <c r="I1399" s="6">
        <v>24</v>
      </c>
      <c r="J1399" s="6">
        <v>-2</v>
      </c>
      <c r="K1399" s="6">
        <v>-106</v>
      </c>
      <c r="L1399" s="6" t="s">
        <v>86</v>
      </c>
      <c r="M1399" s="6" t="s">
        <v>207</v>
      </c>
      <c r="N1399" s="10">
        <f>IF(AND(Table1[[#This Row],[quantity]] &gt;= 0, Table1[[#This Row],[amount]] &gt;= 0), Table1[[#This Row],[quantity]] * Table1[[#This Row],[amount]], 0)</f>
        <v>0</v>
      </c>
      <c r="O1399" s="10">
        <f t="shared" si="84"/>
        <v>0</v>
      </c>
      <c r="P1399" s="10">
        <f t="shared" si="85"/>
        <v>300.85000000000002</v>
      </c>
      <c r="Q1399" s="10">
        <f t="shared" si="86"/>
        <v>-72</v>
      </c>
      <c r="R1399" s="10">
        <f t="shared" si="87"/>
        <v>69</v>
      </c>
      <c r="S1399" s="10">
        <f>IF(Table1[[#This Row],[quantity]]&gt;0,Table1[[#This Row],[quantity]],0)</f>
        <v>0</v>
      </c>
      <c r="T1399" s="10">
        <f>IF(AND(Table1[[#This Row],[quantity]]&lt;0,Table1[[#This Row],[amount]]&lt;0),Table1[[#This Row],[quantity]]*Table1[[#This Row],[amount]],0)</f>
        <v>212</v>
      </c>
      <c r="U1399" s="10">
        <f>IF(Table1[[#This Row],[quantity]]&lt;0,Table1[[#This Row],[quantity]],0)</f>
        <v>-2</v>
      </c>
    </row>
    <row r="1400" spans="1:21" ht="14.25" customHeight="1" x14ac:dyDescent="0.25">
      <c r="A1400" s="5">
        <v>45628</v>
      </c>
      <c r="B1400" s="6" t="s">
        <v>83</v>
      </c>
      <c r="C1400" s="6" t="s">
        <v>397</v>
      </c>
      <c r="D1400" s="6" t="s">
        <v>398</v>
      </c>
      <c r="E1400" s="6" t="s">
        <v>224</v>
      </c>
      <c r="F1400" s="6" t="s">
        <v>225</v>
      </c>
      <c r="G1400" s="6" t="s">
        <v>62</v>
      </c>
      <c r="H1400" s="6" t="s">
        <v>124</v>
      </c>
      <c r="I1400" s="6">
        <v>24</v>
      </c>
      <c r="J1400" s="6">
        <v>-2</v>
      </c>
      <c r="K1400" s="6">
        <v>-106</v>
      </c>
      <c r="L1400" s="6" t="s">
        <v>86</v>
      </c>
      <c r="M1400" s="6" t="s">
        <v>207</v>
      </c>
      <c r="N1400" s="10">
        <f>IF(AND(Table1[[#This Row],[quantity]] &gt;= 0, Table1[[#This Row],[amount]] &gt;= 0), Table1[[#This Row],[quantity]] * Table1[[#This Row],[amount]], 0)</f>
        <v>0</v>
      </c>
      <c r="O1400" s="10">
        <f t="shared" si="84"/>
        <v>0</v>
      </c>
      <c r="P1400" s="10">
        <f t="shared" si="85"/>
        <v>300.85000000000002</v>
      </c>
      <c r="Q1400" s="10">
        <f t="shared" si="86"/>
        <v>-70</v>
      </c>
      <c r="R1400" s="10">
        <f t="shared" si="87"/>
        <v>68</v>
      </c>
      <c r="S1400" s="10">
        <f>IF(Table1[[#This Row],[quantity]]&gt;0,Table1[[#This Row],[quantity]],0)</f>
        <v>0</v>
      </c>
      <c r="T1400" s="10">
        <f>IF(AND(Table1[[#This Row],[quantity]]&lt;0,Table1[[#This Row],[amount]]&lt;0),Table1[[#This Row],[quantity]]*Table1[[#This Row],[amount]],0)</f>
        <v>212</v>
      </c>
      <c r="U1400" s="10">
        <f>IF(Table1[[#This Row],[quantity]]&lt;0,Table1[[#This Row],[quantity]],0)</f>
        <v>-2</v>
      </c>
    </row>
    <row r="1401" spans="1:21" ht="14.25" customHeight="1" x14ac:dyDescent="0.25">
      <c r="A1401" s="5">
        <v>45646</v>
      </c>
      <c r="B1401" s="6" t="s">
        <v>57</v>
      </c>
      <c r="C1401" s="6" t="s">
        <v>67</v>
      </c>
      <c r="D1401" s="6" t="s">
        <v>68</v>
      </c>
      <c r="E1401" s="6" t="s">
        <v>60</v>
      </c>
      <c r="F1401" s="6" t="s">
        <v>61</v>
      </c>
      <c r="G1401" s="6" t="s">
        <v>74</v>
      </c>
      <c r="H1401" s="6" t="s">
        <v>76</v>
      </c>
      <c r="I1401" s="6">
        <v>56</v>
      </c>
      <c r="J1401" s="6">
        <v>1</v>
      </c>
      <c r="K1401" s="6">
        <v>208.18</v>
      </c>
      <c r="L1401" s="6"/>
      <c r="M1401" s="6" t="s">
        <v>136</v>
      </c>
      <c r="N1401" s="10">
        <f>IF(AND(Table1[[#This Row],[quantity]] &gt;= 0, Table1[[#This Row],[amount]] &gt;= 0), Table1[[#This Row],[quantity]] * Table1[[#This Row],[amount]], 0)</f>
        <v>208.18</v>
      </c>
      <c r="O1401" s="10">
        <f t="shared" si="84"/>
        <v>208.18</v>
      </c>
      <c r="P1401" s="10">
        <f t="shared" si="85"/>
        <v>579.31999999999994</v>
      </c>
      <c r="Q1401" s="10">
        <f t="shared" si="86"/>
        <v>244</v>
      </c>
      <c r="R1401" s="10">
        <f t="shared" si="87"/>
        <v>9</v>
      </c>
      <c r="S1401" s="10">
        <f>IF(Table1[[#This Row],[quantity]]&gt;0,Table1[[#This Row],[quantity]],0)</f>
        <v>1</v>
      </c>
      <c r="T1401" s="10">
        <f>IF(AND(Table1[[#This Row],[quantity]]&lt;0,Table1[[#This Row],[amount]]&lt;0),Table1[[#This Row],[quantity]]*Table1[[#This Row],[amount]],0)</f>
        <v>0</v>
      </c>
      <c r="U1401" s="10">
        <f>IF(Table1[[#This Row],[quantity]]&lt;0,Table1[[#This Row],[quantity]],0)</f>
        <v>0</v>
      </c>
    </row>
    <row r="1402" spans="1:21" ht="14.25" customHeight="1" x14ac:dyDescent="0.25">
      <c r="A1402" s="5">
        <v>45628</v>
      </c>
      <c r="B1402" s="6" t="s">
        <v>83</v>
      </c>
      <c r="C1402" s="6" t="s">
        <v>434</v>
      </c>
      <c r="D1402" s="6" t="s">
        <v>435</v>
      </c>
      <c r="E1402" s="6" t="s">
        <v>16</v>
      </c>
      <c r="F1402" s="6" t="s">
        <v>17</v>
      </c>
      <c r="G1402" s="6" t="s">
        <v>74</v>
      </c>
      <c r="H1402" s="6" t="s">
        <v>76</v>
      </c>
      <c r="I1402" s="6">
        <v>56</v>
      </c>
      <c r="J1402" s="6">
        <v>-1</v>
      </c>
      <c r="K1402" s="6">
        <v>-208.18</v>
      </c>
      <c r="L1402" s="6" t="s">
        <v>153</v>
      </c>
      <c r="M1402" s="6" t="s">
        <v>207</v>
      </c>
      <c r="N1402" s="10">
        <f>IF(AND(Table1[[#This Row],[quantity]] &gt;= 0, Table1[[#This Row],[amount]] &gt;= 0), Table1[[#This Row],[quantity]] * Table1[[#This Row],[amount]], 0)</f>
        <v>0</v>
      </c>
      <c r="O1402" s="10">
        <f t="shared" si="84"/>
        <v>0</v>
      </c>
      <c r="P1402" s="10">
        <f t="shared" si="85"/>
        <v>300.85000000000002</v>
      </c>
      <c r="Q1402" s="10">
        <f t="shared" si="86"/>
        <v>-68</v>
      </c>
      <c r="R1402" s="10">
        <f t="shared" si="87"/>
        <v>67</v>
      </c>
      <c r="S1402" s="10">
        <f>IF(Table1[[#This Row],[quantity]]&gt;0,Table1[[#This Row],[quantity]],0)</f>
        <v>0</v>
      </c>
      <c r="T1402" s="10">
        <f>IF(AND(Table1[[#This Row],[quantity]]&lt;0,Table1[[#This Row],[amount]]&lt;0),Table1[[#This Row],[quantity]]*Table1[[#This Row],[amount]],0)</f>
        <v>208.18</v>
      </c>
      <c r="U1402" s="10">
        <f>IF(Table1[[#This Row],[quantity]]&lt;0,Table1[[#This Row],[quantity]],0)</f>
        <v>-1</v>
      </c>
    </row>
    <row r="1403" spans="1:21" ht="14.25" customHeight="1" x14ac:dyDescent="0.25">
      <c r="A1403" s="5">
        <v>45628</v>
      </c>
      <c r="B1403" s="6" t="s">
        <v>83</v>
      </c>
      <c r="C1403" s="6" t="s">
        <v>434</v>
      </c>
      <c r="D1403" s="6" t="s">
        <v>435</v>
      </c>
      <c r="E1403" s="6" t="s">
        <v>16</v>
      </c>
      <c r="F1403" s="6" t="s">
        <v>17</v>
      </c>
      <c r="G1403" s="6" t="s">
        <v>74</v>
      </c>
      <c r="H1403" s="6" t="s">
        <v>76</v>
      </c>
      <c r="I1403" s="6">
        <v>56</v>
      </c>
      <c r="J1403" s="6">
        <v>-1</v>
      </c>
      <c r="K1403" s="6">
        <v>-208.18</v>
      </c>
      <c r="L1403" s="6" t="s">
        <v>153</v>
      </c>
      <c r="M1403" s="6" t="s">
        <v>207</v>
      </c>
      <c r="N1403" s="10">
        <f>IF(AND(Table1[[#This Row],[quantity]] &gt;= 0, Table1[[#This Row],[amount]] &gt;= 0), Table1[[#This Row],[quantity]] * Table1[[#This Row],[amount]], 0)</f>
        <v>0</v>
      </c>
      <c r="O1403" s="10">
        <f t="shared" si="84"/>
        <v>0</v>
      </c>
      <c r="P1403" s="10">
        <f t="shared" si="85"/>
        <v>300.85000000000002</v>
      </c>
      <c r="Q1403" s="10">
        <f t="shared" si="86"/>
        <v>-67</v>
      </c>
      <c r="R1403" s="10">
        <f t="shared" si="87"/>
        <v>66</v>
      </c>
      <c r="S1403" s="10">
        <f>IF(Table1[[#This Row],[quantity]]&gt;0,Table1[[#This Row],[quantity]],0)</f>
        <v>0</v>
      </c>
      <c r="T1403" s="10">
        <f>IF(AND(Table1[[#This Row],[quantity]]&lt;0,Table1[[#This Row],[amount]]&lt;0),Table1[[#This Row],[quantity]]*Table1[[#This Row],[amount]],0)</f>
        <v>208.18</v>
      </c>
      <c r="U1403" s="10">
        <f>IF(Table1[[#This Row],[quantity]]&lt;0,Table1[[#This Row],[quantity]],0)</f>
        <v>-1</v>
      </c>
    </row>
    <row r="1404" spans="1:21" ht="14.25" customHeight="1" x14ac:dyDescent="0.25">
      <c r="A1404" s="5">
        <v>45643</v>
      </c>
      <c r="B1404" s="6" t="s">
        <v>57</v>
      </c>
      <c r="C1404" s="6" t="s">
        <v>137</v>
      </c>
      <c r="D1404" s="6" t="s">
        <v>138</v>
      </c>
      <c r="E1404" s="6" t="s">
        <v>60</v>
      </c>
      <c r="F1404" s="6" t="s">
        <v>61</v>
      </c>
      <c r="G1404" s="6" t="s">
        <v>122</v>
      </c>
      <c r="H1404" s="6" t="s">
        <v>123</v>
      </c>
      <c r="I1404" s="6">
        <v>12</v>
      </c>
      <c r="J1404" s="6">
        <v>1</v>
      </c>
      <c r="K1404" s="6">
        <v>207.5</v>
      </c>
      <c r="L1404" s="6"/>
      <c r="M1404" s="6" t="s">
        <v>136</v>
      </c>
      <c r="N1404" s="10">
        <f>IF(AND(Table1[[#This Row],[quantity]] &gt;= 0, Table1[[#This Row],[amount]] &gt;= 0), Table1[[#This Row],[quantity]] * Table1[[#This Row],[amount]], 0)</f>
        <v>207.5</v>
      </c>
      <c r="O1404" s="10">
        <f t="shared" si="84"/>
        <v>207.5</v>
      </c>
      <c r="P1404" s="10">
        <f t="shared" si="85"/>
        <v>371.14</v>
      </c>
      <c r="Q1404" s="10">
        <f t="shared" si="86"/>
        <v>243</v>
      </c>
      <c r="R1404" s="10">
        <f t="shared" si="87"/>
        <v>8</v>
      </c>
      <c r="S1404" s="10">
        <f>IF(Table1[[#This Row],[quantity]]&gt;0,Table1[[#This Row],[quantity]],0)</f>
        <v>1</v>
      </c>
      <c r="T1404" s="10">
        <f>IF(AND(Table1[[#This Row],[quantity]]&lt;0,Table1[[#This Row],[amount]]&lt;0),Table1[[#This Row],[quantity]]*Table1[[#This Row],[amount]],0)</f>
        <v>0</v>
      </c>
      <c r="U1404" s="10">
        <f>IF(Table1[[#This Row],[quantity]]&lt;0,Table1[[#This Row],[quantity]],0)</f>
        <v>0</v>
      </c>
    </row>
    <row r="1405" spans="1:21" ht="14.25" customHeight="1" x14ac:dyDescent="0.25">
      <c r="A1405" s="5">
        <v>45628</v>
      </c>
      <c r="B1405" s="6" t="s">
        <v>83</v>
      </c>
      <c r="C1405" s="6" t="s">
        <v>286</v>
      </c>
      <c r="D1405" s="6" t="s">
        <v>287</v>
      </c>
      <c r="E1405" s="6" t="s">
        <v>16</v>
      </c>
      <c r="F1405" s="6" t="s">
        <v>17</v>
      </c>
      <c r="G1405" s="6" t="s">
        <v>31</v>
      </c>
      <c r="H1405" s="6" t="s">
        <v>117</v>
      </c>
      <c r="I1405" s="6">
        <v>10</v>
      </c>
      <c r="J1405" s="6">
        <v>-1</v>
      </c>
      <c r="K1405" s="6">
        <v>-204.33</v>
      </c>
      <c r="L1405" s="6" t="s">
        <v>86</v>
      </c>
      <c r="M1405" s="6" t="s">
        <v>207</v>
      </c>
      <c r="N1405" s="10">
        <f>IF(AND(Table1[[#This Row],[quantity]] &gt;= 0, Table1[[#This Row],[amount]] &gt;= 0), Table1[[#This Row],[quantity]] * Table1[[#This Row],[amount]], 0)</f>
        <v>0</v>
      </c>
      <c r="O1405" s="10">
        <f t="shared" si="84"/>
        <v>0</v>
      </c>
      <c r="P1405" s="10">
        <f t="shared" si="85"/>
        <v>300.85000000000002</v>
      </c>
      <c r="Q1405" s="10">
        <f t="shared" si="86"/>
        <v>-66</v>
      </c>
      <c r="R1405" s="10">
        <f t="shared" si="87"/>
        <v>65</v>
      </c>
      <c r="S1405" s="10">
        <f>IF(Table1[[#This Row],[quantity]]&gt;0,Table1[[#This Row],[quantity]],0)</f>
        <v>0</v>
      </c>
      <c r="T1405" s="10">
        <f>IF(AND(Table1[[#This Row],[quantity]]&lt;0,Table1[[#This Row],[amount]]&lt;0),Table1[[#This Row],[quantity]]*Table1[[#This Row],[amount]],0)</f>
        <v>204.33</v>
      </c>
      <c r="U1405" s="10">
        <f>IF(Table1[[#This Row],[quantity]]&lt;0,Table1[[#This Row],[quantity]],0)</f>
        <v>-1</v>
      </c>
    </row>
    <row r="1406" spans="1:21" ht="14.25" customHeight="1" x14ac:dyDescent="0.25">
      <c r="A1406" s="5">
        <v>45628</v>
      </c>
      <c r="B1406" s="6" t="s">
        <v>13</v>
      </c>
      <c r="C1406" s="6" t="s">
        <v>22</v>
      </c>
      <c r="D1406" s="6" t="s">
        <v>23</v>
      </c>
      <c r="E1406" s="6" t="s">
        <v>24</v>
      </c>
      <c r="F1406" s="6" t="s">
        <v>25</v>
      </c>
      <c r="G1406" s="6" t="s">
        <v>26</v>
      </c>
      <c r="H1406" s="6" t="s">
        <v>27</v>
      </c>
      <c r="I1406" s="6">
        <v>12</v>
      </c>
      <c r="J1406" s="6">
        <v>-1</v>
      </c>
      <c r="K1406" s="6">
        <v>-200.89</v>
      </c>
      <c r="L1406" s="6" t="s">
        <v>28</v>
      </c>
      <c r="M1406" s="6" t="s">
        <v>21</v>
      </c>
      <c r="N1406" s="10">
        <f>IF(AND(Table1[[#This Row],[quantity]] &gt;= 0, Table1[[#This Row],[amount]] &gt;= 0), Table1[[#This Row],[quantity]] * Table1[[#This Row],[amount]], 0)</f>
        <v>0</v>
      </c>
      <c r="O1406" s="10">
        <f t="shared" si="84"/>
        <v>0</v>
      </c>
      <c r="P1406" s="10">
        <f t="shared" si="85"/>
        <v>0</v>
      </c>
      <c r="Q1406" s="10">
        <f t="shared" si="86"/>
        <v>-22</v>
      </c>
      <c r="R1406" s="10">
        <f t="shared" si="87"/>
        <v>21</v>
      </c>
      <c r="S1406" s="10">
        <f>IF(Table1[[#This Row],[quantity]]&gt;0,Table1[[#This Row],[quantity]],0)</f>
        <v>0</v>
      </c>
      <c r="T1406" s="10">
        <f>IF(AND(Table1[[#This Row],[quantity]]&lt;0,Table1[[#This Row],[amount]]&lt;0),Table1[[#This Row],[quantity]]*Table1[[#This Row],[amount]],0)</f>
        <v>200.89</v>
      </c>
      <c r="U1406" s="10">
        <f>IF(Table1[[#This Row],[quantity]]&lt;0,Table1[[#This Row],[quantity]],0)</f>
        <v>-1</v>
      </c>
    </row>
    <row r="1407" spans="1:21" ht="14.25" customHeight="1" x14ac:dyDescent="0.25">
      <c r="A1407" s="5">
        <v>45628</v>
      </c>
      <c r="B1407" s="6" t="s">
        <v>83</v>
      </c>
      <c r="C1407" s="6" t="s">
        <v>292</v>
      </c>
      <c r="D1407" s="6" t="s">
        <v>293</v>
      </c>
      <c r="E1407" s="6" t="s">
        <v>294</v>
      </c>
      <c r="F1407" s="6" t="s">
        <v>295</v>
      </c>
      <c r="G1407" s="6" t="s">
        <v>110</v>
      </c>
      <c r="H1407" s="6" t="s">
        <v>111</v>
      </c>
      <c r="I1407" s="6">
        <v>24</v>
      </c>
      <c r="J1407" s="6">
        <v>-1</v>
      </c>
      <c r="K1407" s="6">
        <v>-200</v>
      </c>
      <c r="L1407" s="6" t="s">
        <v>86</v>
      </c>
      <c r="M1407" s="6" t="s">
        <v>207</v>
      </c>
      <c r="N1407" s="10">
        <f>IF(AND(Table1[[#This Row],[quantity]] &gt;= 0, Table1[[#This Row],[amount]] &gt;= 0), Table1[[#This Row],[quantity]] * Table1[[#This Row],[amount]], 0)</f>
        <v>0</v>
      </c>
      <c r="O1407" s="10">
        <f t="shared" si="84"/>
        <v>0</v>
      </c>
      <c r="P1407" s="10">
        <f t="shared" si="85"/>
        <v>300.85000000000002</v>
      </c>
      <c r="Q1407" s="10">
        <f t="shared" si="86"/>
        <v>-65</v>
      </c>
      <c r="R1407" s="10">
        <f t="shared" si="87"/>
        <v>64</v>
      </c>
      <c r="S1407" s="10">
        <f>IF(Table1[[#This Row],[quantity]]&gt;0,Table1[[#This Row],[quantity]],0)</f>
        <v>0</v>
      </c>
      <c r="T1407" s="10">
        <f>IF(AND(Table1[[#This Row],[quantity]]&lt;0,Table1[[#This Row],[amount]]&lt;0),Table1[[#This Row],[quantity]]*Table1[[#This Row],[amount]],0)</f>
        <v>200</v>
      </c>
      <c r="U1407" s="10">
        <f>IF(Table1[[#This Row],[quantity]]&lt;0,Table1[[#This Row],[quantity]],0)</f>
        <v>-1</v>
      </c>
    </row>
    <row r="1408" spans="1:21" ht="14.25" customHeight="1" x14ac:dyDescent="0.25">
      <c r="A1408" s="5">
        <v>45628</v>
      </c>
      <c r="B1408" s="6" t="s">
        <v>13</v>
      </c>
      <c r="C1408" s="6" t="s">
        <v>48</v>
      </c>
      <c r="D1408" s="6" t="s">
        <v>49</v>
      </c>
      <c r="E1408" s="6" t="s">
        <v>36</v>
      </c>
      <c r="F1408" s="6" t="s">
        <v>37</v>
      </c>
      <c r="G1408" s="6" t="s">
        <v>51</v>
      </c>
      <c r="H1408" s="6" t="s">
        <v>52</v>
      </c>
      <c r="I1408" s="6">
        <v>48</v>
      </c>
      <c r="J1408" s="6">
        <v>-1</v>
      </c>
      <c r="K1408" s="6">
        <v>-191.96</v>
      </c>
      <c r="L1408" s="6" t="s">
        <v>20</v>
      </c>
      <c r="M1408" s="6" t="s">
        <v>21</v>
      </c>
      <c r="N1408" s="10">
        <f>IF(AND(Table1[[#This Row],[quantity]] &gt;= 0, Table1[[#This Row],[amount]] &gt;= 0), Table1[[#This Row],[quantity]] * Table1[[#This Row],[amount]], 0)</f>
        <v>0</v>
      </c>
      <c r="O1408" s="10">
        <f t="shared" si="84"/>
        <v>0</v>
      </c>
      <c r="P1408" s="10">
        <f t="shared" si="85"/>
        <v>0</v>
      </c>
      <c r="Q1408" s="10">
        <f t="shared" si="86"/>
        <v>-21</v>
      </c>
      <c r="R1408" s="10">
        <f t="shared" si="87"/>
        <v>20</v>
      </c>
      <c r="S1408" s="10">
        <f>IF(Table1[[#This Row],[quantity]]&gt;0,Table1[[#This Row],[quantity]],0)</f>
        <v>0</v>
      </c>
      <c r="T1408" s="10">
        <f>IF(AND(Table1[[#This Row],[quantity]]&lt;0,Table1[[#This Row],[amount]]&lt;0),Table1[[#This Row],[quantity]]*Table1[[#This Row],[amount]],0)</f>
        <v>191.96</v>
      </c>
      <c r="U1408" s="10">
        <f>IF(Table1[[#This Row],[quantity]]&lt;0,Table1[[#This Row],[quantity]],0)</f>
        <v>-1</v>
      </c>
    </row>
    <row r="1409" spans="1:21" ht="14.25" customHeight="1" x14ac:dyDescent="0.25">
      <c r="A1409" s="5">
        <v>45628</v>
      </c>
      <c r="B1409" s="6" t="s">
        <v>83</v>
      </c>
      <c r="C1409" s="6" t="s">
        <v>341</v>
      </c>
      <c r="D1409" s="6" t="s">
        <v>342</v>
      </c>
      <c r="E1409" s="6" t="s">
        <v>45</v>
      </c>
      <c r="F1409" s="6" t="s">
        <v>46</v>
      </c>
      <c r="G1409" s="6" t="s">
        <v>40</v>
      </c>
      <c r="H1409" s="6" t="s">
        <v>121</v>
      </c>
      <c r="I1409" s="6">
        <v>960</v>
      </c>
      <c r="J1409" s="6">
        <v>-2</v>
      </c>
      <c r="K1409" s="6">
        <v>-93.38</v>
      </c>
      <c r="L1409" s="6" t="s">
        <v>86</v>
      </c>
      <c r="M1409" s="6" t="s">
        <v>207</v>
      </c>
      <c r="N1409" s="10">
        <f>IF(AND(Table1[[#This Row],[quantity]] &gt;= 0, Table1[[#This Row],[amount]] &gt;= 0), Table1[[#This Row],[quantity]] * Table1[[#This Row],[amount]], 0)</f>
        <v>0</v>
      </c>
      <c r="O1409" s="10">
        <f t="shared" si="84"/>
        <v>0</v>
      </c>
      <c r="P1409" s="10">
        <f t="shared" si="85"/>
        <v>300.85000000000002</v>
      </c>
      <c r="Q1409" s="10">
        <f t="shared" si="86"/>
        <v>-64</v>
      </c>
      <c r="R1409" s="10">
        <f t="shared" si="87"/>
        <v>63</v>
      </c>
      <c r="S1409" s="10">
        <f>IF(Table1[[#This Row],[quantity]]&gt;0,Table1[[#This Row],[quantity]],0)</f>
        <v>0</v>
      </c>
      <c r="T1409" s="10">
        <f>IF(AND(Table1[[#This Row],[quantity]]&lt;0,Table1[[#This Row],[amount]]&lt;0),Table1[[#This Row],[quantity]]*Table1[[#This Row],[amount]],0)</f>
        <v>186.76</v>
      </c>
      <c r="U1409" s="10">
        <f>IF(Table1[[#This Row],[quantity]]&lt;0,Table1[[#This Row],[quantity]],0)</f>
        <v>-2</v>
      </c>
    </row>
    <row r="1410" spans="1:21" ht="14.25" customHeight="1" x14ac:dyDescent="0.25">
      <c r="A1410" s="5">
        <v>45628</v>
      </c>
      <c r="B1410" s="6" t="s">
        <v>83</v>
      </c>
      <c r="C1410" s="6" t="s">
        <v>434</v>
      </c>
      <c r="D1410" s="6" t="s">
        <v>435</v>
      </c>
      <c r="E1410" s="6" t="s">
        <v>16</v>
      </c>
      <c r="F1410" s="6" t="s">
        <v>17</v>
      </c>
      <c r="G1410" s="6" t="s">
        <v>74</v>
      </c>
      <c r="H1410" s="6" t="s">
        <v>75</v>
      </c>
      <c r="I1410" s="6">
        <v>56</v>
      </c>
      <c r="J1410" s="6">
        <v>-1</v>
      </c>
      <c r="K1410" s="6">
        <v>-186.36</v>
      </c>
      <c r="L1410" s="6" t="s">
        <v>153</v>
      </c>
      <c r="M1410" s="6" t="s">
        <v>207</v>
      </c>
      <c r="N1410" s="10">
        <f>IF(AND(Table1[[#This Row],[quantity]] &gt;= 0, Table1[[#This Row],[amount]] &gt;= 0), Table1[[#This Row],[quantity]] * Table1[[#This Row],[amount]], 0)</f>
        <v>0</v>
      </c>
      <c r="O1410" s="10">
        <f t="shared" ref="O1410:O1473" si="88">SUMIF(C1410:C2910,C1410,N1410:N2910)</f>
        <v>0</v>
      </c>
      <c r="P1410" s="10">
        <f t="shared" ref="P1410:P1473" si="89">SUMIF(M1410:M2910,M1410,N1410:N2910)</f>
        <v>300.85000000000002</v>
      </c>
      <c r="Q1410" s="10">
        <f t="shared" ref="Q1410:Q1473" si="90">SUMIF(M1410:M2910,M1410,J1410:J2910)</f>
        <v>-62</v>
      </c>
      <c r="R1410" s="10">
        <f t="shared" ref="R1410:R1473" si="91">COUNTIF(M1410:M2910,M1410)</f>
        <v>62</v>
      </c>
      <c r="S1410" s="10">
        <f>IF(Table1[[#This Row],[quantity]]&gt;0,Table1[[#This Row],[quantity]],0)</f>
        <v>0</v>
      </c>
      <c r="T1410" s="10">
        <f>IF(AND(Table1[[#This Row],[quantity]]&lt;0,Table1[[#This Row],[amount]]&lt;0),Table1[[#This Row],[quantity]]*Table1[[#This Row],[amount]],0)</f>
        <v>186.36</v>
      </c>
      <c r="U1410" s="10">
        <f>IF(Table1[[#This Row],[quantity]]&lt;0,Table1[[#This Row],[quantity]],0)</f>
        <v>-1</v>
      </c>
    </row>
    <row r="1411" spans="1:21" ht="14.25" customHeight="1" x14ac:dyDescent="0.25">
      <c r="A1411" s="5">
        <v>45628</v>
      </c>
      <c r="B1411" s="6" t="s">
        <v>83</v>
      </c>
      <c r="C1411" s="6" t="s">
        <v>218</v>
      </c>
      <c r="D1411" s="6" t="s">
        <v>219</v>
      </c>
      <c r="E1411" s="6" t="s">
        <v>16</v>
      </c>
      <c r="F1411" s="6" t="s">
        <v>17</v>
      </c>
      <c r="G1411" s="6" t="s">
        <v>74</v>
      </c>
      <c r="H1411" s="6" t="s">
        <v>75</v>
      </c>
      <c r="I1411" s="6">
        <v>56</v>
      </c>
      <c r="J1411" s="6">
        <v>-1</v>
      </c>
      <c r="K1411" s="6">
        <v>-186.36</v>
      </c>
      <c r="L1411" s="6" t="s">
        <v>86</v>
      </c>
      <c r="M1411" s="6" t="s">
        <v>207</v>
      </c>
      <c r="N1411" s="10">
        <f>IF(AND(Table1[[#This Row],[quantity]] &gt;= 0, Table1[[#This Row],[amount]] &gt;= 0), Table1[[#This Row],[quantity]] * Table1[[#This Row],[amount]], 0)</f>
        <v>0</v>
      </c>
      <c r="O1411" s="10">
        <f t="shared" si="88"/>
        <v>0</v>
      </c>
      <c r="P1411" s="10">
        <f t="shared" si="89"/>
        <v>300.85000000000002</v>
      </c>
      <c r="Q1411" s="10">
        <f t="shared" si="90"/>
        <v>-61</v>
      </c>
      <c r="R1411" s="10">
        <f t="shared" si="91"/>
        <v>61</v>
      </c>
      <c r="S1411" s="10">
        <f>IF(Table1[[#This Row],[quantity]]&gt;0,Table1[[#This Row],[quantity]],0)</f>
        <v>0</v>
      </c>
      <c r="T1411" s="10">
        <f>IF(AND(Table1[[#This Row],[quantity]]&lt;0,Table1[[#This Row],[amount]]&lt;0),Table1[[#This Row],[quantity]]*Table1[[#This Row],[amount]],0)</f>
        <v>186.36</v>
      </c>
      <c r="U1411" s="10">
        <f>IF(Table1[[#This Row],[quantity]]&lt;0,Table1[[#This Row],[quantity]],0)</f>
        <v>-1</v>
      </c>
    </row>
    <row r="1412" spans="1:21" ht="14.25" customHeight="1" x14ac:dyDescent="0.25">
      <c r="A1412" s="5">
        <v>45628</v>
      </c>
      <c r="B1412" s="6" t="s">
        <v>83</v>
      </c>
      <c r="C1412" s="6" t="s">
        <v>432</v>
      </c>
      <c r="D1412" s="6" t="s">
        <v>433</v>
      </c>
      <c r="E1412" s="6" t="s">
        <v>16</v>
      </c>
      <c r="F1412" s="6" t="s">
        <v>17</v>
      </c>
      <c r="G1412" s="6" t="s">
        <v>74</v>
      </c>
      <c r="H1412" s="6" t="s">
        <v>75</v>
      </c>
      <c r="I1412" s="6">
        <v>56</v>
      </c>
      <c r="J1412" s="6">
        <v>-1</v>
      </c>
      <c r="K1412" s="6">
        <v>-186.36</v>
      </c>
      <c r="L1412" s="6" t="s">
        <v>86</v>
      </c>
      <c r="M1412" s="6" t="s">
        <v>207</v>
      </c>
      <c r="N1412" s="10">
        <f>IF(AND(Table1[[#This Row],[quantity]] &gt;= 0, Table1[[#This Row],[amount]] &gt;= 0), Table1[[#This Row],[quantity]] * Table1[[#This Row],[amount]], 0)</f>
        <v>0</v>
      </c>
      <c r="O1412" s="10">
        <f t="shared" si="88"/>
        <v>0</v>
      </c>
      <c r="P1412" s="10">
        <f t="shared" si="89"/>
        <v>300.85000000000002</v>
      </c>
      <c r="Q1412" s="10">
        <f t="shared" si="90"/>
        <v>-60</v>
      </c>
      <c r="R1412" s="10">
        <f t="shared" si="91"/>
        <v>60</v>
      </c>
      <c r="S1412" s="10">
        <f>IF(Table1[[#This Row],[quantity]]&gt;0,Table1[[#This Row],[quantity]],0)</f>
        <v>0</v>
      </c>
      <c r="T1412" s="10">
        <f>IF(AND(Table1[[#This Row],[quantity]]&lt;0,Table1[[#This Row],[amount]]&lt;0),Table1[[#This Row],[quantity]]*Table1[[#This Row],[amount]],0)</f>
        <v>186.36</v>
      </c>
      <c r="U1412" s="10">
        <f>IF(Table1[[#This Row],[quantity]]&lt;0,Table1[[#This Row],[quantity]],0)</f>
        <v>-1</v>
      </c>
    </row>
    <row r="1413" spans="1:21" ht="14.25" customHeight="1" x14ac:dyDescent="0.25">
      <c r="A1413" s="5">
        <v>45628</v>
      </c>
      <c r="B1413" s="6" t="s">
        <v>83</v>
      </c>
      <c r="C1413" s="6" t="s">
        <v>177</v>
      </c>
      <c r="D1413" s="6" t="s">
        <v>178</v>
      </c>
      <c r="E1413" s="6" t="s">
        <v>45</v>
      </c>
      <c r="F1413" s="6" t="s">
        <v>46</v>
      </c>
      <c r="G1413" s="6" t="s">
        <v>31</v>
      </c>
      <c r="H1413" s="6" t="s">
        <v>117</v>
      </c>
      <c r="I1413" s="6">
        <v>60</v>
      </c>
      <c r="J1413" s="6">
        <v>-2</v>
      </c>
      <c r="K1413" s="6">
        <v>-90.08</v>
      </c>
      <c r="L1413" s="6" t="s">
        <v>179</v>
      </c>
      <c r="M1413" s="6" t="s">
        <v>207</v>
      </c>
      <c r="N1413" s="10">
        <f>IF(AND(Table1[[#This Row],[quantity]] &gt;= 0, Table1[[#This Row],[amount]] &gt;= 0), Table1[[#This Row],[quantity]] * Table1[[#This Row],[amount]], 0)</f>
        <v>0</v>
      </c>
      <c r="O1413" s="10">
        <f t="shared" si="88"/>
        <v>0</v>
      </c>
      <c r="P1413" s="10">
        <f t="shared" si="89"/>
        <v>300.85000000000002</v>
      </c>
      <c r="Q1413" s="10">
        <f t="shared" si="90"/>
        <v>-59</v>
      </c>
      <c r="R1413" s="10">
        <f t="shared" si="91"/>
        <v>59</v>
      </c>
      <c r="S1413" s="10">
        <f>IF(Table1[[#This Row],[quantity]]&gt;0,Table1[[#This Row],[quantity]],0)</f>
        <v>0</v>
      </c>
      <c r="T1413" s="10">
        <f>IF(AND(Table1[[#This Row],[quantity]]&lt;0,Table1[[#This Row],[amount]]&lt;0),Table1[[#This Row],[quantity]]*Table1[[#This Row],[amount]],0)</f>
        <v>180.16</v>
      </c>
      <c r="U1413" s="10">
        <f>IF(Table1[[#This Row],[quantity]]&lt;0,Table1[[#This Row],[quantity]],0)</f>
        <v>-2</v>
      </c>
    </row>
    <row r="1414" spans="1:21" ht="14.25" customHeight="1" x14ac:dyDescent="0.25">
      <c r="A1414" s="5">
        <v>45628</v>
      </c>
      <c r="B1414" s="6" t="s">
        <v>13</v>
      </c>
      <c r="C1414" s="6" t="s">
        <v>34</v>
      </c>
      <c r="D1414" s="6" t="s">
        <v>35</v>
      </c>
      <c r="E1414" s="6" t="s">
        <v>36</v>
      </c>
      <c r="F1414" s="6" t="s">
        <v>37</v>
      </c>
      <c r="G1414" s="6" t="s">
        <v>40</v>
      </c>
      <c r="H1414" s="6" t="s">
        <v>41</v>
      </c>
      <c r="I1414" s="6">
        <v>120</v>
      </c>
      <c r="J1414" s="6">
        <v>-1</v>
      </c>
      <c r="K1414" s="6">
        <v>-179.4</v>
      </c>
      <c r="L1414" s="6" t="s">
        <v>28</v>
      </c>
      <c r="M1414" s="6" t="s">
        <v>21</v>
      </c>
      <c r="N1414" s="10">
        <f>IF(AND(Table1[[#This Row],[quantity]] &gt;= 0, Table1[[#This Row],[amount]] &gt;= 0), Table1[[#This Row],[quantity]] * Table1[[#This Row],[amount]], 0)</f>
        <v>0</v>
      </c>
      <c r="O1414" s="10">
        <f t="shared" si="88"/>
        <v>0</v>
      </c>
      <c r="P1414" s="10">
        <f t="shared" si="89"/>
        <v>0</v>
      </c>
      <c r="Q1414" s="10">
        <f t="shared" si="90"/>
        <v>-20</v>
      </c>
      <c r="R1414" s="10">
        <f t="shared" si="91"/>
        <v>19</v>
      </c>
      <c r="S1414" s="10">
        <f>IF(Table1[[#This Row],[quantity]]&gt;0,Table1[[#This Row],[quantity]],0)</f>
        <v>0</v>
      </c>
      <c r="T1414" s="10">
        <f>IF(AND(Table1[[#This Row],[quantity]]&lt;0,Table1[[#This Row],[amount]]&lt;0),Table1[[#This Row],[quantity]]*Table1[[#This Row],[amount]],0)</f>
        <v>179.4</v>
      </c>
      <c r="U1414" s="10">
        <f>IF(Table1[[#This Row],[quantity]]&lt;0,Table1[[#This Row],[quantity]],0)</f>
        <v>-1</v>
      </c>
    </row>
    <row r="1415" spans="1:21" ht="14.25" customHeight="1" x14ac:dyDescent="0.25">
      <c r="A1415" s="5">
        <v>45628</v>
      </c>
      <c r="B1415" s="6" t="s">
        <v>13</v>
      </c>
      <c r="C1415" s="6" t="s">
        <v>48</v>
      </c>
      <c r="D1415" s="6" t="s">
        <v>49</v>
      </c>
      <c r="E1415" s="6" t="s">
        <v>36</v>
      </c>
      <c r="F1415" s="6" t="s">
        <v>37</v>
      </c>
      <c r="G1415" s="6" t="s">
        <v>40</v>
      </c>
      <c r="H1415" s="6" t="s">
        <v>50</v>
      </c>
      <c r="I1415" s="6">
        <v>540</v>
      </c>
      <c r="J1415" s="6">
        <v>-2</v>
      </c>
      <c r="K1415" s="6">
        <v>-88.46</v>
      </c>
      <c r="L1415" s="6" t="s">
        <v>20</v>
      </c>
      <c r="M1415" s="6" t="s">
        <v>21</v>
      </c>
      <c r="N1415" s="10">
        <f>IF(AND(Table1[[#This Row],[quantity]] &gt;= 0, Table1[[#This Row],[amount]] &gt;= 0), Table1[[#This Row],[quantity]] * Table1[[#This Row],[amount]], 0)</f>
        <v>0</v>
      </c>
      <c r="O1415" s="10">
        <f t="shared" si="88"/>
        <v>0</v>
      </c>
      <c r="P1415" s="10">
        <f t="shared" si="89"/>
        <v>0</v>
      </c>
      <c r="Q1415" s="10">
        <f t="shared" si="90"/>
        <v>-19</v>
      </c>
      <c r="R1415" s="10">
        <f t="shared" si="91"/>
        <v>18</v>
      </c>
      <c r="S1415" s="10">
        <f>IF(Table1[[#This Row],[quantity]]&gt;0,Table1[[#This Row],[quantity]],0)</f>
        <v>0</v>
      </c>
      <c r="T1415" s="10">
        <f>IF(AND(Table1[[#This Row],[quantity]]&lt;0,Table1[[#This Row],[amount]]&lt;0),Table1[[#This Row],[quantity]]*Table1[[#This Row],[amount]],0)</f>
        <v>176.92</v>
      </c>
      <c r="U1415" s="10">
        <f>IF(Table1[[#This Row],[quantity]]&lt;0,Table1[[#This Row],[quantity]],0)</f>
        <v>-2</v>
      </c>
    </row>
    <row r="1416" spans="1:21" ht="14.25" customHeight="1" x14ac:dyDescent="0.25">
      <c r="A1416" s="5">
        <v>45628</v>
      </c>
      <c r="B1416" s="6" t="s">
        <v>83</v>
      </c>
      <c r="C1416" s="6" t="s">
        <v>356</v>
      </c>
      <c r="D1416" s="6" t="s">
        <v>357</v>
      </c>
      <c r="E1416" s="6" t="s">
        <v>224</v>
      </c>
      <c r="F1416" s="6" t="s">
        <v>225</v>
      </c>
      <c r="G1416" s="6" t="s">
        <v>40</v>
      </c>
      <c r="H1416" s="6" t="s">
        <v>93</v>
      </c>
      <c r="I1416" s="6">
        <v>32</v>
      </c>
      <c r="J1416" s="6">
        <v>-1</v>
      </c>
      <c r="K1416" s="6">
        <v>-175.22</v>
      </c>
      <c r="L1416" s="6" t="s">
        <v>86</v>
      </c>
      <c r="M1416" s="6" t="s">
        <v>207</v>
      </c>
      <c r="N1416" s="10">
        <f>IF(AND(Table1[[#This Row],[quantity]] &gt;= 0, Table1[[#This Row],[amount]] &gt;= 0), Table1[[#This Row],[quantity]] * Table1[[#This Row],[amount]], 0)</f>
        <v>0</v>
      </c>
      <c r="O1416" s="10">
        <f t="shared" si="88"/>
        <v>0</v>
      </c>
      <c r="P1416" s="10">
        <f t="shared" si="89"/>
        <v>300.85000000000002</v>
      </c>
      <c r="Q1416" s="10">
        <f t="shared" si="90"/>
        <v>-57</v>
      </c>
      <c r="R1416" s="10">
        <f t="shared" si="91"/>
        <v>58</v>
      </c>
      <c r="S1416" s="10">
        <f>IF(Table1[[#This Row],[quantity]]&gt;0,Table1[[#This Row],[quantity]],0)</f>
        <v>0</v>
      </c>
      <c r="T1416" s="10">
        <f>IF(AND(Table1[[#This Row],[quantity]]&lt;0,Table1[[#This Row],[amount]]&lt;0),Table1[[#This Row],[quantity]]*Table1[[#This Row],[amount]],0)</f>
        <v>175.22</v>
      </c>
      <c r="U1416" s="10">
        <f>IF(Table1[[#This Row],[quantity]]&lt;0,Table1[[#This Row],[quantity]],0)</f>
        <v>-1</v>
      </c>
    </row>
    <row r="1417" spans="1:21" ht="14.25" customHeight="1" x14ac:dyDescent="0.25">
      <c r="A1417" s="5">
        <v>45628</v>
      </c>
      <c r="B1417" s="6" t="s">
        <v>83</v>
      </c>
      <c r="C1417" s="6" t="s">
        <v>358</v>
      </c>
      <c r="D1417" s="6" t="s">
        <v>359</v>
      </c>
      <c r="E1417" s="6" t="s">
        <v>264</v>
      </c>
      <c r="F1417" s="6" t="s">
        <v>265</v>
      </c>
      <c r="G1417" s="6" t="s">
        <v>40</v>
      </c>
      <c r="H1417" s="6" t="s">
        <v>93</v>
      </c>
      <c r="I1417" s="6">
        <v>32</v>
      </c>
      <c r="J1417" s="6">
        <v>-1</v>
      </c>
      <c r="K1417" s="6">
        <v>-175.22</v>
      </c>
      <c r="L1417" s="6" t="s">
        <v>86</v>
      </c>
      <c r="M1417" s="6" t="s">
        <v>207</v>
      </c>
      <c r="N1417" s="10">
        <f>IF(AND(Table1[[#This Row],[quantity]] &gt;= 0, Table1[[#This Row],[amount]] &gt;= 0), Table1[[#This Row],[quantity]] * Table1[[#This Row],[amount]], 0)</f>
        <v>0</v>
      </c>
      <c r="O1417" s="10">
        <f t="shared" si="88"/>
        <v>0</v>
      </c>
      <c r="P1417" s="10">
        <f t="shared" si="89"/>
        <v>300.85000000000002</v>
      </c>
      <c r="Q1417" s="10">
        <f t="shared" si="90"/>
        <v>-56</v>
      </c>
      <c r="R1417" s="10">
        <f t="shared" si="91"/>
        <v>57</v>
      </c>
      <c r="S1417" s="10">
        <f>IF(Table1[[#This Row],[quantity]]&gt;0,Table1[[#This Row],[quantity]],0)</f>
        <v>0</v>
      </c>
      <c r="T1417" s="10">
        <f>IF(AND(Table1[[#This Row],[quantity]]&lt;0,Table1[[#This Row],[amount]]&lt;0),Table1[[#This Row],[quantity]]*Table1[[#This Row],[amount]],0)</f>
        <v>175.22</v>
      </c>
      <c r="U1417" s="10">
        <f>IF(Table1[[#This Row],[quantity]]&lt;0,Table1[[#This Row],[quantity]],0)</f>
        <v>-1</v>
      </c>
    </row>
    <row r="1418" spans="1:21" ht="14.25" customHeight="1" x14ac:dyDescent="0.25">
      <c r="A1418" s="5">
        <v>45628</v>
      </c>
      <c r="B1418" s="6" t="s">
        <v>83</v>
      </c>
      <c r="C1418" s="6" t="s">
        <v>237</v>
      </c>
      <c r="D1418" s="6" t="s">
        <v>238</v>
      </c>
      <c r="E1418" s="6" t="s">
        <v>224</v>
      </c>
      <c r="F1418" s="6" t="s">
        <v>232</v>
      </c>
      <c r="G1418" s="6" t="s">
        <v>40</v>
      </c>
      <c r="H1418" s="6" t="s">
        <v>93</v>
      </c>
      <c r="I1418" s="6">
        <v>32</v>
      </c>
      <c r="J1418" s="6">
        <v>-1</v>
      </c>
      <c r="K1418" s="6">
        <v>-175.22</v>
      </c>
      <c r="L1418" s="6" t="s">
        <v>192</v>
      </c>
      <c r="M1418" s="6" t="s">
        <v>207</v>
      </c>
      <c r="N1418" s="10">
        <f>IF(AND(Table1[[#This Row],[quantity]] &gt;= 0, Table1[[#This Row],[amount]] &gt;= 0), Table1[[#This Row],[quantity]] * Table1[[#This Row],[amount]], 0)</f>
        <v>0</v>
      </c>
      <c r="O1418" s="10">
        <f t="shared" si="88"/>
        <v>0</v>
      </c>
      <c r="P1418" s="10">
        <f t="shared" si="89"/>
        <v>300.85000000000002</v>
      </c>
      <c r="Q1418" s="10">
        <f t="shared" si="90"/>
        <v>-55</v>
      </c>
      <c r="R1418" s="10">
        <f t="shared" si="91"/>
        <v>56</v>
      </c>
      <c r="S1418" s="10">
        <f>IF(Table1[[#This Row],[quantity]]&gt;0,Table1[[#This Row],[quantity]],0)</f>
        <v>0</v>
      </c>
      <c r="T1418" s="10">
        <f>IF(AND(Table1[[#This Row],[quantity]]&lt;0,Table1[[#This Row],[amount]]&lt;0),Table1[[#This Row],[quantity]]*Table1[[#This Row],[amount]],0)</f>
        <v>175.22</v>
      </c>
      <c r="U1418" s="10">
        <f>IF(Table1[[#This Row],[quantity]]&lt;0,Table1[[#This Row],[quantity]],0)</f>
        <v>-1</v>
      </c>
    </row>
    <row r="1419" spans="1:21" ht="14.25" customHeight="1" x14ac:dyDescent="0.25">
      <c r="A1419" s="5">
        <v>45628</v>
      </c>
      <c r="B1419" s="6" t="s">
        <v>13</v>
      </c>
      <c r="C1419" s="6" t="s">
        <v>34</v>
      </c>
      <c r="D1419" s="6" t="s">
        <v>35</v>
      </c>
      <c r="E1419" s="6" t="s">
        <v>36</v>
      </c>
      <c r="F1419" s="6" t="s">
        <v>37</v>
      </c>
      <c r="G1419" s="6" t="s">
        <v>31</v>
      </c>
      <c r="H1419" s="6" t="s">
        <v>32</v>
      </c>
      <c r="I1419" s="6">
        <v>24</v>
      </c>
      <c r="J1419" s="6">
        <v>-1</v>
      </c>
      <c r="K1419" s="6">
        <v>-166.67</v>
      </c>
      <c r="L1419" s="6" t="s">
        <v>20</v>
      </c>
      <c r="M1419" s="6" t="s">
        <v>21</v>
      </c>
      <c r="N1419" s="10">
        <f>IF(AND(Table1[[#This Row],[quantity]] &gt;= 0, Table1[[#This Row],[amount]] &gt;= 0), Table1[[#This Row],[quantity]] * Table1[[#This Row],[amount]], 0)</f>
        <v>0</v>
      </c>
      <c r="O1419" s="10">
        <f t="shared" si="88"/>
        <v>0</v>
      </c>
      <c r="P1419" s="10">
        <f t="shared" si="89"/>
        <v>0</v>
      </c>
      <c r="Q1419" s="10">
        <f t="shared" si="90"/>
        <v>-17</v>
      </c>
      <c r="R1419" s="10">
        <f t="shared" si="91"/>
        <v>17</v>
      </c>
      <c r="S1419" s="10">
        <f>IF(Table1[[#This Row],[quantity]]&gt;0,Table1[[#This Row],[quantity]],0)</f>
        <v>0</v>
      </c>
      <c r="T1419" s="10">
        <f>IF(AND(Table1[[#This Row],[quantity]]&lt;0,Table1[[#This Row],[amount]]&lt;0),Table1[[#This Row],[quantity]]*Table1[[#This Row],[amount]],0)</f>
        <v>166.67</v>
      </c>
      <c r="U1419" s="10">
        <f>IF(Table1[[#This Row],[quantity]]&lt;0,Table1[[#This Row],[quantity]],0)</f>
        <v>-1</v>
      </c>
    </row>
    <row r="1420" spans="1:21" ht="14.25" customHeight="1" x14ac:dyDescent="0.25">
      <c r="A1420" s="5">
        <v>45642</v>
      </c>
      <c r="B1420" s="6" t="s">
        <v>57</v>
      </c>
      <c r="C1420" s="6" t="s">
        <v>129</v>
      </c>
      <c r="D1420" s="6" t="s">
        <v>130</v>
      </c>
      <c r="E1420" s="6" t="s">
        <v>81</v>
      </c>
      <c r="F1420" s="6" t="s">
        <v>82</v>
      </c>
      <c r="G1420" s="6" t="s">
        <v>74</v>
      </c>
      <c r="H1420" s="6" t="s">
        <v>76</v>
      </c>
      <c r="I1420" s="6">
        <v>56</v>
      </c>
      <c r="J1420" s="6">
        <v>1</v>
      </c>
      <c r="K1420" s="6">
        <v>163.63999999999999</v>
      </c>
      <c r="L1420" s="6"/>
      <c r="M1420" s="6" t="s">
        <v>136</v>
      </c>
      <c r="N1420" s="10">
        <f>IF(AND(Table1[[#This Row],[quantity]] &gt;= 0, Table1[[#This Row],[amount]] &gt;= 0), Table1[[#This Row],[quantity]] * Table1[[#This Row],[amount]], 0)</f>
        <v>163.63999999999999</v>
      </c>
      <c r="O1420" s="10">
        <f t="shared" si="88"/>
        <v>321.97000000000003</v>
      </c>
      <c r="P1420" s="10">
        <f t="shared" si="89"/>
        <v>163.63999999999999</v>
      </c>
      <c r="Q1420" s="10">
        <f t="shared" si="90"/>
        <v>242</v>
      </c>
      <c r="R1420" s="10">
        <f t="shared" si="91"/>
        <v>7</v>
      </c>
      <c r="S1420" s="10">
        <f>IF(Table1[[#This Row],[quantity]]&gt;0,Table1[[#This Row],[quantity]],0)</f>
        <v>1</v>
      </c>
      <c r="T1420" s="10">
        <f>IF(AND(Table1[[#This Row],[quantity]]&lt;0,Table1[[#This Row],[amount]]&lt;0),Table1[[#This Row],[quantity]]*Table1[[#This Row],[amount]],0)</f>
        <v>0</v>
      </c>
      <c r="U1420" s="10">
        <f>IF(Table1[[#This Row],[quantity]]&lt;0,Table1[[#This Row],[quantity]],0)</f>
        <v>0</v>
      </c>
    </row>
    <row r="1421" spans="1:21" ht="14.25" customHeight="1" x14ac:dyDescent="0.25">
      <c r="A1421" s="5">
        <v>45628</v>
      </c>
      <c r="B1421" s="6" t="s">
        <v>83</v>
      </c>
      <c r="C1421" s="6" t="s">
        <v>177</v>
      </c>
      <c r="D1421" s="6" t="s">
        <v>178</v>
      </c>
      <c r="E1421" s="6" t="s">
        <v>45</v>
      </c>
      <c r="F1421" s="6" t="s">
        <v>46</v>
      </c>
      <c r="G1421" s="6" t="s">
        <v>31</v>
      </c>
      <c r="H1421" s="6" t="s">
        <v>33</v>
      </c>
      <c r="I1421" s="6">
        <v>45</v>
      </c>
      <c r="J1421" s="6">
        <v>-1</v>
      </c>
      <c r="K1421" s="6">
        <v>-162.28</v>
      </c>
      <c r="L1421" s="6" t="s">
        <v>179</v>
      </c>
      <c r="M1421" s="6" t="s">
        <v>207</v>
      </c>
      <c r="N1421" s="10">
        <f>IF(AND(Table1[[#This Row],[quantity]] &gt;= 0, Table1[[#This Row],[amount]] &gt;= 0), Table1[[#This Row],[quantity]] * Table1[[#This Row],[amount]], 0)</f>
        <v>0</v>
      </c>
      <c r="O1421" s="10">
        <f t="shared" si="88"/>
        <v>0</v>
      </c>
      <c r="P1421" s="10">
        <f t="shared" si="89"/>
        <v>300.85000000000002</v>
      </c>
      <c r="Q1421" s="10">
        <f t="shared" si="90"/>
        <v>-54</v>
      </c>
      <c r="R1421" s="10">
        <f t="shared" si="91"/>
        <v>55</v>
      </c>
      <c r="S1421" s="10">
        <f>IF(Table1[[#This Row],[quantity]]&gt;0,Table1[[#This Row],[quantity]],0)</f>
        <v>0</v>
      </c>
      <c r="T1421" s="10">
        <f>IF(AND(Table1[[#This Row],[quantity]]&lt;0,Table1[[#This Row],[amount]]&lt;0),Table1[[#This Row],[quantity]]*Table1[[#This Row],[amount]],0)</f>
        <v>162.28</v>
      </c>
      <c r="U1421" s="10">
        <f>IF(Table1[[#This Row],[quantity]]&lt;0,Table1[[#This Row],[quantity]],0)</f>
        <v>-1</v>
      </c>
    </row>
    <row r="1422" spans="1:21" ht="14.25" customHeight="1" x14ac:dyDescent="0.25">
      <c r="A1422" s="5">
        <v>45628</v>
      </c>
      <c r="B1422" s="6" t="s">
        <v>83</v>
      </c>
      <c r="C1422" s="6" t="s">
        <v>190</v>
      </c>
      <c r="D1422" s="6" t="s">
        <v>191</v>
      </c>
      <c r="E1422" s="6" t="s">
        <v>16</v>
      </c>
      <c r="F1422" s="6" t="s">
        <v>17</v>
      </c>
      <c r="G1422" s="6" t="s">
        <v>18</v>
      </c>
      <c r="H1422" s="6" t="s">
        <v>104</v>
      </c>
      <c r="I1422" s="6">
        <v>480</v>
      </c>
      <c r="J1422" s="6">
        <v>-2</v>
      </c>
      <c r="K1422" s="6">
        <v>-80</v>
      </c>
      <c r="L1422" s="6" t="s">
        <v>192</v>
      </c>
      <c r="M1422" s="6" t="s">
        <v>207</v>
      </c>
      <c r="N1422" s="10">
        <f>IF(AND(Table1[[#This Row],[quantity]] &gt;= 0, Table1[[#This Row],[amount]] &gt;= 0), Table1[[#This Row],[quantity]] * Table1[[#This Row],[amount]], 0)</f>
        <v>0</v>
      </c>
      <c r="O1422" s="10">
        <f t="shared" si="88"/>
        <v>78.06</v>
      </c>
      <c r="P1422" s="10">
        <f t="shared" si="89"/>
        <v>300.85000000000002</v>
      </c>
      <c r="Q1422" s="10">
        <f t="shared" si="90"/>
        <v>-53</v>
      </c>
      <c r="R1422" s="10">
        <f t="shared" si="91"/>
        <v>54</v>
      </c>
      <c r="S1422" s="10">
        <f>IF(Table1[[#This Row],[quantity]]&gt;0,Table1[[#This Row],[quantity]],0)</f>
        <v>0</v>
      </c>
      <c r="T1422" s="10">
        <f>IF(AND(Table1[[#This Row],[quantity]]&lt;0,Table1[[#This Row],[amount]]&lt;0),Table1[[#This Row],[quantity]]*Table1[[#This Row],[amount]],0)</f>
        <v>160</v>
      </c>
      <c r="U1422" s="10">
        <f>IF(Table1[[#This Row],[quantity]]&lt;0,Table1[[#This Row],[quantity]],0)</f>
        <v>-2</v>
      </c>
    </row>
    <row r="1423" spans="1:21" ht="14.25" customHeight="1" x14ac:dyDescent="0.25">
      <c r="A1423" s="5">
        <v>45628</v>
      </c>
      <c r="B1423" s="6" t="s">
        <v>83</v>
      </c>
      <c r="C1423" s="6" t="s">
        <v>156</v>
      </c>
      <c r="D1423" s="6" t="s">
        <v>157</v>
      </c>
      <c r="E1423" s="6" t="s">
        <v>24</v>
      </c>
      <c r="F1423" s="6" t="s">
        <v>25</v>
      </c>
      <c r="G1423" s="6" t="s">
        <v>18</v>
      </c>
      <c r="H1423" s="6" t="s">
        <v>104</v>
      </c>
      <c r="I1423" s="6">
        <v>480</v>
      </c>
      <c r="J1423" s="6">
        <v>-2</v>
      </c>
      <c r="K1423" s="6">
        <v>-80</v>
      </c>
      <c r="L1423" s="6" t="s">
        <v>153</v>
      </c>
      <c r="M1423" s="6" t="s">
        <v>207</v>
      </c>
      <c r="N1423" s="10">
        <f>IF(AND(Table1[[#This Row],[quantity]] &gt;= 0, Table1[[#This Row],[amount]] &gt;= 0), Table1[[#This Row],[quantity]] * Table1[[#This Row],[amount]], 0)</f>
        <v>0</v>
      </c>
      <c r="O1423" s="10">
        <f t="shared" si="88"/>
        <v>0</v>
      </c>
      <c r="P1423" s="10">
        <f t="shared" si="89"/>
        <v>300.85000000000002</v>
      </c>
      <c r="Q1423" s="10">
        <f t="shared" si="90"/>
        <v>-51</v>
      </c>
      <c r="R1423" s="10">
        <f t="shared" si="91"/>
        <v>53</v>
      </c>
      <c r="S1423" s="10">
        <f>IF(Table1[[#This Row],[quantity]]&gt;0,Table1[[#This Row],[quantity]],0)</f>
        <v>0</v>
      </c>
      <c r="T1423" s="10">
        <f>IF(AND(Table1[[#This Row],[quantity]]&lt;0,Table1[[#This Row],[amount]]&lt;0),Table1[[#This Row],[quantity]]*Table1[[#This Row],[amount]],0)</f>
        <v>160</v>
      </c>
      <c r="U1423" s="10">
        <f>IF(Table1[[#This Row],[quantity]]&lt;0,Table1[[#This Row],[quantity]],0)</f>
        <v>-2</v>
      </c>
    </row>
    <row r="1424" spans="1:21" ht="14.25" customHeight="1" x14ac:dyDescent="0.25">
      <c r="A1424" s="5">
        <v>45642</v>
      </c>
      <c r="B1424" s="6" t="s">
        <v>57</v>
      </c>
      <c r="C1424" s="6" t="s">
        <v>129</v>
      </c>
      <c r="D1424" s="6" t="s">
        <v>130</v>
      </c>
      <c r="E1424" s="6" t="s">
        <v>81</v>
      </c>
      <c r="F1424" s="6" t="s">
        <v>82</v>
      </c>
      <c r="G1424" s="6" t="s">
        <v>110</v>
      </c>
      <c r="H1424" s="6" t="s">
        <v>111</v>
      </c>
      <c r="I1424" s="6">
        <v>36</v>
      </c>
      <c r="J1424" s="6">
        <v>1</v>
      </c>
      <c r="K1424" s="6">
        <v>158.33000000000001</v>
      </c>
      <c r="L1424" s="6"/>
      <c r="M1424" s="6" t="s">
        <v>105</v>
      </c>
      <c r="N1424" s="10">
        <f>IF(AND(Table1[[#This Row],[quantity]] &gt;= 0, Table1[[#This Row],[amount]] &gt;= 0), Table1[[#This Row],[quantity]] * Table1[[#This Row],[amount]], 0)</f>
        <v>158.33000000000001</v>
      </c>
      <c r="O1424" s="10">
        <f t="shared" si="88"/>
        <v>158.33000000000001</v>
      </c>
      <c r="P1424" s="10">
        <f t="shared" si="89"/>
        <v>225.93</v>
      </c>
      <c r="Q1424" s="10">
        <f t="shared" si="90"/>
        <v>175</v>
      </c>
      <c r="R1424" s="10">
        <f t="shared" si="91"/>
        <v>5</v>
      </c>
      <c r="S1424" s="10">
        <f>IF(Table1[[#This Row],[quantity]]&gt;0,Table1[[#This Row],[quantity]],0)</f>
        <v>1</v>
      </c>
      <c r="T1424" s="10">
        <f>IF(AND(Table1[[#This Row],[quantity]]&lt;0,Table1[[#This Row],[amount]]&lt;0),Table1[[#This Row],[quantity]]*Table1[[#This Row],[amount]],0)</f>
        <v>0</v>
      </c>
      <c r="U1424" s="10">
        <f>IF(Table1[[#This Row],[quantity]]&lt;0,Table1[[#This Row],[quantity]],0)</f>
        <v>0</v>
      </c>
    </row>
    <row r="1425" spans="1:21" ht="14.25" customHeight="1" x14ac:dyDescent="0.25">
      <c r="A1425" s="5">
        <v>45628</v>
      </c>
      <c r="B1425" s="6" t="s">
        <v>83</v>
      </c>
      <c r="C1425" s="6" t="s">
        <v>177</v>
      </c>
      <c r="D1425" s="6" t="s">
        <v>178</v>
      </c>
      <c r="E1425" s="6" t="s">
        <v>45</v>
      </c>
      <c r="F1425" s="6" t="s">
        <v>46</v>
      </c>
      <c r="G1425" s="6" t="s">
        <v>31</v>
      </c>
      <c r="H1425" s="6" t="s">
        <v>32</v>
      </c>
      <c r="I1425" s="6">
        <v>36</v>
      </c>
      <c r="J1425" s="6">
        <v>-1</v>
      </c>
      <c r="K1425" s="6">
        <v>-157.66</v>
      </c>
      <c r="L1425" s="6" t="s">
        <v>179</v>
      </c>
      <c r="M1425" s="6" t="s">
        <v>207</v>
      </c>
      <c r="N1425" s="10">
        <f>IF(AND(Table1[[#This Row],[quantity]] &gt;= 0, Table1[[#This Row],[amount]] &gt;= 0), Table1[[#This Row],[quantity]] * Table1[[#This Row],[amount]], 0)</f>
        <v>0</v>
      </c>
      <c r="O1425" s="10">
        <f t="shared" si="88"/>
        <v>0</v>
      </c>
      <c r="P1425" s="10">
        <f t="shared" si="89"/>
        <v>300.85000000000002</v>
      </c>
      <c r="Q1425" s="10">
        <f t="shared" si="90"/>
        <v>-49</v>
      </c>
      <c r="R1425" s="10">
        <f t="shared" si="91"/>
        <v>52</v>
      </c>
      <c r="S1425" s="10">
        <f>IF(Table1[[#This Row],[quantity]]&gt;0,Table1[[#This Row],[quantity]],0)</f>
        <v>0</v>
      </c>
      <c r="T1425" s="10">
        <f>IF(AND(Table1[[#This Row],[quantity]]&lt;0,Table1[[#This Row],[amount]]&lt;0),Table1[[#This Row],[quantity]]*Table1[[#This Row],[amount]],0)</f>
        <v>157.66</v>
      </c>
      <c r="U1425" s="10">
        <f>IF(Table1[[#This Row],[quantity]]&lt;0,Table1[[#This Row],[quantity]],0)</f>
        <v>-1</v>
      </c>
    </row>
    <row r="1426" spans="1:21" ht="14.25" customHeight="1" x14ac:dyDescent="0.25">
      <c r="A1426" s="5">
        <v>45628</v>
      </c>
      <c r="B1426" s="6" t="s">
        <v>83</v>
      </c>
      <c r="C1426" s="6" t="s">
        <v>158</v>
      </c>
      <c r="D1426" s="6" t="s">
        <v>159</v>
      </c>
      <c r="E1426" s="6" t="s">
        <v>16</v>
      </c>
      <c r="F1426" s="6" t="s">
        <v>17</v>
      </c>
      <c r="G1426" s="6" t="s">
        <v>94</v>
      </c>
      <c r="H1426" s="6" t="s">
        <v>98</v>
      </c>
      <c r="I1426" s="6">
        <v>72</v>
      </c>
      <c r="J1426" s="6">
        <v>-1</v>
      </c>
      <c r="K1426" s="6">
        <v>-144.72999999999999</v>
      </c>
      <c r="L1426" s="6" t="s">
        <v>153</v>
      </c>
      <c r="M1426" s="6" t="s">
        <v>21</v>
      </c>
      <c r="N1426" s="10">
        <f>IF(AND(Table1[[#This Row],[quantity]] &gt;= 0, Table1[[#This Row],[amount]] &gt;= 0), Table1[[#This Row],[quantity]] * Table1[[#This Row],[amount]], 0)</f>
        <v>0</v>
      </c>
      <c r="O1426" s="10">
        <f t="shared" si="88"/>
        <v>0</v>
      </c>
      <c r="P1426" s="10">
        <f t="shared" si="89"/>
        <v>0</v>
      </c>
      <c r="Q1426" s="10">
        <f t="shared" si="90"/>
        <v>-16</v>
      </c>
      <c r="R1426" s="10">
        <f t="shared" si="91"/>
        <v>16</v>
      </c>
      <c r="S1426" s="10">
        <f>IF(Table1[[#This Row],[quantity]]&gt;0,Table1[[#This Row],[quantity]],0)</f>
        <v>0</v>
      </c>
      <c r="T1426" s="10">
        <f>IF(AND(Table1[[#This Row],[quantity]]&lt;0,Table1[[#This Row],[amount]]&lt;0),Table1[[#This Row],[quantity]]*Table1[[#This Row],[amount]],0)</f>
        <v>144.72999999999999</v>
      </c>
      <c r="U1426" s="10">
        <f>IF(Table1[[#This Row],[quantity]]&lt;0,Table1[[#This Row],[quantity]],0)</f>
        <v>-1</v>
      </c>
    </row>
    <row r="1427" spans="1:21" ht="14.25" customHeight="1" x14ac:dyDescent="0.25">
      <c r="A1427" s="5">
        <v>45628</v>
      </c>
      <c r="B1427" s="6" t="s">
        <v>83</v>
      </c>
      <c r="C1427" s="6" t="s">
        <v>162</v>
      </c>
      <c r="D1427" s="6" t="s">
        <v>163</v>
      </c>
      <c r="E1427" s="6" t="s">
        <v>16</v>
      </c>
      <c r="F1427" s="6" t="s">
        <v>17</v>
      </c>
      <c r="G1427" s="6" t="s">
        <v>94</v>
      </c>
      <c r="H1427" s="6" t="s">
        <v>98</v>
      </c>
      <c r="I1427" s="6">
        <v>72</v>
      </c>
      <c r="J1427" s="6">
        <v>-1</v>
      </c>
      <c r="K1427" s="6">
        <v>-144.72999999999999</v>
      </c>
      <c r="L1427" s="6" t="s">
        <v>86</v>
      </c>
      <c r="M1427" s="6" t="s">
        <v>21</v>
      </c>
      <c r="N1427" s="10">
        <f>IF(AND(Table1[[#This Row],[quantity]] &gt;= 0, Table1[[#This Row],[amount]] &gt;= 0), Table1[[#This Row],[quantity]] * Table1[[#This Row],[amount]], 0)</f>
        <v>0</v>
      </c>
      <c r="O1427" s="10">
        <f t="shared" si="88"/>
        <v>0</v>
      </c>
      <c r="P1427" s="10">
        <f t="shared" si="89"/>
        <v>0</v>
      </c>
      <c r="Q1427" s="10">
        <f t="shared" si="90"/>
        <v>-15</v>
      </c>
      <c r="R1427" s="10">
        <f t="shared" si="91"/>
        <v>15</v>
      </c>
      <c r="S1427" s="10">
        <f>IF(Table1[[#This Row],[quantity]]&gt;0,Table1[[#This Row],[quantity]],0)</f>
        <v>0</v>
      </c>
      <c r="T1427" s="10">
        <f>IF(AND(Table1[[#This Row],[quantity]]&lt;0,Table1[[#This Row],[amount]]&lt;0),Table1[[#This Row],[quantity]]*Table1[[#This Row],[amount]],0)</f>
        <v>144.72999999999999</v>
      </c>
      <c r="U1427" s="10">
        <f>IF(Table1[[#This Row],[quantity]]&lt;0,Table1[[#This Row],[quantity]],0)</f>
        <v>-1</v>
      </c>
    </row>
    <row r="1428" spans="1:21" ht="14.25" customHeight="1" x14ac:dyDescent="0.25">
      <c r="A1428" s="5">
        <v>45628</v>
      </c>
      <c r="B1428" s="6" t="s">
        <v>83</v>
      </c>
      <c r="C1428" s="6" t="s">
        <v>168</v>
      </c>
      <c r="D1428" s="6" t="s">
        <v>169</v>
      </c>
      <c r="E1428" s="6" t="s">
        <v>16</v>
      </c>
      <c r="F1428" s="6" t="s">
        <v>17</v>
      </c>
      <c r="G1428" s="6" t="s">
        <v>94</v>
      </c>
      <c r="H1428" s="6" t="s">
        <v>98</v>
      </c>
      <c r="I1428" s="6">
        <v>72</v>
      </c>
      <c r="J1428" s="6">
        <v>-1</v>
      </c>
      <c r="K1428" s="6">
        <v>-144.72999999999999</v>
      </c>
      <c r="L1428" s="6" t="s">
        <v>86</v>
      </c>
      <c r="M1428" s="6" t="s">
        <v>21</v>
      </c>
      <c r="N1428" s="10">
        <f>IF(AND(Table1[[#This Row],[quantity]] &gt;= 0, Table1[[#This Row],[amount]] &gt;= 0), Table1[[#This Row],[quantity]] * Table1[[#This Row],[amount]], 0)</f>
        <v>0</v>
      </c>
      <c r="O1428" s="10">
        <f t="shared" si="88"/>
        <v>0</v>
      </c>
      <c r="P1428" s="10">
        <f t="shared" si="89"/>
        <v>0</v>
      </c>
      <c r="Q1428" s="10">
        <f t="shared" si="90"/>
        <v>-14</v>
      </c>
      <c r="R1428" s="10">
        <f t="shared" si="91"/>
        <v>14</v>
      </c>
      <c r="S1428" s="10">
        <f>IF(Table1[[#This Row],[quantity]]&gt;0,Table1[[#This Row],[quantity]],0)</f>
        <v>0</v>
      </c>
      <c r="T1428" s="10">
        <f>IF(AND(Table1[[#This Row],[quantity]]&lt;0,Table1[[#This Row],[amount]]&lt;0),Table1[[#This Row],[quantity]]*Table1[[#This Row],[amount]],0)</f>
        <v>144.72999999999999</v>
      </c>
      <c r="U1428" s="10">
        <f>IF(Table1[[#This Row],[quantity]]&lt;0,Table1[[#This Row],[quantity]],0)</f>
        <v>-1</v>
      </c>
    </row>
    <row r="1429" spans="1:21" ht="14.25" customHeight="1" x14ac:dyDescent="0.25">
      <c r="A1429" s="5">
        <v>45628</v>
      </c>
      <c r="B1429" s="6" t="s">
        <v>83</v>
      </c>
      <c r="C1429" s="6" t="s">
        <v>164</v>
      </c>
      <c r="D1429" s="6" t="s">
        <v>165</v>
      </c>
      <c r="E1429" s="6" t="s">
        <v>24</v>
      </c>
      <c r="F1429" s="6" t="s">
        <v>25</v>
      </c>
      <c r="G1429" s="6" t="s">
        <v>94</v>
      </c>
      <c r="H1429" s="6" t="s">
        <v>98</v>
      </c>
      <c r="I1429" s="6">
        <v>72</v>
      </c>
      <c r="J1429" s="6">
        <v>-1</v>
      </c>
      <c r="K1429" s="6">
        <v>-144.72999999999999</v>
      </c>
      <c r="L1429" s="6" t="s">
        <v>86</v>
      </c>
      <c r="M1429" s="6" t="s">
        <v>21</v>
      </c>
      <c r="N1429" s="10">
        <f>IF(AND(Table1[[#This Row],[quantity]] &gt;= 0, Table1[[#This Row],[amount]] &gt;= 0), Table1[[#This Row],[quantity]] * Table1[[#This Row],[amount]], 0)</f>
        <v>0</v>
      </c>
      <c r="O1429" s="10">
        <f t="shared" si="88"/>
        <v>0</v>
      </c>
      <c r="P1429" s="10">
        <f t="shared" si="89"/>
        <v>0</v>
      </c>
      <c r="Q1429" s="10">
        <f t="shared" si="90"/>
        <v>-13</v>
      </c>
      <c r="R1429" s="10">
        <f t="shared" si="91"/>
        <v>13</v>
      </c>
      <c r="S1429" s="10">
        <f>IF(Table1[[#This Row],[quantity]]&gt;0,Table1[[#This Row],[quantity]],0)</f>
        <v>0</v>
      </c>
      <c r="T1429" s="10">
        <f>IF(AND(Table1[[#This Row],[quantity]]&lt;0,Table1[[#This Row],[amount]]&lt;0),Table1[[#This Row],[quantity]]*Table1[[#This Row],[amount]],0)</f>
        <v>144.72999999999999</v>
      </c>
      <c r="U1429" s="10">
        <f>IF(Table1[[#This Row],[quantity]]&lt;0,Table1[[#This Row],[quantity]],0)</f>
        <v>-1</v>
      </c>
    </row>
    <row r="1430" spans="1:21" ht="14.25" customHeight="1" x14ac:dyDescent="0.25">
      <c r="A1430" s="5">
        <v>45628</v>
      </c>
      <c r="B1430" s="6" t="s">
        <v>83</v>
      </c>
      <c r="C1430" s="6" t="s">
        <v>154</v>
      </c>
      <c r="D1430" s="6" t="s">
        <v>155</v>
      </c>
      <c r="E1430" s="6" t="s">
        <v>24</v>
      </c>
      <c r="F1430" s="6" t="s">
        <v>25</v>
      </c>
      <c r="G1430" s="6" t="s">
        <v>94</v>
      </c>
      <c r="H1430" s="6" t="s">
        <v>98</v>
      </c>
      <c r="I1430" s="6">
        <v>72</v>
      </c>
      <c r="J1430" s="6">
        <v>-1</v>
      </c>
      <c r="K1430" s="6">
        <v>-144.72999999999999</v>
      </c>
      <c r="L1430" s="6" t="s">
        <v>153</v>
      </c>
      <c r="M1430" s="6" t="s">
        <v>21</v>
      </c>
      <c r="N1430" s="10">
        <f>IF(AND(Table1[[#This Row],[quantity]] &gt;= 0, Table1[[#This Row],[amount]] &gt;= 0), Table1[[#This Row],[quantity]] * Table1[[#This Row],[amount]], 0)</f>
        <v>0</v>
      </c>
      <c r="O1430" s="10">
        <f t="shared" si="88"/>
        <v>0</v>
      </c>
      <c r="P1430" s="10">
        <f t="shared" si="89"/>
        <v>0</v>
      </c>
      <c r="Q1430" s="10">
        <f t="shared" si="90"/>
        <v>-12</v>
      </c>
      <c r="R1430" s="10">
        <f t="shared" si="91"/>
        <v>12</v>
      </c>
      <c r="S1430" s="10">
        <f>IF(Table1[[#This Row],[quantity]]&gt;0,Table1[[#This Row],[quantity]],0)</f>
        <v>0</v>
      </c>
      <c r="T1430" s="10">
        <f>IF(AND(Table1[[#This Row],[quantity]]&lt;0,Table1[[#This Row],[amount]]&lt;0),Table1[[#This Row],[quantity]]*Table1[[#This Row],[amount]],0)</f>
        <v>144.72999999999999</v>
      </c>
      <c r="U1430" s="10">
        <f>IF(Table1[[#This Row],[quantity]]&lt;0,Table1[[#This Row],[quantity]],0)</f>
        <v>-1</v>
      </c>
    </row>
    <row r="1431" spans="1:21" ht="14.25" customHeight="1" x14ac:dyDescent="0.25">
      <c r="A1431" s="5">
        <v>45628</v>
      </c>
      <c r="B1431" s="6" t="s">
        <v>57</v>
      </c>
      <c r="C1431" s="6" t="s">
        <v>758</v>
      </c>
      <c r="D1431" s="6" t="s">
        <v>759</v>
      </c>
      <c r="E1431" s="6" t="s">
        <v>241</v>
      </c>
      <c r="F1431" s="6" t="s">
        <v>242</v>
      </c>
      <c r="G1431" s="6" t="s">
        <v>94</v>
      </c>
      <c r="H1431" s="6" t="s">
        <v>98</v>
      </c>
      <c r="I1431" s="6">
        <v>48</v>
      </c>
      <c r="J1431" s="6">
        <v>1</v>
      </c>
      <c r="K1431" s="6">
        <v>144.72999999999999</v>
      </c>
      <c r="L1431" s="6"/>
      <c r="M1431" s="6" t="s">
        <v>207</v>
      </c>
      <c r="N1431" s="10">
        <f>IF(AND(Table1[[#This Row],[quantity]] &gt;= 0, Table1[[#This Row],[amount]] &gt;= 0), Table1[[#This Row],[quantity]] * Table1[[#This Row],[amount]], 0)</f>
        <v>144.72999999999999</v>
      </c>
      <c r="O1431" s="10">
        <f t="shared" si="88"/>
        <v>144.72999999999999</v>
      </c>
      <c r="P1431" s="10">
        <f t="shared" si="89"/>
        <v>300.85000000000002</v>
      </c>
      <c r="Q1431" s="10">
        <f t="shared" si="90"/>
        <v>-48</v>
      </c>
      <c r="R1431" s="10">
        <f t="shared" si="91"/>
        <v>51</v>
      </c>
      <c r="S1431" s="10">
        <f>IF(Table1[[#This Row],[quantity]]&gt;0,Table1[[#This Row],[quantity]],0)</f>
        <v>1</v>
      </c>
      <c r="T1431" s="10">
        <f>IF(AND(Table1[[#This Row],[quantity]]&lt;0,Table1[[#This Row],[amount]]&lt;0),Table1[[#This Row],[quantity]]*Table1[[#This Row],[amount]],0)</f>
        <v>0</v>
      </c>
      <c r="U1431" s="10">
        <f>IF(Table1[[#This Row],[quantity]]&lt;0,Table1[[#This Row],[quantity]],0)</f>
        <v>0</v>
      </c>
    </row>
    <row r="1432" spans="1:21" ht="14.25" customHeight="1" x14ac:dyDescent="0.25">
      <c r="A1432" s="5">
        <v>45628</v>
      </c>
      <c r="B1432" s="6" t="s">
        <v>83</v>
      </c>
      <c r="C1432" s="6" t="s">
        <v>156</v>
      </c>
      <c r="D1432" s="6" t="s">
        <v>157</v>
      </c>
      <c r="E1432" s="6" t="s">
        <v>24</v>
      </c>
      <c r="F1432" s="6" t="s">
        <v>25</v>
      </c>
      <c r="G1432" s="6" t="s">
        <v>94</v>
      </c>
      <c r="H1432" s="6" t="s">
        <v>98</v>
      </c>
      <c r="I1432" s="6">
        <v>72</v>
      </c>
      <c r="J1432" s="6">
        <v>-1</v>
      </c>
      <c r="K1432" s="6">
        <v>-144.72999999999999</v>
      </c>
      <c r="L1432" s="6" t="s">
        <v>153</v>
      </c>
      <c r="M1432" s="6" t="s">
        <v>21</v>
      </c>
      <c r="N1432" s="10">
        <f>IF(AND(Table1[[#This Row],[quantity]] &gt;= 0, Table1[[#This Row],[amount]] &gt;= 0), Table1[[#This Row],[quantity]] * Table1[[#This Row],[amount]], 0)</f>
        <v>0</v>
      </c>
      <c r="O1432" s="10">
        <f t="shared" si="88"/>
        <v>0</v>
      </c>
      <c r="P1432" s="10">
        <f t="shared" si="89"/>
        <v>0</v>
      </c>
      <c r="Q1432" s="10">
        <f t="shared" si="90"/>
        <v>-11</v>
      </c>
      <c r="R1432" s="10">
        <f t="shared" si="91"/>
        <v>11</v>
      </c>
      <c r="S1432" s="10">
        <f>IF(Table1[[#This Row],[quantity]]&gt;0,Table1[[#This Row],[quantity]],0)</f>
        <v>0</v>
      </c>
      <c r="T1432" s="10">
        <f>IF(AND(Table1[[#This Row],[quantity]]&lt;0,Table1[[#This Row],[amount]]&lt;0),Table1[[#This Row],[quantity]]*Table1[[#This Row],[amount]],0)</f>
        <v>144.72999999999999</v>
      </c>
      <c r="U1432" s="10">
        <f>IF(Table1[[#This Row],[quantity]]&lt;0,Table1[[#This Row],[quantity]],0)</f>
        <v>-1</v>
      </c>
    </row>
    <row r="1433" spans="1:21" ht="14.25" customHeight="1" x14ac:dyDescent="0.25">
      <c r="A1433" s="5">
        <v>45628</v>
      </c>
      <c r="B1433" s="6" t="s">
        <v>83</v>
      </c>
      <c r="C1433" s="6" t="s">
        <v>166</v>
      </c>
      <c r="D1433" s="6" t="s">
        <v>167</v>
      </c>
      <c r="E1433" s="6" t="s">
        <v>16</v>
      </c>
      <c r="F1433" s="6" t="s">
        <v>17</v>
      </c>
      <c r="G1433" s="6" t="s">
        <v>94</v>
      </c>
      <c r="H1433" s="6" t="s">
        <v>98</v>
      </c>
      <c r="I1433" s="6">
        <v>72</v>
      </c>
      <c r="J1433" s="6">
        <v>-1</v>
      </c>
      <c r="K1433" s="6">
        <v>-144.72999999999999</v>
      </c>
      <c r="L1433" s="6" t="s">
        <v>86</v>
      </c>
      <c r="M1433" s="6" t="s">
        <v>21</v>
      </c>
      <c r="N1433" s="10">
        <f>IF(AND(Table1[[#This Row],[quantity]] &gt;= 0, Table1[[#This Row],[amount]] &gt;= 0), Table1[[#This Row],[quantity]] * Table1[[#This Row],[amount]], 0)</f>
        <v>0</v>
      </c>
      <c r="O1433" s="10">
        <f t="shared" si="88"/>
        <v>0</v>
      </c>
      <c r="P1433" s="10">
        <f t="shared" si="89"/>
        <v>0</v>
      </c>
      <c r="Q1433" s="10">
        <f t="shared" si="90"/>
        <v>-10</v>
      </c>
      <c r="R1433" s="10">
        <f t="shared" si="91"/>
        <v>10</v>
      </c>
      <c r="S1433" s="10">
        <f>IF(Table1[[#This Row],[quantity]]&gt;0,Table1[[#This Row],[quantity]],0)</f>
        <v>0</v>
      </c>
      <c r="T1433" s="10">
        <f>IF(AND(Table1[[#This Row],[quantity]]&lt;0,Table1[[#This Row],[amount]]&lt;0),Table1[[#This Row],[quantity]]*Table1[[#This Row],[amount]],0)</f>
        <v>144.72999999999999</v>
      </c>
      <c r="U1433" s="10">
        <f>IF(Table1[[#This Row],[quantity]]&lt;0,Table1[[#This Row],[quantity]],0)</f>
        <v>-1</v>
      </c>
    </row>
    <row r="1434" spans="1:21" ht="14.25" customHeight="1" x14ac:dyDescent="0.25">
      <c r="A1434" s="5">
        <v>45628</v>
      </c>
      <c r="B1434" s="6" t="s">
        <v>83</v>
      </c>
      <c r="C1434" s="6" t="s">
        <v>148</v>
      </c>
      <c r="D1434" s="6" t="s">
        <v>149</v>
      </c>
      <c r="E1434" s="6" t="s">
        <v>24</v>
      </c>
      <c r="F1434" s="6" t="s">
        <v>25</v>
      </c>
      <c r="G1434" s="6" t="s">
        <v>94</v>
      </c>
      <c r="H1434" s="6" t="s">
        <v>98</v>
      </c>
      <c r="I1434" s="6">
        <v>72</v>
      </c>
      <c r="J1434" s="6">
        <v>-1</v>
      </c>
      <c r="K1434" s="6">
        <v>-144.72999999999999</v>
      </c>
      <c r="L1434" s="6" t="s">
        <v>86</v>
      </c>
      <c r="M1434" s="6" t="s">
        <v>21</v>
      </c>
      <c r="N1434" s="10">
        <f>IF(AND(Table1[[#This Row],[quantity]] &gt;= 0, Table1[[#This Row],[amount]] &gt;= 0), Table1[[#This Row],[quantity]] * Table1[[#This Row],[amount]], 0)</f>
        <v>0</v>
      </c>
      <c r="O1434" s="10">
        <f t="shared" si="88"/>
        <v>0</v>
      </c>
      <c r="P1434" s="10">
        <f t="shared" si="89"/>
        <v>0</v>
      </c>
      <c r="Q1434" s="10">
        <f t="shared" si="90"/>
        <v>-9</v>
      </c>
      <c r="R1434" s="10">
        <f t="shared" si="91"/>
        <v>9</v>
      </c>
      <c r="S1434" s="10">
        <f>IF(Table1[[#This Row],[quantity]]&gt;0,Table1[[#This Row],[quantity]],0)</f>
        <v>0</v>
      </c>
      <c r="T1434" s="10">
        <f>IF(AND(Table1[[#This Row],[quantity]]&lt;0,Table1[[#This Row],[amount]]&lt;0),Table1[[#This Row],[quantity]]*Table1[[#This Row],[amount]],0)</f>
        <v>144.72999999999999</v>
      </c>
      <c r="U1434" s="10">
        <f>IF(Table1[[#This Row],[quantity]]&lt;0,Table1[[#This Row],[quantity]],0)</f>
        <v>-1</v>
      </c>
    </row>
    <row r="1435" spans="1:21" ht="14.25" customHeight="1" x14ac:dyDescent="0.25">
      <c r="A1435" s="5">
        <v>45628</v>
      </c>
      <c r="B1435" s="6" t="s">
        <v>83</v>
      </c>
      <c r="C1435" s="6" t="s">
        <v>160</v>
      </c>
      <c r="D1435" s="6" t="s">
        <v>161</v>
      </c>
      <c r="E1435" s="6" t="s">
        <v>24</v>
      </c>
      <c r="F1435" s="6" t="s">
        <v>25</v>
      </c>
      <c r="G1435" s="6" t="s">
        <v>94</v>
      </c>
      <c r="H1435" s="6" t="s">
        <v>98</v>
      </c>
      <c r="I1435" s="6">
        <v>72</v>
      </c>
      <c r="J1435" s="6">
        <v>-1</v>
      </c>
      <c r="K1435" s="6">
        <v>-144.72999999999999</v>
      </c>
      <c r="L1435" s="6" t="s">
        <v>86</v>
      </c>
      <c r="M1435" s="6" t="s">
        <v>21</v>
      </c>
      <c r="N1435" s="10">
        <f>IF(AND(Table1[[#This Row],[quantity]] &gt;= 0, Table1[[#This Row],[amount]] &gt;= 0), Table1[[#This Row],[quantity]] * Table1[[#This Row],[amount]], 0)</f>
        <v>0</v>
      </c>
      <c r="O1435" s="10">
        <f t="shared" si="88"/>
        <v>0</v>
      </c>
      <c r="P1435" s="10">
        <f t="shared" si="89"/>
        <v>0</v>
      </c>
      <c r="Q1435" s="10">
        <f t="shared" si="90"/>
        <v>-8</v>
      </c>
      <c r="R1435" s="10">
        <f t="shared" si="91"/>
        <v>8</v>
      </c>
      <c r="S1435" s="10">
        <f>IF(Table1[[#This Row],[quantity]]&gt;0,Table1[[#This Row],[quantity]],0)</f>
        <v>0</v>
      </c>
      <c r="T1435" s="10">
        <f>IF(AND(Table1[[#This Row],[quantity]]&lt;0,Table1[[#This Row],[amount]]&lt;0),Table1[[#This Row],[quantity]]*Table1[[#This Row],[amount]],0)</f>
        <v>144.72999999999999</v>
      </c>
      <c r="U1435" s="10">
        <f>IF(Table1[[#This Row],[quantity]]&lt;0,Table1[[#This Row],[quantity]],0)</f>
        <v>-1</v>
      </c>
    </row>
    <row r="1436" spans="1:21" ht="14.25" customHeight="1" x14ac:dyDescent="0.25">
      <c r="A1436" s="5">
        <v>45628</v>
      </c>
      <c r="B1436" s="6" t="s">
        <v>83</v>
      </c>
      <c r="C1436" s="6" t="s">
        <v>250</v>
      </c>
      <c r="D1436" s="6" t="s">
        <v>251</v>
      </c>
      <c r="E1436" s="6" t="s">
        <v>241</v>
      </c>
      <c r="F1436" s="6" t="s">
        <v>242</v>
      </c>
      <c r="G1436" s="6" t="s">
        <v>18</v>
      </c>
      <c r="H1436" s="6" t="s">
        <v>108</v>
      </c>
      <c r="I1436" s="6">
        <v>30</v>
      </c>
      <c r="J1436" s="6">
        <v>-1</v>
      </c>
      <c r="K1436" s="6">
        <v>-133.04</v>
      </c>
      <c r="L1436" s="6" t="s">
        <v>86</v>
      </c>
      <c r="M1436" s="6" t="s">
        <v>207</v>
      </c>
      <c r="N1436" s="10">
        <f>IF(AND(Table1[[#This Row],[quantity]] &gt;= 0, Table1[[#This Row],[amount]] &gt;= 0), Table1[[#This Row],[quantity]] * Table1[[#This Row],[amount]], 0)</f>
        <v>0</v>
      </c>
      <c r="O1436" s="10">
        <f t="shared" si="88"/>
        <v>0</v>
      </c>
      <c r="P1436" s="10">
        <f t="shared" si="89"/>
        <v>156.12</v>
      </c>
      <c r="Q1436" s="10">
        <f t="shared" si="90"/>
        <v>-49</v>
      </c>
      <c r="R1436" s="10">
        <f t="shared" si="91"/>
        <v>50</v>
      </c>
      <c r="S1436" s="10">
        <f>IF(Table1[[#This Row],[quantity]]&gt;0,Table1[[#This Row],[quantity]],0)</f>
        <v>0</v>
      </c>
      <c r="T1436" s="10">
        <f>IF(AND(Table1[[#This Row],[quantity]]&lt;0,Table1[[#This Row],[amount]]&lt;0),Table1[[#This Row],[quantity]]*Table1[[#This Row],[amount]],0)</f>
        <v>133.04</v>
      </c>
      <c r="U1436" s="10">
        <f>IF(Table1[[#This Row],[quantity]]&lt;0,Table1[[#This Row],[quantity]],0)</f>
        <v>-1</v>
      </c>
    </row>
    <row r="1437" spans="1:21" ht="14.25" customHeight="1" x14ac:dyDescent="0.25">
      <c r="A1437" s="5">
        <v>45628</v>
      </c>
      <c r="B1437" s="6" t="s">
        <v>83</v>
      </c>
      <c r="C1437" s="6" t="s">
        <v>385</v>
      </c>
      <c r="D1437" s="6" t="s">
        <v>386</v>
      </c>
      <c r="E1437" s="6" t="s">
        <v>24</v>
      </c>
      <c r="F1437" s="6" t="s">
        <v>25</v>
      </c>
      <c r="G1437" s="6" t="s">
        <v>55</v>
      </c>
      <c r="H1437" s="6" t="s">
        <v>56</v>
      </c>
      <c r="I1437" s="6">
        <v>40</v>
      </c>
      <c r="J1437" s="6">
        <v>-1</v>
      </c>
      <c r="K1437" s="6">
        <v>-132.5</v>
      </c>
      <c r="L1437" s="6" t="s">
        <v>86</v>
      </c>
      <c r="M1437" s="6" t="s">
        <v>207</v>
      </c>
      <c r="N1437" s="10">
        <f>IF(AND(Table1[[#This Row],[quantity]] &gt;= 0, Table1[[#This Row],[amount]] &gt;= 0), Table1[[#This Row],[quantity]] * Table1[[#This Row],[amount]], 0)</f>
        <v>0</v>
      </c>
      <c r="O1437" s="10">
        <f t="shared" si="88"/>
        <v>0</v>
      </c>
      <c r="P1437" s="10">
        <f t="shared" si="89"/>
        <v>156.12</v>
      </c>
      <c r="Q1437" s="10">
        <f t="shared" si="90"/>
        <v>-48</v>
      </c>
      <c r="R1437" s="10">
        <f t="shared" si="91"/>
        <v>49</v>
      </c>
      <c r="S1437" s="10">
        <f>IF(Table1[[#This Row],[quantity]]&gt;0,Table1[[#This Row],[quantity]],0)</f>
        <v>0</v>
      </c>
      <c r="T1437" s="10">
        <f>IF(AND(Table1[[#This Row],[quantity]]&lt;0,Table1[[#This Row],[amount]]&lt;0),Table1[[#This Row],[quantity]]*Table1[[#This Row],[amount]],0)</f>
        <v>132.5</v>
      </c>
      <c r="U1437" s="10">
        <f>IF(Table1[[#This Row],[quantity]]&lt;0,Table1[[#This Row],[quantity]],0)</f>
        <v>-1</v>
      </c>
    </row>
    <row r="1438" spans="1:21" ht="14.25" customHeight="1" x14ac:dyDescent="0.25">
      <c r="A1438" s="5">
        <v>45628</v>
      </c>
      <c r="B1438" s="6" t="s">
        <v>13</v>
      </c>
      <c r="C1438" s="6" t="s">
        <v>29</v>
      </c>
      <c r="D1438" s="6" t="s">
        <v>30</v>
      </c>
      <c r="E1438" s="6" t="s">
        <v>16</v>
      </c>
      <c r="F1438" s="6" t="s">
        <v>17</v>
      </c>
      <c r="G1438" s="6" t="s">
        <v>31</v>
      </c>
      <c r="H1438" s="6" t="s">
        <v>33</v>
      </c>
      <c r="I1438" s="6">
        <v>45</v>
      </c>
      <c r="J1438" s="6">
        <v>-1</v>
      </c>
      <c r="K1438" s="6">
        <v>-127.68</v>
      </c>
      <c r="L1438" s="6" t="s">
        <v>20</v>
      </c>
      <c r="M1438" s="6" t="s">
        <v>21</v>
      </c>
      <c r="N1438" s="10">
        <f>IF(AND(Table1[[#This Row],[quantity]] &gt;= 0, Table1[[#This Row],[amount]] &gt;= 0), Table1[[#This Row],[quantity]] * Table1[[#This Row],[amount]], 0)</f>
        <v>0</v>
      </c>
      <c r="O1438" s="10">
        <f t="shared" si="88"/>
        <v>0</v>
      </c>
      <c r="P1438" s="10">
        <f t="shared" si="89"/>
        <v>0</v>
      </c>
      <c r="Q1438" s="10">
        <f t="shared" si="90"/>
        <v>-7</v>
      </c>
      <c r="R1438" s="10">
        <f t="shared" si="91"/>
        <v>7</v>
      </c>
      <c r="S1438" s="10">
        <f>IF(Table1[[#This Row],[quantity]]&gt;0,Table1[[#This Row],[quantity]],0)</f>
        <v>0</v>
      </c>
      <c r="T1438" s="10">
        <f>IF(AND(Table1[[#This Row],[quantity]]&lt;0,Table1[[#This Row],[amount]]&lt;0),Table1[[#This Row],[quantity]]*Table1[[#This Row],[amount]],0)</f>
        <v>127.68</v>
      </c>
      <c r="U1438" s="10">
        <f>IF(Table1[[#This Row],[quantity]]&lt;0,Table1[[#This Row],[quantity]],0)</f>
        <v>-1</v>
      </c>
    </row>
    <row r="1439" spans="1:21" ht="14.25" customHeight="1" x14ac:dyDescent="0.25">
      <c r="A1439" s="5">
        <v>45628</v>
      </c>
      <c r="B1439" s="6" t="s">
        <v>83</v>
      </c>
      <c r="C1439" s="6" t="s">
        <v>210</v>
      </c>
      <c r="D1439" s="6" t="s">
        <v>211</v>
      </c>
      <c r="E1439" s="6" t="s">
        <v>212</v>
      </c>
      <c r="F1439" s="6" t="s">
        <v>213</v>
      </c>
      <c r="G1439" s="6" t="s">
        <v>31</v>
      </c>
      <c r="H1439" s="6" t="s">
        <v>32</v>
      </c>
      <c r="I1439" s="6">
        <v>48</v>
      </c>
      <c r="J1439" s="6">
        <v>-1</v>
      </c>
      <c r="K1439" s="6">
        <v>-122.81</v>
      </c>
      <c r="L1439" s="6" t="s">
        <v>174</v>
      </c>
      <c r="M1439" s="6" t="s">
        <v>207</v>
      </c>
      <c r="N1439" s="10">
        <f>IF(AND(Table1[[#This Row],[quantity]] &gt;= 0, Table1[[#This Row],[amount]] &gt;= 0), Table1[[#This Row],[quantity]] * Table1[[#This Row],[amount]], 0)</f>
        <v>0</v>
      </c>
      <c r="O1439" s="10">
        <f t="shared" si="88"/>
        <v>0</v>
      </c>
      <c r="P1439" s="10">
        <f t="shared" si="89"/>
        <v>156.12</v>
      </c>
      <c r="Q1439" s="10">
        <f t="shared" si="90"/>
        <v>-47</v>
      </c>
      <c r="R1439" s="10">
        <f t="shared" si="91"/>
        <v>48</v>
      </c>
      <c r="S1439" s="10">
        <f>IF(Table1[[#This Row],[quantity]]&gt;0,Table1[[#This Row],[quantity]],0)</f>
        <v>0</v>
      </c>
      <c r="T1439" s="10">
        <f>IF(AND(Table1[[#This Row],[quantity]]&lt;0,Table1[[#This Row],[amount]]&lt;0),Table1[[#This Row],[quantity]]*Table1[[#This Row],[amount]],0)</f>
        <v>122.81</v>
      </c>
      <c r="U1439" s="10">
        <f>IF(Table1[[#This Row],[quantity]]&lt;0,Table1[[#This Row],[quantity]],0)</f>
        <v>-1</v>
      </c>
    </row>
    <row r="1440" spans="1:21" ht="14.25" customHeight="1" x14ac:dyDescent="0.25">
      <c r="A1440" s="5">
        <v>45628</v>
      </c>
      <c r="B1440" s="6" t="s">
        <v>83</v>
      </c>
      <c r="C1440" s="6" t="s">
        <v>208</v>
      </c>
      <c r="D1440" s="6" t="s">
        <v>209</v>
      </c>
      <c r="E1440" s="6" t="s">
        <v>16</v>
      </c>
      <c r="F1440" s="6" t="s">
        <v>17</v>
      </c>
      <c r="G1440" s="6" t="s">
        <v>31</v>
      </c>
      <c r="H1440" s="6" t="s">
        <v>32</v>
      </c>
      <c r="I1440" s="6">
        <v>54</v>
      </c>
      <c r="J1440" s="6">
        <v>-1</v>
      </c>
      <c r="K1440" s="6">
        <v>-122.81</v>
      </c>
      <c r="L1440" s="6" t="s">
        <v>86</v>
      </c>
      <c r="M1440" s="6" t="s">
        <v>207</v>
      </c>
      <c r="N1440" s="10">
        <f>IF(AND(Table1[[#This Row],[quantity]] &gt;= 0, Table1[[#This Row],[amount]] &gt;= 0), Table1[[#This Row],[quantity]] * Table1[[#This Row],[amount]], 0)</f>
        <v>0</v>
      </c>
      <c r="O1440" s="10">
        <f t="shared" si="88"/>
        <v>0</v>
      </c>
      <c r="P1440" s="10">
        <f t="shared" si="89"/>
        <v>156.12</v>
      </c>
      <c r="Q1440" s="10">
        <f t="shared" si="90"/>
        <v>-46</v>
      </c>
      <c r="R1440" s="10">
        <f t="shared" si="91"/>
        <v>47</v>
      </c>
      <c r="S1440" s="10">
        <f>IF(Table1[[#This Row],[quantity]]&gt;0,Table1[[#This Row],[quantity]],0)</f>
        <v>0</v>
      </c>
      <c r="T1440" s="10">
        <f>IF(AND(Table1[[#This Row],[quantity]]&lt;0,Table1[[#This Row],[amount]]&lt;0),Table1[[#This Row],[quantity]]*Table1[[#This Row],[amount]],0)</f>
        <v>122.81</v>
      </c>
      <c r="U1440" s="10">
        <f>IF(Table1[[#This Row],[quantity]]&lt;0,Table1[[#This Row],[quantity]],0)</f>
        <v>-1</v>
      </c>
    </row>
    <row r="1441" spans="1:21" ht="14.25" customHeight="1" x14ac:dyDescent="0.25">
      <c r="A1441" s="5">
        <v>45628</v>
      </c>
      <c r="B1441" s="6" t="s">
        <v>83</v>
      </c>
      <c r="C1441" s="6" t="s">
        <v>302</v>
      </c>
      <c r="D1441" s="6" t="s">
        <v>303</v>
      </c>
      <c r="E1441" s="6" t="s">
        <v>16</v>
      </c>
      <c r="F1441" s="6" t="s">
        <v>17</v>
      </c>
      <c r="G1441" s="6" t="s">
        <v>110</v>
      </c>
      <c r="H1441" s="6" t="s">
        <v>111</v>
      </c>
      <c r="I1441" s="6">
        <v>36</v>
      </c>
      <c r="J1441" s="6">
        <v>-1</v>
      </c>
      <c r="K1441" s="6">
        <v>-112.5</v>
      </c>
      <c r="L1441" s="6" t="s">
        <v>86</v>
      </c>
      <c r="M1441" s="6" t="s">
        <v>207</v>
      </c>
      <c r="N1441" s="10">
        <f>IF(AND(Table1[[#This Row],[quantity]] &gt;= 0, Table1[[#This Row],[amount]] &gt;= 0), Table1[[#This Row],[quantity]] * Table1[[#This Row],[amount]], 0)</f>
        <v>0</v>
      </c>
      <c r="O1441" s="10">
        <f t="shared" si="88"/>
        <v>0</v>
      </c>
      <c r="P1441" s="10">
        <f t="shared" si="89"/>
        <v>156.12</v>
      </c>
      <c r="Q1441" s="10">
        <f t="shared" si="90"/>
        <v>-45</v>
      </c>
      <c r="R1441" s="10">
        <f t="shared" si="91"/>
        <v>46</v>
      </c>
      <c r="S1441" s="10">
        <f>IF(Table1[[#This Row],[quantity]]&gt;0,Table1[[#This Row],[quantity]],0)</f>
        <v>0</v>
      </c>
      <c r="T1441" s="10">
        <f>IF(AND(Table1[[#This Row],[quantity]]&lt;0,Table1[[#This Row],[amount]]&lt;0),Table1[[#This Row],[quantity]]*Table1[[#This Row],[amount]],0)</f>
        <v>112.5</v>
      </c>
      <c r="U1441" s="10">
        <f>IF(Table1[[#This Row],[quantity]]&lt;0,Table1[[#This Row],[quantity]],0)</f>
        <v>-1</v>
      </c>
    </row>
    <row r="1442" spans="1:21" ht="14.25" customHeight="1" x14ac:dyDescent="0.25">
      <c r="A1442" s="5">
        <v>45628</v>
      </c>
      <c r="B1442" s="6" t="s">
        <v>83</v>
      </c>
      <c r="C1442" s="6" t="s">
        <v>311</v>
      </c>
      <c r="D1442" s="6" t="s">
        <v>312</v>
      </c>
      <c r="E1442" s="6" t="s">
        <v>16</v>
      </c>
      <c r="F1442" s="6" t="s">
        <v>313</v>
      </c>
      <c r="G1442" s="6" t="s">
        <v>110</v>
      </c>
      <c r="H1442" s="6" t="s">
        <v>111</v>
      </c>
      <c r="I1442" s="6">
        <v>36</v>
      </c>
      <c r="J1442" s="6">
        <v>-1</v>
      </c>
      <c r="K1442" s="6">
        <v>-112.5</v>
      </c>
      <c r="L1442" s="6" t="s">
        <v>86</v>
      </c>
      <c r="M1442" s="6" t="s">
        <v>207</v>
      </c>
      <c r="N1442" s="10">
        <f>IF(AND(Table1[[#This Row],[quantity]] &gt;= 0, Table1[[#This Row],[amount]] &gt;= 0), Table1[[#This Row],[quantity]] * Table1[[#This Row],[amount]], 0)</f>
        <v>0</v>
      </c>
      <c r="O1442" s="10">
        <f t="shared" si="88"/>
        <v>0</v>
      </c>
      <c r="P1442" s="10">
        <f t="shared" si="89"/>
        <v>156.12</v>
      </c>
      <c r="Q1442" s="10">
        <f t="shared" si="90"/>
        <v>-44</v>
      </c>
      <c r="R1442" s="10">
        <f t="shared" si="91"/>
        <v>45</v>
      </c>
      <c r="S1442" s="10">
        <f>IF(Table1[[#This Row],[quantity]]&gt;0,Table1[[#This Row],[quantity]],0)</f>
        <v>0</v>
      </c>
      <c r="T1442" s="10">
        <f>IF(AND(Table1[[#This Row],[quantity]]&lt;0,Table1[[#This Row],[amount]]&lt;0),Table1[[#This Row],[quantity]]*Table1[[#This Row],[amount]],0)</f>
        <v>112.5</v>
      </c>
      <c r="U1442" s="10">
        <f>IF(Table1[[#This Row],[quantity]]&lt;0,Table1[[#This Row],[quantity]],0)</f>
        <v>-1</v>
      </c>
    </row>
    <row r="1443" spans="1:21" ht="14.25" customHeight="1" x14ac:dyDescent="0.25">
      <c r="A1443" s="5">
        <v>45628</v>
      </c>
      <c r="B1443" s="6" t="s">
        <v>83</v>
      </c>
      <c r="C1443" s="6" t="s">
        <v>222</v>
      </c>
      <c r="D1443" s="6" t="s">
        <v>223</v>
      </c>
      <c r="E1443" s="6" t="s">
        <v>224</v>
      </c>
      <c r="F1443" s="6" t="s">
        <v>225</v>
      </c>
      <c r="G1443" s="6" t="s">
        <v>18</v>
      </c>
      <c r="H1443" s="6" t="s">
        <v>104</v>
      </c>
      <c r="I1443" s="6">
        <v>240</v>
      </c>
      <c r="J1443" s="6">
        <v>-1</v>
      </c>
      <c r="K1443" s="6">
        <v>-112</v>
      </c>
      <c r="L1443" s="6" t="s">
        <v>153</v>
      </c>
      <c r="M1443" s="6" t="s">
        <v>207</v>
      </c>
      <c r="N1443" s="10">
        <f>IF(AND(Table1[[#This Row],[quantity]] &gt;= 0, Table1[[#This Row],[amount]] &gt;= 0), Table1[[#This Row],[quantity]] * Table1[[#This Row],[amount]], 0)</f>
        <v>0</v>
      </c>
      <c r="O1443" s="10">
        <f t="shared" si="88"/>
        <v>0</v>
      </c>
      <c r="P1443" s="10">
        <f t="shared" si="89"/>
        <v>156.12</v>
      </c>
      <c r="Q1443" s="10">
        <f t="shared" si="90"/>
        <v>-43</v>
      </c>
      <c r="R1443" s="10">
        <f t="shared" si="91"/>
        <v>44</v>
      </c>
      <c r="S1443" s="10">
        <f>IF(Table1[[#This Row],[quantity]]&gt;0,Table1[[#This Row],[quantity]],0)</f>
        <v>0</v>
      </c>
      <c r="T1443" s="10">
        <f>IF(AND(Table1[[#This Row],[quantity]]&lt;0,Table1[[#This Row],[amount]]&lt;0),Table1[[#This Row],[quantity]]*Table1[[#This Row],[amount]],0)</f>
        <v>112</v>
      </c>
      <c r="U1443" s="10">
        <f>IF(Table1[[#This Row],[quantity]]&lt;0,Table1[[#This Row],[quantity]],0)</f>
        <v>-1</v>
      </c>
    </row>
    <row r="1444" spans="1:21" ht="14.25" customHeight="1" x14ac:dyDescent="0.25">
      <c r="A1444" s="5">
        <v>45628</v>
      </c>
      <c r="B1444" s="6" t="s">
        <v>83</v>
      </c>
      <c r="C1444" s="6" t="s">
        <v>226</v>
      </c>
      <c r="D1444" s="6" t="s">
        <v>227</v>
      </c>
      <c r="E1444" s="6" t="s">
        <v>228</v>
      </c>
      <c r="F1444" s="6" t="s">
        <v>229</v>
      </c>
      <c r="G1444" s="6" t="s">
        <v>18</v>
      </c>
      <c r="H1444" s="6" t="s">
        <v>104</v>
      </c>
      <c r="I1444" s="6">
        <v>240</v>
      </c>
      <c r="J1444" s="6">
        <v>-1</v>
      </c>
      <c r="K1444" s="6">
        <v>-112</v>
      </c>
      <c r="L1444" s="6" t="s">
        <v>192</v>
      </c>
      <c r="M1444" s="6" t="s">
        <v>207</v>
      </c>
      <c r="N1444" s="10">
        <f>IF(AND(Table1[[#This Row],[quantity]] &gt;= 0, Table1[[#This Row],[amount]] &gt;= 0), Table1[[#This Row],[quantity]] * Table1[[#This Row],[amount]], 0)</f>
        <v>0</v>
      </c>
      <c r="O1444" s="10">
        <f t="shared" si="88"/>
        <v>0</v>
      </c>
      <c r="P1444" s="10">
        <f t="shared" si="89"/>
        <v>156.12</v>
      </c>
      <c r="Q1444" s="10">
        <f t="shared" si="90"/>
        <v>-42</v>
      </c>
      <c r="R1444" s="10">
        <f t="shared" si="91"/>
        <v>43</v>
      </c>
      <c r="S1444" s="10">
        <f>IF(Table1[[#This Row],[quantity]]&gt;0,Table1[[#This Row],[quantity]],0)</f>
        <v>0</v>
      </c>
      <c r="T1444" s="10">
        <f>IF(AND(Table1[[#This Row],[quantity]]&lt;0,Table1[[#This Row],[amount]]&lt;0),Table1[[#This Row],[quantity]]*Table1[[#This Row],[amount]],0)</f>
        <v>112</v>
      </c>
      <c r="U1444" s="10">
        <f>IF(Table1[[#This Row],[quantity]]&lt;0,Table1[[#This Row],[quantity]],0)</f>
        <v>-1</v>
      </c>
    </row>
    <row r="1445" spans="1:21" ht="14.25" customHeight="1" x14ac:dyDescent="0.25">
      <c r="A1445" s="5">
        <v>45628</v>
      </c>
      <c r="B1445" s="6" t="s">
        <v>83</v>
      </c>
      <c r="C1445" s="6" t="s">
        <v>177</v>
      </c>
      <c r="D1445" s="6" t="s">
        <v>178</v>
      </c>
      <c r="E1445" s="6" t="s">
        <v>45</v>
      </c>
      <c r="F1445" s="6" t="s">
        <v>46</v>
      </c>
      <c r="G1445" s="6" t="s">
        <v>18</v>
      </c>
      <c r="H1445" s="6" t="s">
        <v>139</v>
      </c>
      <c r="I1445" s="6">
        <v>144</v>
      </c>
      <c r="J1445" s="6">
        <v>-1</v>
      </c>
      <c r="K1445" s="6">
        <v>-111.61</v>
      </c>
      <c r="L1445" s="6" t="s">
        <v>179</v>
      </c>
      <c r="M1445" s="6" t="s">
        <v>207</v>
      </c>
      <c r="N1445" s="10">
        <f>IF(AND(Table1[[#This Row],[quantity]] &gt;= 0, Table1[[#This Row],[amount]] &gt;= 0), Table1[[#This Row],[quantity]] * Table1[[#This Row],[amount]], 0)</f>
        <v>0</v>
      </c>
      <c r="O1445" s="10">
        <f t="shared" si="88"/>
        <v>0</v>
      </c>
      <c r="P1445" s="10">
        <f t="shared" si="89"/>
        <v>156.12</v>
      </c>
      <c r="Q1445" s="10">
        <f t="shared" si="90"/>
        <v>-41</v>
      </c>
      <c r="R1445" s="10">
        <f t="shared" si="91"/>
        <v>42</v>
      </c>
      <c r="S1445" s="10">
        <f>IF(Table1[[#This Row],[quantity]]&gt;0,Table1[[#This Row],[quantity]],0)</f>
        <v>0</v>
      </c>
      <c r="T1445" s="10">
        <f>IF(AND(Table1[[#This Row],[quantity]]&lt;0,Table1[[#This Row],[amount]]&lt;0),Table1[[#This Row],[quantity]]*Table1[[#This Row],[amount]],0)</f>
        <v>111.61</v>
      </c>
      <c r="U1445" s="10">
        <f>IF(Table1[[#This Row],[quantity]]&lt;0,Table1[[#This Row],[quantity]],0)</f>
        <v>-1</v>
      </c>
    </row>
    <row r="1446" spans="1:21" ht="14.25" customHeight="1" x14ac:dyDescent="0.25">
      <c r="A1446" s="5">
        <v>45628</v>
      </c>
      <c r="B1446" s="6" t="s">
        <v>83</v>
      </c>
      <c r="C1446" s="6" t="s">
        <v>286</v>
      </c>
      <c r="D1446" s="6" t="s">
        <v>287</v>
      </c>
      <c r="E1446" s="6" t="s">
        <v>16</v>
      </c>
      <c r="F1446" s="6" t="s">
        <v>17</v>
      </c>
      <c r="G1446" s="6" t="s">
        <v>18</v>
      </c>
      <c r="H1446" s="6" t="s">
        <v>109</v>
      </c>
      <c r="I1446" s="6">
        <v>160</v>
      </c>
      <c r="J1446" s="6">
        <v>-1</v>
      </c>
      <c r="K1446" s="6">
        <v>-103</v>
      </c>
      <c r="L1446" s="6" t="s">
        <v>86</v>
      </c>
      <c r="M1446" s="6" t="s">
        <v>207</v>
      </c>
      <c r="N1446" s="10">
        <f>IF(AND(Table1[[#This Row],[quantity]] &gt;= 0, Table1[[#This Row],[amount]] &gt;= 0), Table1[[#This Row],[quantity]] * Table1[[#This Row],[amount]], 0)</f>
        <v>0</v>
      </c>
      <c r="O1446" s="10">
        <f t="shared" si="88"/>
        <v>0</v>
      </c>
      <c r="P1446" s="10">
        <f t="shared" si="89"/>
        <v>156.12</v>
      </c>
      <c r="Q1446" s="10">
        <f t="shared" si="90"/>
        <v>-40</v>
      </c>
      <c r="R1446" s="10">
        <f t="shared" si="91"/>
        <v>41</v>
      </c>
      <c r="S1446" s="10">
        <f>IF(Table1[[#This Row],[quantity]]&gt;0,Table1[[#This Row],[quantity]],0)</f>
        <v>0</v>
      </c>
      <c r="T1446" s="10">
        <f>IF(AND(Table1[[#This Row],[quantity]]&lt;0,Table1[[#This Row],[amount]]&lt;0),Table1[[#This Row],[quantity]]*Table1[[#This Row],[amount]],0)</f>
        <v>103</v>
      </c>
      <c r="U1446" s="10">
        <f>IF(Table1[[#This Row],[quantity]]&lt;0,Table1[[#This Row],[quantity]],0)</f>
        <v>-1</v>
      </c>
    </row>
    <row r="1447" spans="1:21" ht="14.25" customHeight="1" x14ac:dyDescent="0.25">
      <c r="A1447" s="5">
        <v>45628</v>
      </c>
      <c r="B1447" s="6" t="s">
        <v>83</v>
      </c>
      <c r="C1447" s="6" t="s">
        <v>237</v>
      </c>
      <c r="D1447" s="6" t="s">
        <v>238</v>
      </c>
      <c r="E1447" s="6" t="s">
        <v>224</v>
      </c>
      <c r="F1447" s="6" t="s">
        <v>232</v>
      </c>
      <c r="G1447" s="6" t="s">
        <v>18</v>
      </c>
      <c r="H1447" s="6" t="s">
        <v>109</v>
      </c>
      <c r="I1447" s="6">
        <v>160</v>
      </c>
      <c r="J1447" s="6">
        <v>-1</v>
      </c>
      <c r="K1447" s="6">
        <v>-103</v>
      </c>
      <c r="L1447" s="6" t="s">
        <v>192</v>
      </c>
      <c r="M1447" s="6" t="s">
        <v>207</v>
      </c>
      <c r="N1447" s="10">
        <f>IF(AND(Table1[[#This Row],[quantity]] &gt;= 0, Table1[[#This Row],[amount]] &gt;= 0), Table1[[#This Row],[quantity]] * Table1[[#This Row],[amount]], 0)</f>
        <v>0</v>
      </c>
      <c r="O1447" s="10">
        <f t="shared" si="88"/>
        <v>0</v>
      </c>
      <c r="P1447" s="10">
        <f t="shared" si="89"/>
        <v>156.12</v>
      </c>
      <c r="Q1447" s="10">
        <f t="shared" si="90"/>
        <v>-39</v>
      </c>
      <c r="R1447" s="10">
        <f t="shared" si="91"/>
        <v>40</v>
      </c>
      <c r="S1447" s="10">
        <f>IF(Table1[[#This Row],[quantity]]&gt;0,Table1[[#This Row],[quantity]],0)</f>
        <v>0</v>
      </c>
      <c r="T1447" s="10">
        <f>IF(AND(Table1[[#This Row],[quantity]]&lt;0,Table1[[#This Row],[amount]]&lt;0),Table1[[#This Row],[quantity]]*Table1[[#This Row],[amount]],0)</f>
        <v>103</v>
      </c>
      <c r="U1447" s="10">
        <f>IF(Table1[[#This Row],[quantity]]&lt;0,Table1[[#This Row],[quantity]],0)</f>
        <v>-1</v>
      </c>
    </row>
    <row r="1448" spans="1:21" ht="14.25" customHeight="1" x14ac:dyDescent="0.25">
      <c r="A1448" s="5">
        <v>45628</v>
      </c>
      <c r="B1448" s="6" t="s">
        <v>83</v>
      </c>
      <c r="C1448" s="6" t="s">
        <v>281</v>
      </c>
      <c r="D1448" s="6" t="s">
        <v>282</v>
      </c>
      <c r="E1448" s="6" t="s">
        <v>264</v>
      </c>
      <c r="F1448" s="6" t="s">
        <v>283</v>
      </c>
      <c r="G1448" s="6" t="s">
        <v>18</v>
      </c>
      <c r="H1448" s="6" t="s">
        <v>109</v>
      </c>
      <c r="I1448" s="6">
        <v>160</v>
      </c>
      <c r="J1448" s="6">
        <v>-1</v>
      </c>
      <c r="K1448" s="6">
        <v>-103</v>
      </c>
      <c r="L1448" s="6" t="s">
        <v>174</v>
      </c>
      <c r="M1448" s="6" t="s">
        <v>207</v>
      </c>
      <c r="N1448" s="10">
        <f>IF(AND(Table1[[#This Row],[quantity]] &gt;= 0, Table1[[#This Row],[amount]] &gt;= 0), Table1[[#This Row],[quantity]] * Table1[[#This Row],[amount]], 0)</f>
        <v>0</v>
      </c>
      <c r="O1448" s="10">
        <f t="shared" si="88"/>
        <v>0</v>
      </c>
      <c r="P1448" s="10">
        <f t="shared" si="89"/>
        <v>156.12</v>
      </c>
      <c r="Q1448" s="10">
        <f t="shared" si="90"/>
        <v>-38</v>
      </c>
      <c r="R1448" s="10">
        <f t="shared" si="91"/>
        <v>39</v>
      </c>
      <c r="S1448" s="10">
        <f>IF(Table1[[#This Row],[quantity]]&gt;0,Table1[[#This Row],[quantity]],0)</f>
        <v>0</v>
      </c>
      <c r="T1448" s="10">
        <f>IF(AND(Table1[[#This Row],[quantity]]&lt;0,Table1[[#This Row],[amount]]&lt;0),Table1[[#This Row],[quantity]]*Table1[[#This Row],[amount]],0)</f>
        <v>103</v>
      </c>
      <c r="U1448" s="10">
        <f>IF(Table1[[#This Row],[quantity]]&lt;0,Table1[[#This Row],[quantity]],0)</f>
        <v>-1</v>
      </c>
    </row>
    <row r="1449" spans="1:21" ht="14.25" customHeight="1" x14ac:dyDescent="0.25">
      <c r="A1449" s="5">
        <v>45628</v>
      </c>
      <c r="B1449" s="6" t="s">
        <v>83</v>
      </c>
      <c r="C1449" s="6" t="s">
        <v>260</v>
      </c>
      <c r="D1449" s="6" t="s">
        <v>261</v>
      </c>
      <c r="E1449" s="6" t="s">
        <v>16</v>
      </c>
      <c r="F1449" s="6" t="s">
        <v>17</v>
      </c>
      <c r="G1449" s="6" t="s">
        <v>18</v>
      </c>
      <c r="H1449" s="6" t="s">
        <v>109</v>
      </c>
      <c r="I1449" s="6">
        <v>160</v>
      </c>
      <c r="J1449" s="6">
        <v>-1</v>
      </c>
      <c r="K1449" s="6">
        <v>-103</v>
      </c>
      <c r="L1449" s="6" t="s">
        <v>86</v>
      </c>
      <c r="M1449" s="6" t="s">
        <v>207</v>
      </c>
      <c r="N1449" s="10">
        <f>IF(AND(Table1[[#This Row],[quantity]] &gt;= 0, Table1[[#This Row],[amount]] &gt;= 0), Table1[[#This Row],[quantity]] * Table1[[#This Row],[amount]], 0)</f>
        <v>0</v>
      </c>
      <c r="O1449" s="10">
        <f t="shared" si="88"/>
        <v>0</v>
      </c>
      <c r="P1449" s="10">
        <f t="shared" si="89"/>
        <v>156.12</v>
      </c>
      <c r="Q1449" s="10">
        <f t="shared" si="90"/>
        <v>-37</v>
      </c>
      <c r="R1449" s="10">
        <f t="shared" si="91"/>
        <v>38</v>
      </c>
      <c r="S1449" s="10">
        <f>IF(Table1[[#This Row],[quantity]]&gt;0,Table1[[#This Row],[quantity]],0)</f>
        <v>0</v>
      </c>
      <c r="T1449" s="10">
        <f>IF(AND(Table1[[#This Row],[quantity]]&lt;0,Table1[[#This Row],[amount]]&lt;0),Table1[[#This Row],[quantity]]*Table1[[#This Row],[amount]],0)</f>
        <v>103</v>
      </c>
      <c r="U1449" s="10">
        <f>IF(Table1[[#This Row],[quantity]]&lt;0,Table1[[#This Row],[quantity]],0)</f>
        <v>-1</v>
      </c>
    </row>
    <row r="1450" spans="1:21" ht="14.25" customHeight="1" x14ac:dyDescent="0.25">
      <c r="A1450" s="5">
        <v>45628</v>
      </c>
      <c r="B1450" s="6" t="s">
        <v>83</v>
      </c>
      <c r="C1450" s="6" t="s">
        <v>266</v>
      </c>
      <c r="D1450" s="6" t="s">
        <v>267</v>
      </c>
      <c r="E1450" s="6" t="s">
        <v>45</v>
      </c>
      <c r="F1450" s="6" t="s">
        <v>268</v>
      </c>
      <c r="G1450" s="6" t="s">
        <v>18</v>
      </c>
      <c r="H1450" s="6" t="s">
        <v>109</v>
      </c>
      <c r="I1450" s="6">
        <v>160</v>
      </c>
      <c r="J1450" s="6">
        <v>-1</v>
      </c>
      <c r="K1450" s="6">
        <v>-103</v>
      </c>
      <c r="L1450" s="6" t="s">
        <v>86</v>
      </c>
      <c r="M1450" s="6" t="s">
        <v>207</v>
      </c>
      <c r="N1450" s="10">
        <f>IF(AND(Table1[[#This Row],[quantity]] &gt;= 0, Table1[[#This Row],[amount]] &gt;= 0), Table1[[#This Row],[quantity]] * Table1[[#This Row],[amount]], 0)</f>
        <v>0</v>
      </c>
      <c r="O1450" s="10">
        <f t="shared" si="88"/>
        <v>0</v>
      </c>
      <c r="P1450" s="10">
        <f t="shared" si="89"/>
        <v>156.12</v>
      </c>
      <c r="Q1450" s="10">
        <f t="shared" si="90"/>
        <v>-36</v>
      </c>
      <c r="R1450" s="10">
        <f t="shared" si="91"/>
        <v>37</v>
      </c>
      <c r="S1450" s="10">
        <f>IF(Table1[[#This Row],[quantity]]&gt;0,Table1[[#This Row],[quantity]],0)</f>
        <v>0</v>
      </c>
      <c r="T1450" s="10">
        <f>IF(AND(Table1[[#This Row],[quantity]]&lt;0,Table1[[#This Row],[amount]]&lt;0),Table1[[#This Row],[quantity]]*Table1[[#This Row],[amount]],0)</f>
        <v>103</v>
      </c>
      <c r="U1450" s="10">
        <f>IF(Table1[[#This Row],[quantity]]&lt;0,Table1[[#This Row],[quantity]],0)</f>
        <v>-1</v>
      </c>
    </row>
    <row r="1451" spans="1:21" ht="14.25" customHeight="1" x14ac:dyDescent="0.25">
      <c r="A1451" s="5">
        <v>45628</v>
      </c>
      <c r="B1451" s="6" t="s">
        <v>83</v>
      </c>
      <c r="C1451" s="6" t="s">
        <v>269</v>
      </c>
      <c r="D1451" s="6" t="s">
        <v>270</v>
      </c>
      <c r="E1451" s="6" t="s">
        <v>45</v>
      </c>
      <c r="F1451" s="6" t="s">
        <v>46</v>
      </c>
      <c r="G1451" s="6" t="s">
        <v>18</v>
      </c>
      <c r="H1451" s="6" t="s">
        <v>109</v>
      </c>
      <c r="I1451" s="6">
        <v>160</v>
      </c>
      <c r="J1451" s="6">
        <v>-1</v>
      </c>
      <c r="K1451" s="6">
        <v>-103</v>
      </c>
      <c r="L1451" s="6" t="s">
        <v>86</v>
      </c>
      <c r="M1451" s="6" t="s">
        <v>207</v>
      </c>
      <c r="N1451" s="10">
        <f>IF(AND(Table1[[#This Row],[quantity]] &gt;= 0, Table1[[#This Row],[amount]] &gt;= 0), Table1[[#This Row],[quantity]] * Table1[[#This Row],[amount]], 0)</f>
        <v>0</v>
      </c>
      <c r="O1451" s="10">
        <f t="shared" si="88"/>
        <v>0</v>
      </c>
      <c r="P1451" s="10">
        <f t="shared" si="89"/>
        <v>156.12</v>
      </c>
      <c r="Q1451" s="10">
        <f t="shared" si="90"/>
        <v>-35</v>
      </c>
      <c r="R1451" s="10">
        <f t="shared" si="91"/>
        <v>36</v>
      </c>
      <c r="S1451" s="10">
        <f>IF(Table1[[#This Row],[quantity]]&gt;0,Table1[[#This Row],[quantity]],0)</f>
        <v>0</v>
      </c>
      <c r="T1451" s="10">
        <f>IF(AND(Table1[[#This Row],[quantity]]&lt;0,Table1[[#This Row],[amount]]&lt;0),Table1[[#This Row],[quantity]]*Table1[[#This Row],[amount]],0)</f>
        <v>103</v>
      </c>
      <c r="U1451" s="10">
        <f>IF(Table1[[#This Row],[quantity]]&lt;0,Table1[[#This Row],[quantity]],0)</f>
        <v>-1</v>
      </c>
    </row>
    <row r="1452" spans="1:21" ht="14.25" customHeight="1" x14ac:dyDescent="0.25">
      <c r="A1452" s="5">
        <v>45628</v>
      </c>
      <c r="B1452" s="6" t="s">
        <v>83</v>
      </c>
      <c r="C1452" s="6" t="s">
        <v>271</v>
      </c>
      <c r="D1452" s="6" t="s">
        <v>272</v>
      </c>
      <c r="E1452" s="6" t="s">
        <v>16</v>
      </c>
      <c r="F1452" s="6" t="s">
        <v>17</v>
      </c>
      <c r="G1452" s="6" t="s">
        <v>18</v>
      </c>
      <c r="H1452" s="6" t="s">
        <v>109</v>
      </c>
      <c r="I1452" s="6">
        <v>160</v>
      </c>
      <c r="J1452" s="6">
        <v>-1</v>
      </c>
      <c r="K1452" s="6">
        <v>-103</v>
      </c>
      <c r="L1452" s="6" t="s">
        <v>86</v>
      </c>
      <c r="M1452" s="6" t="s">
        <v>207</v>
      </c>
      <c r="N1452" s="10">
        <f>IF(AND(Table1[[#This Row],[quantity]] &gt;= 0, Table1[[#This Row],[amount]] &gt;= 0), Table1[[#This Row],[quantity]] * Table1[[#This Row],[amount]], 0)</f>
        <v>0</v>
      </c>
      <c r="O1452" s="10">
        <f t="shared" si="88"/>
        <v>0</v>
      </c>
      <c r="P1452" s="10">
        <f t="shared" si="89"/>
        <v>156.12</v>
      </c>
      <c r="Q1452" s="10">
        <f t="shared" si="90"/>
        <v>-34</v>
      </c>
      <c r="R1452" s="10">
        <f t="shared" si="91"/>
        <v>35</v>
      </c>
      <c r="S1452" s="10">
        <f>IF(Table1[[#This Row],[quantity]]&gt;0,Table1[[#This Row],[quantity]],0)</f>
        <v>0</v>
      </c>
      <c r="T1452" s="10">
        <f>IF(AND(Table1[[#This Row],[quantity]]&lt;0,Table1[[#This Row],[amount]]&lt;0),Table1[[#This Row],[quantity]]*Table1[[#This Row],[amount]],0)</f>
        <v>103</v>
      </c>
      <c r="U1452" s="10">
        <f>IF(Table1[[#This Row],[quantity]]&lt;0,Table1[[#This Row],[quantity]],0)</f>
        <v>-1</v>
      </c>
    </row>
    <row r="1453" spans="1:21" ht="14.25" customHeight="1" x14ac:dyDescent="0.25">
      <c r="A1453" s="5">
        <v>45628</v>
      </c>
      <c r="B1453" s="6" t="s">
        <v>83</v>
      </c>
      <c r="C1453" s="6" t="s">
        <v>193</v>
      </c>
      <c r="D1453" s="6" t="s">
        <v>194</v>
      </c>
      <c r="E1453" s="6" t="s">
        <v>16</v>
      </c>
      <c r="F1453" s="6" t="s">
        <v>17</v>
      </c>
      <c r="G1453" s="6" t="s">
        <v>18</v>
      </c>
      <c r="H1453" s="6" t="s">
        <v>109</v>
      </c>
      <c r="I1453" s="6">
        <v>160</v>
      </c>
      <c r="J1453" s="6">
        <v>-1</v>
      </c>
      <c r="K1453" s="6">
        <v>-103</v>
      </c>
      <c r="L1453" s="6" t="s">
        <v>86</v>
      </c>
      <c r="M1453" s="6" t="s">
        <v>207</v>
      </c>
      <c r="N1453" s="10">
        <f>IF(AND(Table1[[#This Row],[quantity]] &gt;= 0, Table1[[#This Row],[amount]] &gt;= 0), Table1[[#This Row],[quantity]] * Table1[[#This Row],[amount]], 0)</f>
        <v>0</v>
      </c>
      <c r="O1453" s="10">
        <f t="shared" si="88"/>
        <v>0</v>
      </c>
      <c r="P1453" s="10">
        <f t="shared" si="89"/>
        <v>156.12</v>
      </c>
      <c r="Q1453" s="10">
        <f t="shared" si="90"/>
        <v>-33</v>
      </c>
      <c r="R1453" s="10">
        <f t="shared" si="91"/>
        <v>34</v>
      </c>
      <c r="S1453" s="10">
        <f>IF(Table1[[#This Row],[quantity]]&gt;0,Table1[[#This Row],[quantity]],0)</f>
        <v>0</v>
      </c>
      <c r="T1453" s="10">
        <f>IF(AND(Table1[[#This Row],[quantity]]&lt;0,Table1[[#This Row],[amount]]&lt;0),Table1[[#This Row],[quantity]]*Table1[[#This Row],[amount]],0)</f>
        <v>103</v>
      </c>
      <c r="U1453" s="10">
        <f>IF(Table1[[#This Row],[quantity]]&lt;0,Table1[[#This Row],[quantity]],0)</f>
        <v>-1</v>
      </c>
    </row>
    <row r="1454" spans="1:21" ht="14.25" customHeight="1" x14ac:dyDescent="0.25">
      <c r="A1454" s="5">
        <v>45628</v>
      </c>
      <c r="B1454" s="6" t="s">
        <v>83</v>
      </c>
      <c r="C1454" s="6" t="s">
        <v>279</v>
      </c>
      <c r="D1454" s="6" t="s">
        <v>280</v>
      </c>
      <c r="E1454" s="6" t="s">
        <v>241</v>
      </c>
      <c r="F1454" s="6" t="s">
        <v>242</v>
      </c>
      <c r="G1454" s="6" t="s">
        <v>18</v>
      </c>
      <c r="H1454" s="6" t="s">
        <v>109</v>
      </c>
      <c r="I1454" s="6">
        <v>160</v>
      </c>
      <c r="J1454" s="6">
        <v>-1</v>
      </c>
      <c r="K1454" s="6">
        <v>-103</v>
      </c>
      <c r="L1454" s="6" t="s">
        <v>174</v>
      </c>
      <c r="M1454" s="6" t="s">
        <v>207</v>
      </c>
      <c r="N1454" s="10">
        <f>IF(AND(Table1[[#This Row],[quantity]] &gt;= 0, Table1[[#This Row],[amount]] &gt;= 0), Table1[[#This Row],[quantity]] * Table1[[#This Row],[amount]], 0)</f>
        <v>0</v>
      </c>
      <c r="O1454" s="10">
        <f t="shared" si="88"/>
        <v>0</v>
      </c>
      <c r="P1454" s="10">
        <f t="shared" si="89"/>
        <v>156.12</v>
      </c>
      <c r="Q1454" s="10">
        <f t="shared" si="90"/>
        <v>-32</v>
      </c>
      <c r="R1454" s="10">
        <f t="shared" si="91"/>
        <v>33</v>
      </c>
      <c r="S1454" s="10">
        <f>IF(Table1[[#This Row],[quantity]]&gt;0,Table1[[#This Row],[quantity]],0)</f>
        <v>0</v>
      </c>
      <c r="T1454" s="10">
        <f>IF(AND(Table1[[#This Row],[quantity]]&lt;0,Table1[[#This Row],[amount]]&lt;0),Table1[[#This Row],[quantity]]*Table1[[#This Row],[amount]],0)</f>
        <v>103</v>
      </c>
      <c r="U1454" s="10">
        <f>IF(Table1[[#This Row],[quantity]]&lt;0,Table1[[#This Row],[quantity]],0)</f>
        <v>-1</v>
      </c>
    </row>
    <row r="1455" spans="1:21" ht="14.25" customHeight="1" x14ac:dyDescent="0.25">
      <c r="A1455" s="5">
        <v>45628</v>
      </c>
      <c r="B1455" s="6" t="s">
        <v>83</v>
      </c>
      <c r="C1455" s="6" t="s">
        <v>397</v>
      </c>
      <c r="D1455" s="6" t="s">
        <v>398</v>
      </c>
      <c r="E1455" s="6" t="s">
        <v>224</v>
      </c>
      <c r="F1455" s="6" t="s">
        <v>225</v>
      </c>
      <c r="G1455" s="6" t="s">
        <v>62</v>
      </c>
      <c r="H1455" s="6" t="s">
        <v>71</v>
      </c>
      <c r="I1455" s="6">
        <v>5</v>
      </c>
      <c r="J1455" s="6">
        <v>-1</v>
      </c>
      <c r="K1455" s="6">
        <v>-102.04</v>
      </c>
      <c r="L1455" s="6" t="s">
        <v>86</v>
      </c>
      <c r="M1455" s="6" t="s">
        <v>207</v>
      </c>
      <c r="N1455" s="10">
        <f>IF(AND(Table1[[#This Row],[quantity]] &gt;= 0, Table1[[#This Row],[amount]] &gt;= 0), Table1[[#This Row],[quantity]] * Table1[[#This Row],[amount]], 0)</f>
        <v>0</v>
      </c>
      <c r="O1455" s="10">
        <f t="shared" si="88"/>
        <v>0</v>
      </c>
      <c r="P1455" s="10">
        <f t="shared" si="89"/>
        <v>156.12</v>
      </c>
      <c r="Q1455" s="10">
        <f t="shared" si="90"/>
        <v>-31</v>
      </c>
      <c r="R1455" s="10">
        <f t="shared" si="91"/>
        <v>32</v>
      </c>
      <c r="S1455" s="10">
        <f>IF(Table1[[#This Row],[quantity]]&gt;0,Table1[[#This Row],[quantity]],0)</f>
        <v>0</v>
      </c>
      <c r="T1455" s="10">
        <f>IF(AND(Table1[[#This Row],[quantity]]&lt;0,Table1[[#This Row],[amount]]&lt;0),Table1[[#This Row],[quantity]]*Table1[[#This Row],[amount]],0)</f>
        <v>102.04</v>
      </c>
      <c r="U1455" s="10">
        <f>IF(Table1[[#This Row],[quantity]]&lt;0,Table1[[#This Row],[quantity]],0)</f>
        <v>-1</v>
      </c>
    </row>
    <row r="1456" spans="1:21" ht="14.25" customHeight="1" x14ac:dyDescent="0.25">
      <c r="A1456" s="5">
        <v>45628</v>
      </c>
      <c r="B1456" s="6" t="s">
        <v>83</v>
      </c>
      <c r="C1456" s="6" t="s">
        <v>415</v>
      </c>
      <c r="D1456" s="6" t="s">
        <v>416</v>
      </c>
      <c r="E1456" s="6" t="s">
        <v>224</v>
      </c>
      <c r="F1456" s="6" t="s">
        <v>232</v>
      </c>
      <c r="G1456" s="6" t="s">
        <v>62</v>
      </c>
      <c r="H1456" s="6" t="s">
        <v>71</v>
      </c>
      <c r="I1456" s="6">
        <v>5</v>
      </c>
      <c r="J1456" s="6">
        <v>-1</v>
      </c>
      <c r="K1456" s="6">
        <v>-102.04</v>
      </c>
      <c r="L1456" s="6" t="s">
        <v>86</v>
      </c>
      <c r="M1456" s="6" t="s">
        <v>207</v>
      </c>
      <c r="N1456" s="10">
        <f>IF(AND(Table1[[#This Row],[quantity]] &gt;= 0, Table1[[#This Row],[amount]] &gt;= 0), Table1[[#This Row],[quantity]] * Table1[[#This Row],[amount]], 0)</f>
        <v>0</v>
      </c>
      <c r="O1456" s="10">
        <f t="shared" si="88"/>
        <v>0</v>
      </c>
      <c r="P1456" s="10">
        <f t="shared" si="89"/>
        <v>156.12</v>
      </c>
      <c r="Q1456" s="10">
        <f t="shared" si="90"/>
        <v>-30</v>
      </c>
      <c r="R1456" s="10">
        <f t="shared" si="91"/>
        <v>31</v>
      </c>
      <c r="S1456" s="10">
        <f>IF(Table1[[#This Row],[quantity]]&gt;0,Table1[[#This Row],[quantity]],0)</f>
        <v>0</v>
      </c>
      <c r="T1456" s="10">
        <f>IF(AND(Table1[[#This Row],[quantity]]&lt;0,Table1[[#This Row],[amount]]&lt;0),Table1[[#This Row],[quantity]]*Table1[[#This Row],[amount]],0)</f>
        <v>102.04</v>
      </c>
      <c r="U1456" s="10">
        <f>IF(Table1[[#This Row],[quantity]]&lt;0,Table1[[#This Row],[quantity]],0)</f>
        <v>-1</v>
      </c>
    </row>
    <row r="1457" spans="1:21" ht="14.25" customHeight="1" x14ac:dyDescent="0.25">
      <c r="A1457" s="5">
        <v>45628</v>
      </c>
      <c r="B1457" s="6" t="s">
        <v>83</v>
      </c>
      <c r="C1457" s="6" t="s">
        <v>222</v>
      </c>
      <c r="D1457" s="6" t="s">
        <v>223</v>
      </c>
      <c r="E1457" s="6" t="s">
        <v>224</v>
      </c>
      <c r="F1457" s="6" t="s">
        <v>225</v>
      </c>
      <c r="G1457" s="6" t="s">
        <v>62</v>
      </c>
      <c r="H1457" s="6" t="s">
        <v>63</v>
      </c>
      <c r="I1457" s="6">
        <v>5</v>
      </c>
      <c r="J1457" s="6">
        <v>-1</v>
      </c>
      <c r="K1457" s="6">
        <v>-102.04</v>
      </c>
      <c r="L1457" s="6" t="s">
        <v>153</v>
      </c>
      <c r="M1457" s="6" t="s">
        <v>207</v>
      </c>
      <c r="N1457" s="10">
        <f>IF(AND(Table1[[#This Row],[quantity]] &gt;= 0, Table1[[#This Row],[amount]] &gt;= 0), Table1[[#This Row],[quantity]] * Table1[[#This Row],[amount]], 0)</f>
        <v>0</v>
      </c>
      <c r="O1457" s="10">
        <f t="shared" si="88"/>
        <v>0</v>
      </c>
      <c r="P1457" s="10">
        <f t="shared" si="89"/>
        <v>156.12</v>
      </c>
      <c r="Q1457" s="10">
        <f t="shared" si="90"/>
        <v>-29</v>
      </c>
      <c r="R1457" s="10">
        <f t="shared" si="91"/>
        <v>30</v>
      </c>
      <c r="S1457" s="10">
        <f>IF(Table1[[#This Row],[quantity]]&gt;0,Table1[[#This Row],[quantity]],0)</f>
        <v>0</v>
      </c>
      <c r="T1457" s="10">
        <f>IF(AND(Table1[[#This Row],[quantity]]&lt;0,Table1[[#This Row],[amount]]&lt;0),Table1[[#This Row],[quantity]]*Table1[[#This Row],[amount]],0)</f>
        <v>102.04</v>
      </c>
      <c r="U1457" s="10">
        <f>IF(Table1[[#This Row],[quantity]]&lt;0,Table1[[#This Row],[quantity]],0)</f>
        <v>-1</v>
      </c>
    </row>
    <row r="1458" spans="1:21" ht="14.25" customHeight="1" x14ac:dyDescent="0.25">
      <c r="A1458" s="5">
        <v>45628</v>
      </c>
      <c r="B1458" s="6" t="s">
        <v>83</v>
      </c>
      <c r="C1458" s="6" t="s">
        <v>419</v>
      </c>
      <c r="D1458" s="6" t="s">
        <v>420</v>
      </c>
      <c r="E1458" s="6" t="s">
        <v>264</v>
      </c>
      <c r="F1458" s="6" t="s">
        <v>320</v>
      </c>
      <c r="G1458" s="6" t="s">
        <v>62</v>
      </c>
      <c r="H1458" s="6" t="s">
        <v>71</v>
      </c>
      <c r="I1458" s="6">
        <v>5</v>
      </c>
      <c r="J1458" s="6">
        <v>-1</v>
      </c>
      <c r="K1458" s="6">
        <v>-102.04</v>
      </c>
      <c r="L1458" s="6" t="s">
        <v>86</v>
      </c>
      <c r="M1458" s="6" t="s">
        <v>207</v>
      </c>
      <c r="N1458" s="10">
        <f>IF(AND(Table1[[#This Row],[quantity]] &gt;= 0, Table1[[#This Row],[amount]] &gt;= 0), Table1[[#This Row],[quantity]] * Table1[[#This Row],[amount]], 0)</f>
        <v>0</v>
      </c>
      <c r="O1458" s="10">
        <f t="shared" si="88"/>
        <v>0</v>
      </c>
      <c r="P1458" s="10">
        <f t="shared" si="89"/>
        <v>156.12</v>
      </c>
      <c r="Q1458" s="10">
        <f t="shared" si="90"/>
        <v>-28</v>
      </c>
      <c r="R1458" s="10">
        <f t="shared" si="91"/>
        <v>29</v>
      </c>
      <c r="S1458" s="10">
        <f>IF(Table1[[#This Row],[quantity]]&gt;0,Table1[[#This Row],[quantity]],0)</f>
        <v>0</v>
      </c>
      <c r="T1458" s="10">
        <f>IF(AND(Table1[[#This Row],[quantity]]&lt;0,Table1[[#This Row],[amount]]&lt;0),Table1[[#This Row],[quantity]]*Table1[[#This Row],[amount]],0)</f>
        <v>102.04</v>
      </c>
      <c r="U1458" s="10">
        <f>IF(Table1[[#This Row],[quantity]]&lt;0,Table1[[#This Row],[quantity]],0)</f>
        <v>-1</v>
      </c>
    </row>
    <row r="1459" spans="1:21" ht="14.25" customHeight="1" x14ac:dyDescent="0.25">
      <c r="A1459" s="5">
        <v>45628</v>
      </c>
      <c r="B1459" s="6" t="s">
        <v>83</v>
      </c>
      <c r="C1459" s="6" t="s">
        <v>415</v>
      </c>
      <c r="D1459" s="6" t="s">
        <v>416</v>
      </c>
      <c r="E1459" s="6" t="s">
        <v>224</v>
      </c>
      <c r="F1459" s="6" t="s">
        <v>232</v>
      </c>
      <c r="G1459" s="6" t="s">
        <v>62</v>
      </c>
      <c r="H1459" s="6" t="s">
        <v>71</v>
      </c>
      <c r="I1459" s="6">
        <v>5</v>
      </c>
      <c r="J1459" s="6">
        <v>-1</v>
      </c>
      <c r="K1459" s="6">
        <v>-102.04</v>
      </c>
      <c r="L1459" s="6" t="s">
        <v>86</v>
      </c>
      <c r="M1459" s="6" t="s">
        <v>207</v>
      </c>
      <c r="N1459" s="10">
        <f>IF(AND(Table1[[#This Row],[quantity]] &gt;= 0, Table1[[#This Row],[amount]] &gt;= 0), Table1[[#This Row],[quantity]] * Table1[[#This Row],[amount]], 0)</f>
        <v>0</v>
      </c>
      <c r="O1459" s="10">
        <f t="shared" si="88"/>
        <v>0</v>
      </c>
      <c r="P1459" s="10">
        <f t="shared" si="89"/>
        <v>156.12</v>
      </c>
      <c r="Q1459" s="10">
        <f t="shared" si="90"/>
        <v>-27</v>
      </c>
      <c r="R1459" s="10">
        <f t="shared" si="91"/>
        <v>28</v>
      </c>
      <c r="S1459" s="10">
        <f>IF(Table1[[#This Row],[quantity]]&gt;0,Table1[[#This Row],[quantity]],0)</f>
        <v>0</v>
      </c>
      <c r="T1459" s="10">
        <f>IF(AND(Table1[[#This Row],[quantity]]&lt;0,Table1[[#This Row],[amount]]&lt;0),Table1[[#This Row],[quantity]]*Table1[[#This Row],[amount]],0)</f>
        <v>102.04</v>
      </c>
      <c r="U1459" s="10">
        <f>IF(Table1[[#This Row],[quantity]]&lt;0,Table1[[#This Row],[quantity]],0)</f>
        <v>-1</v>
      </c>
    </row>
    <row r="1460" spans="1:21" ht="14.25" customHeight="1" x14ac:dyDescent="0.25">
      <c r="A1460" s="5">
        <v>45628</v>
      </c>
      <c r="B1460" s="6" t="s">
        <v>83</v>
      </c>
      <c r="C1460" s="6" t="s">
        <v>318</v>
      </c>
      <c r="D1460" s="6" t="s">
        <v>319</v>
      </c>
      <c r="E1460" s="6" t="s">
        <v>264</v>
      </c>
      <c r="F1460" s="6" t="s">
        <v>320</v>
      </c>
      <c r="G1460" s="6" t="s">
        <v>62</v>
      </c>
      <c r="H1460" s="6" t="s">
        <v>71</v>
      </c>
      <c r="I1460" s="6">
        <v>5</v>
      </c>
      <c r="J1460" s="6">
        <v>-1</v>
      </c>
      <c r="K1460" s="6">
        <v>-102.04</v>
      </c>
      <c r="L1460" s="6" t="s">
        <v>192</v>
      </c>
      <c r="M1460" s="6" t="s">
        <v>207</v>
      </c>
      <c r="N1460" s="10">
        <f>IF(AND(Table1[[#This Row],[quantity]] &gt;= 0, Table1[[#This Row],[amount]] &gt;= 0), Table1[[#This Row],[quantity]] * Table1[[#This Row],[amount]], 0)</f>
        <v>0</v>
      </c>
      <c r="O1460" s="10">
        <f t="shared" si="88"/>
        <v>0</v>
      </c>
      <c r="P1460" s="10">
        <f t="shared" si="89"/>
        <v>156.12</v>
      </c>
      <c r="Q1460" s="10">
        <f t="shared" si="90"/>
        <v>-26</v>
      </c>
      <c r="R1460" s="10">
        <f t="shared" si="91"/>
        <v>27</v>
      </c>
      <c r="S1460" s="10">
        <f>IF(Table1[[#This Row],[quantity]]&gt;0,Table1[[#This Row],[quantity]],0)</f>
        <v>0</v>
      </c>
      <c r="T1460" s="10">
        <f>IF(AND(Table1[[#This Row],[quantity]]&lt;0,Table1[[#This Row],[amount]]&lt;0),Table1[[#This Row],[quantity]]*Table1[[#This Row],[amount]],0)</f>
        <v>102.04</v>
      </c>
      <c r="U1460" s="10">
        <f>IF(Table1[[#This Row],[quantity]]&lt;0,Table1[[#This Row],[quantity]],0)</f>
        <v>-1</v>
      </c>
    </row>
    <row r="1461" spans="1:21" ht="14.25" customHeight="1" x14ac:dyDescent="0.25">
      <c r="A1461" s="5">
        <v>45628</v>
      </c>
      <c r="B1461" s="6" t="s">
        <v>83</v>
      </c>
      <c r="C1461" s="6" t="s">
        <v>290</v>
      </c>
      <c r="D1461" s="6" t="s">
        <v>291</v>
      </c>
      <c r="E1461" s="6" t="s">
        <v>36</v>
      </c>
      <c r="F1461" s="6" t="s">
        <v>37</v>
      </c>
      <c r="G1461" s="6" t="s">
        <v>31</v>
      </c>
      <c r="H1461" s="6" t="s">
        <v>117</v>
      </c>
      <c r="I1461" s="6">
        <v>30</v>
      </c>
      <c r="J1461" s="6">
        <v>-1</v>
      </c>
      <c r="K1461" s="6">
        <v>-99.1</v>
      </c>
      <c r="L1461" s="6" t="s">
        <v>86</v>
      </c>
      <c r="M1461" s="6" t="s">
        <v>207</v>
      </c>
      <c r="N1461" s="10">
        <f>IF(AND(Table1[[#This Row],[quantity]] &gt;= 0, Table1[[#This Row],[amount]] &gt;= 0), Table1[[#This Row],[quantity]] * Table1[[#This Row],[amount]], 0)</f>
        <v>0</v>
      </c>
      <c r="O1461" s="10">
        <f t="shared" si="88"/>
        <v>0</v>
      </c>
      <c r="P1461" s="10">
        <f t="shared" si="89"/>
        <v>156.12</v>
      </c>
      <c r="Q1461" s="10">
        <f t="shared" si="90"/>
        <v>-25</v>
      </c>
      <c r="R1461" s="10">
        <f t="shared" si="91"/>
        <v>26</v>
      </c>
      <c r="S1461" s="10">
        <f>IF(Table1[[#This Row],[quantity]]&gt;0,Table1[[#This Row],[quantity]],0)</f>
        <v>0</v>
      </c>
      <c r="T1461" s="10">
        <f>IF(AND(Table1[[#This Row],[quantity]]&lt;0,Table1[[#This Row],[amount]]&lt;0),Table1[[#This Row],[quantity]]*Table1[[#This Row],[amount]],0)</f>
        <v>99.1</v>
      </c>
      <c r="U1461" s="10">
        <f>IF(Table1[[#This Row],[quantity]]&lt;0,Table1[[#This Row],[quantity]],0)</f>
        <v>-1</v>
      </c>
    </row>
    <row r="1462" spans="1:21" ht="14.25" customHeight="1" x14ac:dyDescent="0.25">
      <c r="A1462" s="5">
        <v>45628</v>
      </c>
      <c r="B1462" s="6" t="s">
        <v>83</v>
      </c>
      <c r="C1462" s="6" t="s">
        <v>222</v>
      </c>
      <c r="D1462" s="6" t="s">
        <v>223</v>
      </c>
      <c r="E1462" s="6" t="s">
        <v>224</v>
      </c>
      <c r="F1462" s="6" t="s">
        <v>225</v>
      </c>
      <c r="G1462" s="6" t="s">
        <v>18</v>
      </c>
      <c r="H1462" s="6" t="s">
        <v>104</v>
      </c>
      <c r="I1462" s="6">
        <v>108</v>
      </c>
      <c r="J1462" s="6">
        <v>-1</v>
      </c>
      <c r="K1462" s="6">
        <v>-98.95</v>
      </c>
      <c r="L1462" s="6" t="s">
        <v>153</v>
      </c>
      <c r="M1462" s="6" t="s">
        <v>207</v>
      </c>
      <c r="N1462" s="10">
        <f>IF(AND(Table1[[#This Row],[quantity]] &gt;= 0, Table1[[#This Row],[amount]] &gt;= 0), Table1[[#This Row],[quantity]] * Table1[[#This Row],[amount]], 0)</f>
        <v>0</v>
      </c>
      <c r="O1462" s="10">
        <f t="shared" si="88"/>
        <v>0</v>
      </c>
      <c r="P1462" s="10">
        <f t="shared" si="89"/>
        <v>156.12</v>
      </c>
      <c r="Q1462" s="10">
        <f t="shared" si="90"/>
        <v>-24</v>
      </c>
      <c r="R1462" s="10">
        <f t="shared" si="91"/>
        <v>25</v>
      </c>
      <c r="S1462" s="10">
        <f>IF(Table1[[#This Row],[quantity]]&gt;0,Table1[[#This Row],[quantity]],0)</f>
        <v>0</v>
      </c>
      <c r="T1462" s="10">
        <f>IF(AND(Table1[[#This Row],[quantity]]&lt;0,Table1[[#This Row],[amount]]&lt;0),Table1[[#This Row],[quantity]]*Table1[[#This Row],[amount]],0)</f>
        <v>98.95</v>
      </c>
      <c r="U1462" s="10">
        <f>IF(Table1[[#This Row],[quantity]]&lt;0,Table1[[#This Row],[quantity]],0)</f>
        <v>-1</v>
      </c>
    </row>
    <row r="1463" spans="1:21" ht="14.25" customHeight="1" x14ac:dyDescent="0.25">
      <c r="A1463" s="5">
        <v>45628</v>
      </c>
      <c r="B1463" s="6" t="s">
        <v>83</v>
      </c>
      <c r="C1463" s="6" t="s">
        <v>237</v>
      </c>
      <c r="D1463" s="6" t="s">
        <v>238</v>
      </c>
      <c r="E1463" s="6" t="s">
        <v>224</v>
      </c>
      <c r="F1463" s="6" t="s">
        <v>232</v>
      </c>
      <c r="G1463" s="6" t="s">
        <v>18</v>
      </c>
      <c r="H1463" s="6" t="s">
        <v>104</v>
      </c>
      <c r="I1463" s="6">
        <v>108</v>
      </c>
      <c r="J1463" s="6">
        <v>-1</v>
      </c>
      <c r="K1463" s="6">
        <v>-98.95</v>
      </c>
      <c r="L1463" s="6" t="s">
        <v>192</v>
      </c>
      <c r="M1463" s="6" t="s">
        <v>207</v>
      </c>
      <c r="N1463" s="10">
        <f>IF(AND(Table1[[#This Row],[quantity]] &gt;= 0, Table1[[#This Row],[amount]] &gt;= 0), Table1[[#This Row],[quantity]] * Table1[[#This Row],[amount]], 0)</f>
        <v>0</v>
      </c>
      <c r="O1463" s="10">
        <f t="shared" si="88"/>
        <v>0</v>
      </c>
      <c r="P1463" s="10">
        <f t="shared" si="89"/>
        <v>156.12</v>
      </c>
      <c r="Q1463" s="10">
        <f t="shared" si="90"/>
        <v>-23</v>
      </c>
      <c r="R1463" s="10">
        <f t="shared" si="91"/>
        <v>24</v>
      </c>
      <c r="S1463" s="10">
        <f>IF(Table1[[#This Row],[quantity]]&gt;0,Table1[[#This Row],[quantity]],0)</f>
        <v>0</v>
      </c>
      <c r="T1463" s="10">
        <f>IF(AND(Table1[[#This Row],[quantity]]&lt;0,Table1[[#This Row],[amount]]&lt;0),Table1[[#This Row],[quantity]]*Table1[[#This Row],[amount]],0)</f>
        <v>98.95</v>
      </c>
      <c r="U1463" s="10">
        <f>IF(Table1[[#This Row],[quantity]]&lt;0,Table1[[#This Row],[quantity]],0)</f>
        <v>-1</v>
      </c>
    </row>
    <row r="1464" spans="1:21" ht="14.25" customHeight="1" x14ac:dyDescent="0.25">
      <c r="A1464" s="5">
        <v>45628</v>
      </c>
      <c r="B1464" s="6" t="s">
        <v>83</v>
      </c>
      <c r="C1464" s="6" t="s">
        <v>180</v>
      </c>
      <c r="D1464" s="6" t="s">
        <v>181</v>
      </c>
      <c r="E1464" s="6" t="s">
        <v>16</v>
      </c>
      <c r="F1464" s="6" t="s">
        <v>17</v>
      </c>
      <c r="G1464" s="6" t="s">
        <v>18</v>
      </c>
      <c r="H1464" s="6" t="s">
        <v>104</v>
      </c>
      <c r="I1464" s="6">
        <v>108</v>
      </c>
      <c r="J1464" s="6">
        <v>-1</v>
      </c>
      <c r="K1464" s="6">
        <v>-98.95</v>
      </c>
      <c r="L1464" s="6" t="s">
        <v>86</v>
      </c>
      <c r="M1464" s="6" t="s">
        <v>207</v>
      </c>
      <c r="N1464" s="10">
        <f>IF(AND(Table1[[#This Row],[quantity]] &gt;= 0, Table1[[#This Row],[amount]] &gt;= 0), Table1[[#This Row],[quantity]] * Table1[[#This Row],[amount]], 0)</f>
        <v>0</v>
      </c>
      <c r="O1464" s="10">
        <f t="shared" si="88"/>
        <v>0</v>
      </c>
      <c r="P1464" s="10">
        <f t="shared" si="89"/>
        <v>156.12</v>
      </c>
      <c r="Q1464" s="10">
        <f t="shared" si="90"/>
        <v>-22</v>
      </c>
      <c r="R1464" s="10">
        <f t="shared" si="91"/>
        <v>23</v>
      </c>
      <c r="S1464" s="10">
        <f>IF(Table1[[#This Row],[quantity]]&gt;0,Table1[[#This Row],[quantity]],0)</f>
        <v>0</v>
      </c>
      <c r="T1464" s="10">
        <f>IF(AND(Table1[[#This Row],[quantity]]&lt;0,Table1[[#This Row],[amount]]&lt;0),Table1[[#This Row],[quantity]]*Table1[[#This Row],[amount]],0)</f>
        <v>98.95</v>
      </c>
      <c r="U1464" s="10">
        <f>IF(Table1[[#This Row],[quantity]]&lt;0,Table1[[#This Row],[quantity]],0)</f>
        <v>-1</v>
      </c>
    </row>
    <row r="1465" spans="1:21" ht="14.25" customHeight="1" x14ac:dyDescent="0.25">
      <c r="A1465" s="5">
        <v>45628</v>
      </c>
      <c r="B1465" s="6" t="s">
        <v>83</v>
      </c>
      <c r="C1465" s="6" t="s">
        <v>235</v>
      </c>
      <c r="D1465" s="6" t="s">
        <v>236</v>
      </c>
      <c r="E1465" s="6" t="s">
        <v>24</v>
      </c>
      <c r="F1465" s="6" t="s">
        <v>25</v>
      </c>
      <c r="G1465" s="6" t="s">
        <v>18</v>
      </c>
      <c r="H1465" s="6" t="s">
        <v>104</v>
      </c>
      <c r="I1465" s="6">
        <v>108</v>
      </c>
      <c r="J1465" s="6">
        <v>-1</v>
      </c>
      <c r="K1465" s="6">
        <v>-98.95</v>
      </c>
      <c r="L1465" s="6" t="s">
        <v>86</v>
      </c>
      <c r="M1465" s="6" t="s">
        <v>207</v>
      </c>
      <c r="N1465" s="10">
        <f>IF(AND(Table1[[#This Row],[quantity]] &gt;= 0, Table1[[#This Row],[amount]] &gt;= 0), Table1[[#This Row],[quantity]] * Table1[[#This Row],[amount]], 0)</f>
        <v>0</v>
      </c>
      <c r="O1465" s="10">
        <f t="shared" si="88"/>
        <v>0</v>
      </c>
      <c r="P1465" s="10">
        <f t="shared" si="89"/>
        <v>156.12</v>
      </c>
      <c r="Q1465" s="10">
        <f t="shared" si="90"/>
        <v>-21</v>
      </c>
      <c r="R1465" s="10">
        <f t="shared" si="91"/>
        <v>22</v>
      </c>
      <c r="S1465" s="10">
        <f>IF(Table1[[#This Row],[quantity]]&gt;0,Table1[[#This Row],[quantity]],0)</f>
        <v>0</v>
      </c>
      <c r="T1465" s="10">
        <f>IF(AND(Table1[[#This Row],[quantity]]&lt;0,Table1[[#This Row],[amount]]&lt;0),Table1[[#This Row],[quantity]]*Table1[[#This Row],[amount]],0)</f>
        <v>98.95</v>
      </c>
      <c r="U1465" s="10">
        <f>IF(Table1[[#This Row],[quantity]]&lt;0,Table1[[#This Row],[quantity]],0)</f>
        <v>-1</v>
      </c>
    </row>
    <row r="1466" spans="1:21" ht="14.25" customHeight="1" x14ac:dyDescent="0.25">
      <c r="A1466" s="5">
        <v>45628</v>
      </c>
      <c r="B1466" s="6" t="s">
        <v>83</v>
      </c>
      <c r="C1466" s="6" t="s">
        <v>292</v>
      </c>
      <c r="D1466" s="6" t="s">
        <v>293</v>
      </c>
      <c r="E1466" s="6" t="s">
        <v>294</v>
      </c>
      <c r="F1466" s="6" t="s">
        <v>295</v>
      </c>
      <c r="G1466" s="6" t="s">
        <v>74</v>
      </c>
      <c r="H1466" s="6" t="s">
        <v>75</v>
      </c>
      <c r="I1466" s="6">
        <v>60</v>
      </c>
      <c r="J1466" s="6">
        <v>-2</v>
      </c>
      <c r="K1466" s="6">
        <v>-49</v>
      </c>
      <c r="L1466" s="6" t="s">
        <v>86</v>
      </c>
      <c r="M1466" s="6" t="s">
        <v>207</v>
      </c>
      <c r="N1466" s="10">
        <f>IF(AND(Table1[[#This Row],[quantity]] &gt;= 0, Table1[[#This Row],[amount]] &gt;= 0), Table1[[#This Row],[quantity]] * Table1[[#This Row],[amount]], 0)</f>
        <v>0</v>
      </c>
      <c r="O1466" s="10">
        <f t="shared" si="88"/>
        <v>0</v>
      </c>
      <c r="P1466" s="10">
        <f t="shared" si="89"/>
        <v>156.12</v>
      </c>
      <c r="Q1466" s="10">
        <f t="shared" si="90"/>
        <v>-20</v>
      </c>
      <c r="R1466" s="10">
        <f t="shared" si="91"/>
        <v>21</v>
      </c>
      <c r="S1466" s="10">
        <f>IF(Table1[[#This Row],[quantity]]&gt;0,Table1[[#This Row],[quantity]],0)</f>
        <v>0</v>
      </c>
      <c r="T1466" s="10">
        <f>IF(AND(Table1[[#This Row],[quantity]]&lt;0,Table1[[#This Row],[amount]]&lt;0),Table1[[#This Row],[quantity]]*Table1[[#This Row],[amount]],0)</f>
        <v>98</v>
      </c>
      <c r="U1466" s="10">
        <f>IF(Table1[[#This Row],[quantity]]&lt;0,Table1[[#This Row],[quantity]],0)</f>
        <v>-2</v>
      </c>
    </row>
    <row r="1467" spans="1:21" ht="14.25" customHeight="1" x14ac:dyDescent="0.25">
      <c r="A1467" s="5">
        <v>45628</v>
      </c>
      <c r="B1467" s="6" t="s">
        <v>83</v>
      </c>
      <c r="C1467" s="6" t="s">
        <v>378</v>
      </c>
      <c r="D1467" s="6" t="s">
        <v>379</v>
      </c>
      <c r="E1467" s="6" t="s">
        <v>24</v>
      </c>
      <c r="F1467" s="6" t="s">
        <v>25</v>
      </c>
      <c r="G1467" s="6" t="s">
        <v>55</v>
      </c>
      <c r="H1467" s="6" t="s">
        <v>56</v>
      </c>
      <c r="I1467" s="6">
        <v>40</v>
      </c>
      <c r="J1467" s="6">
        <v>-1</v>
      </c>
      <c r="K1467" s="6">
        <v>-82.5</v>
      </c>
      <c r="L1467" s="6" t="s">
        <v>86</v>
      </c>
      <c r="M1467" s="6" t="s">
        <v>207</v>
      </c>
      <c r="N1467" s="10">
        <f>IF(AND(Table1[[#This Row],[quantity]] &gt;= 0, Table1[[#This Row],[amount]] &gt;= 0), Table1[[#This Row],[quantity]] * Table1[[#This Row],[amount]], 0)</f>
        <v>0</v>
      </c>
      <c r="O1467" s="10">
        <f t="shared" si="88"/>
        <v>0</v>
      </c>
      <c r="P1467" s="10">
        <f t="shared" si="89"/>
        <v>156.12</v>
      </c>
      <c r="Q1467" s="10">
        <f t="shared" si="90"/>
        <v>-18</v>
      </c>
      <c r="R1467" s="10">
        <f t="shared" si="91"/>
        <v>20</v>
      </c>
      <c r="S1467" s="10">
        <f>IF(Table1[[#This Row],[quantity]]&gt;0,Table1[[#This Row],[quantity]],0)</f>
        <v>0</v>
      </c>
      <c r="T1467" s="10">
        <f>IF(AND(Table1[[#This Row],[quantity]]&lt;0,Table1[[#This Row],[amount]]&lt;0),Table1[[#This Row],[quantity]]*Table1[[#This Row],[amount]],0)</f>
        <v>82.5</v>
      </c>
      <c r="U1467" s="10">
        <f>IF(Table1[[#This Row],[quantity]]&lt;0,Table1[[#This Row],[quantity]],0)</f>
        <v>-1</v>
      </c>
    </row>
    <row r="1468" spans="1:21" ht="14.25" customHeight="1" x14ac:dyDescent="0.25">
      <c r="A1468" s="5">
        <v>45628</v>
      </c>
      <c r="B1468" s="6" t="s">
        <v>83</v>
      </c>
      <c r="C1468" s="6" t="s">
        <v>292</v>
      </c>
      <c r="D1468" s="6" t="s">
        <v>293</v>
      </c>
      <c r="E1468" s="6" t="s">
        <v>294</v>
      </c>
      <c r="F1468" s="6" t="s">
        <v>295</v>
      </c>
      <c r="G1468" s="6" t="s">
        <v>55</v>
      </c>
      <c r="H1468" s="6" t="s">
        <v>56</v>
      </c>
      <c r="I1468" s="6">
        <v>32</v>
      </c>
      <c r="J1468" s="6">
        <v>-1</v>
      </c>
      <c r="K1468" s="6">
        <v>-82.5</v>
      </c>
      <c r="L1468" s="6" t="s">
        <v>86</v>
      </c>
      <c r="M1468" s="6" t="s">
        <v>207</v>
      </c>
      <c r="N1468" s="10">
        <f>IF(AND(Table1[[#This Row],[quantity]] &gt;= 0, Table1[[#This Row],[amount]] &gt;= 0), Table1[[#This Row],[quantity]] * Table1[[#This Row],[amount]], 0)</f>
        <v>0</v>
      </c>
      <c r="O1468" s="10">
        <f t="shared" si="88"/>
        <v>0</v>
      </c>
      <c r="P1468" s="10">
        <f t="shared" si="89"/>
        <v>156.12</v>
      </c>
      <c r="Q1468" s="10">
        <f t="shared" si="90"/>
        <v>-17</v>
      </c>
      <c r="R1468" s="10">
        <f t="shared" si="91"/>
        <v>19</v>
      </c>
      <c r="S1468" s="10">
        <f>IF(Table1[[#This Row],[quantity]]&gt;0,Table1[[#This Row],[quantity]],0)</f>
        <v>0</v>
      </c>
      <c r="T1468" s="10">
        <f>IF(AND(Table1[[#This Row],[quantity]]&lt;0,Table1[[#This Row],[amount]]&lt;0),Table1[[#This Row],[quantity]]*Table1[[#This Row],[amount]],0)</f>
        <v>82.5</v>
      </c>
      <c r="U1468" s="10">
        <f>IF(Table1[[#This Row],[quantity]]&lt;0,Table1[[#This Row],[quantity]],0)</f>
        <v>-1</v>
      </c>
    </row>
    <row r="1469" spans="1:21" ht="14.25" customHeight="1" x14ac:dyDescent="0.25">
      <c r="A1469" s="5">
        <v>45628</v>
      </c>
      <c r="B1469" s="6" t="s">
        <v>83</v>
      </c>
      <c r="C1469" s="6" t="s">
        <v>380</v>
      </c>
      <c r="D1469" s="6" t="s">
        <v>381</v>
      </c>
      <c r="E1469" s="6" t="s">
        <v>16</v>
      </c>
      <c r="F1469" s="6" t="s">
        <v>382</v>
      </c>
      <c r="G1469" s="6" t="s">
        <v>55</v>
      </c>
      <c r="H1469" s="6" t="s">
        <v>56</v>
      </c>
      <c r="I1469" s="6">
        <v>40</v>
      </c>
      <c r="J1469" s="6">
        <v>-1</v>
      </c>
      <c r="K1469" s="6">
        <v>-82.5</v>
      </c>
      <c r="L1469" s="6" t="s">
        <v>86</v>
      </c>
      <c r="M1469" s="6" t="s">
        <v>207</v>
      </c>
      <c r="N1469" s="10">
        <f>IF(AND(Table1[[#This Row],[quantity]] &gt;= 0, Table1[[#This Row],[amount]] &gt;= 0), Table1[[#This Row],[quantity]] * Table1[[#This Row],[amount]], 0)</f>
        <v>0</v>
      </c>
      <c r="O1469" s="10">
        <f t="shared" si="88"/>
        <v>0</v>
      </c>
      <c r="P1469" s="10">
        <f t="shared" si="89"/>
        <v>156.12</v>
      </c>
      <c r="Q1469" s="10">
        <f t="shared" si="90"/>
        <v>-16</v>
      </c>
      <c r="R1469" s="10">
        <f t="shared" si="91"/>
        <v>18</v>
      </c>
      <c r="S1469" s="10">
        <f>IF(Table1[[#This Row],[quantity]]&gt;0,Table1[[#This Row],[quantity]],0)</f>
        <v>0</v>
      </c>
      <c r="T1469" s="10">
        <f>IF(AND(Table1[[#This Row],[quantity]]&lt;0,Table1[[#This Row],[amount]]&lt;0),Table1[[#This Row],[quantity]]*Table1[[#This Row],[amount]],0)</f>
        <v>82.5</v>
      </c>
      <c r="U1469" s="10">
        <f>IF(Table1[[#This Row],[quantity]]&lt;0,Table1[[#This Row],[quantity]],0)</f>
        <v>-1</v>
      </c>
    </row>
    <row r="1470" spans="1:21" ht="14.25" customHeight="1" x14ac:dyDescent="0.25">
      <c r="A1470" s="5">
        <v>45628</v>
      </c>
      <c r="B1470" s="6" t="s">
        <v>13</v>
      </c>
      <c r="C1470" s="6" t="s">
        <v>34</v>
      </c>
      <c r="D1470" s="6" t="s">
        <v>35</v>
      </c>
      <c r="E1470" s="6" t="s">
        <v>36</v>
      </c>
      <c r="F1470" s="6" t="s">
        <v>37</v>
      </c>
      <c r="G1470" s="6" t="s">
        <v>31</v>
      </c>
      <c r="H1470" s="6" t="s">
        <v>32</v>
      </c>
      <c r="I1470" s="6">
        <v>60</v>
      </c>
      <c r="J1470" s="6">
        <v>-1</v>
      </c>
      <c r="K1470" s="6">
        <v>-81.09</v>
      </c>
      <c r="L1470" s="6" t="s">
        <v>20</v>
      </c>
      <c r="M1470" s="6" t="s">
        <v>21</v>
      </c>
      <c r="N1470" s="10">
        <f>IF(AND(Table1[[#This Row],[quantity]] &gt;= 0, Table1[[#This Row],[amount]] &gt;= 0), Table1[[#This Row],[quantity]] * Table1[[#This Row],[amount]], 0)</f>
        <v>0</v>
      </c>
      <c r="O1470" s="10">
        <f t="shared" si="88"/>
        <v>0</v>
      </c>
      <c r="P1470" s="10">
        <f t="shared" si="89"/>
        <v>0</v>
      </c>
      <c r="Q1470" s="10">
        <f t="shared" si="90"/>
        <v>-6</v>
      </c>
      <c r="R1470" s="10">
        <f t="shared" si="91"/>
        <v>6</v>
      </c>
      <c r="S1470" s="10">
        <f>IF(Table1[[#This Row],[quantity]]&gt;0,Table1[[#This Row],[quantity]],0)</f>
        <v>0</v>
      </c>
      <c r="T1470" s="10">
        <f>IF(AND(Table1[[#This Row],[quantity]]&lt;0,Table1[[#This Row],[amount]]&lt;0),Table1[[#This Row],[quantity]]*Table1[[#This Row],[amount]],0)</f>
        <v>81.09</v>
      </c>
      <c r="U1470" s="10">
        <f>IF(Table1[[#This Row],[quantity]]&lt;0,Table1[[#This Row],[quantity]],0)</f>
        <v>-1</v>
      </c>
    </row>
    <row r="1471" spans="1:21" ht="14.25" customHeight="1" x14ac:dyDescent="0.25">
      <c r="A1471" s="5">
        <v>45628</v>
      </c>
      <c r="B1471" s="6" t="s">
        <v>13</v>
      </c>
      <c r="C1471" s="6" t="s">
        <v>29</v>
      </c>
      <c r="D1471" s="6" t="s">
        <v>30</v>
      </c>
      <c r="E1471" s="6" t="s">
        <v>16</v>
      </c>
      <c r="F1471" s="6" t="s">
        <v>17</v>
      </c>
      <c r="G1471" s="6" t="s">
        <v>31</v>
      </c>
      <c r="H1471" s="6" t="s">
        <v>32</v>
      </c>
      <c r="I1471" s="6">
        <v>48</v>
      </c>
      <c r="J1471" s="6">
        <v>-1</v>
      </c>
      <c r="K1471" s="6">
        <v>-81.09</v>
      </c>
      <c r="L1471" s="6" t="s">
        <v>20</v>
      </c>
      <c r="M1471" s="6" t="s">
        <v>21</v>
      </c>
      <c r="N1471" s="10">
        <f>IF(AND(Table1[[#This Row],[quantity]] &gt;= 0, Table1[[#This Row],[amount]] &gt;= 0), Table1[[#This Row],[quantity]] * Table1[[#This Row],[amount]], 0)</f>
        <v>0</v>
      </c>
      <c r="O1471" s="10">
        <f t="shared" si="88"/>
        <v>0</v>
      </c>
      <c r="P1471" s="10">
        <f t="shared" si="89"/>
        <v>0</v>
      </c>
      <c r="Q1471" s="10">
        <f t="shared" si="90"/>
        <v>-5</v>
      </c>
      <c r="R1471" s="10">
        <f t="shared" si="91"/>
        <v>5</v>
      </c>
      <c r="S1471" s="10">
        <f>IF(Table1[[#This Row],[quantity]]&gt;0,Table1[[#This Row],[quantity]],0)</f>
        <v>0</v>
      </c>
      <c r="T1471" s="10">
        <f>IF(AND(Table1[[#This Row],[quantity]]&lt;0,Table1[[#This Row],[amount]]&lt;0),Table1[[#This Row],[quantity]]*Table1[[#This Row],[amount]],0)</f>
        <v>81.09</v>
      </c>
      <c r="U1471" s="10">
        <f>IF(Table1[[#This Row],[quantity]]&lt;0,Table1[[#This Row],[quantity]],0)</f>
        <v>-1</v>
      </c>
    </row>
    <row r="1472" spans="1:21" ht="14.25" customHeight="1" x14ac:dyDescent="0.25">
      <c r="A1472" s="5">
        <v>45628</v>
      </c>
      <c r="B1472" s="6" t="s">
        <v>57</v>
      </c>
      <c r="C1472" s="6" t="s">
        <v>737</v>
      </c>
      <c r="D1472" s="6" t="s">
        <v>738</v>
      </c>
      <c r="E1472" s="6" t="s">
        <v>294</v>
      </c>
      <c r="F1472" s="6" t="s">
        <v>295</v>
      </c>
      <c r="G1472" s="6" t="s">
        <v>94</v>
      </c>
      <c r="H1472" s="6" t="s">
        <v>95</v>
      </c>
      <c r="I1472" s="6">
        <v>192</v>
      </c>
      <c r="J1472" s="6">
        <v>1</v>
      </c>
      <c r="K1472" s="6">
        <v>78.06</v>
      </c>
      <c r="L1472" s="6"/>
      <c r="M1472" s="6" t="s">
        <v>207</v>
      </c>
      <c r="N1472" s="10">
        <f>IF(AND(Table1[[#This Row],[quantity]] &gt;= 0, Table1[[#This Row],[amount]] &gt;= 0), Table1[[#This Row],[quantity]] * Table1[[#This Row],[amount]], 0)</f>
        <v>78.06</v>
      </c>
      <c r="O1472" s="10">
        <f t="shared" si="88"/>
        <v>78.06</v>
      </c>
      <c r="P1472" s="10">
        <f t="shared" si="89"/>
        <v>156.12</v>
      </c>
      <c r="Q1472" s="10">
        <f t="shared" si="90"/>
        <v>-15</v>
      </c>
      <c r="R1472" s="10">
        <f t="shared" si="91"/>
        <v>17</v>
      </c>
      <c r="S1472" s="10">
        <f>IF(Table1[[#This Row],[quantity]]&gt;0,Table1[[#This Row],[quantity]],0)</f>
        <v>1</v>
      </c>
      <c r="T1472" s="10">
        <f>IF(AND(Table1[[#This Row],[quantity]]&lt;0,Table1[[#This Row],[amount]]&lt;0),Table1[[#This Row],[quantity]]*Table1[[#This Row],[amount]],0)</f>
        <v>0</v>
      </c>
      <c r="U1472" s="10">
        <f>IF(Table1[[#This Row],[quantity]]&lt;0,Table1[[#This Row],[quantity]],0)</f>
        <v>0</v>
      </c>
    </row>
    <row r="1473" spans="1:21" ht="14.25" customHeight="1" x14ac:dyDescent="0.25">
      <c r="A1473" s="5">
        <v>45628</v>
      </c>
      <c r="B1473" s="6" t="s">
        <v>57</v>
      </c>
      <c r="C1473" s="6" t="s">
        <v>190</v>
      </c>
      <c r="D1473" s="6" t="s">
        <v>191</v>
      </c>
      <c r="E1473" s="6" t="s">
        <v>16</v>
      </c>
      <c r="F1473" s="6" t="s">
        <v>17</v>
      </c>
      <c r="G1473" s="6" t="s">
        <v>94</v>
      </c>
      <c r="H1473" s="6" t="s">
        <v>95</v>
      </c>
      <c r="I1473" s="6">
        <v>192</v>
      </c>
      <c r="J1473" s="6">
        <v>1</v>
      </c>
      <c r="K1473" s="6">
        <v>78.06</v>
      </c>
      <c r="L1473" s="6"/>
      <c r="M1473" s="6" t="s">
        <v>207</v>
      </c>
      <c r="N1473" s="10">
        <f>IF(AND(Table1[[#This Row],[quantity]] &gt;= 0, Table1[[#This Row],[amount]] &gt;= 0), Table1[[#This Row],[quantity]] * Table1[[#This Row],[amount]], 0)</f>
        <v>78.06</v>
      </c>
      <c r="O1473" s="10">
        <f t="shared" si="88"/>
        <v>78.06</v>
      </c>
      <c r="P1473" s="10">
        <f t="shared" si="89"/>
        <v>78.06</v>
      </c>
      <c r="Q1473" s="10">
        <f t="shared" si="90"/>
        <v>-16</v>
      </c>
      <c r="R1473" s="10">
        <f t="shared" si="91"/>
        <v>16</v>
      </c>
      <c r="S1473" s="10">
        <f>IF(Table1[[#This Row],[quantity]]&gt;0,Table1[[#This Row],[quantity]],0)</f>
        <v>1</v>
      </c>
      <c r="T1473" s="10">
        <f>IF(AND(Table1[[#This Row],[quantity]]&lt;0,Table1[[#This Row],[amount]]&lt;0),Table1[[#This Row],[quantity]]*Table1[[#This Row],[amount]],0)</f>
        <v>0</v>
      </c>
      <c r="U1473" s="10">
        <f>IF(Table1[[#This Row],[quantity]]&lt;0,Table1[[#This Row],[quantity]],0)</f>
        <v>0</v>
      </c>
    </row>
    <row r="1474" spans="1:21" ht="14.25" customHeight="1" x14ac:dyDescent="0.25">
      <c r="A1474" s="5">
        <v>45628</v>
      </c>
      <c r="B1474" s="6" t="s">
        <v>83</v>
      </c>
      <c r="C1474" s="6" t="s">
        <v>356</v>
      </c>
      <c r="D1474" s="6" t="s">
        <v>357</v>
      </c>
      <c r="E1474" s="6" t="s">
        <v>224</v>
      </c>
      <c r="F1474" s="6" t="s">
        <v>225</v>
      </c>
      <c r="G1474" s="6" t="s">
        <v>55</v>
      </c>
      <c r="H1474" s="6" t="s">
        <v>56</v>
      </c>
      <c r="I1474" s="6">
        <v>288</v>
      </c>
      <c r="J1474" s="6">
        <v>-3</v>
      </c>
      <c r="K1474" s="6">
        <v>-25.62</v>
      </c>
      <c r="L1474" s="6" t="s">
        <v>86</v>
      </c>
      <c r="M1474" s="6" t="s">
        <v>207</v>
      </c>
      <c r="N1474" s="10">
        <f>IF(AND(Table1[[#This Row],[quantity]] &gt;= 0, Table1[[#This Row],[amount]] &gt;= 0), Table1[[#This Row],[quantity]] * Table1[[#This Row],[amount]], 0)</f>
        <v>0</v>
      </c>
      <c r="O1474" s="10">
        <f t="shared" ref="O1474:O1537" si="92">SUMIF(C1474:C2974,C1474,N1474:N2974)</f>
        <v>0</v>
      </c>
      <c r="P1474" s="10">
        <f t="shared" ref="P1474:P1537" si="93">SUMIF(M1474:M2974,M1474,N1474:N2974)</f>
        <v>0</v>
      </c>
      <c r="Q1474" s="10">
        <f t="shared" ref="Q1474:Q1537" si="94">SUMIF(M1474:M2974,M1474,J1474:J2974)</f>
        <v>-17</v>
      </c>
      <c r="R1474" s="10">
        <f t="shared" ref="R1474:R1537" si="95">COUNTIF(M1474:M2974,M1474)</f>
        <v>15</v>
      </c>
      <c r="S1474" s="10">
        <f>IF(Table1[[#This Row],[quantity]]&gt;0,Table1[[#This Row],[quantity]],0)</f>
        <v>0</v>
      </c>
      <c r="T1474" s="10">
        <f>IF(AND(Table1[[#This Row],[quantity]]&lt;0,Table1[[#This Row],[amount]]&lt;0),Table1[[#This Row],[quantity]]*Table1[[#This Row],[amount]],0)</f>
        <v>76.86</v>
      </c>
      <c r="U1474" s="10">
        <f>IF(Table1[[#This Row],[quantity]]&lt;0,Table1[[#This Row],[quantity]],0)</f>
        <v>-3</v>
      </c>
    </row>
    <row r="1475" spans="1:21" ht="14.25" customHeight="1" x14ac:dyDescent="0.25">
      <c r="A1475" s="5">
        <v>45628</v>
      </c>
      <c r="B1475" s="6" t="s">
        <v>83</v>
      </c>
      <c r="C1475" s="6" t="s">
        <v>230</v>
      </c>
      <c r="D1475" s="6" t="s">
        <v>231</v>
      </c>
      <c r="E1475" s="6" t="s">
        <v>224</v>
      </c>
      <c r="F1475" s="6" t="s">
        <v>232</v>
      </c>
      <c r="G1475" s="6" t="s">
        <v>74</v>
      </c>
      <c r="H1475" s="6" t="s">
        <v>75</v>
      </c>
      <c r="I1475" s="6">
        <v>48</v>
      </c>
      <c r="J1475" s="6">
        <v>-1</v>
      </c>
      <c r="K1475" s="6">
        <v>-76.37</v>
      </c>
      <c r="L1475" s="6" t="s">
        <v>153</v>
      </c>
      <c r="M1475" s="6" t="s">
        <v>207</v>
      </c>
      <c r="N1475" s="10">
        <f>IF(AND(Table1[[#This Row],[quantity]] &gt;= 0, Table1[[#This Row],[amount]] &gt;= 0), Table1[[#This Row],[quantity]] * Table1[[#This Row],[amount]], 0)</f>
        <v>0</v>
      </c>
      <c r="O1475" s="10">
        <f t="shared" si="92"/>
        <v>0</v>
      </c>
      <c r="P1475" s="10">
        <f t="shared" si="93"/>
        <v>0</v>
      </c>
      <c r="Q1475" s="10">
        <f t="shared" si="94"/>
        <v>-14</v>
      </c>
      <c r="R1475" s="10">
        <f t="shared" si="95"/>
        <v>14</v>
      </c>
      <c r="S1475" s="10">
        <f>IF(Table1[[#This Row],[quantity]]&gt;0,Table1[[#This Row],[quantity]],0)</f>
        <v>0</v>
      </c>
      <c r="T1475" s="10">
        <f>IF(AND(Table1[[#This Row],[quantity]]&lt;0,Table1[[#This Row],[amount]]&lt;0),Table1[[#This Row],[quantity]]*Table1[[#This Row],[amount]],0)</f>
        <v>76.37</v>
      </c>
      <c r="U1475" s="10">
        <f>IF(Table1[[#This Row],[quantity]]&lt;0,Table1[[#This Row],[quantity]],0)</f>
        <v>-1</v>
      </c>
    </row>
    <row r="1476" spans="1:21" ht="14.25" customHeight="1" x14ac:dyDescent="0.25">
      <c r="A1476" s="5">
        <v>45628</v>
      </c>
      <c r="B1476" s="6" t="s">
        <v>83</v>
      </c>
      <c r="C1476" s="6" t="s">
        <v>230</v>
      </c>
      <c r="D1476" s="6" t="s">
        <v>231</v>
      </c>
      <c r="E1476" s="6" t="s">
        <v>224</v>
      </c>
      <c r="F1476" s="6" t="s">
        <v>232</v>
      </c>
      <c r="G1476" s="6" t="s">
        <v>74</v>
      </c>
      <c r="H1476" s="6" t="s">
        <v>75</v>
      </c>
      <c r="I1476" s="6">
        <v>48</v>
      </c>
      <c r="J1476" s="6">
        <v>-1</v>
      </c>
      <c r="K1476" s="6">
        <v>-76.37</v>
      </c>
      <c r="L1476" s="6" t="s">
        <v>153</v>
      </c>
      <c r="M1476" s="6" t="s">
        <v>207</v>
      </c>
      <c r="N1476" s="10">
        <f>IF(AND(Table1[[#This Row],[quantity]] &gt;= 0, Table1[[#This Row],[amount]] &gt;= 0), Table1[[#This Row],[quantity]] * Table1[[#This Row],[amount]], 0)</f>
        <v>0</v>
      </c>
      <c r="O1476" s="10">
        <f t="shared" si="92"/>
        <v>0</v>
      </c>
      <c r="P1476" s="10">
        <f t="shared" si="93"/>
        <v>0</v>
      </c>
      <c r="Q1476" s="10">
        <f t="shared" si="94"/>
        <v>-13</v>
      </c>
      <c r="R1476" s="10">
        <f t="shared" si="95"/>
        <v>13</v>
      </c>
      <c r="S1476" s="10">
        <f>IF(Table1[[#This Row],[quantity]]&gt;0,Table1[[#This Row],[quantity]],0)</f>
        <v>0</v>
      </c>
      <c r="T1476" s="10">
        <f>IF(AND(Table1[[#This Row],[quantity]]&lt;0,Table1[[#This Row],[amount]]&lt;0),Table1[[#This Row],[quantity]]*Table1[[#This Row],[amount]],0)</f>
        <v>76.37</v>
      </c>
      <c r="U1476" s="10">
        <f>IF(Table1[[#This Row],[quantity]]&lt;0,Table1[[#This Row],[quantity]],0)</f>
        <v>-1</v>
      </c>
    </row>
    <row r="1477" spans="1:21" ht="14.25" customHeight="1" x14ac:dyDescent="0.25">
      <c r="A1477" s="5">
        <v>45628</v>
      </c>
      <c r="B1477" s="6" t="s">
        <v>13</v>
      </c>
      <c r="C1477" s="6" t="s">
        <v>29</v>
      </c>
      <c r="D1477" s="6" t="s">
        <v>30</v>
      </c>
      <c r="E1477" s="6" t="s">
        <v>16</v>
      </c>
      <c r="F1477" s="6" t="s">
        <v>17</v>
      </c>
      <c r="G1477" s="6" t="s">
        <v>31</v>
      </c>
      <c r="H1477" s="6" t="s">
        <v>32</v>
      </c>
      <c r="I1477" s="6">
        <v>48</v>
      </c>
      <c r="J1477" s="6">
        <v>-1</v>
      </c>
      <c r="K1477" s="6">
        <v>-75.89</v>
      </c>
      <c r="L1477" s="6" t="s">
        <v>20</v>
      </c>
      <c r="M1477" s="6" t="s">
        <v>21</v>
      </c>
      <c r="N1477" s="10">
        <f>IF(AND(Table1[[#This Row],[quantity]] &gt;= 0, Table1[[#This Row],[amount]] &gt;= 0), Table1[[#This Row],[quantity]] * Table1[[#This Row],[amount]], 0)</f>
        <v>0</v>
      </c>
      <c r="O1477" s="10">
        <f t="shared" si="92"/>
        <v>0</v>
      </c>
      <c r="P1477" s="10">
        <f t="shared" si="93"/>
        <v>0</v>
      </c>
      <c r="Q1477" s="10">
        <f t="shared" si="94"/>
        <v>-4</v>
      </c>
      <c r="R1477" s="10">
        <f t="shared" si="95"/>
        <v>4</v>
      </c>
      <c r="S1477" s="10">
        <f>IF(Table1[[#This Row],[quantity]]&gt;0,Table1[[#This Row],[quantity]],0)</f>
        <v>0</v>
      </c>
      <c r="T1477" s="10">
        <f>IF(AND(Table1[[#This Row],[quantity]]&lt;0,Table1[[#This Row],[amount]]&lt;0),Table1[[#This Row],[quantity]]*Table1[[#This Row],[amount]],0)</f>
        <v>75.89</v>
      </c>
      <c r="U1477" s="10">
        <f>IF(Table1[[#This Row],[quantity]]&lt;0,Table1[[#This Row],[quantity]],0)</f>
        <v>-1</v>
      </c>
    </row>
    <row r="1478" spans="1:21" ht="14.25" customHeight="1" x14ac:dyDescent="0.25">
      <c r="A1478" s="5">
        <v>45628</v>
      </c>
      <c r="B1478" s="6" t="s">
        <v>13</v>
      </c>
      <c r="C1478" s="6" t="s">
        <v>22</v>
      </c>
      <c r="D1478" s="6" t="s">
        <v>23</v>
      </c>
      <c r="E1478" s="6" t="s">
        <v>24</v>
      </c>
      <c r="F1478" s="6" t="s">
        <v>25</v>
      </c>
      <c r="G1478" s="6" t="s">
        <v>40</v>
      </c>
      <c r="H1478" s="6" t="s">
        <v>41</v>
      </c>
      <c r="I1478" s="6">
        <v>216</v>
      </c>
      <c r="J1478" s="6">
        <v>-1</v>
      </c>
      <c r="K1478" s="6">
        <v>-74.27</v>
      </c>
      <c r="L1478" s="6" t="s">
        <v>28</v>
      </c>
      <c r="M1478" s="6" t="s">
        <v>21</v>
      </c>
      <c r="N1478" s="10">
        <f>IF(AND(Table1[[#This Row],[quantity]] &gt;= 0, Table1[[#This Row],[amount]] &gt;= 0), Table1[[#This Row],[quantity]] * Table1[[#This Row],[amount]], 0)</f>
        <v>0</v>
      </c>
      <c r="O1478" s="10">
        <f t="shared" si="92"/>
        <v>0</v>
      </c>
      <c r="P1478" s="10">
        <f t="shared" si="93"/>
        <v>0</v>
      </c>
      <c r="Q1478" s="10">
        <f t="shared" si="94"/>
        <v>-3</v>
      </c>
      <c r="R1478" s="10">
        <f t="shared" si="95"/>
        <v>3</v>
      </c>
      <c r="S1478" s="10">
        <f>IF(Table1[[#This Row],[quantity]]&gt;0,Table1[[#This Row],[quantity]],0)</f>
        <v>0</v>
      </c>
      <c r="T1478" s="10">
        <f>IF(AND(Table1[[#This Row],[quantity]]&lt;0,Table1[[#This Row],[amount]]&lt;0),Table1[[#This Row],[quantity]]*Table1[[#This Row],[amount]],0)</f>
        <v>74.27</v>
      </c>
      <c r="U1478" s="10">
        <f>IF(Table1[[#This Row],[quantity]]&lt;0,Table1[[#This Row],[quantity]],0)</f>
        <v>-1</v>
      </c>
    </row>
    <row r="1479" spans="1:21" ht="14.25" customHeight="1" x14ac:dyDescent="0.25">
      <c r="A1479" s="5">
        <v>45628</v>
      </c>
      <c r="B1479" s="6" t="s">
        <v>83</v>
      </c>
      <c r="C1479" s="6" t="s">
        <v>235</v>
      </c>
      <c r="D1479" s="6" t="s">
        <v>236</v>
      </c>
      <c r="E1479" s="6" t="s">
        <v>24</v>
      </c>
      <c r="F1479" s="6" t="s">
        <v>25</v>
      </c>
      <c r="G1479" s="6" t="s">
        <v>18</v>
      </c>
      <c r="H1479" s="6" t="s">
        <v>104</v>
      </c>
      <c r="I1479" s="6">
        <v>480</v>
      </c>
      <c r="J1479" s="6">
        <v>-1</v>
      </c>
      <c r="K1479" s="6">
        <v>-70</v>
      </c>
      <c r="L1479" s="6" t="s">
        <v>86</v>
      </c>
      <c r="M1479" s="6" t="s">
        <v>207</v>
      </c>
      <c r="N1479" s="10">
        <f>IF(AND(Table1[[#This Row],[quantity]] &gt;= 0, Table1[[#This Row],[amount]] &gt;= 0), Table1[[#This Row],[quantity]] * Table1[[#This Row],[amount]], 0)</f>
        <v>0</v>
      </c>
      <c r="O1479" s="10">
        <f t="shared" si="92"/>
        <v>0</v>
      </c>
      <c r="P1479" s="10">
        <f t="shared" si="93"/>
        <v>0</v>
      </c>
      <c r="Q1479" s="10">
        <f t="shared" si="94"/>
        <v>-12</v>
      </c>
      <c r="R1479" s="10">
        <f t="shared" si="95"/>
        <v>12</v>
      </c>
      <c r="S1479" s="10">
        <f>IF(Table1[[#This Row],[quantity]]&gt;0,Table1[[#This Row],[quantity]],0)</f>
        <v>0</v>
      </c>
      <c r="T1479" s="10">
        <f>IF(AND(Table1[[#This Row],[quantity]]&lt;0,Table1[[#This Row],[amount]]&lt;0),Table1[[#This Row],[quantity]]*Table1[[#This Row],[amount]],0)</f>
        <v>70</v>
      </c>
      <c r="U1479" s="10">
        <f>IF(Table1[[#This Row],[quantity]]&lt;0,Table1[[#This Row],[quantity]],0)</f>
        <v>-1</v>
      </c>
    </row>
    <row r="1480" spans="1:21" ht="14.25" customHeight="1" x14ac:dyDescent="0.25">
      <c r="A1480" s="5">
        <v>45640</v>
      </c>
      <c r="B1480" s="6" t="s">
        <v>57</v>
      </c>
      <c r="C1480" s="6" t="s">
        <v>84</v>
      </c>
      <c r="D1480" s="6" t="s">
        <v>85</v>
      </c>
      <c r="E1480" s="6" t="s">
        <v>60</v>
      </c>
      <c r="F1480" s="6" t="s">
        <v>61</v>
      </c>
      <c r="G1480" s="6" t="s">
        <v>62</v>
      </c>
      <c r="H1480" s="6" t="s">
        <v>71</v>
      </c>
      <c r="I1480" s="6">
        <v>48</v>
      </c>
      <c r="J1480" s="6">
        <v>1</v>
      </c>
      <c r="K1480" s="6">
        <v>67.599999999999994</v>
      </c>
      <c r="L1480" s="6"/>
      <c r="M1480" s="6" t="s">
        <v>105</v>
      </c>
      <c r="N1480" s="10">
        <f>IF(AND(Table1[[#This Row],[quantity]] &gt;= 0, Table1[[#This Row],[amount]] &gt;= 0), Table1[[#This Row],[quantity]] * Table1[[#This Row],[amount]], 0)</f>
        <v>67.599999999999994</v>
      </c>
      <c r="O1480" s="10">
        <f t="shared" si="92"/>
        <v>67.599999999999994</v>
      </c>
      <c r="P1480" s="10">
        <f t="shared" si="93"/>
        <v>67.599999999999994</v>
      </c>
      <c r="Q1480" s="10">
        <f t="shared" si="94"/>
        <v>174</v>
      </c>
      <c r="R1480" s="10">
        <f t="shared" si="95"/>
        <v>4</v>
      </c>
      <c r="S1480" s="10">
        <f>IF(Table1[[#This Row],[quantity]]&gt;0,Table1[[#This Row],[quantity]],0)</f>
        <v>1</v>
      </c>
      <c r="T1480" s="10">
        <f>IF(AND(Table1[[#This Row],[quantity]]&lt;0,Table1[[#This Row],[amount]]&lt;0),Table1[[#This Row],[quantity]]*Table1[[#This Row],[amount]],0)</f>
        <v>0</v>
      </c>
      <c r="U1480" s="10">
        <f>IF(Table1[[#This Row],[quantity]]&lt;0,Table1[[#This Row],[quantity]],0)</f>
        <v>0</v>
      </c>
    </row>
    <row r="1481" spans="1:21" ht="14.25" customHeight="1" x14ac:dyDescent="0.25">
      <c r="A1481" s="5">
        <v>45628</v>
      </c>
      <c r="B1481" s="6" t="s">
        <v>83</v>
      </c>
      <c r="C1481" s="6" t="s">
        <v>353</v>
      </c>
      <c r="D1481" s="6" t="s">
        <v>354</v>
      </c>
      <c r="E1481" s="6" t="s">
        <v>264</v>
      </c>
      <c r="F1481" s="6" t="s">
        <v>355</v>
      </c>
      <c r="G1481" s="6" t="s">
        <v>62</v>
      </c>
      <c r="H1481" s="6" t="s">
        <v>71</v>
      </c>
      <c r="I1481" s="6">
        <v>48</v>
      </c>
      <c r="J1481" s="6">
        <v>-1</v>
      </c>
      <c r="K1481" s="6">
        <v>-67.599999999999994</v>
      </c>
      <c r="L1481" s="6" t="s">
        <v>86</v>
      </c>
      <c r="M1481" s="6" t="s">
        <v>207</v>
      </c>
      <c r="N1481" s="10">
        <f>IF(AND(Table1[[#This Row],[quantity]] &gt;= 0, Table1[[#This Row],[amount]] &gt;= 0), Table1[[#This Row],[quantity]] * Table1[[#This Row],[amount]], 0)</f>
        <v>0</v>
      </c>
      <c r="O1481" s="10">
        <f t="shared" si="92"/>
        <v>0</v>
      </c>
      <c r="P1481" s="10">
        <f t="shared" si="93"/>
        <v>0</v>
      </c>
      <c r="Q1481" s="10">
        <f t="shared" si="94"/>
        <v>-11</v>
      </c>
      <c r="R1481" s="10">
        <f t="shared" si="95"/>
        <v>11</v>
      </c>
      <c r="S1481" s="10">
        <f>IF(Table1[[#This Row],[quantity]]&gt;0,Table1[[#This Row],[quantity]],0)</f>
        <v>0</v>
      </c>
      <c r="T1481" s="10">
        <f>IF(AND(Table1[[#This Row],[quantity]]&lt;0,Table1[[#This Row],[amount]]&lt;0),Table1[[#This Row],[quantity]]*Table1[[#This Row],[amount]],0)</f>
        <v>67.599999999999994</v>
      </c>
      <c r="U1481" s="10">
        <f>IF(Table1[[#This Row],[quantity]]&lt;0,Table1[[#This Row],[quantity]],0)</f>
        <v>-1</v>
      </c>
    </row>
    <row r="1482" spans="1:21" ht="14.25" customHeight="1" x14ac:dyDescent="0.25">
      <c r="A1482" s="5">
        <v>45628</v>
      </c>
      <c r="B1482" s="6" t="s">
        <v>13</v>
      </c>
      <c r="C1482" s="6" t="s">
        <v>29</v>
      </c>
      <c r="D1482" s="6" t="s">
        <v>30</v>
      </c>
      <c r="E1482" s="6" t="s">
        <v>16</v>
      </c>
      <c r="F1482" s="6" t="s">
        <v>17</v>
      </c>
      <c r="G1482" s="6" t="s">
        <v>31</v>
      </c>
      <c r="H1482" s="6" t="s">
        <v>32</v>
      </c>
      <c r="I1482" s="6">
        <v>60</v>
      </c>
      <c r="J1482" s="6">
        <v>-1</v>
      </c>
      <c r="K1482" s="6">
        <v>-59.46</v>
      </c>
      <c r="L1482" s="6" t="s">
        <v>20</v>
      </c>
      <c r="M1482" s="6" t="s">
        <v>21</v>
      </c>
      <c r="N1482" s="10">
        <f>IF(AND(Table1[[#This Row],[quantity]] &gt;= 0, Table1[[#This Row],[amount]] &gt;= 0), Table1[[#This Row],[quantity]] * Table1[[#This Row],[amount]], 0)</f>
        <v>0</v>
      </c>
      <c r="O1482" s="10">
        <f t="shared" si="92"/>
        <v>0</v>
      </c>
      <c r="P1482" s="10">
        <f t="shared" si="93"/>
        <v>0</v>
      </c>
      <c r="Q1482" s="10">
        <f t="shared" si="94"/>
        <v>-2</v>
      </c>
      <c r="R1482" s="10">
        <f t="shared" si="95"/>
        <v>2</v>
      </c>
      <c r="S1482" s="10">
        <f>IF(Table1[[#This Row],[quantity]]&gt;0,Table1[[#This Row],[quantity]],0)</f>
        <v>0</v>
      </c>
      <c r="T1482" s="10">
        <f>IF(AND(Table1[[#This Row],[quantity]]&lt;0,Table1[[#This Row],[amount]]&lt;0),Table1[[#This Row],[quantity]]*Table1[[#This Row],[amount]],0)</f>
        <v>59.46</v>
      </c>
      <c r="U1482" s="10">
        <f>IF(Table1[[#This Row],[quantity]]&lt;0,Table1[[#This Row],[quantity]],0)</f>
        <v>-1</v>
      </c>
    </row>
    <row r="1483" spans="1:21" ht="14.25" customHeight="1" x14ac:dyDescent="0.25">
      <c r="A1483" s="5">
        <v>45628</v>
      </c>
      <c r="B1483" s="6" t="s">
        <v>13</v>
      </c>
      <c r="C1483" s="6" t="s">
        <v>34</v>
      </c>
      <c r="D1483" s="6" t="s">
        <v>35</v>
      </c>
      <c r="E1483" s="6" t="s">
        <v>36</v>
      </c>
      <c r="F1483" s="6" t="s">
        <v>37</v>
      </c>
      <c r="G1483" s="6" t="s">
        <v>40</v>
      </c>
      <c r="H1483" s="6" t="s">
        <v>42</v>
      </c>
      <c r="I1483" s="6">
        <v>720</v>
      </c>
      <c r="J1483" s="6">
        <v>-1</v>
      </c>
      <c r="K1483" s="6">
        <v>-55.91</v>
      </c>
      <c r="L1483" s="6" t="s">
        <v>20</v>
      </c>
      <c r="M1483" s="6" t="s">
        <v>21</v>
      </c>
      <c r="N1483" s="10">
        <f>IF(AND(Table1[[#This Row],[quantity]] &gt;= 0, Table1[[#This Row],[amount]] &gt;= 0), Table1[[#This Row],[quantity]] * Table1[[#This Row],[amount]], 0)</f>
        <v>0</v>
      </c>
      <c r="O1483" s="10">
        <f t="shared" si="92"/>
        <v>0</v>
      </c>
      <c r="P1483" s="10">
        <f t="shared" si="93"/>
        <v>0</v>
      </c>
      <c r="Q1483" s="10">
        <f t="shared" si="94"/>
        <v>-1</v>
      </c>
      <c r="R1483" s="10">
        <f t="shared" si="95"/>
        <v>1</v>
      </c>
      <c r="S1483" s="10">
        <f>IF(Table1[[#This Row],[quantity]]&gt;0,Table1[[#This Row],[quantity]],0)</f>
        <v>0</v>
      </c>
      <c r="T1483" s="10">
        <f>IF(AND(Table1[[#This Row],[quantity]]&lt;0,Table1[[#This Row],[amount]]&lt;0),Table1[[#This Row],[quantity]]*Table1[[#This Row],[amount]],0)</f>
        <v>55.91</v>
      </c>
      <c r="U1483" s="10">
        <f>IF(Table1[[#This Row],[quantity]]&lt;0,Table1[[#This Row],[quantity]],0)</f>
        <v>-1</v>
      </c>
    </row>
    <row r="1484" spans="1:21" ht="14.25" customHeight="1" x14ac:dyDescent="0.25">
      <c r="A1484" s="5">
        <v>45628</v>
      </c>
      <c r="B1484" s="6" t="s">
        <v>83</v>
      </c>
      <c r="C1484" s="6" t="s">
        <v>339</v>
      </c>
      <c r="D1484" s="6" t="s">
        <v>340</v>
      </c>
      <c r="E1484" s="6" t="s">
        <v>16</v>
      </c>
      <c r="F1484" s="6" t="s">
        <v>17</v>
      </c>
      <c r="G1484" s="6" t="s">
        <v>40</v>
      </c>
      <c r="H1484" s="6" t="s">
        <v>121</v>
      </c>
      <c r="I1484" s="6">
        <v>960</v>
      </c>
      <c r="J1484" s="6">
        <v>-1</v>
      </c>
      <c r="K1484" s="6">
        <v>-46.69</v>
      </c>
      <c r="L1484" s="6" t="s">
        <v>86</v>
      </c>
      <c r="M1484" s="6" t="s">
        <v>207</v>
      </c>
      <c r="N1484" s="10">
        <f>IF(AND(Table1[[#This Row],[quantity]] &gt;= 0, Table1[[#This Row],[amount]] &gt;= 0), Table1[[#This Row],[quantity]] * Table1[[#This Row],[amount]], 0)</f>
        <v>0</v>
      </c>
      <c r="O1484" s="10">
        <f t="shared" si="92"/>
        <v>0</v>
      </c>
      <c r="P1484" s="10">
        <f t="shared" si="93"/>
        <v>0</v>
      </c>
      <c r="Q1484" s="10">
        <f t="shared" si="94"/>
        <v>-10</v>
      </c>
      <c r="R1484" s="10">
        <f t="shared" si="95"/>
        <v>10</v>
      </c>
      <c r="S1484" s="10">
        <f>IF(Table1[[#This Row],[quantity]]&gt;0,Table1[[#This Row],[quantity]],0)</f>
        <v>0</v>
      </c>
      <c r="T1484" s="10">
        <f>IF(AND(Table1[[#This Row],[quantity]]&lt;0,Table1[[#This Row],[amount]]&lt;0),Table1[[#This Row],[quantity]]*Table1[[#This Row],[amount]],0)</f>
        <v>46.69</v>
      </c>
      <c r="U1484" s="10">
        <f>IF(Table1[[#This Row],[quantity]]&lt;0,Table1[[#This Row],[quantity]],0)</f>
        <v>-1</v>
      </c>
    </row>
    <row r="1485" spans="1:21" ht="14.25" customHeight="1" x14ac:dyDescent="0.25">
      <c r="A1485" s="5">
        <v>45628</v>
      </c>
      <c r="B1485" s="6" t="s">
        <v>83</v>
      </c>
      <c r="C1485" s="6" t="s">
        <v>296</v>
      </c>
      <c r="D1485" s="6" t="s">
        <v>297</v>
      </c>
      <c r="E1485" s="6" t="s">
        <v>16</v>
      </c>
      <c r="F1485" s="6" t="s">
        <v>17</v>
      </c>
      <c r="G1485" s="6" t="s">
        <v>40</v>
      </c>
      <c r="H1485" s="6" t="s">
        <v>121</v>
      </c>
      <c r="I1485" s="6">
        <v>960</v>
      </c>
      <c r="J1485" s="6">
        <v>-1</v>
      </c>
      <c r="K1485" s="6">
        <v>-46.69</v>
      </c>
      <c r="L1485" s="6" t="s">
        <v>86</v>
      </c>
      <c r="M1485" s="6" t="s">
        <v>207</v>
      </c>
      <c r="N1485" s="10">
        <f>IF(AND(Table1[[#This Row],[quantity]] &gt;= 0, Table1[[#This Row],[amount]] &gt;= 0), Table1[[#This Row],[quantity]] * Table1[[#This Row],[amount]], 0)</f>
        <v>0</v>
      </c>
      <c r="O1485" s="10">
        <f t="shared" si="92"/>
        <v>0</v>
      </c>
      <c r="P1485" s="10">
        <f t="shared" si="93"/>
        <v>0</v>
      </c>
      <c r="Q1485" s="10">
        <f t="shared" si="94"/>
        <v>-9</v>
      </c>
      <c r="R1485" s="10">
        <f t="shared" si="95"/>
        <v>9</v>
      </c>
      <c r="S1485" s="10">
        <f>IF(Table1[[#This Row],[quantity]]&gt;0,Table1[[#This Row],[quantity]],0)</f>
        <v>0</v>
      </c>
      <c r="T1485" s="10">
        <f>IF(AND(Table1[[#This Row],[quantity]]&lt;0,Table1[[#This Row],[amount]]&lt;0),Table1[[#This Row],[quantity]]*Table1[[#This Row],[amount]],0)</f>
        <v>46.69</v>
      </c>
      <c r="U1485" s="10">
        <f>IF(Table1[[#This Row],[quantity]]&lt;0,Table1[[#This Row],[quantity]],0)</f>
        <v>-1</v>
      </c>
    </row>
    <row r="1486" spans="1:21" ht="14.25" customHeight="1" x14ac:dyDescent="0.25">
      <c r="A1486" s="5">
        <v>45628</v>
      </c>
      <c r="B1486" s="6" t="s">
        <v>83</v>
      </c>
      <c r="C1486" s="6" t="s">
        <v>343</v>
      </c>
      <c r="D1486" s="6" t="s">
        <v>344</v>
      </c>
      <c r="E1486" s="6" t="s">
        <v>241</v>
      </c>
      <c r="F1486" s="6" t="s">
        <v>242</v>
      </c>
      <c r="G1486" s="6" t="s">
        <v>40</v>
      </c>
      <c r="H1486" s="6" t="s">
        <v>121</v>
      </c>
      <c r="I1486" s="6">
        <v>960</v>
      </c>
      <c r="J1486" s="6">
        <v>-1</v>
      </c>
      <c r="K1486" s="6">
        <v>-46.69</v>
      </c>
      <c r="L1486" s="6" t="s">
        <v>86</v>
      </c>
      <c r="M1486" s="6" t="s">
        <v>207</v>
      </c>
      <c r="N1486" s="10">
        <f>IF(AND(Table1[[#This Row],[quantity]] &gt;= 0, Table1[[#This Row],[amount]] &gt;= 0), Table1[[#This Row],[quantity]] * Table1[[#This Row],[amount]], 0)</f>
        <v>0</v>
      </c>
      <c r="O1486" s="10">
        <f t="shared" si="92"/>
        <v>0</v>
      </c>
      <c r="P1486" s="10">
        <f t="shared" si="93"/>
        <v>0</v>
      </c>
      <c r="Q1486" s="10">
        <f t="shared" si="94"/>
        <v>-8</v>
      </c>
      <c r="R1486" s="10">
        <f t="shared" si="95"/>
        <v>8</v>
      </c>
      <c r="S1486" s="10">
        <f>IF(Table1[[#This Row],[quantity]]&gt;0,Table1[[#This Row],[quantity]],0)</f>
        <v>0</v>
      </c>
      <c r="T1486" s="10">
        <f>IF(AND(Table1[[#This Row],[quantity]]&lt;0,Table1[[#This Row],[amount]]&lt;0),Table1[[#This Row],[quantity]]*Table1[[#This Row],[amount]],0)</f>
        <v>46.69</v>
      </c>
      <c r="U1486" s="10">
        <f>IF(Table1[[#This Row],[quantity]]&lt;0,Table1[[#This Row],[quantity]],0)</f>
        <v>-1</v>
      </c>
    </row>
    <row r="1487" spans="1:21" ht="14.25" customHeight="1" x14ac:dyDescent="0.25">
      <c r="A1487" s="5">
        <v>45628</v>
      </c>
      <c r="B1487" s="6" t="s">
        <v>83</v>
      </c>
      <c r="C1487" s="6" t="s">
        <v>345</v>
      </c>
      <c r="D1487" s="6" t="s">
        <v>346</v>
      </c>
      <c r="E1487" s="6" t="s">
        <v>36</v>
      </c>
      <c r="F1487" s="6" t="s">
        <v>37</v>
      </c>
      <c r="G1487" s="6" t="s">
        <v>40</v>
      </c>
      <c r="H1487" s="6" t="s">
        <v>121</v>
      </c>
      <c r="I1487" s="6">
        <v>960</v>
      </c>
      <c r="J1487" s="6">
        <v>-1</v>
      </c>
      <c r="K1487" s="6">
        <v>-46.69</v>
      </c>
      <c r="L1487" s="6" t="s">
        <v>86</v>
      </c>
      <c r="M1487" s="6" t="s">
        <v>207</v>
      </c>
      <c r="N1487" s="10">
        <f>IF(AND(Table1[[#This Row],[quantity]] &gt;= 0, Table1[[#This Row],[amount]] &gt;= 0), Table1[[#This Row],[quantity]] * Table1[[#This Row],[amount]], 0)</f>
        <v>0</v>
      </c>
      <c r="O1487" s="10">
        <f t="shared" si="92"/>
        <v>0</v>
      </c>
      <c r="P1487" s="10">
        <f t="shared" si="93"/>
        <v>0</v>
      </c>
      <c r="Q1487" s="10">
        <f t="shared" si="94"/>
        <v>-7</v>
      </c>
      <c r="R1487" s="10">
        <f t="shared" si="95"/>
        <v>7</v>
      </c>
      <c r="S1487" s="10">
        <f>IF(Table1[[#This Row],[quantity]]&gt;0,Table1[[#This Row],[quantity]],0)</f>
        <v>0</v>
      </c>
      <c r="T1487" s="10">
        <f>IF(AND(Table1[[#This Row],[quantity]]&lt;0,Table1[[#This Row],[amount]]&lt;0),Table1[[#This Row],[quantity]]*Table1[[#This Row],[amount]],0)</f>
        <v>46.69</v>
      </c>
      <c r="U1487" s="10">
        <f>IF(Table1[[#This Row],[quantity]]&lt;0,Table1[[#This Row],[quantity]],0)</f>
        <v>-1</v>
      </c>
    </row>
    <row r="1488" spans="1:21" ht="14.25" customHeight="1" x14ac:dyDescent="0.25">
      <c r="A1488" s="5">
        <v>45628</v>
      </c>
      <c r="B1488" s="6" t="s">
        <v>83</v>
      </c>
      <c r="C1488" s="6" t="s">
        <v>208</v>
      </c>
      <c r="D1488" s="6" t="s">
        <v>209</v>
      </c>
      <c r="E1488" s="6" t="s">
        <v>16</v>
      </c>
      <c r="F1488" s="6" t="s">
        <v>17</v>
      </c>
      <c r="G1488" s="6" t="s">
        <v>18</v>
      </c>
      <c r="H1488" s="6" t="s">
        <v>104</v>
      </c>
      <c r="I1488" s="6">
        <v>480</v>
      </c>
      <c r="J1488" s="6">
        <v>-1</v>
      </c>
      <c r="K1488" s="6">
        <v>-40</v>
      </c>
      <c r="L1488" s="6" t="s">
        <v>86</v>
      </c>
      <c r="M1488" s="6" t="s">
        <v>207</v>
      </c>
      <c r="N1488" s="10">
        <f>IF(AND(Table1[[#This Row],[quantity]] &gt;= 0, Table1[[#This Row],[amount]] &gt;= 0), Table1[[#This Row],[quantity]] * Table1[[#This Row],[amount]], 0)</f>
        <v>0</v>
      </c>
      <c r="O1488" s="10">
        <f t="shared" si="92"/>
        <v>0</v>
      </c>
      <c r="P1488" s="10">
        <f t="shared" si="93"/>
        <v>0</v>
      </c>
      <c r="Q1488" s="10">
        <f t="shared" si="94"/>
        <v>-6</v>
      </c>
      <c r="R1488" s="10">
        <f t="shared" si="95"/>
        <v>6</v>
      </c>
      <c r="S1488" s="10">
        <f>IF(Table1[[#This Row],[quantity]]&gt;0,Table1[[#This Row],[quantity]],0)</f>
        <v>0</v>
      </c>
      <c r="T1488" s="10">
        <f>IF(AND(Table1[[#This Row],[quantity]]&lt;0,Table1[[#This Row],[amount]]&lt;0),Table1[[#This Row],[quantity]]*Table1[[#This Row],[amount]],0)</f>
        <v>40</v>
      </c>
      <c r="U1488" s="10">
        <f>IF(Table1[[#This Row],[quantity]]&lt;0,Table1[[#This Row],[quantity]],0)</f>
        <v>-1</v>
      </c>
    </row>
    <row r="1489" spans="1:21" ht="14.25" customHeight="1" x14ac:dyDescent="0.25">
      <c r="A1489" s="5">
        <v>45628</v>
      </c>
      <c r="B1489" s="6" t="s">
        <v>83</v>
      </c>
      <c r="C1489" s="6" t="s">
        <v>162</v>
      </c>
      <c r="D1489" s="6" t="s">
        <v>163</v>
      </c>
      <c r="E1489" s="6" t="s">
        <v>16</v>
      </c>
      <c r="F1489" s="6" t="s">
        <v>17</v>
      </c>
      <c r="G1489" s="6" t="s">
        <v>18</v>
      </c>
      <c r="H1489" s="6" t="s">
        <v>104</v>
      </c>
      <c r="I1489" s="6">
        <v>480</v>
      </c>
      <c r="J1489" s="6">
        <v>-1</v>
      </c>
      <c r="K1489" s="6">
        <v>-40</v>
      </c>
      <c r="L1489" s="6" t="s">
        <v>86</v>
      </c>
      <c r="M1489" s="6" t="s">
        <v>207</v>
      </c>
      <c r="N1489" s="10">
        <f>IF(AND(Table1[[#This Row],[quantity]] &gt;= 0, Table1[[#This Row],[amount]] &gt;= 0), Table1[[#This Row],[quantity]] * Table1[[#This Row],[amount]], 0)</f>
        <v>0</v>
      </c>
      <c r="O1489" s="10">
        <f t="shared" si="92"/>
        <v>0</v>
      </c>
      <c r="P1489" s="10">
        <f t="shared" si="93"/>
        <v>0</v>
      </c>
      <c r="Q1489" s="10">
        <f t="shared" si="94"/>
        <v>-5</v>
      </c>
      <c r="R1489" s="10">
        <f t="shared" si="95"/>
        <v>5</v>
      </c>
      <c r="S1489" s="10">
        <f>IF(Table1[[#This Row],[quantity]]&gt;0,Table1[[#This Row],[quantity]],0)</f>
        <v>0</v>
      </c>
      <c r="T1489" s="10">
        <f>IF(AND(Table1[[#This Row],[quantity]]&lt;0,Table1[[#This Row],[amount]]&lt;0),Table1[[#This Row],[quantity]]*Table1[[#This Row],[amount]],0)</f>
        <v>40</v>
      </c>
      <c r="U1489" s="10">
        <f>IF(Table1[[#This Row],[quantity]]&lt;0,Table1[[#This Row],[quantity]],0)</f>
        <v>-1</v>
      </c>
    </row>
    <row r="1490" spans="1:21" ht="14.25" customHeight="1" x14ac:dyDescent="0.25">
      <c r="A1490" s="5">
        <v>45628</v>
      </c>
      <c r="B1490" s="6" t="s">
        <v>83</v>
      </c>
      <c r="C1490" s="6" t="s">
        <v>166</v>
      </c>
      <c r="D1490" s="6" t="s">
        <v>167</v>
      </c>
      <c r="E1490" s="6" t="s">
        <v>16</v>
      </c>
      <c r="F1490" s="6" t="s">
        <v>17</v>
      </c>
      <c r="G1490" s="6" t="s">
        <v>18</v>
      </c>
      <c r="H1490" s="6" t="s">
        <v>104</v>
      </c>
      <c r="I1490" s="6">
        <v>480</v>
      </c>
      <c r="J1490" s="6">
        <v>-1</v>
      </c>
      <c r="K1490" s="6">
        <v>-40</v>
      </c>
      <c r="L1490" s="6" t="s">
        <v>86</v>
      </c>
      <c r="M1490" s="6" t="s">
        <v>207</v>
      </c>
      <c r="N1490" s="10">
        <f>IF(AND(Table1[[#This Row],[quantity]] &gt;= 0, Table1[[#This Row],[amount]] &gt;= 0), Table1[[#This Row],[quantity]] * Table1[[#This Row],[amount]], 0)</f>
        <v>0</v>
      </c>
      <c r="O1490" s="10">
        <f t="shared" si="92"/>
        <v>0</v>
      </c>
      <c r="P1490" s="10">
        <f t="shared" si="93"/>
        <v>0</v>
      </c>
      <c r="Q1490" s="10">
        <f t="shared" si="94"/>
        <v>-4</v>
      </c>
      <c r="R1490" s="10">
        <f t="shared" si="95"/>
        <v>4</v>
      </c>
      <c r="S1490" s="10">
        <f>IF(Table1[[#This Row],[quantity]]&gt;0,Table1[[#This Row],[quantity]],0)</f>
        <v>0</v>
      </c>
      <c r="T1490" s="10">
        <f>IF(AND(Table1[[#This Row],[quantity]]&lt;0,Table1[[#This Row],[amount]]&lt;0),Table1[[#This Row],[quantity]]*Table1[[#This Row],[amount]],0)</f>
        <v>40</v>
      </c>
      <c r="U1490" s="10">
        <f>IF(Table1[[#This Row],[quantity]]&lt;0,Table1[[#This Row],[quantity]],0)</f>
        <v>-1</v>
      </c>
    </row>
    <row r="1491" spans="1:21" ht="14.25" customHeight="1" x14ac:dyDescent="0.25">
      <c r="A1491" s="5">
        <v>45628</v>
      </c>
      <c r="B1491" s="6" t="s">
        <v>83</v>
      </c>
      <c r="C1491" s="6" t="s">
        <v>239</v>
      </c>
      <c r="D1491" s="6" t="s">
        <v>240</v>
      </c>
      <c r="E1491" s="6" t="s">
        <v>241</v>
      </c>
      <c r="F1491" s="6" t="s">
        <v>242</v>
      </c>
      <c r="G1491" s="6" t="s">
        <v>31</v>
      </c>
      <c r="H1491" s="6" t="s">
        <v>117</v>
      </c>
      <c r="I1491" s="6">
        <v>120</v>
      </c>
      <c r="J1491" s="6">
        <v>-1</v>
      </c>
      <c r="K1491" s="6">
        <v>-37.83</v>
      </c>
      <c r="L1491" s="6" t="s">
        <v>153</v>
      </c>
      <c r="M1491" s="6" t="s">
        <v>207</v>
      </c>
      <c r="N1491" s="10">
        <f>IF(AND(Table1[[#This Row],[quantity]] &gt;= 0, Table1[[#This Row],[amount]] &gt;= 0), Table1[[#This Row],[quantity]] * Table1[[#This Row],[amount]], 0)</f>
        <v>0</v>
      </c>
      <c r="O1491" s="10">
        <f t="shared" si="92"/>
        <v>0</v>
      </c>
      <c r="P1491" s="10">
        <f t="shared" si="93"/>
        <v>0</v>
      </c>
      <c r="Q1491" s="10">
        <f t="shared" si="94"/>
        <v>-3</v>
      </c>
      <c r="R1491" s="10">
        <f t="shared" si="95"/>
        <v>3</v>
      </c>
      <c r="S1491" s="10">
        <f>IF(Table1[[#This Row],[quantity]]&gt;0,Table1[[#This Row],[quantity]],0)</f>
        <v>0</v>
      </c>
      <c r="T1491" s="10">
        <f>IF(AND(Table1[[#This Row],[quantity]]&lt;0,Table1[[#This Row],[amount]]&lt;0),Table1[[#This Row],[quantity]]*Table1[[#This Row],[amount]],0)</f>
        <v>37.83</v>
      </c>
      <c r="U1491" s="10">
        <f>IF(Table1[[#This Row],[quantity]]&lt;0,Table1[[#This Row],[quantity]],0)</f>
        <v>-1</v>
      </c>
    </row>
    <row r="1492" spans="1:21" ht="14.25" customHeight="1" x14ac:dyDescent="0.25">
      <c r="A1492" s="5">
        <v>45628</v>
      </c>
      <c r="B1492" s="6" t="s">
        <v>83</v>
      </c>
      <c r="C1492" s="6" t="s">
        <v>722</v>
      </c>
      <c r="D1492" s="6" t="s">
        <v>723</v>
      </c>
      <c r="E1492" s="6" t="s">
        <v>228</v>
      </c>
      <c r="F1492" s="6" t="s">
        <v>724</v>
      </c>
      <c r="G1492" s="6" t="s">
        <v>74</v>
      </c>
      <c r="H1492" s="6" t="s">
        <v>75</v>
      </c>
      <c r="I1492" s="6">
        <v>60</v>
      </c>
      <c r="J1492" s="6">
        <v>-1</v>
      </c>
      <c r="K1492" s="6">
        <v>-24.5</v>
      </c>
      <c r="L1492" s="6" t="s">
        <v>86</v>
      </c>
      <c r="M1492" s="6" t="s">
        <v>207</v>
      </c>
      <c r="N1492" s="10">
        <f>IF(AND(Table1[[#This Row],[quantity]] &gt;= 0, Table1[[#This Row],[amount]] &gt;= 0), Table1[[#This Row],[quantity]] * Table1[[#This Row],[amount]], 0)</f>
        <v>0</v>
      </c>
      <c r="O1492" s="10">
        <f t="shared" si="92"/>
        <v>0</v>
      </c>
      <c r="P1492" s="10">
        <f t="shared" si="93"/>
        <v>0</v>
      </c>
      <c r="Q1492" s="10">
        <f t="shared" si="94"/>
        <v>-2</v>
      </c>
      <c r="R1492" s="10">
        <f t="shared" si="95"/>
        <v>2</v>
      </c>
      <c r="S1492" s="10">
        <f>IF(Table1[[#This Row],[quantity]]&gt;0,Table1[[#This Row],[quantity]],0)</f>
        <v>0</v>
      </c>
      <c r="T1492" s="10">
        <f>IF(AND(Table1[[#This Row],[quantity]]&lt;0,Table1[[#This Row],[amount]]&lt;0),Table1[[#This Row],[quantity]]*Table1[[#This Row],[amount]],0)</f>
        <v>24.5</v>
      </c>
      <c r="U1492" s="10">
        <f>IF(Table1[[#This Row],[quantity]]&lt;0,Table1[[#This Row],[quantity]],0)</f>
        <v>-1</v>
      </c>
    </row>
    <row r="1493" spans="1:21" ht="14.25" customHeight="1" x14ac:dyDescent="0.25">
      <c r="A1493" s="5">
        <v>45628</v>
      </c>
      <c r="B1493" s="6" t="s">
        <v>83</v>
      </c>
      <c r="C1493" s="6" t="s">
        <v>409</v>
      </c>
      <c r="D1493" s="6" t="s">
        <v>410</v>
      </c>
      <c r="E1493" s="6" t="s">
        <v>24</v>
      </c>
      <c r="F1493" s="6" t="s">
        <v>25</v>
      </c>
      <c r="G1493" s="6" t="s">
        <v>74</v>
      </c>
      <c r="H1493" s="6" t="s">
        <v>75</v>
      </c>
      <c r="I1493" s="6">
        <v>60</v>
      </c>
      <c r="J1493" s="6">
        <v>-1</v>
      </c>
      <c r="K1493" s="6">
        <v>-24.5</v>
      </c>
      <c r="L1493" s="6" t="s">
        <v>86</v>
      </c>
      <c r="M1493" s="6" t="s">
        <v>207</v>
      </c>
      <c r="N1493" s="10">
        <f>IF(AND(Table1[[#This Row],[quantity]] &gt;= 0, Table1[[#This Row],[amount]] &gt;= 0), Table1[[#This Row],[quantity]] * Table1[[#This Row],[amount]], 0)</f>
        <v>0</v>
      </c>
      <c r="O1493" s="10">
        <f t="shared" si="92"/>
        <v>0</v>
      </c>
      <c r="P1493" s="10">
        <f t="shared" si="93"/>
        <v>0</v>
      </c>
      <c r="Q1493" s="10">
        <f t="shared" si="94"/>
        <v>-1</v>
      </c>
      <c r="R1493" s="10">
        <f t="shared" si="95"/>
        <v>1</v>
      </c>
      <c r="S1493" s="10">
        <f>IF(Table1[[#This Row],[quantity]]&gt;0,Table1[[#This Row],[quantity]],0)</f>
        <v>0</v>
      </c>
      <c r="T1493" s="10">
        <f>IF(AND(Table1[[#This Row],[quantity]]&lt;0,Table1[[#This Row],[amount]]&lt;0),Table1[[#This Row],[quantity]]*Table1[[#This Row],[amount]],0)</f>
        <v>24.5</v>
      </c>
      <c r="U1493" s="10">
        <f>IF(Table1[[#This Row],[quantity]]&lt;0,Table1[[#This Row],[quantity]],0)</f>
        <v>-1</v>
      </c>
    </row>
    <row r="1494" spans="1:21" ht="14.25" customHeight="1" x14ac:dyDescent="0.25">
      <c r="A1494" s="5">
        <v>45640</v>
      </c>
      <c r="B1494" s="6" t="s">
        <v>125</v>
      </c>
      <c r="C1494" s="6" t="s">
        <v>65</v>
      </c>
      <c r="D1494" s="6" t="s">
        <v>66</v>
      </c>
      <c r="E1494" s="6" t="s">
        <v>60</v>
      </c>
      <c r="F1494" s="6" t="s">
        <v>61</v>
      </c>
      <c r="G1494" s="6" t="s">
        <v>62</v>
      </c>
      <c r="H1494" s="6" t="s">
        <v>71</v>
      </c>
      <c r="I1494" s="6">
        <v>1</v>
      </c>
      <c r="J1494" s="6">
        <v>40</v>
      </c>
      <c r="K1494" s="6">
        <v>0</v>
      </c>
      <c r="L1494" s="6"/>
      <c r="M1494" s="6" t="s">
        <v>105</v>
      </c>
      <c r="N1494" s="10">
        <f>IF(AND(Table1[[#This Row],[quantity]] &gt;= 0, Table1[[#This Row],[amount]] &gt;= 0), Table1[[#This Row],[quantity]] * Table1[[#This Row],[amount]], 0)</f>
        <v>0</v>
      </c>
      <c r="O1494" s="10">
        <f t="shared" si="92"/>
        <v>0</v>
      </c>
      <c r="P1494" s="10">
        <f t="shared" si="93"/>
        <v>0</v>
      </c>
      <c r="Q1494" s="10">
        <f t="shared" si="94"/>
        <v>173</v>
      </c>
      <c r="R1494" s="10">
        <f t="shared" si="95"/>
        <v>3</v>
      </c>
      <c r="S1494" s="10">
        <f>IF(Table1[[#This Row],[quantity]]&gt;0,Table1[[#This Row],[quantity]],0)</f>
        <v>40</v>
      </c>
      <c r="T1494" s="10">
        <f>IF(AND(Table1[[#This Row],[quantity]]&lt;0,Table1[[#This Row],[amount]]&lt;0),Table1[[#This Row],[quantity]]*Table1[[#This Row],[amount]],0)</f>
        <v>0</v>
      </c>
      <c r="U1494" s="10">
        <f>IF(Table1[[#This Row],[quantity]]&lt;0,Table1[[#This Row],[quantity]],0)</f>
        <v>0</v>
      </c>
    </row>
    <row r="1495" spans="1:21" ht="14.25" customHeight="1" x14ac:dyDescent="0.25">
      <c r="A1495" s="5">
        <v>45643</v>
      </c>
      <c r="B1495" s="6" t="s">
        <v>125</v>
      </c>
      <c r="C1495" s="6" t="s">
        <v>84</v>
      </c>
      <c r="D1495" s="6" t="s">
        <v>85</v>
      </c>
      <c r="E1495" s="6" t="s">
        <v>60</v>
      </c>
      <c r="F1495" s="6" t="s">
        <v>61</v>
      </c>
      <c r="G1495" s="6" t="s">
        <v>62</v>
      </c>
      <c r="H1495" s="6" t="s">
        <v>71</v>
      </c>
      <c r="I1495" s="6">
        <v>1</v>
      </c>
      <c r="J1495" s="6">
        <v>40</v>
      </c>
      <c r="K1495" s="6">
        <v>0</v>
      </c>
      <c r="L1495" s="6"/>
      <c r="M1495" s="6" t="s">
        <v>136</v>
      </c>
      <c r="N1495" s="10">
        <f>IF(AND(Table1[[#This Row],[quantity]] &gt;= 0, Table1[[#This Row],[amount]] &gt;= 0), Table1[[#This Row],[quantity]] * Table1[[#This Row],[amount]], 0)</f>
        <v>0</v>
      </c>
      <c r="O1495" s="10">
        <f t="shared" si="92"/>
        <v>0</v>
      </c>
      <c r="P1495" s="10">
        <f t="shared" si="93"/>
        <v>0</v>
      </c>
      <c r="Q1495" s="10">
        <f t="shared" si="94"/>
        <v>241</v>
      </c>
      <c r="R1495" s="10">
        <f t="shared" si="95"/>
        <v>6</v>
      </c>
      <c r="S1495" s="10">
        <f>IF(Table1[[#This Row],[quantity]]&gt;0,Table1[[#This Row],[quantity]],0)</f>
        <v>40</v>
      </c>
      <c r="T1495" s="10">
        <f>IF(AND(Table1[[#This Row],[quantity]]&lt;0,Table1[[#This Row],[amount]]&lt;0),Table1[[#This Row],[quantity]]*Table1[[#This Row],[amount]],0)</f>
        <v>0</v>
      </c>
      <c r="U1495" s="10">
        <f>IF(Table1[[#This Row],[quantity]]&lt;0,Table1[[#This Row],[quantity]],0)</f>
        <v>0</v>
      </c>
    </row>
    <row r="1496" spans="1:21" ht="14.25" customHeight="1" x14ac:dyDescent="0.25">
      <c r="A1496" s="5">
        <v>45640</v>
      </c>
      <c r="B1496" s="6" t="s">
        <v>125</v>
      </c>
      <c r="C1496" s="6" t="s">
        <v>84</v>
      </c>
      <c r="D1496" s="6" t="s">
        <v>85</v>
      </c>
      <c r="E1496" s="6" t="s">
        <v>60</v>
      </c>
      <c r="F1496" s="6" t="s">
        <v>61</v>
      </c>
      <c r="G1496" s="6" t="s">
        <v>62</v>
      </c>
      <c r="H1496" s="6" t="s">
        <v>71</v>
      </c>
      <c r="I1496" s="6">
        <v>60</v>
      </c>
      <c r="J1496" s="6">
        <v>69</v>
      </c>
      <c r="K1496" s="6">
        <v>0</v>
      </c>
      <c r="L1496" s="6"/>
      <c r="M1496" s="6" t="s">
        <v>105</v>
      </c>
      <c r="N1496" s="10">
        <f>IF(AND(Table1[[#This Row],[quantity]] &gt;= 0, Table1[[#This Row],[amount]] &gt;= 0), Table1[[#This Row],[quantity]] * Table1[[#This Row],[amount]], 0)</f>
        <v>0</v>
      </c>
      <c r="O1496" s="10">
        <f t="shared" si="92"/>
        <v>0</v>
      </c>
      <c r="P1496" s="10">
        <f t="shared" si="93"/>
        <v>0</v>
      </c>
      <c r="Q1496" s="10">
        <f t="shared" si="94"/>
        <v>133</v>
      </c>
      <c r="R1496" s="10">
        <f t="shared" si="95"/>
        <v>2</v>
      </c>
      <c r="S1496" s="10">
        <f>IF(Table1[[#This Row],[quantity]]&gt;0,Table1[[#This Row],[quantity]],0)</f>
        <v>69</v>
      </c>
      <c r="T1496" s="10">
        <f>IF(AND(Table1[[#This Row],[quantity]]&lt;0,Table1[[#This Row],[amount]]&lt;0),Table1[[#This Row],[quantity]]*Table1[[#This Row],[amount]],0)</f>
        <v>0</v>
      </c>
      <c r="U1496" s="10">
        <f>IF(Table1[[#This Row],[quantity]]&lt;0,Table1[[#This Row],[quantity]],0)</f>
        <v>0</v>
      </c>
    </row>
    <row r="1497" spans="1:21" ht="14.25" customHeight="1" x14ac:dyDescent="0.25">
      <c r="A1497" s="5">
        <v>45642</v>
      </c>
      <c r="B1497" s="6" t="s">
        <v>125</v>
      </c>
      <c r="C1497" s="6" t="s">
        <v>106</v>
      </c>
      <c r="D1497" s="6" t="s">
        <v>107</v>
      </c>
      <c r="E1497" s="6" t="s">
        <v>81</v>
      </c>
      <c r="F1497" s="6" t="s">
        <v>82</v>
      </c>
      <c r="G1497" s="6" t="s">
        <v>62</v>
      </c>
      <c r="H1497" s="6" t="s">
        <v>71</v>
      </c>
      <c r="I1497" s="6">
        <v>1</v>
      </c>
      <c r="J1497" s="6">
        <v>16</v>
      </c>
      <c r="K1497" s="6">
        <v>0</v>
      </c>
      <c r="L1497" s="6"/>
      <c r="M1497" s="6" t="s">
        <v>136</v>
      </c>
      <c r="N1497" s="10">
        <f>IF(AND(Table1[[#This Row],[quantity]] &gt;= 0, Table1[[#This Row],[amount]] &gt;= 0), Table1[[#This Row],[quantity]] * Table1[[#This Row],[amount]], 0)</f>
        <v>0</v>
      </c>
      <c r="O1497" s="10">
        <f t="shared" si="92"/>
        <v>0</v>
      </c>
      <c r="P1497" s="10">
        <f t="shared" si="93"/>
        <v>0</v>
      </c>
      <c r="Q1497" s="10">
        <f t="shared" si="94"/>
        <v>201</v>
      </c>
      <c r="R1497" s="10">
        <f t="shared" si="95"/>
        <v>5</v>
      </c>
      <c r="S1497" s="10">
        <f>IF(Table1[[#This Row],[quantity]]&gt;0,Table1[[#This Row],[quantity]],0)</f>
        <v>16</v>
      </c>
      <c r="T1497" s="10">
        <f>IF(AND(Table1[[#This Row],[quantity]]&lt;0,Table1[[#This Row],[amount]]&lt;0),Table1[[#This Row],[quantity]]*Table1[[#This Row],[amount]],0)</f>
        <v>0</v>
      </c>
      <c r="U1497" s="10">
        <f>IF(Table1[[#This Row],[quantity]]&lt;0,Table1[[#This Row],[quantity]],0)</f>
        <v>0</v>
      </c>
    </row>
    <row r="1498" spans="1:21" ht="14.25" customHeight="1" x14ac:dyDescent="0.25">
      <c r="A1498" s="5">
        <v>45643</v>
      </c>
      <c r="B1498" s="6" t="s">
        <v>125</v>
      </c>
      <c r="C1498" s="6" t="s">
        <v>137</v>
      </c>
      <c r="D1498" s="6" t="s">
        <v>138</v>
      </c>
      <c r="E1498" s="6" t="s">
        <v>60</v>
      </c>
      <c r="F1498" s="6" t="s">
        <v>61</v>
      </c>
      <c r="G1498" s="6" t="s">
        <v>62</v>
      </c>
      <c r="H1498" s="6" t="s">
        <v>71</v>
      </c>
      <c r="I1498" s="6">
        <v>1</v>
      </c>
      <c r="J1498" s="6">
        <v>48</v>
      </c>
      <c r="K1498" s="6">
        <v>0</v>
      </c>
      <c r="L1498" s="6"/>
      <c r="M1498" s="6" t="s">
        <v>136</v>
      </c>
      <c r="N1498" s="10">
        <f>IF(AND(Table1[[#This Row],[quantity]] &gt;= 0, Table1[[#This Row],[amount]] &gt;= 0), Table1[[#This Row],[quantity]] * Table1[[#This Row],[amount]], 0)</f>
        <v>0</v>
      </c>
      <c r="O1498" s="10">
        <f t="shared" si="92"/>
        <v>0</v>
      </c>
      <c r="P1498" s="10">
        <f t="shared" si="93"/>
        <v>0</v>
      </c>
      <c r="Q1498" s="10">
        <f t="shared" si="94"/>
        <v>185</v>
      </c>
      <c r="R1498" s="10">
        <f t="shared" si="95"/>
        <v>4</v>
      </c>
      <c r="S1498" s="10">
        <f>IF(Table1[[#This Row],[quantity]]&gt;0,Table1[[#This Row],[quantity]],0)</f>
        <v>48</v>
      </c>
      <c r="T1498" s="10">
        <f>IF(AND(Table1[[#This Row],[quantity]]&lt;0,Table1[[#This Row],[amount]]&lt;0),Table1[[#This Row],[quantity]]*Table1[[#This Row],[amount]],0)</f>
        <v>0</v>
      </c>
      <c r="U1498" s="10">
        <f>IF(Table1[[#This Row],[quantity]]&lt;0,Table1[[#This Row],[quantity]],0)</f>
        <v>0</v>
      </c>
    </row>
    <row r="1499" spans="1:21" ht="14.25" customHeight="1" x14ac:dyDescent="0.25">
      <c r="A1499" s="5">
        <v>45643</v>
      </c>
      <c r="B1499" s="6" t="s">
        <v>125</v>
      </c>
      <c r="C1499" s="6" t="s">
        <v>137</v>
      </c>
      <c r="D1499" s="6" t="s">
        <v>138</v>
      </c>
      <c r="E1499" s="6" t="s">
        <v>60</v>
      </c>
      <c r="F1499" s="6" t="s">
        <v>61</v>
      </c>
      <c r="G1499" s="6" t="s">
        <v>62</v>
      </c>
      <c r="H1499" s="6" t="s">
        <v>71</v>
      </c>
      <c r="I1499" s="6">
        <v>1</v>
      </c>
      <c r="J1499" s="6">
        <v>25</v>
      </c>
      <c r="K1499" s="6">
        <v>0</v>
      </c>
      <c r="L1499" s="6"/>
      <c r="M1499" s="6" t="s">
        <v>136</v>
      </c>
      <c r="N1499" s="10">
        <f>IF(AND(Table1[[#This Row],[quantity]] &gt;= 0, Table1[[#This Row],[amount]] &gt;= 0), Table1[[#This Row],[quantity]] * Table1[[#This Row],[amount]], 0)</f>
        <v>0</v>
      </c>
      <c r="O1499" s="10">
        <f t="shared" si="92"/>
        <v>0</v>
      </c>
      <c r="P1499" s="10">
        <f t="shared" si="93"/>
        <v>0</v>
      </c>
      <c r="Q1499" s="10">
        <f t="shared" si="94"/>
        <v>137</v>
      </c>
      <c r="R1499" s="10">
        <f t="shared" si="95"/>
        <v>3</v>
      </c>
      <c r="S1499" s="10">
        <f>IF(Table1[[#This Row],[quantity]]&gt;0,Table1[[#This Row],[quantity]],0)</f>
        <v>25</v>
      </c>
      <c r="T1499" s="10">
        <f>IF(AND(Table1[[#This Row],[quantity]]&lt;0,Table1[[#This Row],[amount]]&lt;0),Table1[[#This Row],[quantity]]*Table1[[#This Row],[amount]],0)</f>
        <v>0</v>
      </c>
      <c r="U1499" s="10">
        <f>IF(Table1[[#This Row],[quantity]]&lt;0,Table1[[#This Row],[quantity]],0)</f>
        <v>0</v>
      </c>
    </row>
    <row r="1500" spans="1:21" ht="14.25" customHeight="1" x14ac:dyDescent="0.25">
      <c r="A1500" s="5">
        <v>45644</v>
      </c>
      <c r="B1500" s="6" t="s">
        <v>125</v>
      </c>
      <c r="C1500" s="6" t="s">
        <v>72</v>
      </c>
      <c r="D1500" s="6" t="s">
        <v>73</v>
      </c>
      <c r="E1500" s="6" t="s">
        <v>60</v>
      </c>
      <c r="F1500" s="6" t="s">
        <v>61</v>
      </c>
      <c r="G1500" s="6" t="s">
        <v>62</v>
      </c>
      <c r="H1500" s="6" t="s">
        <v>71</v>
      </c>
      <c r="I1500" s="6">
        <v>1</v>
      </c>
      <c r="J1500" s="6">
        <v>40</v>
      </c>
      <c r="K1500" s="6">
        <v>0</v>
      </c>
      <c r="L1500" s="6"/>
      <c r="M1500" s="6" t="s">
        <v>136</v>
      </c>
      <c r="N1500" s="10">
        <f>IF(AND(Table1[[#This Row],[quantity]] &gt;= 0, Table1[[#This Row],[amount]] &gt;= 0), Table1[[#This Row],[quantity]] * Table1[[#This Row],[amount]], 0)</f>
        <v>0</v>
      </c>
      <c r="O1500" s="10">
        <f t="shared" si="92"/>
        <v>0</v>
      </c>
      <c r="P1500" s="10">
        <f t="shared" si="93"/>
        <v>0</v>
      </c>
      <c r="Q1500" s="10">
        <f t="shared" si="94"/>
        <v>112</v>
      </c>
      <c r="R1500" s="10">
        <f t="shared" si="95"/>
        <v>2</v>
      </c>
      <c r="S1500" s="10">
        <f>IF(Table1[[#This Row],[quantity]]&gt;0,Table1[[#This Row],[quantity]],0)</f>
        <v>40</v>
      </c>
      <c r="T1500" s="10">
        <f>IF(AND(Table1[[#This Row],[quantity]]&lt;0,Table1[[#This Row],[amount]]&lt;0),Table1[[#This Row],[quantity]]*Table1[[#This Row],[amount]],0)</f>
        <v>0</v>
      </c>
      <c r="U1500" s="10">
        <f>IF(Table1[[#This Row],[quantity]]&lt;0,Table1[[#This Row],[quantity]],0)</f>
        <v>0</v>
      </c>
    </row>
    <row r="1501" spans="1:21" ht="14.25" customHeight="1" x14ac:dyDescent="0.25">
      <c r="A1501" s="5">
        <v>45645</v>
      </c>
      <c r="B1501" s="6" t="s">
        <v>125</v>
      </c>
      <c r="C1501" s="6" t="s">
        <v>87</v>
      </c>
      <c r="D1501" s="6" t="s">
        <v>88</v>
      </c>
      <c r="E1501" s="6" t="s">
        <v>60</v>
      </c>
      <c r="F1501" s="6" t="s">
        <v>61</v>
      </c>
      <c r="G1501" s="6" t="s">
        <v>62</v>
      </c>
      <c r="H1501" s="6" t="s">
        <v>71</v>
      </c>
      <c r="I1501" s="6">
        <v>60</v>
      </c>
      <c r="J1501" s="6">
        <v>72</v>
      </c>
      <c r="K1501" s="6">
        <v>0</v>
      </c>
      <c r="L1501" s="6"/>
      <c r="M1501" s="6" t="s">
        <v>136</v>
      </c>
      <c r="N1501" s="10">
        <f>IF(AND(Table1[[#This Row],[quantity]] &gt;= 0, Table1[[#This Row],[amount]] &gt;= 0), Table1[[#This Row],[quantity]] * Table1[[#This Row],[amount]], 0)</f>
        <v>0</v>
      </c>
      <c r="O1501" s="10">
        <f t="shared" si="92"/>
        <v>0</v>
      </c>
      <c r="P1501" s="10">
        <f t="shared" si="93"/>
        <v>0</v>
      </c>
      <c r="Q1501" s="10">
        <f t="shared" si="94"/>
        <v>72</v>
      </c>
      <c r="R1501" s="10">
        <f t="shared" si="95"/>
        <v>1</v>
      </c>
      <c r="S1501" s="10">
        <f>IF(Table1[[#This Row],[quantity]]&gt;0,Table1[[#This Row],[quantity]],0)</f>
        <v>72</v>
      </c>
      <c r="T1501" s="10">
        <f>IF(AND(Table1[[#This Row],[quantity]]&lt;0,Table1[[#This Row],[amount]]&lt;0),Table1[[#This Row],[quantity]]*Table1[[#This Row],[amount]],0)</f>
        <v>0</v>
      </c>
      <c r="U1501" s="10">
        <f>IF(Table1[[#This Row],[quantity]]&lt;0,Table1[[#This Row],[quantity]],0)</f>
        <v>0</v>
      </c>
    </row>
    <row r="1502" spans="1:21" ht="14.25" customHeight="1" x14ac:dyDescent="0.25">
      <c r="A1502" s="5">
        <v>45640</v>
      </c>
      <c r="B1502" s="6" t="s">
        <v>125</v>
      </c>
      <c r="C1502" s="6" t="s">
        <v>69</v>
      </c>
      <c r="D1502" s="6" t="s">
        <v>70</v>
      </c>
      <c r="E1502" s="6" t="s">
        <v>60</v>
      </c>
      <c r="F1502" s="6" t="s">
        <v>61</v>
      </c>
      <c r="G1502" s="6" t="s">
        <v>62</v>
      </c>
      <c r="H1502" s="6" t="s">
        <v>71</v>
      </c>
      <c r="I1502" s="6">
        <v>1</v>
      </c>
      <c r="J1502" s="6">
        <v>64</v>
      </c>
      <c r="K1502" s="6">
        <v>0</v>
      </c>
      <c r="L1502" s="6"/>
      <c r="M1502" s="6" t="s">
        <v>105</v>
      </c>
      <c r="N1502" s="10">
        <f>IF(AND(Table1[[#This Row],[quantity]] &gt;= 0, Table1[[#This Row],[amount]] &gt;= 0), Table1[[#This Row],[quantity]] * Table1[[#This Row],[amount]], 0)</f>
        <v>0</v>
      </c>
      <c r="O1502" s="10">
        <f t="shared" si="92"/>
        <v>0</v>
      </c>
      <c r="P1502" s="10">
        <f t="shared" si="93"/>
        <v>0</v>
      </c>
      <c r="Q1502" s="10">
        <f t="shared" si="94"/>
        <v>64</v>
      </c>
      <c r="R1502" s="10">
        <f t="shared" si="95"/>
        <v>1</v>
      </c>
      <c r="S1502" s="10">
        <f>IF(Table1[[#This Row],[quantity]]&gt;0,Table1[[#This Row],[quantity]],0)</f>
        <v>64</v>
      </c>
      <c r="T1502" s="10">
        <f>IF(AND(Table1[[#This Row],[quantity]]&lt;0,Table1[[#This Row],[amount]]&lt;0),Table1[[#This Row],[quantity]]*Table1[[#This Row],[amount]],0)</f>
        <v>0</v>
      </c>
      <c r="U1502" s="10">
        <f>IF(Table1[[#This Row],[quantity]]&lt;0,Table1[[#This Row],[quantity]],0)</f>
        <v>0</v>
      </c>
    </row>
    <row r="1503" spans="1:21" ht="15" customHeight="1" x14ac:dyDescent="0.25">
      <c r="A1503" s="11"/>
      <c r="B1503" s="12"/>
      <c r="C1503" s="12"/>
      <c r="D1503" s="12"/>
      <c r="E1503" s="12"/>
      <c r="F1503" s="12"/>
      <c r="G1503" s="12"/>
      <c r="H1503" s="12"/>
      <c r="I1503" s="12"/>
      <c r="K1503" s="12"/>
      <c r="L1503" s="12"/>
      <c r="M1503" s="12"/>
      <c r="T1503" s="13"/>
    </row>
  </sheetData>
  <sortState xmlns:xlrd2="http://schemas.microsoft.com/office/spreadsheetml/2017/richdata2" ref="A2:R1505">
    <sortCondition descending="1" ref="R1:R1505"/>
  </sortState>
  <conditionalFormatting sqref="O2:O1502">
    <cfRule type="expression" dxfId="6" priority="6">
      <formula>$O2&gt;AVERAGE($O$2:$O$1502)</formula>
    </cfRule>
  </conditionalFormatting>
  <conditionalFormatting sqref="P1 P1503:P1048576">
    <cfRule type="expression" dxfId="5" priority="2">
      <formula>$Q$2&gt;AVERAGE($P$2:$P$1502)</formula>
    </cfRule>
  </conditionalFormatting>
  <conditionalFormatting sqref="P2:P1502">
    <cfRule type="expression" dxfId="4" priority="1">
      <formula>$P2&gt;AVERAGE($P$2:$P$1502)</formula>
    </cfRule>
  </conditionalFormatting>
  <conditionalFormatting sqref="P1503:P1048576">
    <cfRule type="cellIs" dxfId="3" priority="13" operator="greaterThan">
      <formula>$P$24</formula>
    </cfRule>
  </conditionalFormatting>
  <conditionalFormatting sqref="Q2:Q1502">
    <cfRule type="cellIs" dxfId="2" priority="3" operator="lessThan">
      <formula>100</formula>
    </cfRule>
  </conditionalFormatting>
  <conditionalFormatting sqref="R2:R1502">
    <cfRule type="expression" dxfId="1" priority="4">
      <formula>$R2&lt;100</formula>
    </cfRule>
    <cfRule type="expression" dxfId="0" priority="5">
      <formula>$R2&gt;300</formula>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6D8EA-DC66-4B9F-9967-B49F772D4EF5}">
  <dimension ref="A1:W4"/>
  <sheetViews>
    <sheetView showGridLines="0" tabSelected="1" zoomScale="70" zoomScaleNormal="70" workbookViewId="0">
      <selection activeCell="AB16" sqref="AB16"/>
    </sheetView>
  </sheetViews>
  <sheetFormatPr defaultRowHeight="14.4" x14ac:dyDescent="0.3"/>
  <sheetData>
    <row r="1" spans="1:23" x14ac:dyDescent="0.3">
      <c r="A1" s="4"/>
    </row>
    <row r="4" spans="1:23" x14ac:dyDescent="0.3">
      <c r="W4" t="e" cm="1">
        <f t="array" aca="1" ref="W4" ca="1">'Pivot tables'!G4t("[Measures].[Sum of Revenue]",'Pivot tables'!$I$4)</f>
        <v>#NAME?</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5ADFA-0A14-4003-AD89-B039A067535C}">
  <dimension ref="A1:L152"/>
  <sheetViews>
    <sheetView topLeftCell="A118" workbookViewId="0">
      <selection activeCell="H140" sqref="H140"/>
    </sheetView>
  </sheetViews>
  <sheetFormatPr defaultRowHeight="14.4" x14ac:dyDescent="0.3"/>
  <cols>
    <col min="1" max="1" width="22.33203125" bestFit="1" customWidth="1"/>
    <col min="2" max="2" width="15.5546875" bestFit="1" customWidth="1"/>
    <col min="3" max="3" width="6.33203125" bestFit="1" customWidth="1"/>
    <col min="4" max="4" width="5.109375" bestFit="1" customWidth="1"/>
    <col min="5" max="5" width="5.44140625" bestFit="1" customWidth="1"/>
    <col min="6" max="6" width="9" bestFit="1" customWidth="1"/>
    <col min="7" max="7" width="15.33203125" bestFit="1" customWidth="1"/>
    <col min="8" max="8" width="10.5546875" bestFit="1" customWidth="1"/>
    <col min="9" max="9" width="18.44140625" bestFit="1" customWidth="1"/>
    <col min="10" max="10" width="14.109375" bestFit="1" customWidth="1"/>
    <col min="11" max="11" width="7" bestFit="1" customWidth="1"/>
    <col min="12" max="12" width="10.5546875" bestFit="1" customWidth="1"/>
    <col min="13" max="17" width="8.33203125" bestFit="1" customWidth="1"/>
    <col min="18" max="18" width="18.6640625" bestFit="1" customWidth="1"/>
    <col min="19" max="19" width="18.5546875" bestFit="1" customWidth="1"/>
    <col min="20" max="20" width="5" bestFit="1" customWidth="1"/>
    <col min="21" max="21" width="7" bestFit="1" customWidth="1"/>
    <col min="22" max="22" width="4" bestFit="1" customWidth="1"/>
    <col min="23" max="23" width="7" bestFit="1" customWidth="1"/>
    <col min="24" max="24" width="4" bestFit="1" customWidth="1"/>
    <col min="25" max="25" width="6" bestFit="1" customWidth="1"/>
    <col min="26" max="27" width="7" bestFit="1" customWidth="1"/>
    <col min="28" max="28" width="6" bestFit="1" customWidth="1"/>
    <col min="29" max="32" width="7" bestFit="1" customWidth="1"/>
    <col min="33" max="33" width="4" bestFit="1" customWidth="1"/>
    <col min="34" max="38" width="7" bestFit="1" customWidth="1"/>
    <col min="39" max="39" width="6" bestFit="1" customWidth="1"/>
    <col min="40" max="43" width="7" bestFit="1" customWidth="1"/>
    <col min="44" max="44" width="4" bestFit="1" customWidth="1"/>
    <col min="45" max="46" width="7" bestFit="1" customWidth="1"/>
    <col min="47" max="47" width="6" bestFit="1" customWidth="1"/>
    <col min="48" max="48" width="7" bestFit="1" customWidth="1"/>
    <col min="49" max="49" width="4" bestFit="1" customWidth="1"/>
    <col min="50" max="50" width="6" bestFit="1" customWidth="1"/>
    <col min="51" max="56" width="7" bestFit="1" customWidth="1"/>
    <col min="57" max="57" width="4" bestFit="1" customWidth="1"/>
    <col min="58" max="66" width="7" bestFit="1" customWidth="1"/>
    <col min="67" max="67" width="4" bestFit="1" customWidth="1"/>
    <col min="68" max="68" width="7" bestFit="1" customWidth="1"/>
    <col min="69" max="69" width="6" bestFit="1" customWidth="1"/>
    <col min="70" max="79" width="7" bestFit="1" customWidth="1"/>
    <col min="80" max="80" width="4" bestFit="1" customWidth="1"/>
    <col min="81" max="81" width="7" bestFit="1" customWidth="1"/>
    <col min="82" max="83" width="6" bestFit="1" customWidth="1"/>
    <col min="84" max="87" width="7" bestFit="1" customWidth="1"/>
    <col min="88" max="88" width="4" bestFit="1" customWidth="1"/>
    <col min="89" max="90" width="7" bestFit="1" customWidth="1"/>
    <col min="91" max="91" width="6" bestFit="1" customWidth="1"/>
    <col min="92" max="92" width="7" bestFit="1" customWidth="1"/>
    <col min="93" max="93" width="4" bestFit="1" customWidth="1"/>
    <col min="94" max="98" width="7" bestFit="1" customWidth="1"/>
    <col min="99" max="99" width="6" bestFit="1" customWidth="1"/>
    <col min="100" max="107" width="7" bestFit="1" customWidth="1"/>
    <col min="108" max="108" width="6" bestFit="1" customWidth="1"/>
    <col min="109" max="109" width="7" bestFit="1" customWidth="1"/>
    <col min="110" max="110" width="6" bestFit="1" customWidth="1"/>
    <col min="111" max="111" width="4" bestFit="1" customWidth="1"/>
    <col min="112" max="112" width="7" bestFit="1" customWidth="1"/>
    <col min="113" max="113" width="6" bestFit="1" customWidth="1"/>
    <col min="114" max="114" width="4" bestFit="1" customWidth="1"/>
    <col min="115" max="122" width="7" bestFit="1" customWidth="1"/>
    <col min="123" max="123" width="6" bestFit="1" customWidth="1"/>
    <col min="124" max="127" width="7" bestFit="1" customWidth="1"/>
    <col min="128" max="128" width="4" bestFit="1" customWidth="1"/>
    <col min="129" max="130" width="7" bestFit="1" customWidth="1"/>
    <col min="131" max="131" width="4" bestFit="1" customWidth="1"/>
    <col min="132" max="132" width="7" bestFit="1" customWidth="1"/>
    <col min="133" max="133" width="4" bestFit="1" customWidth="1"/>
    <col min="134" max="134" width="7" bestFit="1" customWidth="1"/>
    <col min="135" max="135" width="4" bestFit="1" customWidth="1"/>
    <col min="136" max="137" width="7" bestFit="1" customWidth="1"/>
    <col min="138" max="138" width="4" bestFit="1" customWidth="1"/>
    <col min="139" max="139" width="7" bestFit="1" customWidth="1"/>
    <col min="140" max="140" width="5" bestFit="1" customWidth="1"/>
    <col min="141" max="142" width="7" bestFit="1" customWidth="1"/>
    <col min="143" max="144" width="8" bestFit="1" customWidth="1"/>
    <col min="145" max="145" width="7" bestFit="1" customWidth="1"/>
    <col min="146" max="147" width="5" bestFit="1" customWidth="1"/>
    <col min="148" max="155" width="8" bestFit="1" customWidth="1"/>
    <col min="156" max="157" width="7" bestFit="1" customWidth="1"/>
    <col min="158" max="158" width="5" bestFit="1" customWidth="1"/>
    <col min="159" max="162" width="8" bestFit="1" customWidth="1"/>
    <col min="163" max="163" width="5" bestFit="1" customWidth="1"/>
    <col min="164" max="168" width="8" bestFit="1" customWidth="1"/>
    <col min="169" max="169" width="5" bestFit="1" customWidth="1"/>
    <col min="170" max="171" width="8" bestFit="1" customWidth="1"/>
    <col min="172" max="172" width="7" bestFit="1" customWidth="1"/>
    <col min="173" max="173" width="8" bestFit="1" customWidth="1"/>
    <col min="174" max="174" width="5" bestFit="1" customWidth="1"/>
    <col min="175" max="176" width="8" bestFit="1" customWidth="1"/>
    <col min="177" max="177" width="7" bestFit="1" customWidth="1"/>
    <col min="178" max="178" width="5" bestFit="1" customWidth="1"/>
    <col min="179" max="182" width="8" bestFit="1" customWidth="1"/>
    <col min="183" max="183" width="7" bestFit="1" customWidth="1"/>
    <col min="184" max="194" width="8" bestFit="1" customWidth="1"/>
    <col min="195" max="195" width="5" bestFit="1" customWidth="1"/>
    <col min="196" max="196" width="8" bestFit="1" customWidth="1"/>
    <col min="197" max="198" width="7" bestFit="1" customWidth="1"/>
    <col min="199" max="202" width="8" bestFit="1" customWidth="1"/>
    <col min="203" max="203" width="7" bestFit="1" customWidth="1"/>
    <col min="204" max="204" width="5" bestFit="1" customWidth="1"/>
    <col min="205" max="205" width="8" bestFit="1" customWidth="1"/>
    <col min="206" max="207" width="5" bestFit="1" customWidth="1"/>
    <col min="208" max="210" width="8" bestFit="1" customWidth="1"/>
    <col min="211" max="212" width="7" bestFit="1" customWidth="1"/>
    <col min="213" max="213" width="5" bestFit="1" customWidth="1"/>
    <col min="214" max="217" width="8" bestFit="1" customWidth="1"/>
    <col min="218" max="218" width="7" bestFit="1" customWidth="1"/>
    <col min="219" max="226" width="8" bestFit="1" customWidth="1"/>
    <col min="227" max="228" width="5" bestFit="1" customWidth="1"/>
    <col min="229" max="232" width="8" bestFit="1" customWidth="1"/>
    <col min="233" max="234" width="5" bestFit="1" customWidth="1"/>
    <col min="235" max="236" width="8" bestFit="1" customWidth="1"/>
    <col min="237" max="237" width="7" bestFit="1" customWidth="1"/>
    <col min="238" max="238" width="8" bestFit="1" customWidth="1"/>
    <col min="239" max="239" width="7" bestFit="1" customWidth="1"/>
    <col min="240" max="246" width="8" bestFit="1" customWidth="1"/>
    <col min="247" max="247" width="5" bestFit="1" customWidth="1"/>
    <col min="248" max="251" width="8" bestFit="1" customWidth="1"/>
    <col min="252" max="252" width="5" bestFit="1" customWidth="1"/>
    <col min="253" max="253" width="7" bestFit="1" customWidth="1"/>
    <col min="254" max="259" width="8" bestFit="1" customWidth="1"/>
    <col min="260" max="260" width="5" bestFit="1" customWidth="1"/>
    <col min="261" max="266" width="8" bestFit="1" customWidth="1"/>
    <col min="267" max="268" width="5" bestFit="1" customWidth="1"/>
    <col min="269" max="269" width="8" bestFit="1" customWidth="1"/>
    <col min="270" max="270" width="5" bestFit="1" customWidth="1"/>
    <col min="271" max="273" width="8" bestFit="1" customWidth="1"/>
    <col min="274" max="274" width="5" bestFit="1" customWidth="1"/>
    <col min="275" max="280" width="8" bestFit="1" customWidth="1"/>
    <col min="281" max="281" width="5" bestFit="1" customWidth="1"/>
    <col min="282" max="282" width="7" bestFit="1" customWidth="1"/>
    <col min="283" max="283" width="5" bestFit="1" customWidth="1"/>
    <col min="284" max="291" width="8" bestFit="1" customWidth="1"/>
    <col min="292" max="292" width="5" bestFit="1" customWidth="1"/>
    <col min="293" max="294" width="8" bestFit="1" customWidth="1"/>
    <col min="295" max="295" width="7" bestFit="1" customWidth="1"/>
    <col min="296" max="297" width="8" bestFit="1" customWidth="1"/>
    <col min="298" max="298" width="5" bestFit="1" customWidth="1"/>
    <col min="299" max="303" width="8" bestFit="1" customWidth="1"/>
    <col min="304" max="305" width="9" bestFit="1" customWidth="1"/>
    <col min="306" max="306" width="6" bestFit="1" customWidth="1"/>
    <col min="307" max="311" width="9" bestFit="1" customWidth="1"/>
    <col min="312" max="312" width="6" bestFit="1" customWidth="1"/>
    <col min="313" max="320" width="9" bestFit="1" customWidth="1"/>
    <col min="321" max="322" width="8" bestFit="1" customWidth="1"/>
    <col min="323" max="323" width="6" bestFit="1" customWidth="1"/>
    <col min="324" max="329" width="9" bestFit="1" customWidth="1"/>
    <col min="330" max="330" width="6" bestFit="1" customWidth="1"/>
    <col min="331" max="333" width="9" bestFit="1" customWidth="1"/>
    <col min="334" max="334" width="6" bestFit="1" customWidth="1"/>
    <col min="335" max="337" width="9" bestFit="1" customWidth="1"/>
    <col min="338" max="338" width="6" bestFit="1" customWidth="1"/>
    <col min="339" max="339" width="9" bestFit="1" customWidth="1"/>
    <col min="340" max="340" width="6" bestFit="1" customWidth="1"/>
    <col min="341" max="346" width="9" bestFit="1" customWidth="1"/>
    <col min="347" max="348" width="6" bestFit="1" customWidth="1"/>
    <col min="349" max="349" width="9" bestFit="1" customWidth="1"/>
    <col min="350" max="350" width="8" bestFit="1" customWidth="1"/>
    <col min="351" max="351" width="6" bestFit="1" customWidth="1"/>
    <col min="352" max="353" width="9" bestFit="1" customWidth="1"/>
    <col min="354" max="354" width="6" bestFit="1" customWidth="1"/>
    <col min="355" max="355" width="9" bestFit="1" customWidth="1"/>
    <col min="356" max="356" width="8" bestFit="1" customWidth="1"/>
    <col min="357" max="357" width="9" bestFit="1" customWidth="1"/>
    <col min="358" max="359" width="6" bestFit="1" customWidth="1"/>
    <col min="360" max="362" width="9" bestFit="1" customWidth="1"/>
    <col min="363" max="363" width="8" bestFit="1" customWidth="1"/>
    <col min="364" max="370" width="9" bestFit="1" customWidth="1"/>
    <col min="371" max="372" width="6" bestFit="1" customWidth="1"/>
    <col min="373" max="377" width="9" bestFit="1" customWidth="1"/>
    <col min="378" max="378" width="6" bestFit="1" customWidth="1"/>
    <col min="379" max="380" width="9" bestFit="1" customWidth="1"/>
    <col min="381" max="381" width="8" bestFit="1" customWidth="1"/>
    <col min="382" max="383" width="9" bestFit="1" customWidth="1"/>
    <col min="384" max="384" width="6" bestFit="1" customWidth="1"/>
    <col min="385" max="385" width="9" bestFit="1" customWidth="1"/>
    <col min="386" max="386" width="8" bestFit="1" customWidth="1"/>
    <col min="387" max="387" width="6" bestFit="1" customWidth="1"/>
    <col min="388" max="393" width="9" bestFit="1" customWidth="1"/>
    <col min="394" max="394" width="6" bestFit="1" customWidth="1"/>
    <col min="395" max="395" width="9" bestFit="1" customWidth="1"/>
    <col min="396" max="397" width="6" bestFit="1" customWidth="1"/>
    <col min="398" max="402" width="9" bestFit="1" customWidth="1"/>
    <col min="403" max="403" width="8" bestFit="1" customWidth="1"/>
    <col min="404" max="412" width="9" bestFit="1" customWidth="1"/>
    <col min="413" max="413" width="6" bestFit="1" customWidth="1"/>
    <col min="414" max="414" width="9" bestFit="1" customWidth="1"/>
    <col min="415" max="415" width="6" bestFit="1" customWidth="1"/>
    <col min="416" max="416" width="8" bestFit="1" customWidth="1"/>
    <col min="417" max="420" width="9" bestFit="1" customWidth="1"/>
    <col min="421" max="421" width="6" bestFit="1" customWidth="1"/>
    <col min="422" max="423" width="9" bestFit="1" customWidth="1"/>
    <col min="424" max="424" width="6" bestFit="1" customWidth="1"/>
    <col min="425" max="425" width="9" bestFit="1" customWidth="1"/>
    <col min="426" max="426" width="6" bestFit="1" customWidth="1"/>
    <col min="427" max="430" width="9" bestFit="1" customWidth="1"/>
    <col min="431" max="431" width="6" bestFit="1" customWidth="1"/>
    <col min="432" max="434" width="9" bestFit="1" customWidth="1"/>
    <col min="435" max="435" width="6" bestFit="1" customWidth="1"/>
    <col min="436" max="437" width="9" bestFit="1" customWidth="1"/>
    <col min="438" max="438" width="8" bestFit="1" customWidth="1"/>
    <col min="439" max="441" width="9" bestFit="1" customWidth="1"/>
    <col min="442" max="442" width="8" bestFit="1" customWidth="1"/>
    <col min="443" max="443" width="9" bestFit="1" customWidth="1"/>
    <col min="444" max="444" width="6" bestFit="1" customWidth="1"/>
    <col min="445" max="446" width="9" bestFit="1" customWidth="1"/>
    <col min="447" max="448" width="6" bestFit="1" customWidth="1"/>
    <col min="449" max="450" width="9" bestFit="1" customWidth="1"/>
    <col min="451" max="451" width="6" bestFit="1" customWidth="1"/>
    <col min="452" max="452" width="9" bestFit="1" customWidth="1"/>
    <col min="453" max="453" width="8" bestFit="1" customWidth="1"/>
    <col min="454" max="454" width="9" bestFit="1" customWidth="1"/>
    <col min="455" max="455" width="6" bestFit="1" customWidth="1"/>
    <col min="456" max="459" width="9" bestFit="1" customWidth="1"/>
    <col min="460" max="460" width="6" bestFit="1" customWidth="1"/>
    <col min="461" max="465" width="9" bestFit="1" customWidth="1"/>
    <col min="466" max="466" width="6" bestFit="1" customWidth="1"/>
    <col min="467" max="469" width="8" bestFit="1" customWidth="1"/>
    <col min="470" max="471" width="9" bestFit="1" customWidth="1"/>
    <col min="472" max="472" width="6" bestFit="1" customWidth="1"/>
    <col min="473" max="475" width="9" bestFit="1" customWidth="1"/>
    <col min="476" max="476" width="6" bestFit="1" customWidth="1"/>
    <col min="477" max="477" width="9" bestFit="1" customWidth="1"/>
    <col min="478" max="478" width="6" bestFit="1" customWidth="1"/>
    <col min="479" max="480" width="9" bestFit="1" customWidth="1"/>
    <col min="481" max="481" width="8" bestFit="1" customWidth="1"/>
    <col min="482" max="485" width="6" bestFit="1" customWidth="1"/>
    <col min="486" max="490" width="9" bestFit="1" customWidth="1"/>
    <col min="491" max="491" width="6" bestFit="1" customWidth="1"/>
    <col min="492" max="494" width="9" bestFit="1" customWidth="1"/>
    <col min="495" max="495" width="6" bestFit="1" customWidth="1"/>
    <col min="496" max="500" width="9" bestFit="1" customWidth="1"/>
    <col min="501" max="501" width="6" bestFit="1" customWidth="1"/>
    <col min="502" max="506" width="9" bestFit="1" customWidth="1"/>
    <col min="507" max="507" width="8" bestFit="1" customWidth="1"/>
    <col min="508" max="509" width="9" bestFit="1" customWidth="1"/>
    <col min="510" max="514" width="6" bestFit="1" customWidth="1"/>
    <col min="515" max="515" width="8" bestFit="1" customWidth="1"/>
    <col min="516" max="516" width="6" bestFit="1" customWidth="1"/>
    <col min="517" max="520" width="9" bestFit="1" customWidth="1"/>
    <col min="521" max="521" width="6" bestFit="1" customWidth="1"/>
    <col min="522" max="523" width="8" bestFit="1" customWidth="1"/>
    <col min="524" max="530" width="9" bestFit="1" customWidth="1"/>
    <col min="531" max="531" width="6" bestFit="1" customWidth="1"/>
    <col min="532" max="536" width="9" bestFit="1" customWidth="1"/>
    <col min="537" max="537" width="10" bestFit="1" customWidth="1"/>
    <col min="538" max="538" width="9" bestFit="1" customWidth="1"/>
    <col min="539" max="539" width="7" bestFit="1" customWidth="1"/>
    <col min="540" max="540" width="10" bestFit="1" customWidth="1"/>
    <col min="541" max="541" width="9" bestFit="1" customWidth="1"/>
    <col min="542" max="544" width="10" bestFit="1" customWidth="1"/>
    <col min="545" max="546" width="7" bestFit="1" customWidth="1"/>
    <col min="547" max="547" width="10" bestFit="1" customWidth="1"/>
    <col min="548" max="549" width="7" bestFit="1" customWidth="1"/>
    <col min="550" max="553" width="10" bestFit="1" customWidth="1"/>
    <col min="554" max="554" width="7" bestFit="1" customWidth="1"/>
    <col min="555" max="559" width="10" bestFit="1" customWidth="1"/>
    <col min="560" max="560" width="9" bestFit="1" customWidth="1"/>
    <col min="561" max="561" width="7" bestFit="1" customWidth="1"/>
    <col min="562" max="562" width="9" bestFit="1" customWidth="1"/>
    <col min="563" max="565" width="7" bestFit="1" customWidth="1"/>
    <col min="566" max="566" width="10" bestFit="1" customWidth="1"/>
    <col min="567" max="567" width="7" bestFit="1" customWidth="1"/>
    <col min="568" max="569" width="10" bestFit="1" customWidth="1"/>
    <col min="570" max="570" width="9" bestFit="1" customWidth="1"/>
    <col min="571" max="573" width="10" bestFit="1" customWidth="1"/>
    <col min="574" max="574" width="7" bestFit="1" customWidth="1"/>
    <col min="575" max="575" width="10" bestFit="1" customWidth="1"/>
    <col min="576" max="576" width="7" bestFit="1" customWidth="1"/>
    <col min="577" max="577" width="10" bestFit="1" customWidth="1"/>
    <col min="578" max="579" width="9" bestFit="1" customWidth="1"/>
    <col min="580" max="583" width="10" bestFit="1" customWidth="1"/>
    <col min="584" max="584" width="7" bestFit="1" customWidth="1"/>
    <col min="585" max="586" width="10" bestFit="1" customWidth="1"/>
    <col min="587" max="587" width="9" bestFit="1" customWidth="1"/>
    <col min="588" max="588" width="7" bestFit="1" customWidth="1"/>
    <col min="589" max="593" width="10" bestFit="1" customWidth="1"/>
    <col min="594" max="596" width="7" bestFit="1" customWidth="1"/>
    <col min="597" max="600" width="10" bestFit="1" customWidth="1"/>
    <col min="601" max="601" width="7" bestFit="1" customWidth="1"/>
    <col min="602" max="606" width="10" bestFit="1" customWidth="1"/>
    <col min="607" max="607" width="9" bestFit="1" customWidth="1"/>
    <col min="608" max="610" width="10" bestFit="1" customWidth="1"/>
    <col min="611" max="611" width="7" bestFit="1" customWidth="1"/>
    <col min="612" max="612" width="10" bestFit="1" customWidth="1"/>
    <col min="613" max="613" width="7" bestFit="1" customWidth="1"/>
    <col min="614" max="614" width="10" bestFit="1" customWidth="1"/>
    <col min="615" max="616" width="9" bestFit="1" customWidth="1"/>
    <col min="617" max="617" width="7" bestFit="1" customWidth="1"/>
    <col min="618" max="618" width="9" bestFit="1" customWidth="1"/>
    <col min="619" max="619" width="7" bestFit="1" customWidth="1"/>
    <col min="620" max="620" width="10" bestFit="1" customWidth="1"/>
    <col min="621" max="621" width="7" bestFit="1" customWidth="1"/>
    <col min="622" max="624" width="10" bestFit="1" customWidth="1"/>
    <col min="625" max="626" width="7" bestFit="1" customWidth="1"/>
    <col min="627" max="627" width="10" bestFit="1" customWidth="1"/>
    <col min="628" max="628" width="7" bestFit="1" customWidth="1"/>
    <col min="629" max="629" width="9" bestFit="1" customWidth="1"/>
    <col min="630" max="630" width="10" bestFit="1" customWidth="1"/>
    <col min="631" max="631" width="7" bestFit="1" customWidth="1"/>
    <col min="632" max="632" width="10" bestFit="1" customWidth="1"/>
    <col min="633" max="636" width="7" bestFit="1" customWidth="1"/>
    <col min="637" max="640" width="10" bestFit="1" customWidth="1"/>
    <col min="641" max="644" width="7" bestFit="1" customWidth="1"/>
    <col min="645" max="653" width="10" bestFit="1" customWidth="1"/>
    <col min="654" max="654" width="7" bestFit="1" customWidth="1"/>
    <col min="655" max="655" width="10" bestFit="1" customWidth="1"/>
    <col min="656" max="657" width="7" bestFit="1" customWidth="1"/>
    <col min="658" max="658" width="10" bestFit="1" customWidth="1"/>
    <col min="659" max="660" width="9" bestFit="1" customWidth="1"/>
    <col min="661" max="661" width="10" bestFit="1" customWidth="1"/>
    <col min="662" max="662" width="7" bestFit="1" customWidth="1"/>
    <col min="663" max="665" width="10" bestFit="1" customWidth="1"/>
    <col min="666" max="666" width="9" bestFit="1" customWidth="1"/>
    <col min="667" max="668" width="7" bestFit="1" customWidth="1"/>
    <col min="669" max="669" width="9" bestFit="1" customWidth="1"/>
    <col min="670" max="671" width="7" bestFit="1" customWidth="1"/>
    <col min="672" max="674" width="10" bestFit="1" customWidth="1"/>
    <col min="675" max="676" width="9" bestFit="1" customWidth="1"/>
    <col min="677" max="677" width="10" bestFit="1" customWidth="1"/>
    <col min="678" max="678" width="7" bestFit="1" customWidth="1"/>
    <col min="679" max="679" width="10" bestFit="1" customWidth="1"/>
    <col min="680" max="681" width="7" bestFit="1" customWidth="1"/>
    <col min="682" max="683" width="10" bestFit="1" customWidth="1"/>
    <col min="684" max="687" width="7" bestFit="1" customWidth="1"/>
    <col min="688" max="688" width="10" bestFit="1" customWidth="1"/>
    <col min="689" max="690" width="7" bestFit="1" customWidth="1"/>
    <col min="691" max="691" width="10" bestFit="1" customWidth="1"/>
    <col min="692" max="695" width="7" bestFit="1" customWidth="1"/>
    <col min="696" max="697" width="10" bestFit="1" customWidth="1"/>
    <col min="698" max="698" width="7" bestFit="1" customWidth="1"/>
    <col min="699" max="699" width="10" bestFit="1" customWidth="1"/>
    <col min="700" max="701" width="7" bestFit="1" customWidth="1"/>
    <col min="702" max="702" width="10" bestFit="1" customWidth="1"/>
    <col min="703" max="703" width="9" bestFit="1" customWidth="1"/>
    <col min="704" max="704" width="10" bestFit="1" customWidth="1"/>
    <col min="705" max="705" width="7" bestFit="1" customWidth="1"/>
    <col min="706" max="706" width="10" bestFit="1" customWidth="1"/>
    <col min="707" max="710" width="7" bestFit="1" customWidth="1"/>
    <col min="711" max="712" width="10" bestFit="1" customWidth="1"/>
    <col min="713" max="713" width="7" bestFit="1" customWidth="1"/>
    <col min="714" max="714" width="9" bestFit="1" customWidth="1"/>
    <col min="715" max="719" width="10" bestFit="1" customWidth="1"/>
    <col min="720" max="720" width="7" bestFit="1" customWidth="1"/>
    <col min="721" max="721" width="10" bestFit="1" customWidth="1"/>
    <col min="722" max="725" width="7" bestFit="1" customWidth="1"/>
    <col min="726" max="727" width="9" bestFit="1" customWidth="1"/>
    <col min="728" max="728" width="7" bestFit="1" customWidth="1"/>
    <col min="729" max="729" width="10" bestFit="1" customWidth="1"/>
    <col min="730" max="730" width="7" bestFit="1" customWidth="1"/>
    <col min="731" max="731" width="9" bestFit="1" customWidth="1"/>
    <col min="732" max="732" width="10" bestFit="1" customWidth="1"/>
    <col min="733" max="733" width="11" bestFit="1" customWidth="1"/>
    <col min="734" max="734" width="8" bestFit="1" customWidth="1"/>
    <col min="735" max="735" width="10" bestFit="1" customWidth="1"/>
    <col min="736" max="736" width="11" bestFit="1" customWidth="1"/>
    <col min="737" max="738" width="8" bestFit="1" customWidth="1"/>
    <col min="739" max="739" width="11" bestFit="1" customWidth="1"/>
    <col min="740" max="740" width="8" bestFit="1" customWidth="1"/>
    <col min="741" max="741" width="10" bestFit="1" customWidth="1"/>
    <col min="742" max="744" width="11" bestFit="1" customWidth="1"/>
    <col min="745" max="745" width="8" bestFit="1" customWidth="1"/>
    <col min="746" max="747" width="10" bestFit="1" customWidth="1"/>
    <col min="748" max="750" width="8" bestFit="1" customWidth="1"/>
    <col min="751" max="752" width="10" bestFit="1" customWidth="1"/>
    <col min="753" max="754" width="8" bestFit="1" customWidth="1"/>
    <col min="755" max="756" width="11" bestFit="1" customWidth="1"/>
    <col min="757" max="757" width="8" bestFit="1" customWidth="1"/>
    <col min="758" max="758" width="11" bestFit="1" customWidth="1"/>
    <col min="759" max="761" width="8" bestFit="1" customWidth="1"/>
    <col min="762" max="764" width="11" bestFit="1" customWidth="1"/>
    <col min="765" max="765" width="10" bestFit="1" customWidth="1"/>
    <col min="766" max="766" width="11" bestFit="1" customWidth="1"/>
    <col min="767" max="767" width="8" bestFit="1" customWidth="1"/>
    <col min="768" max="770" width="11" bestFit="1" customWidth="1"/>
    <col min="771" max="771" width="8" bestFit="1" customWidth="1"/>
    <col min="772" max="772" width="10" bestFit="1" customWidth="1"/>
    <col min="773" max="773" width="8" bestFit="1" customWidth="1"/>
    <col min="774" max="774" width="11" bestFit="1" customWidth="1"/>
    <col min="775" max="777" width="8" bestFit="1" customWidth="1"/>
    <col min="778" max="779" width="11" bestFit="1" customWidth="1"/>
    <col min="780" max="782" width="8" bestFit="1" customWidth="1"/>
    <col min="783" max="785" width="11" bestFit="1" customWidth="1"/>
    <col min="786" max="786" width="8" bestFit="1" customWidth="1"/>
    <col min="787" max="790" width="11" bestFit="1" customWidth="1"/>
    <col min="791" max="794" width="8" bestFit="1" customWidth="1"/>
    <col min="795" max="795" width="11" bestFit="1" customWidth="1"/>
    <col min="796" max="802" width="8" bestFit="1" customWidth="1"/>
    <col min="803" max="804" width="11" bestFit="1" customWidth="1"/>
    <col min="805" max="808" width="8" bestFit="1" customWidth="1"/>
    <col min="809" max="809" width="11" bestFit="1" customWidth="1"/>
    <col min="810" max="810" width="8" bestFit="1" customWidth="1"/>
    <col min="811" max="811" width="11" bestFit="1" customWidth="1"/>
    <col min="812" max="812" width="8" bestFit="1" customWidth="1"/>
    <col min="813" max="813" width="11" bestFit="1" customWidth="1"/>
    <col min="814" max="817" width="9" bestFit="1" customWidth="1"/>
    <col min="818" max="818" width="12" bestFit="1" customWidth="1"/>
    <col min="819" max="822" width="9" bestFit="1" customWidth="1"/>
    <col min="823" max="823" width="12" bestFit="1" customWidth="1"/>
    <col min="824" max="825" width="9" bestFit="1" customWidth="1"/>
    <col min="826" max="826" width="12" bestFit="1" customWidth="1"/>
    <col min="827" max="827" width="9" bestFit="1" customWidth="1"/>
    <col min="828" max="829" width="12" bestFit="1" customWidth="1"/>
    <col min="830" max="830" width="9" bestFit="1" customWidth="1"/>
    <col min="831" max="832" width="12" bestFit="1" customWidth="1"/>
    <col min="833" max="833" width="10" bestFit="1" customWidth="1"/>
    <col min="834" max="835" width="12" bestFit="1" customWidth="1"/>
    <col min="836" max="836" width="10" bestFit="1" customWidth="1"/>
    <col min="837" max="838" width="12" bestFit="1" customWidth="1"/>
    <col min="839" max="839" width="10" bestFit="1" customWidth="1"/>
    <col min="840" max="840" width="12" bestFit="1" customWidth="1"/>
    <col min="841" max="841" width="10" bestFit="1" customWidth="1"/>
    <col min="842" max="844" width="11" bestFit="1" customWidth="1"/>
    <col min="845" max="845" width="12" bestFit="1" customWidth="1"/>
    <col min="846" max="846" width="10.5546875" bestFit="1" customWidth="1"/>
    <col min="847" max="847" width="11" bestFit="1" customWidth="1"/>
    <col min="848" max="848" width="12" bestFit="1" customWidth="1"/>
    <col min="849" max="849" width="10.5546875" bestFit="1" customWidth="1"/>
    <col min="850" max="850" width="10.6640625" bestFit="1" customWidth="1"/>
    <col min="851" max="851" width="13.109375" bestFit="1" customWidth="1"/>
    <col min="852" max="852" width="10.6640625" bestFit="1" customWidth="1"/>
    <col min="853" max="853" width="13.109375" bestFit="1" customWidth="1"/>
    <col min="854" max="854" width="10.6640625" bestFit="1" customWidth="1"/>
    <col min="855" max="855" width="13.109375" bestFit="1" customWidth="1"/>
    <col min="856" max="856" width="10.6640625" bestFit="1" customWidth="1"/>
    <col min="857" max="857" width="13.109375" bestFit="1" customWidth="1"/>
    <col min="858" max="858" width="9.6640625" bestFit="1" customWidth="1"/>
    <col min="859" max="859" width="12" bestFit="1" customWidth="1"/>
    <col min="860" max="860" width="10.6640625" bestFit="1" customWidth="1"/>
    <col min="861" max="861" width="13.109375" bestFit="1" customWidth="1"/>
    <col min="862" max="862" width="10.6640625" bestFit="1" customWidth="1"/>
    <col min="863" max="863" width="13.109375" bestFit="1" customWidth="1"/>
    <col min="864" max="864" width="10.6640625" bestFit="1" customWidth="1"/>
    <col min="865" max="865" width="13.109375" bestFit="1" customWidth="1"/>
    <col min="866" max="866" width="10.6640625" bestFit="1" customWidth="1"/>
    <col min="867" max="867" width="13.109375" bestFit="1" customWidth="1"/>
    <col min="868" max="868" width="10.6640625" bestFit="1" customWidth="1"/>
    <col min="869" max="869" width="13.109375" bestFit="1" customWidth="1"/>
    <col min="870" max="870" width="10.6640625" bestFit="1" customWidth="1"/>
    <col min="871" max="871" width="9" bestFit="1" customWidth="1"/>
    <col min="872" max="872" width="13.109375" bestFit="1" customWidth="1"/>
    <col min="873" max="873" width="10.6640625" bestFit="1" customWidth="1"/>
    <col min="874" max="874" width="9" bestFit="1" customWidth="1"/>
    <col min="875" max="875" width="13.109375" bestFit="1" customWidth="1"/>
    <col min="876" max="876" width="10.6640625" bestFit="1" customWidth="1"/>
    <col min="877" max="877" width="9" bestFit="1" customWidth="1"/>
    <col min="878" max="878" width="13.109375" bestFit="1" customWidth="1"/>
    <col min="879" max="879" width="10.6640625" bestFit="1" customWidth="1"/>
    <col min="880" max="880" width="13.109375" bestFit="1" customWidth="1"/>
    <col min="881" max="881" width="7.6640625" bestFit="1" customWidth="1"/>
    <col min="882" max="882" width="10.44140625" bestFit="1" customWidth="1"/>
    <col min="883" max="883" width="10.6640625" bestFit="1" customWidth="1"/>
    <col min="884" max="884" width="13.109375" bestFit="1" customWidth="1"/>
    <col min="885" max="885" width="9" bestFit="1" customWidth="1"/>
    <col min="886" max="886" width="10.44140625" bestFit="1" customWidth="1"/>
    <col min="887" max="887" width="9.6640625" bestFit="1" customWidth="1"/>
    <col min="888" max="888" width="12" bestFit="1" customWidth="1"/>
    <col min="889" max="889" width="10.6640625" bestFit="1" customWidth="1"/>
    <col min="890" max="890" width="9" bestFit="1" customWidth="1"/>
    <col min="891" max="891" width="13.109375" bestFit="1" customWidth="1"/>
    <col min="892" max="892" width="10.6640625" bestFit="1" customWidth="1"/>
    <col min="893" max="893" width="13.109375" bestFit="1" customWidth="1"/>
    <col min="894" max="894" width="10.6640625" bestFit="1" customWidth="1"/>
    <col min="895" max="895" width="9" bestFit="1" customWidth="1"/>
    <col min="896" max="896" width="13.109375" bestFit="1" customWidth="1"/>
    <col min="897" max="897" width="10.6640625" bestFit="1" customWidth="1"/>
    <col min="898" max="898" width="13.109375" bestFit="1" customWidth="1"/>
    <col min="899" max="899" width="9" bestFit="1" customWidth="1"/>
    <col min="900" max="900" width="10.44140625" bestFit="1" customWidth="1"/>
    <col min="901" max="901" width="10.6640625" bestFit="1" customWidth="1"/>
    <col min="902" max="902" width="13.109375" bestFit="1" customWidth="1"/>
    <col min="903" max="903" width="10.6640625" bestFit="1" customWidth="1"/>
    <col min="904" max="904" width="13.109375" bestFit="1" customWidth="1"/>
    <col min="905" max="905" width="9" bestFit="1" customWidth="1"/>
    <col min="906" max="906" width="10.44140625" bestFit="1" customWidth="1"/>
    <col min="907" max="907" width="11.109375" bestFit="1" customWidth="1"/>
    <col min="908" max="908" width="13.109375" bestFit="1" customWidth="1"/>
    <col min="909" max="909" width="7.6640625" bestFit="1" customWidth="1"/>
    <col min="910" max="910" width="10.44140625" bestFit="1" customWidth="1"/>
    <col min="911" max="911" width="10.6640625" bestFit="1" customWidth="1"/>
    <col min="912" max="912" width="13.109375" bestFit="1" customWidth="1"/>
    <col min="913" max="913" width="10.6640625" bestFit="1" customWidth="1"/>
    <col min="914" max="914" width="9" bestFit="1" customWidth="1"/>
    <col min="915" max="915" width="13.109375" bestFit="1" customWidth="1"/>
    <col min="916" max="916" width="10.6640625" bestFit="1" customWidth="1"/>
    <col min="917" max="917" width="13.109375" bestFit="1" customWidth="1"/>
    <col min="918" max="918" width="10.6640625" bestFit="1" customWidth="1"/>
    <col min="919" max="919" width="13.109375" bestFit="1" customWidth="1"/>
    <col min="920" max="920" width="7.6640625" bestFit="1" customWidth="1"/>
    <col min="921" max="921" width="10.44140625" bestFit="1" customWidth="1"/>
    <col min="922" max="922" width="10.6640625" bestFit="1" customWidth="1"/>
    <col min="923" max="923" width="13.109375" bestFit="1" customWidth="1"/>
    <col min="924" max="924" width="10.6640625" bestFit="1" customWidth="1"/>
    <col min="925" max="925" width="13.109375" bestFit="1" customWidth="1"/>
    <col min="926" max="926" width="10.6640625" bestFit="1" customWidth="1"/>
    <col min="927" max="927" width="13.109375" bestFit="1" customWidth="1"/>
    <col min="928" max="928" width="7.6640625" bestFit="1" customWidth="1"/>
    <col min="929" max="929" width="10.44140625" bestFit="1" customWidth="1"/>
    <col min="930" max="930" width="10.6640625" bestFit="1" customWidth="1"/>
    <col min="931" max="931" width="5.109375" bestFit="1" customWidth="1"/>
    <col min="932" max="932" width="9" bestFit="1" customWidth="1"/>
    <col min="933" max="933" width="13.109375" bestFit="1" customWidth="1"/>
    <col min="934" max="934" width="10.6640625" bestFit="1" customWidth="1"/>
    <col min="935" max="935" width="9" bestFit="1" customWidth="1"/>
    <col min="936" max="936" width="13.109375" bestFit="1" customWidth="1"/>
    <col min="937" max="937" width="9.6640625" bestFit="1" customWidth="1"/>
    <col min="938" max="938" width="12" bestFit="1" customWidth="1"/>
    <col min="939" max="939" width="11.109375" bestFit="1" customWidth="1"/>
    <col min="940" max="940" width="13.109375" bestFit="1" customWidth="1"/>
    <col min="941" max="941" width="10.6640625" bestFit="1" customWidth="1"/>
    <col min="942" max="942" width="13.109375" bestFit="1" customWidth="1"/>
    <col min="943" max="943" width="10.6640625" bestFit="1" customWidth="1"/>
    <col min="944" max="944" width="13.109375" bestFit="1" customWidth="1"/>
    <col min="945" max="945" width="9.6640625" bestFit="1" customWidth="1"/>
    <col min="946" max="946" width="12" bestFit="1" customWidth="1"/>
    <col min="947" max="947" width="10.6640625" bestFit="1" customWidth="1"/>
    <col min="948" max="948" width="13.109375" bestFit="1" customWidth="1"/>
    <col min="949" max="949" width="9" bestFit="1" customWidth="1"/>
    <col min="950" max="950" width="10.44140625" bestFit="1" customWidth="1"/>
    <col min="951" max="951" width="10.6640625" bestFit="1" customWidth="1"/>
    <col min="952" max="952" width="13.109375" bestFit="1" customWidth="1"/>
    <col min="953" max="953" width="10.6640625" bestFit="1" customWidth="1"/>
    <col min="954" max="954" width="13.109375" bestFit="1" customWidth="1"/>
    <col min="955" max="955" width="7.6640625" bestFit="1" customWidth="1"/>
    <col min="956" max="956" width="10.44140625" bestFit="1" customWidth="1"/>
    <col min="957" max="957" width="7.6640625" bestFit="1" customWidth="1"/>
    <col min="958" max="958" width="10.44140625" bestFit="1" customWidth="1"/>
    <col min="959" max="959" width="10.6640625" bestFit="1" customWidth="1"/>
    <col min="960" max="960" width="13.109375" bestFit="1" customWidth="1"/>
    <col min="961" max="961" width="10.6640625" bestFit="1" customWidth="1"/>
    <col min="962" max="962" width="9" bestFit="1" customWidth="1"/>
    <col min="963" max="963" width="13.109375" bestFit="1" customWidth="1"/>
    <col min="964" max="964" width="9" bestFit="1" customWidth="1"/>
    <col min="965" max="965" width="10.44140625" bestFit="1" customWidth="1"/>
    <col min="966" max="966" width="10.6640625" bestFit="1" customWidth="1"/>
    <col min="967" max="967" width="13.109375" bestFit="1" customWidth="1"/>
    <col min="968" max="968" width="9.6640625" bestFit="1" customWidth="1"/>
    <col min="969" max="969" width="12" bestFit="1" customWidth="1"/>
    <col min="970" max="970" width="10.6640625" bestFit="1" customWidth="1"/>
    <col min="971" max="971" width="13.109375" bestFit="1" customWidth="1"/>
    <col min="972" max="972" width="7.6640625" bestFit="1" customWidth="1"/>
    <col min="973" max="973" width="9" bestFit="1" customWidth="1"/>
    <col min="974" max="974" width="10.44140625" bestFit="1" customWidth="1"/>
    <col min="975" max="975" width="10.6640625" bestFit="1" customWidth="1"/>
    <col min="976" max="976" width="13.109375" bestFit="1" customWidth="1"/>
    <col min="977" max="977" width="10.6640625" bestFit="1" customWidth="1"/>
    <col min="978" max="978" width="9" bestFit="1" customWidth="1"/>
    <col min="979" max="979" width="13.109375" bestFit="1" customWidth="1"/>
    <col min="980" max="980" width="10.6640625" bestFit="1" customWidth="1"/>
    <col min="981" max="981" width="13.109375" bestFit="1" customWidth="1"/>
    <col min="982" max="982" width="10.6640625" bestFit="1" customWidth="1"/>
    <col min="983" max="983" width="5.109375" bestFit="1" customWidth="1"/>
    <col min="984" max="984" width="13.109375" bestFit="1" customWidth="1"/>
    <col min="985" max="985" width="9" bestFit="1" customWidth="1"/>
    <col min="986" max="986" width="10.44140625" bestFit="1" customWidth="1"/>
    <col min="987" max="987" width="10.6640625" bestFit="1" customWidth="1"/>
    <col min="988" max="988" width="13.109375" bestFit="1" customWidth="1"/>
    <col min="989" max="989" width="10.6640625" bestFit="1" customWidth="1"/>
    <col min="990" max="990" width="13.109375" bestFit="1" customWidth="1"/>
    <col min="991" max="991" width="10.6640625" bestFit="1" customWidth="1"/>
    <col min="992" max="992" width="13.109375" bestFit="1" customWidth="1"/>
    <col min="993" max="993" width="10.6640625" bestFit="1" customWidth="1"/>
    <col min="994" max="994" width="13.109375" bestFit="1" customWidth="1"/>
    <col min="995" max="995" width="10.6640625" bestFit="1" customWidth="1"/>
    <col min="996" max="996" width="13.109375" bestFit="1" customWidth="1"/>
    <col min="997" max="997" width="7.6640625" bestFit="1" customWidth="1"/>
    <col min="998" max="998" width="9" bestFit="1" customWidth="1"/>
    <col min="999" max="999" width="10.44140625" bestFit="1" customWidth="1"/>
    <col min="1000" max="1000" width="9.6640625" bestFit="1" customWidth="1"/>
    <col min="1001" max="1001" width="12" bestFit="1" customWidth="1"/>
    <col min="1002" max="1002" width="9.6640625" bestFit="1" customWidth="1"/>
    <col min="1003" max="1003" width="12" bestFit="1" customWidth="1"/>
    <col min="1004" max="1004" width="9.6640625" bestFit="1" customWidth="1"/>
    <col min="1005" max="1005" width="12" bestFit="1" customWidth="1"/>
    <col min="1006" max="1006" width="10.6640625" bestFit="1" customWidth="1"/>
    <col min="1007" max="1007" width="9" bestFit="1" customWidth="1"/>
    <col min="1008" max="1008" width="13.109375" bestFit="1" customWidth="1"/>
    <col min="1009" max="1009" width="10.6640625" bestFit="1" customWidth="1"/>
    <col min="1010" max="1010" width="13.109375" bestFit="1" customWidth="1"/>
    <col min="1011" max="1011" width="9" bestFit="1" customWidth="1"/>
    <col min="1012" max="1012" width="10.44140625" bestFit="1" customWidth="1"/>
    <col min="1013" max="1013" width="10.6640625" bestFit="1" customWidth="1"/>
    <col min="1014" max="1014" width="13.109375" bestFit="1" customWidth="1"/>
    <col min="1015" max="1015" width="10.6640625" bestFit="1" customWidth="1"/>
    <col min="1016" max="1016" width="13.109375" bestFit="1" customWidth="1"/>
    <col min="1017" max="1017" width="11.109375" bestFit="1" customWidth="1"/>
    <col min="1018" max="1018" width="13.109375" bestFit="1" customWidth="1"/>
    <col min="1019" max="1019" width="9" bestFit="1" customWidth="1"/>
    <col min="1020" max="1020" width="10.44140625" bestFit="1" customWidth="1"/>
    <col min="1021" max="1021" width="10.6640625" bestFit="1" customWidth="1"/>
    <col min="1022" max="1022" width="13.109375" bestFit="1" customWidth="1"/>
    <col min="1023" max="1023" width="9" bestFit="1" customWidth="1"/>
    <col min="1024" max="1024" width="10.44140625" bestFit="1" customWidth="1"/>
    <col min="1025" max="1025" width="10.6640625" bestFit="1" customWidth="1"/>
    <col min="1026" max="1026" width="13.109375" bestFit="1" customWidth="1"/>
    <col min="1027" max="1027" width="10.6640625" bestFit="1" customWidth="1"/>
    <col min="1028" max="1028" width="13.109375" bestFit="1" customWidth="1"/>
    <col min="1029" max="1029" width="9.6640625" bestFit="1" customWidth="1"/>
    <col min="1030" max="1030" width="12" bestFit="1" customWidth="1"/>
    <col min="1031" max="1031" width="7.6640625" bestFit="1" customWidth="1"/>
    <col min="1032" max="1032" width="10.44140625" bestFit="1" customWidth="1"/>
    <col min="1033" max="1033" width="7.6640625" bestFit="1" customWidth="1"/>
    <col min="1034" max="1034" width="5.109375" bestFit="1" customWidth="1"/>
    <col min="1035" max="1035" width="10.44140625" bestFit="1" customWidth="1"/>
    <col min="1036" max="1036" width="7.6640625" bestFit="1" customWidth="1"/>
    <col min="1037" max="1037" width="9" bestFit="1" customWidth="1"/>
    <col min="1038" max="1038" width="10.44140625" bestFit="1" customWidth="1"/>
    <col min="1039" max="1039" width="9" bestFit="1" customWidth="1"/>
    <col min="1040" max="1040" width="10.44140625" bestFit="1" customWidth="1"/>
    <col min="1041" max="1041" width="10.6640625" bestFit="1" customWidth="1"/>
    <col min="1042" max="1042" width="13.109375" bestFit="1" customWidth="1"/>
    <col min="1043" max="1043" width="10.6640625" bestFit="1" customWidth="1"/>
    <col min="1044" max="1044" width="13.109375" bestFit="1" customWidth="1"/>
    <col min="1045" max="1045" width="10.6640625" bestFit="1" customWidth="1"/>
    <col min="1046" max="1046" width="13.109375" bestFit="1" customWidth="1"/>
    <col min="1047" max="1047" width="10.6640625" bestFit="1" customWidth="1"/>
    <col min="1048" max="1048" width="13.109375" bestFit="1" customWidth="1"/>
    <col min="1049" max="1049" width="10.6640625" bestFit="1" customWidth="1"/>
    <col min="1050" max="1050" width="13.109375" bestFit="1" customWidth="1"/>
    <col min="1051" max="1051" width="7.6640625" bestFit="1" customWidth="1"/>
    <col min="1052" max="1052" width="9" bestFit="1" customWidth="1"/>
    <col min="1053" max="1053" width="10.44140625" bestFit="1" customWidth="1"/>
    <col min="1054" max="1054" width="10.6640625" bestFit="1" customWidth="1"/>
    <col min="1055" max="1055" width="13.109375" bestFit="1" customWidth="1"/>
    <col min="1056" max="1056" width="10.6640625" bestFit="1" customWidth="1"/>
    <col min="1057" max="1057" width="13.109375" bestFit="1" customWidth="1"/>
    <col min="1058" max="1058" width="10.6640625" bestFit="1" customWidth="1"/>
    <col min="1059" max="1059" width="13.109375" bestFit="1" customWidth="1"/>
    <col min="1060" max="1060" width="7.6640625" bestFit="1" customWidth="1"/>
    <col min="1061" max="1061" width="9" bestFit="1" customWidth="1"/>
    <col min="1062" max="1062" width="10.44140625" bestFit="1" customWidth="1"/>
    <col min="1063" max="1063" width="10.6640625" bestFit="1" customWidth="1"/>
    <col min="1064" max="1064" width="9" bestFit="1" customWidth="1"/>
    <col min="1065" max="1065" width="13.109375" bestFit="1" customWidth="1"/>
    <col min="1066" max="1066" width="10.6640625" bestFit="1" customWidth="1"/>
    <col min="1067" max="1067" width="13.109375" bestFit="1" customWidth="1"/>
    <col min="1068" max="1068" width="10.6640625" bestFit="1" customWidth="1"/>
    <col min="1069" max="1069" width="13.109375" bestFit="1" customWidth="1"/>
    <col min="1070" max="1070" width="11.109375" bestFit="1" customWidth="1"/>
    <col min="1071" max="1071" width="13.109375" bestFit="1" customWidth="1"/>
    <col min="1072" max="1072" width="10.6640625" bestFit="1" customWidth="1"/>
    <col min="1073" max="1073" width="13.109375" bestFit="1" customWidth="1"/>
    <col min="1074" max="1074" width="9" bestFit="1" customWidth="1"/>
    <col min="1075" max="1075" width="10.44140625" bestFit="1" customWidth="1"/>
    <col min="1076" max="1076" width="10.6640625" bestFit="1" customWidth="1"/>
    <col min="1077" max="1077" width="13.109375" bestFit="1" customWidth="1"/>
    <col min="1078" max="1078" width="10.6640625" bestFit="1" customWidth="1"/>
    <col min="1079" max="1079" width="9" bestFit="1" customWidth="1"/>
    <col min="1080" max="1080" width="13.109375" bestFit="1" customWidth="1"/>
    <col min="1081" max="1081" width="10.6640625" bestFit="1" customWidth="1"/>
    <col min="1082" max="1082" width="13.109375" bestFit="1" customWidth="1"/>
    <col min="1083" max="1083" width="10.6640625" bestFit="1" customWidth="1"/>
    <col min="1084" max="1084" width="9" bestFit="1" customWidth="1"/>
    <col min="1085" max="1085" width="13.109375" bestFit="1" customWidth="1"/>
    <col min="1086" max="1086" width="10.6640625" bestFit="1" customWidth="1"/>
    <col min="1087" max="1087" width="13.109375" bestFit="1" customWidth="1"/>
    <col min="1088" max="1088" width="9.6640625" bestFit="1" customWidth="1"/>
    <col min="1089" max="1089" width="12" bestFit="1" customWidth="1"/>
    <col min="1090" max="1090" width="10.6640625" bestFit="1" customWidth="1"/>
    <col min="1091" max="1091" width="13.109375" bestFit="1" customWidth="1"/>
    <col min="1092" max="1092" width="10.6640625" bestFit="1" customWidth="1"/>
    <col min="1093" max="1093" width="13.109375" bestFit="1" customWidth="1"/>
    <col min="1094" max="1094" width="7.6640625" bestFit="1" customWidth="1"/>
    <col min="1095" max="1095" width="5.109375" bestFit="1" customWidth="1"/>
    <col min="1096" max="1096" width="10.44140625" bestFit="1" customWidth="1"/>
    <col min="1097" max="1097" width="7.6640625" bestFit="1" customWidth="1"/>
    <col min="1098" max="1098" width="10.44140625" bestFit="1" customWidth="1"/>
    <col min="1099" max="1099" width="9" bestFit="1" customWidth="1"/>
    <col min="1100" max="1100" width="10.44140625" bestFit="1" customWidth="1"/>
    <col min="1101" max="1101" width="7.6640625" bestFit="1" customWidth="1"/>
    <col min="1102" max="1102" width="10.44140625" bestFit="1" customWidth="1"/>
    <col min="1103" max="1103" width="7.6640625" bestFit="1" customWidth="1"/>
    <col min="1104" max="1104" width="10.44140625" bestFit="1" customWidth="1"/>
    <col min="1105" max="1105" width="9.6640625" bestFit="1" customWidth="1"/>
    <col min="1106" max="1106" width="9" bestFit="1" customWidth="1"/>
    <col min="1107" max="1107" width="12" bestFit="1" customWidth="1"/>
    <col min="1108" max="1108" width="11.109375" bestFit="1" customWidth="1"/>
    <col min="1109" max="1109" width="10.44140625" bestFit="1" customWidth="1"/>
    <col min="1110" max="1110" width="10.6640625" bestFit="1" customWidth="1"/>
    <col min="1111" max="1111" width="13.109375" bestFit="1" customWidth="1"/>
    <col min="1112" max="1112" width="10.6640625" bestFit="1" customWidth="1"/>
    <col min="1113" max="1113" width="13.109375" bestFit="1" customWidth="1"/>
    <col min="1114" max="1114" width="10.6640625" bestFit="1" customWidth="1"/>
    <col min="1115" max="1115" width="9" bestFit="1" customWidth="1"/>
    <col min="1116" max="1116" width="13.109375" bestFit="1" customWidth="1"/>
    <col min="1117" max="1117" width="10.6640625" bestFit="1" customWidth="1"/>
    <col min="1118" max="1118" width="13.109375" bestFit="1" customWidth="1"/>
    <col min="1119" max="1119" width="7.6640625" bestFit="1" customWidth="1"/>
    <col min="1120" max="1120" width="9" bestFit="1" customWidth="1"/>
    <col min="1121" max="1121" width="10.44140625" bestFit="1" customWidth="1"/>
    <col min="1122" max="1122" width="9.6640625" bestFit="1" customWidth="1"/>
    <col min="1123" max="1123" width="12" bestFit="1" customWidth="1"/>
    <col min="1124" max="1124" width="9.6640625" bestFit="1" customWidth="1"/>
    <col min="1125" max="1125" width="9" bestFit="1" customWidth="1"/>
    <col min="1126" max="1126" width="12" bestFit="1" customWidth="1"/>
    <col min="1127" max="1127" width="10.6640625" bestFit="1" customWidth="1"/>
    <col min="1128" max="1128" width="13.109375" bestFit="1" customWidth="1"/>
    <col min="1129" max="1129" width="11.109375" bestFit="1" customWidth="1"/>
    <col min="1130" max="1130" width="5.109375" bestFit="1" customWidth="1"/>
    <col min="1131" max="1131" width="9" bestFit="1" customWidth="1"/>
    <col min="1132" max="1132" width="13.109375" bestFit="1" customWidth="1"/>
    <col min="1133" max="1133" width="10.6640625" bestFit="1" customWidth="1"/>
    <col min="1134" max="1134" width="13.109375" bestFit="1" customWidth="1"/>
    <col min="1135" max="1135" width="10.6640625" bestFit="1" customWidth="1"/>
    <col min="1136" max="1136" width="9" bestFit="1" customWidth="1"/>
    <col min="1137" max="1137" width="13.109375" bestFit="1" customWidth="1"/>
    <col min="1138" max="1138" width="10.6640625" bestFit="1" customWidth="1"/>
    <col min="1139" max="1139" width="13.109375" bestFit="1" customWidth="1"/>
    <col min="1140" max="1140" width="10.6640625" bestFit="1" customWidth="1"/>
    <col min="1141" max="1141" width="9" bestFit="1" customWidth="1"/>
    <col min="1142" max="1142" width="13.109375" bestFit="1" customWidth="1"/>
    <col min="1143" max="1143" width="10.6640625" bestFit="1" customWidth="1"/>
    <col min="1144" max="1144" width="13.109375" bestFit="1" customWidth="1"/>
    <col min="1145" max="1145" width="9" bestFit="1" customWidth="1"/>
    <col min="1146" max="1146" width="10.44140625" bestFit="1" customWidth="1"/>
    <col min="1147" max="1147" width="10.6640625" bestFit="1" customWidth="1"/>
    <col min="1148" max="1148" width="13.109375" bestFit="1" customWidth="1"/>
    <col min="1149" max="1149" width="10.6640625" bestFit="1" customWidth="1"/>
    <col min="1150" max="1150" width="13.109375" bestFit="1" customWidth="1"/>
    <col min="1151" max="1151" width="10.6640625" bestFit="1" customWidth="1"/>
    <col min="1152" max="1152" width="13.109375" bestFit="1" customWidth="1"/>
    <col min="1153" max="1153" width="10.6640625" bestFit="1" customWidth="1"/>
    <col min="1154" max="1154" width="9" bestFit="1" customWidth="1"/>
    <col min="1155" max="1155" width="13.109375" bestFit="1" customWidth="1"/>
    <col min="1156" max="1156" width="10.6640625" bestFit="1" customWidth="1"/>
    <col min="1157" max="1157" width="13.109375" bestFit="1" customWidth="1"/>
    <col min="1158" max="1158" width="11.6640625" bestFit="1" customWidth="1"/>
    <col min="1159" max="1159" width="14.109375" bestFit="1" customWidth="1"/>
    <col min="1160" max="1160" width="10.6640625" bestFit="1" customWidth="1"/>
    <col min="1161" max="1161" width="13.109375" bestFit="1" customWidth="1"/>
    <col min="1162" max="1162" width="9" bestFit="1" customWidth="1"/>
    <col min="1163" max="1163" width="11.44140625" bestFit="1" customWidth="1"/>
    <col min="1164" max="1164" width="11.6640625" bestFit="1" customWidth="1"/>
    <col min="1165" max="1165" width="14.109375" bestFit="1" customWidth="1"/>
    <col min="1166" max="1166" width="10.6640625" bestFit="1" customWidth="1"/>
    <col min="1167" max="1167" width="5.44140625" bestFit="1" customWidth="1"/>
    <col min="1168" max="1168" width="9" bestFit="1" customWidth="1"/>
    <col min="1169" max="1169" width="13.109375" bestFit="1" customWidth="1"/>
    <col min="1170" max="1170" width="11.6640625" bestFit="1" customWidth="1"/>
    <col min="1171" max="1171" width="14.109375" bestFit="1" customWidth="1"/>
    <col min="1172" max="1172" width="11.6640625" bestFit="1" customWidth="1"/>
    <col min="1173" max="1173" width="9" bestFit="1" customWidth="1"/>
    <col min="1174" max="1174" width="14.109375" bestFit="1" customWidth="1"/>
    <col min="1175" max="1175" width="11.6640625" bestFit="1" customWidth="1"/>
    <col min="1176" max="1176" width="14.109375" bestFit="1" customWidth="1"/>
    <col min="1177" max="1177" width="8.6640625" bestFit="1" customWidth="1"/>
    <col min="1178" max="1178" width="5.109375" bestFit="1" customWidth="1"/>
    <col min="1179" max="1179" width="11.44140625" bestFit="1" customWidth="1"/>
    <col min="1180" max="1180" width="9" bestFit="1" customWidth="1"/>
    <col min="1181" max="1181" width="11.44140625" bestFit="1" customWidth="1"/>
    <col min="1182" max="1182" width="11.6640625" bestFit="1" customWidth="1"/>
    <col min="1183" max="1183" width="14.109375" bestFit="1" customWidth="1"/>
    <col min="1184" max="1184" width="8.6640625" bestFit="1" customWidth="1"/>
    <col min="1185" max="1185" width="11.44140625" bestFit="1" customWidth="1"/>
    <col min="1186" max="1186" width="8.6640625" bestFit="1" customWidth="1"/>
    <col min="1187" max="1187" width="9" bestFit="1" customWidth="1"/>
    <col min="1188" max="1188" width="11.44140625" bestFit="1" customWidth="1"/>
    <col min="1189" max="1189" width="11.6640625" bestFit="1" customWidth="1"/>
    <col min="1190" max="1190" width="14.109375" bestFit="1" customWidth="1"/>
    <col min="1191" max="1191" width="11.6640625" bestFit="1" customWidth="1"/>
    <col min="1192" max="1192" width="9" bestFit="1" customWidth="1"/>
    <col min="1193" max="1193" width="14.109375" bestFit="1" customWidth="1"/>
    <col min="1194" max="1194" width="11.6640625" bestFit="1" customWidth="1"/>
    <col min="1195" max="1195" width="14.109375" bestFit="1" customWidth="1"/>
    <col min="1196" max="1196" width="11.6640625" bestFit="1" customWidth="1"/>
    <col min="1197" max="1197" width="14.109375" bestFit="1" customWidth="1"/>
    <col min="1198" max="1198" width="9" bestFit="1" customWidth="1"/>
    <col min="1199" max="1199" width="11.44140625" bestFit="1" customWidth="1"/>
    <col min="1200" max="1200" width="11.6640625" bestFit="1" customWidth="1"/>
    <col min="1201" max="1201" width="14.109375" bestFit="1" customWidth="1"/>
    <col min="1202" max="1202" width="11.6640625" bestFit="1" customWidth="1"/>
    <col min="1203" max="1203" width="14.109375" bestFit="1" customWidth="1"/>
    <col min="1204" max="1204" width="11.6640625" bestFit="1" customWidth="1"/>
    <col min="1205" max="1205" width="14.109375" bestFit="1" customWidth="1"/>
    <col min="1206" max="1206" width="11.6640625" bestFit="1" customWidth="1"/>
    <col min="1207" max="1207" width="14.109375" bestFit="1" customWidth="1"/>
    <col min="1208" max="1208" width="11.6640625" bestFit="1" customWidth="1"/>
    <col min="1209" max="1209" width="14.109375" bestFit="1" customWidth="1"/>
    <col min="1210" max="1210" width="10.6640625" bestFit="1" customWidth="1"/>
    <col min="1211" max="1211" width="13.109375" bestFit="1" customWidth="1"/>
    <col min="1212" max="1212" width="8.6640625" bestFit="1" customWidth="1"/>
    <col min="1213" max="1213" width="11.44140625" bestFit="1" customWidth="1"/>
    <col min="1214" max="1214" width="10.6640625" bestFit="1" customWidth="1"/>
    <col min="1215" max="1215" width="13.109375" bestFit="1" customWidth="1"/>
    <col min="1216" max="1216" width="8.6640625" bestFit="1" customWidth="1"/>
    <col min="1217" max="1217" width="9" bestFit="1" customWidth="1"/>
    <col min="1218" max="1218" width="11.44140625" bestFit="1" customWidth="1"/>
    <col min="1219" max="1219" width="8.6640625" bestFit="1" customWidth="1"/>
    <col min="1220" max="1220" width="9" bestFit="1" customWidth="1"/>
    <col min="1221" max="1221" width="11.44140625" bestFit="1" customWidth="1"/>
    <col min="1222" max="1222" width="8.6640625" bestFit="1" customWidth="1"/>
    <col min="1223" max="1223" width="9" bestFit="1" customWidth="1"/>
    <col min="1224" max="1224" width="11.44140625" bestFit="1" customWidth="1"/>
    <col min="1225" max="1225" width="11.6640625" bestFit="1" customWidth="1"/>
    <col min="1226" max="1226" width="14.109375" bestFit="1" customWidth="1"/>
    <col min="1227" max="1227" width="9" bestFit="1" customWidth="1"/>
    <col min="1228" max="1228" width="11.44140625" bestFit="1" customWidth="1"/>
    <col min="1229" max="1229" width="11.6640625" bestFit="1" customWidth="1"/>
    <col min="1230" max="1230" width="14.109375" bestFit="1" customWidth="1"/>
    <col min="1231" max="1231" width="11.6640625" bestFit="1" customWidth="1"/>
    <col min="1232" max="1232" width="9" bestFit="1" customWidth="1"/>
    <col min="1233" max="1233" width="14.109375" bestFit="1" customWidth="1"/>
    <col min="1234" max="1234" width="10.6640625" bestFit="1" customWidth="1"/>
    <col min="1235" max="1235" width="13.109375" bestFit="1" customWidth="1"/>
    <col min="1236" max="1236" width="11.6640625" bestFit="1" customWidth="1"/>
    <col min="1237" max="1237" width="14.109375" bestFit="1" customWidth="1"/>
    <col min="1238" max="1238" width="11.6640625" bestFit="1" customWidth="1"/>
    <col min="1239" max="1239" width="14.109375" bestFit="1" customWidth="1"/>
    <col min="1240" max="1240" width="11.6640625" bestFit="1" customWidth="1"/>
    <col min="1241" max="1241" width="14.109375" bestFit="1" customWidth="1"/>
    <col min="1242" max="1242" width="8.6640625" bestFit="1" customWidth="1"/>
    <col min="1243" max="1243" width="9" bestFit="1" customWidth="1"/>
    <col min="1244" max="1244" width="11.44140625" bestFit="1" customWidth="1"/>
    <col min="1245" max="1245" width="11.6640625" bestFit="1" customWidth="1"/>
    <col min="1246" max="1246" width="14.109375" bestFit="1" customWidth="1"/>
    <col min="1247" max="1247" width="8.6640625" bestFit="1" customWidth="1"/>
    <col min="1248" max="1248" width="11.44140625" bestFit="1" customWidth="1"/>
    <col min="1249" max="1249" width="11.6640625" bestFit="1" customWidth="1"/>
    <col min="1250" max="1250" width="14.109375" bestFit="1" customWidth="1"/>
    <col min="1251" max="1251" width="10.6640625" bestFit="1" customWidth="1"/>
    <col min="1252" max="1252" width="13.109375" bestFit="1" customWidth="1"/>
    <col min="1253" max="1253" width="10.6640625" bestFit="1" customWidth="1"/>
    <col min="1254" max="1254" width="13.109375" bestFit="1" customWidth="1"/>
    <col min="1255" max="1255" width="11.6640625" bestFit="1" customWidth="1"/>
    <col min="1256" max="1256" width="14.109375" bestFit="1" customWidth="1"/>
    <col min="1257" max="1257" width="11.6640625" bestFit="1" customWidth="1"/>
    <col min="1258" max="1258" width="14.109375" bestFit="1" customWidth="1"/>
    <col min="1259" max="1259" width="11.6640625" bestFit="1" customWidth="1"/>
    <col min="1260" max="1260" width="9" bestFit="1" customWidth="1"/>
    <col min="1261" max="1261" width="14.109375" bestFit="1" customWidth="1"/>
    <col min="1262" max="1262" width="11.6640625" bestFit="1" customWidth="1"/>
    <col min="1263" max="1263" width="14.109375" bestFit="1" customWidth="1"/>
    <col min="1264" max="1264" width="8.6640625" bestFit="1" customWidth="1"/>
    <col min="1265" max="1265" width="11.44140625" bestFit="1" customWidth="1"/>
    <col min="1266" max="1266" width="11.6640625" bestFit="1" customWidth="1"/>
    <col min="1267" max="1267" width="14.109375" bestFit="1" customWidth="1"/>
    <col min="1268" max="1268" width="11.6640625" bestFit="1" customWidth="1"/>
    <col min="1269" max="1269" width="14.109375" bestFit="1" customWidth="1"/>
    <col min="1270" max="1270" width="10.6640625" bestFit="1" customWidth="1"/>
    <col min="1271" max="1271" width="9" bestFit="1" customWidth="1"/>
    <col min="1272" max="1272" width="13.109375" bestFit="1" customWidth="1"/>
    <col min="1273" max="1273" width="8.6640625" bestFit="1" customWidth="1"/>
    <col min="1274" max="1274" width="11.44140625" bestFit="1" customWidth="1"/>
    <col min="1275" max="1275" width="11.6640625" bestFit="1" customWidth="1"/>
    <col min="1276" max="1276" width="5.109375" bestFit="1" customWidth="1"/>
    <col min="1277" max="1277" width="9" bestFit="1" customWidth="1"/>
    <col min="1278" max="1278" width="14.109375" bestFit="1" customWidth="1"/>
    <col min="1279" max="1279" width="11.6640625" bestFit="1" customWidth="1"/>
    <col min="1280" max="1280" width="9" bestFit="1" customWidth="1"/>
    <col min="1281" max="1281" width="14.109375" bestFit="1" customWidth="1"/>
    <col min="1282" max="1282" width="11.6640625" bestFit="1" customWidth="1"/>
    <col min="1283" max="1283" width="14.109375" bestFit="1" customWidth="1"/>
    <col min="1284" max="1284" width="11.6640625" bestFit="1" customWidth="1"/>
    <col min="1285" max="1285" width="14.109375" bestFit="1" customWidth="1"/>
    <col min="1286" max="1286" width="11.6640625" bestFit="1" customWidth="1"/>
    <col min="1287" max="1287" width="14.109375" bestFit="1" customWidth="1"/>
    <col min="1288" max="1288" width="9" bestFit="1" customWidth="1"/>
    <col min="1289" max="1289" width="11.44140625" bestFit="1" customWidth="1"/>
    <col min="1290" max="1290" width="9" bestFit="1" customWidth="1"/>
    <col min="1291" max="1291" width="11.44140625" bestFit="1" customWidth="1"/>
    <col min="1292" max="1292" width="8.6640625" bestFit="1" customWidth="1"/>
    <col min="1293" max="1293" width="9" bestFit="1" customWidth="1"/>
    <col min="1294" max="1294" width="11.44140625" bestFit="1" customWidth="1"/>
    <col min="1295" max="1295" width="11.6640625" bestFit="1" customWidth="1"/>
    <col min="1296" max="1296" width="14.109375" bestFit="1" customWidth="1"/>
    <col min="1297" max="1297" width="11.6640625" bestFit="1" customWidth="1"/>
    <col min="1298" max="1298" width="14.109375" bestFit="1" customWidth="1"/>
    <col min="1299" max="1299" width="11.6640625" bestFit="1" customWidth="1"/>
    <col min="1300" max="1300" width="9" bestFit="1" customWidth="1"/>
    <col min="1301" max="1301" width="14.109375" bestFit="1" customWidth="1"/>
    <col min="1302" max="1302" width="11.6640625" bestFit="1" customWidth="1"/>
    <col min="1303" max="1303" width="14.109375" bestFit="1" customWidth="1"/>
    <col min="1304" max="1304" width="8.6640625" bestFit="1" customWidth="1"/>
    <col min="1305" max="1305" width="9" bestFit="1" customWidth="1"/>
    <col min="1306" max="1306" width="11.44140625" bestFit="1" customWidth="1"/>
    <col min="1307" max="1307" width="11.6640625" bestFit="1" customWidth="1"/>
    <col min="1308" max="1308" width="9" bestFit="1" customWidth="1"/>
    <col min="1309" max="1309" width="14.109375" bestFit="1" customWidth="1"/>
    <col min="1310" max="1310" width="11.6640625" bestFit="1" customWidth="1"/>
    <col min="1311" max="1311" width="14.109375" bestFit="1" customWidth="1"/>
    <col min="1312" max="1312" width="11.6640625" bestFit="1" customWidth="1"/>
    <col min="1313" max="1313" width="14.109375" bestFit="1" customWidth="1"/>
    <col min="1314" max="1314" width="11.6640625" bestFit="1" customWidth="1"/>
    <col min="1315" max="1315" width="14.109375" bestFit="1" customWidth="1"/>
    <col min="1316" max="1316" width="11.6640625" bestFit="1" customWidth="1"/>
    <col min="1317" max="1317" width="9" bestFit="1" customWidth="1"/>
    <col min="1318" max="1318" width="14.109375" bestFit="1" customWidth="1"/>
    <col min="1319" max="1319" width="10.6640625" bestFit="1" customWidth="1"/>
    <col min="1320" max="1320" width="13.109375" bestFit="1" customWidth="1"/>
    <col min="1321" max="1321" width="11.6640625" bestFit="1" customWidth="1"/>
    <col min="1322" max="1322" width="14.109375" bestFit="1" customWidth="1"/>
    <col min="1323" max="1323" width="11.6640625" bestFit="1" customWidth="1"/>
    <col min="1324" max="1324" width="14.109375" bestFit="1" customWidth="1"/>
    <col min="1325" max="1325" width="11.6640625" bestFit="1" customWidth="1"/>
    <col min="1326" max="1326" width="14.109375" bestFit="1" customWidth="1"/>
    <col min="1327" max="1327" width="8.6640625" bestFit="1" customWidth="1"/>
    <col min="1328" max="1328" width="9" bestFit="1" customWidth="1"/>
    <col min="1329" max="1329" width="11.44140625" bestFit="1" customWidth="1"/>
    <col min="1330" max="1330" width="11.6640625" bestFit="1" customWidth="1"/>
    <col min="1331" max="1331" width="5.109375" bestFit="1" customWidth="1"/>
    <col min="1332" max="1332" width="9" bestFit="1" customWidth="1"/>
    <col min="1333" max="1333" width="14.109375" bestFit="1" customWidth="1"/>
    <col min="1334" max="1334" width="9" bestFit="1" customWidth="1"/>
    <col min="1335" max="1335" width="11.44140625" bestFit="1" customWidth="1"/>
    <col min="1336" max="1336" width="11.6640625" bestFit="1" customWidth="1"/>
    <col min="1337" max="1337" width="14.109375" bestFit="1" customWidth="1"/>
    <col min="1338" max="1338" width="10.6640625" bestFit="1" customWidth="1"/>
    <col min="1339" max="1339" width="13.109375" bestFit="1" customWidth="1"/>
    <col min="1340" max="1340" width="10.6640625" bestFit="1" customWidth="1"/>
    <col min="1341" max="1341" width="13.109375" bestFit="1" customWidth="1"/>
    <col min="1342" max="1342" width="8.6640625" bestFit="1" customWidth="1"/>
    <col min="1343" max="1343" width="11.44140625" bestFit="1" customWidth="1"/>
    <col min="1344" max="1344" width="10.6640625" bestFit="1" customWidth="1"/>
    <col min="1345" max="1345" width="13.109375" bestFit="1" customWidth="1"/>
    <col min="1346" max="1346" width="9" bestFit="1" customWidth="1"/>
    <col min="1347" max="1347" width="11.44140625" bestFit="1" customWidth="1"/>
    <col min="1348" max="1348" width="11.6640625" bestFit="1" customWidth="1"/>
    <col min="1349" max="1349" width="14.109375" bestFit="1" customWidth="1"/>
    <col min="1350" max="1350" width="8.6640625" bestFit="1" customWidth="1"/>
    <col min="1351" max="1351" width="11.44140625" bestFit="1" customWidth="1"/>
    <col min="1352" max="1352" width="11.6640625" bestFit="1" customWidth="1"/>
    <col min="1353" max="1353" width="14.109375" bestFit="1" customWidth="1"/>
    <col min="1354" max="1354" width="11.6640625" bestFit="1" customWidth="1"/>
    <col min="1355" max="1355" width="14.109375" bestFit="1" customWidth="1"/>
    <col min="1356" max="1356" width="11.6640625" bestFit="1" customWidth="1"/>
    <col min="1357" max="1357" width="14.109375" bestFit="1" customWidth="1"/>
    <col min="1358" max="1358" width="9" bestFit="1" customWidth="1"/>
    <col min="1359" max="1359" width="11.44140625" bestFit="1" customWidth="1"/>
    <col min="1360" max="1360" width="8.6640625" bestFit="1" customWidth="1"/>
    <col min="1361" max="1361" width="9" bestFit="1" customWidth="1"/>
    <col min="1362" max="1362" width="11.44140625" bestFit="1" customWidth="1"/>
    <col min="1363" max="1363" width="11.6640625" bestFit="1" customWidth="1"/>
    <col min="1364" max="1364" width="14.109375" bestFit="1" customWidth="1"/>
    <col min="1365" max="1365" width="8.6640625" bestFit="1" customWidth="1"/>
    <col min="1366" max="1366" width="9" bestFit="1" customWidth="1"/>
    <col min="1367" max="1367" width="11.44140625" bestFit="1" customWidth="1"/>
    <col min="1368" max="1368" width="10.6640625" bestFit="1" customWidth="1"/>
    <col min="1369" max="1369" width="9" bestFit="1" customWidth="1"/>
    <col min="1370" max="1370" width="13.109375" bestFit="1" customWidth="1"/>
    <col min="1371" max="1371" width="11.6640625" bestFit="1" customWidth="1"/>
    <col min="1372" max="1372" width="14.109375" bestFit="1" customWidth="1"/>
    <col min="1373" max="1373" width="8.6640625" bestFit="1" customWidth="1"/>
    <col min="1374" max="1374" width="9" bestFit="1" customWidth="1"/>
    <col min="1375" max="1375" width="11.44140625" bestFit="1" customWidth="1"/>
    <col min="1376" max="1376" width="11.6640625" bestFit="1" customWidth="1"/>
    <col min="1377" max="1377" width="14.109375" bestFit="1" customWidth="1"/>
    <col min="1378" max="1378" width="9" bestFit="1" customWidth="1"/>
    <col min="1379" max="1379" width="11.44140625" bestFit="1" customWidth="1"/>
    <col min="1380" max="1380" width="8.6640625" bestFit="1" customWidth="1"/>
    <col min="1381" max="1381" width="9" bestFit="1" customWidth="1"/>
    <col min="1382" max="1382" width="11.44140625" bestFit="1" customWidth="1"/>
    <col min="1383" max="1383" width="8.6640625" bestFit="1" customWidth="1"/>
    <col min="1384" max="1384" width="9" bestFit="1" customWidth="1"/>
    <col min="1385" max="1385" width="11.44140625" bestFit="1" customWidth="1"/>
    <col min="1386" max="1386" width="9" bestFit="1" customWidth="1"/>
    <col min="1387" max="1387" width="11.44140625" bestFit="1" customWidth="1"/>
    <col min="1388" max="1388" width="11.6640625" bestFit="1" customWidth="1"/>
    <col min="1389" max="1389" width="14.109375" bestFit="1" customWidth="1"/>
    <col min="1390" max="1390" width="11.6640625" bestFit="1" customWidth="1"/>
    <col min="1391" max="1391" width="14.109375" bestFit="1" customWidth="1"/>
    <col min="1392" max="1392" width="11.6640625" bestFit="1" customWidth="1"/>
    <col min="1393" max="1393" width="5.109375" bestFit="1" customWidth="1"/>
    <col min="1394" max="1394" width="14.109375" bestFit="1" customWidth="1"/>
    <col min="1395" max="1395" width="11.6640625" bestFit="1" customWidth="1"/>
    <col min="1396" max="1396" width="9" bestFit="1" customWidth="1"/>
    <col min="1397" max="1397" width="14.109375" bestFit="1" customWidth="1"/>
    <col min="1398" max="1398" width="9" bestFit="1" customWidth="1"/>
    <col min="1399" max="1399" width="11.44140625" bestFit="1" customWidth="1"/>
    <col min="1400" max="1400" width="8.6640625" bestFit="1" customWidth="1"/>
    <col min="1401" max="1401" width="11.44140625" bestFit="1" customWidth="1"/>
    <col min="1402" max="1402" width="8.6640625" bestFit="1" customWidth="1"/>
    <col min="1403" max="1403" width="11.44140625" bestFit="1" customWidth="1"/>
    <col min="1404" max="1404" width="8.6640625" bestFit="1" customWidth="1"/>
    <col min="1405" max="1405" width="9" bestFit="1" customWidth="1"/>
    <col min="1406" max="1406" width="11.44140625" bestFit="1" customWidth="1"/>
    <col min="1407" max="1407" width="11.6640625" bestFit="1" customWidth="1"/>
    <col min="1408" max="1408" width="14.109375" bestFit="1" customWidth="1"/>
    <col min="1409" max="1409" width="11.6640625" bestFit="1" customWidth="1"/>
    <col min="1410" max="1410" width="14.109375" bestFit="1" customWidth="1"/>
    <col min="1411" max="1411" width="11.6640625" bestFit="1" customWidth="1"/>
    <col min="1412" max="1412" width="14.109375" bestFit="1" customWidth="1"/>
    <col min="1413" max="1413" width="11.6640625" bestFit="1" customWidth="1"/>
    <col min="1414" max="1414" width="14.109375" bestFit="1" customWidth="1"/>
    <col min="1415" max="1415" width="11.6640625" bestFit="1" customWidth="1"/>
    <col min="1416" max="1416" width="14.109375" bestFit="1" customWidth="1"/>
    <col min="1417" max="1417" width="11.6640625" bestFit="1" customWidth="1"/>
    <col min="1418" max="1418" width="14.109375" bestFit="1" customWidth="1"/>
    <col min="1419" max="1419" width="11.6640625" bestFit="1" customWidth="1"/>
    <col min="1420" max="1420" width="9" bestFit="1" customWidth="1"/>
    <col min="1421" max="1421" width="14.109375" bestFit="1" customWidth="1"/>
    <col min="1422" max="1422" width="11.6640625" bestFit="1" customWidth="1"/>
    <col min="1423" max="1423" width="14.109375" bestFit="1" customWidth="1"/>
    <col min="1424" max="1424" width="11.6640625" bestFit="1" customWidth="1"/>
    <col min="1425" max="1425" width="14.109375" bestFit="1" customWidth="1"/>
    <col min="1426" max="1426" width="8.6640625" bestFit="1" customWidth="1"/>
    <col min="1427" max="1427" width="11.44140625" bestFit="1" customWidth="1"/>
    <col min="1428" max="1428" width="11.6640625" bestFit="1" customWidth="1"/>
    <col min="1429" max="1429" width="14.109375" bestFit="1" customWidth="1"/>
    <col min="1430" max="1430" width="8.6640625" bestFit="1" customWidth="1"/>
    <col min="1431" max="1431" width="5.109375" bestFit="1" customWidth="1"/>
    <col min="1432" max="1432" width="9" bestFit="1" customWidth="1"/>
    <col min="1433" max="1433" width="11.44140625" bestFit="1" customWidth="1"/>
    <col min="1434" max="1434" width="9" bestFit="1" customWidth="1"/>
    <col min="1435" max="1435" width="11.44140625" bestFit="1" customWidth="1"/>
    <col min="1436" max="1436" width="11.6640625" bestFit="1" customWidth="1"/>
    <col min="1437" max="1437" width="14.109375" bestFit="1" customWidth="1"/>
    <col min="1438" max="1438" width="10.6640625" bestFit="1" customWidth="1"/>
    <col min="1439" max="1439" width="13.109375" bestFit="1" customWidth="1"/>
    <col min="1440" max="1440" width="10.6640625" bestFit="1" customWidth="1"/>
    <col min="1441" max="1441" width="13.109375" bestFit="1" customWidth="1"/>
    <col min="1442" max="1442" width="11.6640625" bestFit="1" customWidth="1"/>
    <col min="1443" max="1443" width="14.109375" bestFit="1" customWidth="1"/>
    <col min="1444" max="1444" width="8.6640625" bestFit="1" customWidth="1"/>
    <col min="1445" max="1445" width="9" bestFit="1" customWidth="1"/>
    <col min="1446" max="1446" width="11.44140625" bestFit="1" customWidth="1"/>
    <col min="1447" max="1447" width="11.6640625" bestFit="1" customWidth="1"/>
    <col min="1448" max="1448" width="9" bestFit="1" customWidth="1"/>
    <col min="1449" max="1449" width="14.109375" bestFit="1" customWidth="1"/>
    <col min="1450" max="1450" width="11.6640625" bestFit="1" customWidth="1"/>
    <col min="1451" max="1451" width="14.109375" bestFit="1" customWidth="1"/>
    <col min="1452" max="1452" width="11.6640625" bestFit="1" customWidth="1"/>
    <col min="1453" max="1453" width="14.109375" bestFit="1" customWidth="1"/>
    <col min="1454" max="1454" width="10.6640625" bestFit="1" customWidth="1"/>
    <col min="1455" max="1455" width="13.109375" bestFit="1" customWidth="1"/>
    <col min="1456" max="1456" width="9" bestFit="1" customWidth="1"/>
    <col min="1457" max="1457" width="11.44140625" bestFit="1" customWidth="1"/>
    <col min="1458" max="1458" width="9" bestFit="1" customWidth="1"/>
    <col min="1459" max="1459" width="11.44140625" bestFit="1" customWidth="1"/>
    <col min="1460" max="1460" width="10.6640625" bestFit="1" customWidth="1"/>
    <col min="1461" max="1461" width="13.109375" bestFit="1" customWidth="1"/>
    <col min="1462" max="1462" width="8.6640625" bestFit="1" customWidth="1"/>
    <col min="1463" max="1463" width="9" bestFit="1" customWidth="1"/>
    <col min="1464" max="1464" width="11.44140625" bestFit="1" customWidth="1"/>
    <col min="1465" max="1465" width="8.6640625" bestFit="1" customWidth="1"/>
    <col min="1466" max="1466" width="9" bestFit="1" customWidth="1"/>
    <col min="1467" max="1467" width="11.44140625" bestFit="1" customWidth="1"/>
    <col min="1468" max="1468" width="11.6640625" bestFit="1" customWidth="1"/>
    <col min="1469" max="1469" width="14.109375" bestFit="1" customWidth="1"/>
    <col min="1470" max="1470" width="11.6640625" bestFit="1" customWidth="1"/>
    <col min="1471" max="1471" width="14.109375" bestFit="1" customWidth="1"/>
    <col min="1472" max="1472" width="11.6640625" bestFit="1" customWidth="1"/>
    <col min="1473" max="1473" width="5.109375" bestFit="1" customWidth="1"/>
    <col min="1474" max="1474" width="14.109375" bestFit="1" customWidth="1"/>
    <col min="1475" max="1475" width="10.6640625" bestFit="1" customWidth="1"/>
    <col min="1476" max="1476" width="13.109375" bestFit="1" customWidth="1"/>
    <col min="1477" max="1477" width="10.6640625" bestFit="1" customWidth="1"/>
    <col min="1478" max="1478" width="13.109375" bestFit="1" customWidth="1"/>
    <col min="1479" max="1479" width="11.6640625" bestFit="1" customWidth="1"/>
    <col min="1480" max="1480" width="14.109375" bestFit="1" customWidth="1"/>
    <col min="1481" max="1481" width="9" bestFit="1" customWidth="1"/>
    <col min="1482" max="1482" width="11.44140625" bestFit="1" customWidth="1"/>
    <col min="1483" max="1483" width="11.6640625" bestFit="1" customWidth="1"/>
    <col min="1484" max="1484" width="14.109375" bestFit="1" customWidth="1"/>
    <col min="1485" max="1485" width="9" bestFit="1" customWidth="1"/>
    <col min="1486" max="1486" width="11.44140625" bestFit="1" customWidth="1"/>
    <col min="1487" max="1487" width="8.6640625" bestFit="1" customWidth="1"/>
    <col min="1488" max="1488" width="11.44140625" bestFit="1" customWidth="1"/>
    <col min="1489" max="1489" width="11.6640625" bestFit="1" customWidth="1"/>
    <col min="1490" max="1490" width="9" bestFit="1" customWidth="1"/>
    <col min="1491" max="1491" width="14.109375" bestFit="1" customWidth="1"/>
    <col min="1492" max="1492" width="11.6640625" bestFit="1" customWidth="1"/>
    <col min="1493" max="1493" width="14.109375" bestFit="1" customWidth="1"/>
    <col min="1494" max="1494" width="9" bestFit="1" customWidth="1"/>
    <col min="1495" max="1495" width="11.44140625" bestFit="1" customWidth="1"/>
    <col min="1496" max="1496" width="9" bestFit="1" customWidth="1"/>
    <col min="1497" max="1497" width="11.44140625" bestFit="1" customWidth="1"/>
    <col min="1498" max="1498" width="8.6640625" bestFit="1" customWidth="1"/>
    <col min="1499" max="1499" width="11.44140625" bestFit="1" customWidth="1"/>
    <col min="1500" max="1500" width="9" bestFit="1" customWidth="1"/>
    <col min="1501" max="1501" width="11.44140625" bestFit="1" customWidth="1"/>
    <col min="1502" max="1502" width="11.6640625" bestFit="1" customWidth="1"/>
    <col min="1503" max="1503" width="14.109375" bestFit="1" customWidth="1"/>
    <col min="1504" max="1504" width="8.6640625" bestFit="1" customWidth="1"/>
    <col min="1505" max="1505" width="11.44140625" bestFit="1" customWidth="1"/>
    <col min="1506" max="1506" width="9" bestFit="1" customWidth="1"/>
    <col min="1507" max="1507" width="11.44140625" bestFit="1" customWidth="1"/>
    <col min="1508" max="1508" width="11.6640625" bestFit="1" customWidth="1"/>
    <col min="1509" max="1509" width="14.109375" bestFit="1" customWidth="1"/>
    <col min="1510" max="1510" width="9" bestFit="1" customWidth="1"/>
    <col min="1511" max="1511" width="11.44140625" bestFit="1" customWidth="1"/>
    <col min="1512" max="1512" width="8.6640625" bestFit="1" customWidth="1"/>
    <col min="1513" max="1513" width="11.44140625" bestFit="1" customWidth="1"/>
    <col min="1514" max="1514" width="9" bestFit="1" customWidth="1"/>
    <col min="1515" max="1515" width="11.44140625" bestFit="1" customWidth="1"/>
    <col min="1516" max="1516" width="9" bestFit="1" customWidth="1"/>
    <col min="1517" max="1517" width="11.44140625" bestFit="1" customWidth="1"/>
    <col min="1518" max="1518" width="11.6640625" bestFit="1" customWidth="1"/>
    <col min="1519" max="1519" width="14.109375" bestFit="1" customWidth="1"/>
    <col min="1520" max="1520" width="11.6640625" bestFit="1" customWidth="1"/>
    <col min="1521" max="1521" width="14.109375" bestFit="1" customWidth="1"/>
    <col min="1522" max="1522" width="8.6640625" bestFit="1" customWidth="1"/>
    <col min="1523" max="1523" width="11.44140625" bestFit="1" customWidth="1"/>
    <col min="1524" max="1524" width="11.6640625" bestFit="1" customWidth="1"/>
    <col min="1525" max="1525" width="14.109375" bestFit="1" customWidth="1"/>
    <col min="1526" max="1526" width="8.6640625" bestFit="1" customWidth="1"/>
    <col min="1527" max="1527" width="9" bestFit="1" customWidth="1"/>
    <col min="1528" max="1528" width="11.44140625" bestFit="1" customWidth="1"/>
    <col min="1529" max="1529" width="8.6640625" bestFit="1" customWidth="1"/>
    <col min="1530" max="1530" width="11.44140625" bestFit="1" customWidth="1"/>
    <col min="1531" max="1531" width="11.6640625" bestFit="1" customWidth="1"/>
    <col min="1532" max="1532" width="9" bestFit="1" customWidth="1"/>
    <col min="1533" max="1533" width="14.109375" bestFit="1" customWidth="1"/>
    <col min="1534" max="1534" width="10.6640625" bestFit="1" customWidth="1"/>
    <col min="1535" max="1535" width="13.109375" bestFit="1" customWidth="1"/>
    <col min="1536" max="1536" width="11.6640625" bestFit="1" customWidth="1"/>
    <col min="1537" max="1537" width="14.109375" bestFit="1" customWidth="1"/>
    <col min="1538" max="1538" width="8.6640625" bestFit="1" customWidth="1"/>
    <col min="1539" max="1539" width="9" bestFit="1" customWidth="1"/>
    <col min="1540" max="1540" width="11.44140625" bestFit="1" customWidth="1"/>
    <col min="1541" max="1541" width="11.6640625" bestFit="1" customWidth="1"/>
    <col min="1542" max="1542" width="9" bestFit="1" customWidth="1"/>
    <col min="1543" max="1543" width="14.109375" bestFit="1" customWidth="1"/>
    <col min="1544" max="1544" width="9" bestFit="1" customWidth="1"/>
    <col min="1545" max="1545" width="11.44140625" bestFit="1" customWidth="1"/>
    <col min="1546" max="1546" width="8.6640625" bestFit="1" customWidth="1"/>
    <col min="1547" max="1547" width="11.44140625" bestFit="1" customWidth="1"/>
    <col min="1548" max="1548" width="8.6640625" bestFit="1" customWidth="1"/>
    <col min="1549" max="1549" width="11.44140625" bestFit="1" customWidth="1"/>
    <col min="1550" max="1550" width="9" bestFit="1" customWidth="1"/>
    <col min="1551" max="1551" width="11.44140625" bestFit="1" customWidth="1"/>
    <col min="1552" max="1552" width="11.6640625" bestFit="1" customWidth="1"/>
    <col min="1553" max="1553" width="5.109375" bestFit="1" customWidth="1"/>
    <col min="1554" max="1554" width="14.109375" bestFit="1" customWidth="1"/>
    <col min="1555" max="1555" width="11.6640625" bestFit="1" customWidth="1"/>
    <col min="1556" max="1556" width="14.109375" bestFit="1" customWidth="1"/>
    <col min="1557" max="1557" width="8.6640625" bestFit="1" customWidth="1"/>
    <col min="1558" max="1558" width="11.44140625" bestFit="1" customWidth="1"/>
    <col min="1559" max="1559" width="10.6640625" bestFit="1" customWidth="1"/>
    <col min="1560" max="1560" width="13.109375" bestFit="1" customWidth="1"/>
    <col min="1561" max="1561" width="11.6640625" bestFit="1" customWidth="1"/>
    <col min="1562" max="1562" width="14.109375" bestFit="1" customWidth="1"/>
    <col min="1563" max="1563" width="11.6640625" bestFit="1" customWidth="1"/>
    <col min="1564" max="1564" width="14.109375" bestFit="1" customWidth="1"/>
    <col min="1565" max="1565" width="11.6640625" bestFit="1" customWidth="1"/>
    <col min="1566" max="1566" width="14.109375" bestFit="1" customWidth="1"/>
    <col min="1567" max="1567" width="11.6640625" bestFit="1" customWidth="1"/>
    <col min="1568" max="1568" width="14.109375" bestFit="1" customWidth="1"/>
    <col min="1569" max="1569" width="11.6640625" bestFit="1" customWidth="1"/>
    <col min="1570" max="1570" width="14.109375" bestFit="1" customWidth="1"/>
    <col min="1571" max="1571" width="8.6640625" bestFit="1" customWidth="1"/>
    <col min="1572" max="1572" width="9" bestFit="1" customWidth="1"/>
    <col min="1573" max="1573" width="11.44140625" bestFit="1" customWidth="1"/>
    <col min="1574" max="1574" width="11.6640625" bestFit="1" customWidth="1"/>
    <col min="1575" max="1575" width="14.109375" bestFit="1" customWidth="1"/>
    <col min="1576" max="1576" width="8.6640625" bestFit="1" customWidth="1"/>
    <col min="1577" max="1577" width="9" bestFit="1" customWidth="1"/>
    <col min="1578" max="1578" width="11.44140625" bestFit="1" customWidth="1"/>
    <col min="1579" max="1579" width="8.6640625" bestFit="1" customWidth="1"/>
    <col min="1580" max="1580" width="11.44140625" bestFit="1" customWidth="1"/>
    <col min="1581" max="1581" width="8.6640625" bestFit="1" customWidth="1"/>
    <col min="1582" max="1582" width="11.44140625" bestFit="1" customWidth="1"/>
    <col min="1583" max="1583" width="8.6640625" bestFit="1" customWidth="1"/>
    <col min="1584" max="1584" width="11.44140625" bestFit="1" customWidth="1"/>
    <col min="1585" max="1585" width="10.6640625" bestFit="1" customWidth="1"/>
    <col min="1586" max="1586" width="13.109375" bestFit="1" customWidth="1"/>
    <col min="1587" max="1587" width="10.6640625" bestFit="1" customWidth="1"/>
    <col min="1588" max="1588" width="13.109375" bestFit="1" customWidth="1"/>
    <col min="1589" max="1589" width="8.6640625" bestFit="1" customWidth="1"/>
    <col min="1590" max="1590" width="11.44140625" bestFit="1" customWidth="1"/>
    <col min="1591" max="1591" width="11.6640625" bestFit="1" customWidth="1"/>
    <col min="1592" max="1592" width="14.109375" bestFit="1" customWidth="1"/>
    <col min="1593" max="1593" width="8.6640625" bestFit="1" customWidth="1"/>
    <col min="1594" max="1594" width="11.44140625" bestFit="1" customWidth="1"/>
    <col min="1595" max="1595" width="10.6640625" bestFit="1" customWidth="1"/>
    <col min="1596" max="1596" width="9" bestFit="1" customWidth="1"/>
    <col min="1597" max="1597" width="13.109375" bestFit="1" customWidth="1"/>
    <col min="1598" max="1598" width="11.6640625" bestFit="1" customWidth="1"/>
    <col min="1599" max="1599" width="14.109375" bestFit="1" customWidth="1"/>
    <col min="1600" max="1600" width="12.6640625" bestFit="1" customWidth="1"/>
    <col min="1601" max="1601" width="15.109375" bestFit="1" customWidth="1"/>
    <col min="1602" max="1602" width="9.6640625" bestFit="1" customWidth="1"/>
    <col min="1603" max="1603" width="12.44140625" bestFit="1" customWidth="1"/>
    <col min="1604" max="1604" width="11.6640625" bestFit="1" customWidth="1"/>
    <col min="1605" max="1605" width="14.109375" bestFit="1" customWidth="1"/>
    <col min="1606" max="1606" width="12.6640625" bestFit="1" customWidth="1"/>
    <col min="1607" max="1607" width="9" bestFit="1" customWidth="1"/>
    <col min="1608" max="1608" width="15.109375" bestFit="1" customWidth="1"/>
    <col min="1609" max="1609" width="9.6640625" bestFit="1" customWidth="1"/>
    <col min="1610" max="1610" width="12.44140625" bestFit="1" customWidth="1"/>
    <col min="1611" max="1611" width="9.6640625" bestFit="1" customWidth="1"/>
    <col min="1612" max="1612" width="12.44140625" bestFit="1" customWidth="1"/>
    <col min="1613" max="1613" width="12.6640625" bestFit="1" customWidth="1"/>
    <col min="1614" max="1614" width="15.109375" bestFit="1" customWidth="1"/>
    <col min="1615" max="1615" width="9.6640625" bestFit="1" customWidth="1"/>
    <col min="1616" max="1616" width="12.44140625" bestFit="1" customWidth="1"/>
    <col min="1617" max="1617" width="11.6640625" bestFit="1" customWidth="1"/>
    <col min="1618" max="1618" width="14.109375" bestFit="1" customWidth="1"/>
    <col min="1619" max="1619" width="12.6640625" bestFit="1" customWidth="1"/>
    <col min="1620" max="1620" width="15.109375" bestFit="1" customWidth="1"/>
    <col min="1621" max="1621" width="12.6640625" bestFit="1" customWidth="1"/>
    <col min="1622" max="1622" width="15.109375" bestFit="1" customWidth="1"/>
    <col min="1623" max="1623" width="12.6640625" bestFit="1" customWidth="1"/>
    <col min="1624" max="1624" width="15.109375" bestFit="1" customWidth="1"/>
    <col min="1625" max="1625" width="9.6640625" bestFit="1" customWidth="1"/>
    <col min="1626" max="1626" width="12.44140625" bestFit="1" customWidth="1"/>
    <col min="1627" max="1627" width="11.6640625" bestFit="1" customWidth="1"/>
    <col min="1628" max="1628" width="14.109375" bestFit="1" customWidth="1"/>
    <col min="1629" max="1629" width="11.6640625" bestFit="1" customWidth="1"/>
    <col min="1630" max="1630" width="14.109375" bestFit="1" customWidth="1"/>
    <col min="1631" max="1631" width="9.6640625" bestFit="1" customWidth="1"/>
    <col min="1632" max="1632" width="12.44140625" bestFit="1" customWidth="1"/>
    <col min="1633" max="1633" width="9.6640625" bestFit="1" customWidth="1"/>
    <col min="1634" max="1634" width="12.44140625" bestFit="1" customWidth="1"/>
    <col min="1635" max="1635" width="9.6640625" bestFit="1" customWidth="1"/>
    <col min="1636" max="1636" width="12.44140625" bestFit="1" customWidth="1"/>
    <col min="1637" max="1637" width="11.6640625" bestFit="1" customWidth="1"/>
    <col min="1638" max="1638" width="14.109375" bestFit="1" customWidth="1"/>
    <col min="1639" max="1639" width="11.6640625" bestFit="1" customWidth="1"/>
    <col min="1640" max="1640" width="14.109375" bestFit="1" customWidth="1"/>
    <col min="1641" max="1641" width="9.6640625" bestFit="1" customWidth="1"/>
    <col min="1642" max="1642" width="12.44140625" bestFit="1" customWidth="1"/>
    <col min="1643" max="1643" width="9.6640625" bestFit="1" customWidth="1"/>
    <col min="1644" max="1644" width="12.44140625" bestFit="1" customWidth="1"/>
    <col min="1645" max="1645" width="12.6640625" bestFit="1" customWidth="1"/>
    <col min="1646" max="1646" width="15.109375" bestFit="1" customWidth="1"/>
    <col min="1647" max="1647" width="12.6640625" bestFit="1" customWidth="1"/>
    <col min="1648" max="1648" width="15.109375" bestFit="1" customWidth="1"/>
    <col min="1649" max="1649" width="9.6640625" bestFit="1" customWidth="1"/>
    <col min="1650" max="1650" width="12.44140625" bestFit="1" customWidth="1"/>
    <col min="1651" max="1651" width="12.6640625" bestFit="1" customWidth="1"/>
    <col min="1652" max="1652" width="15.109375" bestFit="1" customWidth="1"/>
    <col min="1653" max="1653" width="9.6640625" bestFit="1" customWidth="1"/>
    <col min="1654" max="1654" width="12.44140625" bestFit="1" customWidth="1"/>
    <col min="1655" max="1655" width="9.6640625" bestFit="1" customWidth="1"/>
    <col min="1656" max="1656" width="12.44140625" bestFit="1" customWidth="1"/>
    <col min="1657" max="1657" width="9.6640625" bestFit="1" customWidth="1"/>
    <col min="1658" max="1658" width="12.44140625" bestFit="1" customWidth="1"/>
    <col min="1659" max="1659" width="12.6640625" bestFit="1" customWidth="1"/>
    <col min="1660" max="1660" width="15.109375" bestFit="1" customWidth="1"/>
    <col min="1661" max="1661" width="12.6640625" bestFit="1" customWidth="1"/>
    <col min="1662" max="1662" width="15.109375" bestFit="1" customWidth="1"/>
    <col min="1663" max="1663" width="12.6640625" bestFit="1" customWidth="1"/>
    <col min="1664" max="1664" width="15.109375" bestFit="1" customWidth="1"/>
    <col min="1665" max="1665" width="11.6640625" bestFit="1" customWidth="1"/>
    <col min="1666" max="1666" width="9" bestFit="1" customWidth="1"/>
    <col min="1667" max="1667" width="14.109375" bestFit="1" customWidth="1"/>
    <col min="1668" max="1668" width="12.6640625" bestFit="1" customWidth="1"/>
    <col min="1669" max="1669" width="15.109375" bestFit="1" customWidth="1"/>
    <col min="1670" max="1670" width="9.6640625" bestFit="1" customWidth="1"/>
    <col min="1671" max="1671" width="12.44140625" bestFit="1" customWidth="1"/>
    <col min="1672" max="1672" width="12.6640625" bestFit="1" customWidth="1"/>
    <col min="1673" max="1673" width="15.109375" bestFit="1" customWidth="1"/>
    <col min="1674" max="1674" width="12.6640625" bestFit="1" customWidth="1"/>
    <col min="1675" max="1675" width="15.109375" bestFit="1" customWidth="1"/>
    <col min="1676" max="1676" width="12.6640625" bestFit="1" customWidth="1"/>
    <col min="1677" max="1677" width="15.109375" bestFit="1" customWidth="1"/>
    <col min="1678" max="1678" width="9.6640625" bestFit="1" customWidth="1"/>
    <col min="1679" max="1679" width="12.44140625" bestFit="1" customWidth="1"/>
    <col min="1680" max="1680" width="11.6640625" bestFit="1" customWidth="1"/>
    <col min="1681" max="1681" width="14.109375" bestFit="1" customWidth="1"/>
    <col min="1682" max="1682" width="9.6640625" bestFit="1" customWidth="1"/>
    <col min="1683" max="1683" width="12.44140625" bestFit="1" customWidth="1"/>
    <col min="1684" max="1684" width="12.6640625" bestFit="1" customWidth="1"/>
    <col min="1685" max="1685" width="9" bestFit="1" customWidth="1"/>
    <col min="1686" max="1686" width="15.109375" bestFit="1" customWidth="1"/>
    <col min="1687" max="1687" width="9.6640625" bestFit="1" customWidth="1"/>
    <col min="1688" max="1688" width="12.44140625" bestFit="1" customWidth="1"/>
    <col min="1689" max="1689" width="9.6640625" bestFit="1" customWidth="1"/>
    <col min="1690" max="1690" width="9" bestFit="1" customWidth="1"/>
    <col min="1691" max="1691" width="12.44140625" bestFit="1" customWidth="1"/>
    <col min="1692" max="1692" width="9.6640625" bestFit="1" customWidth="1"/>
    <col min="1693" max="1693" width="9" bestFit="1" customWidth="1"/>
    <col min="1694" max="1694" width="12.44140625" bestFit="1" customWidth="1"/>
    <col min="1695" max="1695" width="12.6640625" bestFit="1" customWidth="1"/>
    <col min="1696" max="1696" width="15.109375" bestFit="1" customWidth="1"/>
    <col min="1697" max="1697" width="12.6640625" bestFit="1" customWidth="1"/>
    <col min="1698" max="1698" width="15.109375" bestFit="1" customWidth="1"/>
    <col min="1699" max="1699" width="9.6640625" bestFit="1" customWidth="1"/>
    <col min="1700" max="1700" width="9" bestFit="1" customWidth="1"/>
    <col min="1701" max="1701" width="12.44140625" bestFit="1" customWidth="1"/>
    <col min="1702" max="1702" width="9.6640625" bestFit="1" customWidth="1"/>
    <col min="1703" max="1703" width="12.44140625" bestFit="1" customWidth="1"/>
    <col min="1704" max="1704" width="9.6640625" bestFit="1" customWidth="1"/>
    <col min="1705" max="1705" width="12.44140625" bestFit="1" customWidth="1"/>
    <col min="1706" max="1706" width="12.6640625" bestFit="1" customWidth="1"/>
    <col min="1707" max="1707" width="15.109375" bestFit="1" customWidth="1"/>
    <col min="1708" max="1708" width="12.6640625" bestFit="1" customWidth="1"/>
    <col min="1709" max="1709" width="15.109375" bestFit="1" customWidth="1"/>
    <col min="1710" max="1710" width="12.6640625" bestFit="1" customWidth="1"/>
    <col min="1711" max="1711" width="15.109375" bestFit="1" customWidth="1"/>
    <col min="1712" max="1712" width="9.6640625" bestFit="1" customWidth="1"/>
    <col min="1713" max="1713" width="12.44140625" bestFit="1" customWidth="1"/>
    <col min="1714" max="1714" width="12.6640625" bestFit="1" customWidth="1"/>
    <col min="1715" max="1715" width="9" bestFit="1" customWidth="1"/>
    <col min="1716" max="1716" width="15.109375" bestFit="1" customWidth="1"/>
    <col min="1717" max="1717" width="12.6640625" bestFit="1" customWidth="1"/>
    <col min="1718" max="1718" width="15.109375" bestFit="1" customWidth="1"/>
    <col min="1719" max="1719" width="12.6640625" bestFit="1" customWidth="1"/>
    <col min="1720" max="1720" width="15.109375" bestFit="1" customWidth="1"/>
    <col min="1721" max="1721" width="12.6640625" bestFit="1" customWidth="1"/>
    <col min="1722" max="1722" width="15.109375" bestFit="1" customWidth="1"/>
    <col min="1723" max="1723" width="9.6640625" bestFit="1" customWidth="1"/>
    <col min="1724" max="1724" width="12.44140625" bestFit="1" customWidth="1"/>
    <col min="1725" max="1725" width="9.6640625" bestFit="1" customWidth="1"/>
    <col min="1726" max="1726" width="12.44140625" bestFit="1" customWidth="1"/>
    <col min="1727" max="1727" width="9.6640625" bestFit="1" customWidth="1"/>
    <col min="1728" max="1728" width="12.44140625" bestFit="1" customWidth="1"/>
    <col min="1729" max="1729" width="9.6640625" bestFit="1" customWidth="1"/>
    <col min="1730" max="1730" width="12.44140625" bestFit="1" customWidth="1"/>
    <col min="1731" max="1731" width="12.6640625" bestFit="1" customWidth="1"/>
    <col min="1732" max="1732" width="15.109375" bestFit="1" customWidth="1"/>
    <col min="1733" max="1733" width="9.6640625" bestFit="1" customWidth="1"/>
    <col min="1734" max="1734" width="12.44140625" bestFit="1" customWidth="1"/>
    <col min="1735" max="1735" width="9.6640625" bestFit="1" customWidth="1"/>
    <col min="1736" max="1736" width="12.44140625" bestFit="1" customWidth="1"/>
    <col min="1737" max="1737" width="9.6640625" bestFit="1" customWidth="1"/>
    <col min="1738" max="1738" width="12.44140625" bestFit="1" customWidth="1"/>
    <col min="1739" max="1739" width="9.6640625" bestFit="1" customWidth="1"/>
    <col min="1740" max="1740" width="12.44140625" bestFit="1" customWidth="1"/>
    <col min="1741" max="1741" width="9.6640625" bestFit="1" customWidth="1"/>
    <col min="1742" max="1742" width="12.44140625" bestFit="1" customWidth="1"/>
    <col min="1743" max="1743" width="9.6640625" bestFit="1" customWidth="1"/>
    <col min="1744" max="1744" width="12.44140625" bestFit="1" customWidth="1"/>
    <col min="1745" max="1745" width="9.6640625" bestFit="1" customWidth="1"/>
    <col min="1746" max="1746" width="12.44140625" bestFit="1" customWidth="1"/>
    <col min="1747" max="1747" width="12.6640625" bestFit="1" customWidth="1"/>
    <col min="1748" max="1748" width="15.109375" bestFit="1" customWidth="1"/>
    <col min="1749" max="1749" width="12.6640625" bestFit="1" customWidth="1"/>
    <col min="1750" max="1750" width="15.109375" bestFit="1" customWidth="1"/>
    <col min="1751" max="1751" width="9.6640625" bestFit="1" customWidth="1"/>
    <col min="1752" max="1752" width="12.44140625" bestFit="1" customWidth="1"/>
    <col min="1753" max="1753" width="9.6640625" bestFit="1" customWidth="1"/>
    <col min="1754" max="1754" width="12.44140625" bestFit="1" customWidth="1"/>
    <col min="1755" max="1755" width="9.6640625" bestFit="1" customWidth="1"/>
    <col min="1756" max="1756" width="9" bestFit="1" customWidth="1"/>
    <col min="1757" max="1757" width="12.44140625" bestFit="1" customWidth="1"/>
    <col min="1758" max="1758" width="9.6640625" bestFit="1" customWidth="1"/>
    <col min="1759" max="1759" width="12.44140625" bestFit="1" customWidth="1"/>
    <col min="1760" max="1760" width="12.6640625" bestFit="1" customWidth="1"/>
    <col min="1761" max="1761" width="15.109375" bestFit="1" customWidth="1"/>
    <col min="1762" max="1762" width="9.6640625" bestFit="1" customWidth="1"/>
    <col min="1763" max="1763" width="12.44140625" bestFit="1" customWidth="1"/>
    <col min="1764" max="1764" width="12.6640625" bestFit="1" customWidth="1"/>
    <col min="1765" max="1765" width="15.109375" bestFit="1" customWidth="1"/>
    <col min="1766" max="1766" width="9.6640625" bestFit="1" customWidth="1"/>
    <col min="1767" max="1767" width="5.109375" bestFit="1" customWidth="1"/>
    <col min="1768" max="1768" width="9" bestFit="1" customWidth="1"/>
    <col min="1769" max="1769" width="12.44140625" bestFit="1" customWidth="1"/>
    <col min="1770" max="1770" width="12.6640625" bestFit="1" customWidth="1"/>
    <col min="1771" max="1771" width="15.109375" bestFit="1" customWidth="1"/>
    <col min="1772" max="1772" width="10.6640625" bestFit="1" customWidth="1"/>
    <col min="1773" max="1773" width="13.5546875" bestFit="1" customWidth="1"/>
    <col min="1774" max="1774" width="10.6640625" bestFit="1" customWidth="1"/>
    <col min="1775" max="1775" width="13.5546875" bestFit="1" customWidth="1"/>
    <col min="1776" max="1776" width="10.6640625" bestFit="1" customWidth="1"/>
    <col min="1777" max="1777" width="13.5546875" bestFit="1" customWidth="1"/>
    <col min="1778" max="1778" width="10.6640625" bestFit="1" customWidth="1"/>
    <col min="1779" max="1779" width="13.5546875" bestFit="1" customWidth="1"/>
    <col min="1780" max="1780" width="13.6640625" bestFit="1" customWidth="1"/>
    <col min="1781" max="1781" width="16.109375" bestFit="1" customWidth="1"/>
    <col min="1782" max="1782" width="10.6640625" bestFit="1" customWidth="1"/>
    <col min="1783" max="1783" width="13.5546875" bestFit="1" customWidth="1"/>
    <col min="1784" max="1784" width="10.6640625" bestFit="1" customWidth="1"/>
    <col min="1785" max="1785" width="13.5546875" bestFit="1" customWidth="1"/>
    <col min="1786" max="1786" width="10.6640625" bestFit="1" customWidth="1"/>
    <col min="1787" max="1787" width="5.109375" bestFit="1" customWidth="1"/>
    <col min="1788" max="1788" width="13.5546875" bestFit="1" customWidth="1"/>
    <col min="1789" max="1789" width="10.6640625" bestFit="1" customWidth="1"/>
    <col min="1790" max="1790" width="13.5546875" bestFit="1" customWidth="1"/>
    <col min="1791" max="1791" width="13.6640625" bestFit="1" customWidth="1"/>
    <col min="1792" max="1792" width="16.109375" bestFit="1" customWidth="1"/>
    <col min="1793" max="1793" width="10.6640625" bestFit="1" customWidth="1"/>
    <col min="1794" max="1794" width="13.5546875" bestFit="1" customWidth="1"/>
    <col min="1795" max="1795" width="10.6640625" bestFit="1" customWidth="1"/>
    <col min="1796" max="1796" width="13.5546875" bestFit="1" customWidth="1"/>
    <col min="1797" max="1797" width="13.6640625" bestFit="1" customWidth="1"/>
    <col min="1798" max="1798" width="16.109375" bestFit="1" customWidth="1"/>
    <col min="1799" max="1799" width="10.6640625" bestFit="1" customWidth="1"/>
    <col min="1800" max="1800" width="13.5546875" bestFit="1" customWidth="1"/>
    <col min="1801" max="1801" width="13.6640625" bestFit="1" customWidth="1"/>
    <col min="1802" max="1802" width="16.109375" bestFit="1" customWidth="1"/>
    <col min="1803" max="1803" width="13.6640625" bestFit="1" customWidth="1"/>
    <col min="1804" max="1804" width="16.109375" bestFit="1" customWidth="1"/>
    <col min="1805" max="1805" width="10.6640625" bestFit="1" customWidth="1"/>
    <col min="1806" max="1806" width="13.5546875" bestFit="1" customWidth="1"/>
    <col min="1807" max="1807" width="13.6640625" bestFit="1" customWidth="1"/>
    <col min="1808" max="1808" width="17.21875" bestFit="1" customWidth="1"/>
    <col min="1809" max="1809" width="13.6640625" bestFit="1" customWidth="1"/>
    <col min="1810" max="1810" width="17.21875" bestFit="1" customWidth="1"/>
    <col min="1811" max="1811" width="11.6640625" bestFit="1" customWidth="1"/>
    <col min="1812" max="1812" width="14.5546875" bestFit="1" customWidth="1"/>
    <col min="1813" max="1813" width="13.6640625" bestFit="1" customWidth="1"/>
    <col min="1814" max="1814" width="17.21875" bestFit="1" customWidth="1"/>
    <col min="1815" max="1815" width="13.6640625" bestFit="1" customWidth="1"/>
    <col min="1816" max="1816" width="17.21875" bestFit="1" customWidth="1"/>
    <col min="1817" max="1817" width="11.6640625" bestFit="1" customWidth="1"/>
    <col min="1818" max="1818" width="14.5546875" bestFit="1" customWidth="1"/>
    <col min="1819" max="1819" width="13.6640625" bestFit="1" customWidth="1"/>
    <col min="1820" max="1820" width="17.21875" bestFit="1" customWidth="1"/>
    <col min="1821" max="1821" width="13.6640625" bestFit="1" customWidth="1"/>
    <col min="1822" max="1822" width="16.109375" bestFit="1" customWidth="1"/>
    <col min="1823" max="1823" width="11.6640625" bestFit="1" customWidth="1"/>
    <col min="1824" max="1824" width="14.5546875" bestFit="1" customWidth="1"/>
    <col min="1825" max="1825" width="13.6640625" bestFit="1" customWidth="1"/>
    <col min="1826" max="1826" width="17.21875" bestFit="1" customWidth="1"/>
    <col min="1827" max="1827" width="11.6640625" bestFit="1" customWidth="1"/>
    <col min="1828" max="1828" width="14.5546875" bestFit="1" customWidth="1"/>
    <col min="1829" max="1829" width="12.6640625" bestFit="1" customWidth="1"/>
    <col min="1830" max="1830" width="15.5546875" bestFit="1" customWidth="1"/>
    <col min="1831" max="1831" width="12.6640625" bestFit="1" customWidth="1"/>
    <col min="1832" max="1832" width="18.21875" bestFit="1" customWidth="1"/>
    <col min="1833" max="1833" width="12.6640625" bestFit="1" customWidth="1"/>
    <col min="1834" max="1834" width="15.5546875" bestFit="1" customWidth="1"/>
    <col min="1835" max="1835" width="13.6640625" bestFit="1" customWidth="1"/>
    <col min="1836" max="1836" width="19.21875" bestFit="1" customWidth="1"/>
    <col min="1837" max="1837" width="10.5546875" bestFit="1" customWidth="1"/>
  </cols>
  <sheetData>
    <row r="1" spans="1:10" x14ac:dyDescent="0.3">
      <c r="A1" s="1" t="s">
        <v>6</v>
      </c>
      <c r="B1" t="s">
        <v>51</v>
      </c>
      <c r="G1" t="s">
        <v>781</v>
      </c>
      <c r="I1" s="1" t="s">
        <v>6</v>
      </c>
      <c r="J1" t="s" vm="1">
        <v>777</v>
      </c>
    </row>
    <row r="2" spans="1:10" x14ac:dyDescent="0.3">
      <c r="A2" s="1" t="s">
        <v>7</v>
      </c>
      <c r="B2" t="s">
        <v>766</v>
      </c>
      <c r="G2" s="4" t="s">
        <v>773</v>
      </c>
      <c r="I2" s="1" t="s">
        <v>7</v>
      </c>
      <c r="J2" t="s" vm="2">
        <v>777</v>
      </c>
    </row>
    <row r="3" spans="1:10" x14ac:dyDescent="0.3">
      <c r="G3" s="4">
        <f>GETPIVOTDATA("[Measures].[Sum of Quantity Sold]",$I$4)</f>
        <v>92182</v>
      </c>
    </row>
    <row r="4" spans="1:10" x14ac:dyDescent="0.3">
      <c r="A4" t="s">
        <v>765</v>
      </c>
      <c r="B4" t="s">
        <v>780</v>
      </c>
      <c r="I4" t="s">
        <v>779</v>
      </c>
      <c r="J4" t="s">
        <v>765</v>
      </c>
    </row>
    <row r="5" spans="1:10" x14ac:dyDescent="0.3">
      <c r="A5" s="3">
        <v>108511.19999999998</v>
      </c>
      <c r="I5" s="15">
        <v>92182</v>
      </c>
      <c r="J5" s="15">
        <v>22399919278.489975</v>
      </c>
    </row>
    <row r="6" spans="1:10" x14ac:dyDescent="0.3">
      <c r="A6" s="3">
        <f>GETPIVOTDATA("Revenue",$A$4)</f>
        <v>108511.19999999998</v>
      </c>
      <c r="G6" t="s">
        <v>796</v>
      </c>
    </row>
    <row r="7" spans="1:10" x14ac:dyDescent="0.3">
      <c r="G7" s="16">
        <f>GETPIVOTDATA("[Measures].[Sum of Revenue]",$I$4)</f>
        <v>22399919278.489975</v>
      </c>
    </row>
    <row r="11" spans="1:10" x14ac:dyDescent="0.3">
      <c r="A11" t="s">
        <v>782</v>
      </c>
    </row>
    <row r="12" spans="1:10" x14ac:dyDescent="0.3">
      <c r="A12" s="1" t="s">
        <v>763</v>
      </c>
      <c r="B12" t="s">
        <v>765</v>
      </c>
    </row>
    <row r="13" spans="1:10" x14ac:dyDescent="0.3">
      <c r="A13" s="2" t="s">
        <v>118</v>
      </c>
      <c r="B13" s="3">
        <v>13919763002.979998</v>
      </c>
    </row>
    <row r="14" spans="1:10" x14ac:dyDescent="0.3">
      <c r="A14" s="2" t="s">
        <v>140</v>
      </c>
      <c r="B14" s="3">
        <v>7272322703.0600004</v>
      </c>
    </row>
    <row r="15" spans="1:10" x14ac:dyDescent="0.3">
      <c r="A15" s="2" t="s">
        <v>112</v>
      </c>
      <c r="B15" s="3">
        <v>365299200</v>
      </c>
    </row>
    <row r="16" spans="1:10" x14ac:dyDescent="0.3">
      <c r="A16" s="2" t="s">
        <v>96</v>
      </c>
      <c r="B16" s="3">
        <v>158046112.60000002</v>
      </c>
    </row>
    <row r="17" spans="1:2" x14ac:dyDescent="0.3">
      <c r="A17" s="2" t="s">
        <v>65</v>
      </c>
      <c r="B17" s="3">
        <v>128224082.36000001</v>
      </c>
    </row>
    <row r="18" spans="1:2" x14ac:dyDescent="0.3">
      <c r="A18" s="2" t="s">
        <v>764</v>
      </c>
      <c r="B18" s="3">
        <v>21843655100.999996</v>
      </c>
    </row>
    <row r="24" spans="1:2" ht="25.2" customHeight="1" x14ac:dyDescent="0.3"/>
    <row r="26" spans="1:2" x14ac:dyDescent="0.3">
      <c r="A26" t="s">
        <v>783</v>
      </c>
    </row>
    <row r="27" spans="1:2" x14ac:dyDescent="0.3">
      <c r="A27" s="1" t="s">
        <v>763</v>
      </c>
      <c r="B27" t="s">
        <v>767</v>
      </c>
    </row>
    <row r="28" spans="1:2" x14ac:dyDescent="0.3">
      <c r="A28" s="2" t="s">
        <v>61</v>
      </c>
      <c r="B28" s="15">
        <v>48948</v>
      </c>
    </row>
    <row r="29" spans="1:2" x14ac:dyDescent="0.3">
      <c r="A29" s="2" t="s">
        <v>82</v>
      </c>
      <c r="B29" s="15">
        <v>22051</v>
      </c>
    </row>
    <row r="30" spans="1:2" x14ac:dyDescent="0.3">
      <c r="A30" s="2" t="s">
        <v>17</v>
      </c>
      <c r="B30" s="15">
        <v>12596</v>
      </c>
    </row>
    <row r="31" spans="1:2" x14ac:dyDescent="0.3">
      <c r="A31" s="2" t="s">
        <v>128</v>
      </c>
      <c r="B31" s="15">
        <v>9370</v>
      </c>
    </row>
    <row r="32" spans="1:2" x14ac:dyDescent="0.3">
      <c r="A32" s="2" t="s">
        <v>283</v>
      </c>
      <c r="B32" s="15">
        <v>7538</v>
      </c>
    </row>
    <row r="33" spans="1:2" x14ac:dyDescent="0.3">
      <c r="A33" s="2" t="s">
        <v>25</v>
      </c>
      <c r="B33" s="15">
        <v>5467</v>
      </c>
    </row>
    <row r="34" spans="1:2" x14ac:dyDescent="0.3">
      <c r="A34" s="2" t="s">
        <v>46</v>
      </c>
      <c r="B34" s="15">
        <v>3988</v>
      </c>
    </row>
    <row r="35" spans="1:2" x14ac:dyDescent="0.3">
      <c r="A35" s="2" t="s">
        <v>120</v>
      </c>
      <c r="B35" s="15">
        <v>3544</v>
      </c>
    </row>
    <row r="36" spans="1:2" x14ac:dyDescent="0.3">
      <c r="A36" s="2" t="s">
        <v>37</v>
      </c>
      <c r="B36" s="15">
        <v>3314</v>
      </c>
    </row>
    <row r="37" spans="1:2" x14ac:dyDescent="0.3">
      <c r="A37" s="2" t="s">
        <v>242</v>
      </c>
      <c r="B37" s="15">
        <v>3154</v>
      </c>
    </row>
    <row r="38" spans="1:2" x14ac:dyDescent="0.3">
      <c r="A38" s="2" t="s">
        <v>225</v>
      </c>
      <c r="B38" s="15">
        <v>2685</v>
      </c>
    </row>
    <row r="39" spans="1:2" x14ac:dyDescent="0.3">
      <c r="A39" s="2" t="s">
        <v>232</v>
      </c>
      <c r="B39" s="15">
        <v>1380</v>
      </c>
    </row>
    <row r="40" spans="1:2" x14ac:dyDescent="0.3">
      <c r="A40" s="2" t="s">
        <v>477</v>
      </c>
      <c r="B40" s="15">
        <v>900</v>
      </c>
    </row>
    <row r="41" spans="1:2" x14ac:dyDescent="0.3">
      <c r="A41" s="2" t="s">
        <v>249</v>
      </c>
      <c r="B41" s="15">
        <v>860</v>
      </c>
    </row>
    <row r="42" spans="1:2" x14ac:dyDescent="0.3">
      <c r="A42" s="2" t="s">
        <v>295</v>
      </c>
      <c r="B42" s="15">
        <v>856</v>
      </c>
    </row>
    <row r="43" spans="1:2" x14ac:dyDescent="0.3">
      <c r="A43" s="2" t="s">
        <v>152</v>
      </c>
      <c r="B43" s="15">
        <v>664</v>
      </c>
    </row>
    <row r="44" spans="1:2" x14ac:dyDescent="0.3">
      <c r="A44" s="2" t="s">
        <v>450</v>
      </c>
      <c r="B44" s="15">
        <v>612</v>
      </c>
    </row>
    <row r="45" spans="1:2" x14ac:dyDescent="0.3">
      <c r="A45" s="2" t="s">
        <v>257</v>
      </c>
      <c r="B45" s="15">
        <v>560</v>
      </c>
    </row>
    <row r="46" spans="1:2" x14ac:dyDescent="0.3">
      <c r="A46" s="2" t="s">
        <v>185</v>
      </c>
      <c r="B46" s="15">
        <v>492</v>
      </c>
    </row>
    <row r="47" spans="1:2" x14ac:dyDescent="0.3">
      <c r="A47" s="2" t="s">
        <v>213</v>
      </c>
      <c r="B47" s="15">
        <v>452</v>
      </c>
    </row>
    <row r="48" spans="1:2" x14ac:dyDescent="0.3">
      <c r="A48" s="2" t="s">
        <v>229</v>
      </c>
      <c r="B48" s="15">
        <v>312</v>
      </c>
    </row>
    <row r="49" spans="1:2" x14ac:dyDescent="0.3">
      <c r="A49" s="2" t="s">
        <v>268</v>
      </c>
      <c r="B49" s="15">
        <v>253</v>
      </c>
    </row>
    <row r="50" spans="1:2" x14ac:dyDescent="0.3">
      <c r="A50" s="2" t="s">
        <v>320</v>
      </c>
      <c r="B50" s="15">
        <v>217</v>
      </c>
    </row>
    <row r="51" spans="1:2" x14ac:dyDescent="0.3">
      <c r="A51" s="2" t="s">
        <v>265</v>
      </c>
      <c r="B51" s="15">
        <v>192</v>
      </c>
    </row>
    <row r="52" spans="1:2" x14ac:dyDescent="0.3">
      <c r="A52" s="2" t="s">
        <v>115</v>
      </c>
      <c r="B52" s="15">
        <v>192</v>
      </c>
    </row>
    <row r="53" spans="1:2" x14ac:dyDescent="0.3">
      <c r="A53" s="2" t="s">
        <v>743</v>
      </c>
      <c r="B53" s="15">
        <v>192</v>
      </c>
    </row>
    <row r="54" spans="1:2" x14ac:dyDescent="0.3">
      <c r="A54" s="2" t="s">
        <v>313</v>
      </c>
      <c r="B54" s="15">
        <v>148</v>
      </c>
    </row>
    <row r="55" spans="1:2" x14ac:dyDescent="0.3">
      <c r="A55" s="2" t="s">
        <v>355</v>
      </c>
      <c r="B55" s="15">
        <v>96</v>
      </c>
    </row>
    <row r="56" spans="1:2" x14ac:dyDescent="0.3">
      <c r="A56" s="2" t="s">
        <v>429</v>
      </c>
      <c r="B56" s="15">
        <v>72</v>
      </c>
    </row>
    <row r="57" spans="1:2" x14ac:dyDescent="0.3">
      <c r="A57" s="2" t="s">
        <v>724</v>
      </c>
      <c r="B57" s="15">
        <v>60</v>
      </c>
    </row>
    <row r="58" spans="1:2" x14ac:dyDescent="0.3">
      <c r="A58" s="2" t="s">
        <v>330</v>
      </c>
      <c r="B58" s="15">
        <v>52</v>
      </c>
    </row>
    <row r="59" spans="1:2" x14ac:dyDescent="0.3">
      <c r="A59" s="2" t="s">
        <v>245</v>
      </c>
      <c r="B59" s="15">
        <v>48</v>
      </c>
    </row>
    <row r="60" spans="1:2" x14ac:dyDescent="0.3">
      <c r="A60" s="2" t="s">
        <v>382</v>
      </c>
      <c r="B60" s="15">
        <v>40</v>
      </c>
    </row>
    <row r="61" spans="1:2" x14ac:dyDescent="0.3">
      <c r="A61" s="2" t="s">
        <v>310</v>
      </c>
      <c r="B61" s="15">
        <v>36</v>
      </c>
    </row>
    <row r="62" spans="1:2" x14ac:dyDescent="0.3">
      <c r="A62" s="2" t="s">
        <v>408</v>
      </c>
      <c r="B62" s="15">
        <v>29</v>
      </c>
    </row>
    <row r="63" spans="1:2" x14ac:dyDescent="0.3">
      <c r="A63" s="2" t="s">
        <v>425</v>
      </c>
      <c r="B63" s="15">
        <v>24</v>
      </c>
    </row>
    <row r="64" spans="1:2" x14ac:dyDescent="0.3">
      <c r="A64" s="2" t="s">
        <v>173</v>
      </c>
      <c r="B64" s="15">
        <v>18</v>
      </c>
    </row>
    <row r="65" spans="1:12" x14ac:dyDescent="0.3">
      <c r="A65" s="2" t="s">
        <v>764</v>
      </c>
      <c r="B65" s="15">
        <v>131412</v>
      </c>
    </row>
    <row r="67" spans="1:12" x14ac:dyDescent="0.3">
      <c r="A67" s="2" t="s">
        <v>785</v>
      </c>
      <c r="D67" t="s">
        <v>784</v>
      </c>
      <c r="F67">
        <v>4</v>
      </c>
      <c r="L67">
        <v>5</v>
      </c>
    </row>
    <row r="68" spans="1:12" x14ac:dyDescent="0.3">
      <c r="A68" s="1" t="s">
        <v>763</v>
      </c>
      <c r="B68" t="s">
        <v>765</v>
      </c>
      <c r="D68" s="1" t="s">
        <v>763</v>
      </c>
      <c r="E68" t="s">
        <v>795</v>
      </c>
    </row>
    <row r="69" spans="1:12" x14ac:dyDescent="0.3">
      <c r="A69" s="2" t="s">
        <v>105</v>
      </c>
      <c r="B69" s="3">
        <v>14692194084.189999</v>
      </c>
      <c r="D69" s="2" t="s">
        <v>207</v>
      </c>
      <c r="E69" s="15">
        <v>428</v>
      </c>
    </row>
    <row r="70" spans="1:12" x14ac:dyDescent="0.3">
      <c r="A70" s="2" t="s">
        <v>136</v>
      </c>
      <c r="B70" s="3">
        <v>7509460029.1400003</v>
      </c>
      <c r="D70" s="2" t="s">
        <v>105</v>
      </c>
      <c r="E70" s="15">
        <v>501</v>
      </c>
    </row>
    <row r="71" spans="1:12" x14ac:dyDescent="0.3">
      <c r="A71" s="2" t="s">
        <v>64</v>
      </c>
      <c r="B71" s="3">
        <v>197965657.81999999</v>
      </c>
      <c r="D71" s="2" t="s">
        <v>64</v>
      </c>
      <c r="E71" s="15">
        <v>87</v>
      </c>
    </row>
    <row r="72" spans="1:12" x14ac:dyDescent="0.3">
      <c r="A72" s="2" t="s">
        <v>207</v>
      </c>
      <c r="B72" s="3">
        <v>299507.34000000008</v>
      </c>
      <c r="D72" s="2" t="s">
        <v>21</v>
      </c>
      <c r="E72" s="15">
        <v>67</v>
      </c>
    </row>
    <row r="73" spans="1:12" x14ac:dyDescent="0.3">
      <c r="A73" s="2" t="s">
        <v>21</v>
      </c>
      <c r="B73" s="3">
        <v>0</v>
      </c>
      <c r="D73" s="2" t="s">
        <v>136</v>
      </c>
      <c r="E73" s="15">
        <v>418</v>
      </c>
    </row>
    <row r="74" spans="1:12" x14ac:dyDescent="0.3">
      <c r="A74" s="2" t="s">
        <v>764</v>
      </c>
      <c r="B74" s="3">
        <v>22399919278.489998</v>
      </c>
      <c r="D74" s="2" t="s">
        <v>764</v>
      </c>
      <c r="E74" s="15">
        <v>1501</v>
      </c>
    </row>
    <row r="76" spans="1:12" x14ac:dyDescent="0.3">
      <c r="A76" t="s">
        <v>786</v>
      </c>
    </row>
    <row r="77" spans="1:12" x14ac:dyDescent="0.3">
      <c r="A77" s="1" t="s">
        <v>1</v>
      </c>
      <c r="B77" t="s">
        <v>787</v>
      </c>
    </row>
    <row r="79" spans="1:12" x14ac:dyDescent="0.3">
      <c r="A79" s="1" t="s">
        <v>763</v>
      </c>
      <c r="B79" t="s">
        <v>768</v>
      </c>
    </row>
    <row r="80" spans="1:12" x14ac:dyDescent="0.3">
      <c r="A80" s="2" t="s">
        <v>114</v>
      </c>
      <c r="B80" s="15">
        <v>1534.1739130434783</v>
      </c>
    </row>
    <row r="81" spans="1:2" x14ac:dyDescent="0.3">
      <c r="A81" s="2" t="s">
        <v>60</v>
      </c>
      <c r="B81" s="15">
        <v>69.115248226950357</v>
      </c>
    </row>
    <row r="82" spans="1:2" x14ac:dyDescent="0.3">
      <c r="A82" s="2" t="s">
        <v>81</v>
      </c>
      <c r="B82" s="15">
        <v>57.774074074074072</v>
      </c>
    </row>
    <row r="83" spans="1:2" x14ac:dyDescent="0.3">
      <c r="A83" s="2" t="s">
        <v>45</v>
      </c>
      <c r="B83" s="15">
        <v>15.647482014388489</v>
      </c>
    </row>
    <row r="84" spans="1:2" x14ac:dyDescent="0.3">
      <c r="A84" s="2" t="s">
        <v>212</v>
      </c>
      <c r="B84" s="15">
        <v>13.2</v>
      </c>
    </row>
    <row r="85" spans="1:2" x14ac:dyDescent="0.3">
      <c r="A85" s="2" t="s">
        <v>248</v>
      </c>
      <c r="B85" s="15">
        <v>12</v>
      </c>
    </row>
    <row r="86" spans="1:2" x14ac:dyDescent="0.3">
      <c r="A86" s="2" t="s">
        <v>36</v>
      </c>
      <c r="B86" s="15">
        <v>10</v>
      </c>
    </row>
    <row r="87" spans="1:2" x14ac:dyDescent="0.3">
      <c r="A87" s="2" t="s">
        <v>24</v>
      </c>
      <c r="B87" s="15">
        <v>4.333333333333333</v>
      </c>
    </row>
    <row r="88" spans="1:2" x14ac:dyDescent="0.3">
      <c r="A88" s="2" t="s">
        <v>449</v>
      </c>
      <c r="B88" s="15">
        <v>4</v>
      </c>
    </row>
    <row r="89" spans="1:2" x14ac:dyDescent="0.3">
      <c r="A89" s="2" t="s">
        <v>294</v>
      </c>
      <c r="B89" s="15">
        <v>3.25</v>
      </c>
    </row>
    <row r="90" spans="1:2" x14ac:dyDescent="0.3">
      <c r="A90" s="2" t="s">
        <v>256</v>
      </c>
      <c r="B90" s="15">
        <v>3</v>
      </c>
    </row>
    <row r="91" spans="1:2" x14ac:dyDescent="0.3">
      <c r="A91" s="2" t="s">
        <v>16</v>
      </c>
      <c r="B91" s="15">
        <v>1.6666666666666667</v>
      </c>
    </row>
    <row r="92" spans="1:2" x14ac:dyDescent="0.3">
      <c r="A92" s="2" t="s">
        <v>241</v>
      </c>
      <c r="B92" s="15">
        <v>1.5</v>
      </c>
    </row>
    <row r="93" spans="1:2" x14ac:dyDescent="0.3">
      <c r="A93" s="2" t="s">
        <v>184</v>
      </c>
      <c r="B93" s="15">
        <v>1</v>
      </c>
    </row>
    <row r="94" spans="1:2" x14ac:dyDescent="0.3">
      <c r="A94" s="2" t="s">
        <v>764</v>
      </c>
      <c r="B94" s="15">
        <v>90.374509803921569</v>
      </c>
    </row>
    <row r="104" spans="1:6" x14ac:dyDescent="0.3">
      <c r="A104" t="s">
        <v>788</v>
      </c>
    </row>
    <row r="105" spans="1:6" x14ac:dyDescent="0.3">
      <c r="E105" s="1" t="s">
        <v>763</v>
      </c>
      <c r="F105" t="s">
        <v>790</v>
      </c>
    </row>
    <row r="106" spans="1:6" x14ac:dyDescent="0.3">
      <c r="E106" s="2" t="s">
        <v>86</v>
      </c>
      <c r="F106" s="15">
        <v>2306011.4800000023</v>
      </c>
    </row>
    <row r="107" spans="1:6" x14ac:dyDescent="0.3">
      <c r="E107" s="2" t="s">
        <v>92</v>
      </c>
      <c r="F107" s="15">
        <v>354104.07999999996</v>
      </c>
    </row>
    <row r="108" spans="1:6" x14ac:dyDescent="0.3">
      <c r="E108" s="2" t="s">
        <v>153</v>
      </c>
      <c r="F108" s="15">
        <v>278452.78999999986</v>
      </c>
    </row>
    <row r="109" spans="1:6" x14ac:dyDescent="0.3">
      <c r="E109" s="2" t="s">
        <v>174</v>
      </c>
      <c r="F109" s="15">
        <v>222025.21</v>
      </c>
    </row>
    <row r="110" spans="1:6" x14ac:dyDescent="0.3">
      <c r="E110" s="2" t="s">
        <v>438</v>
      </c>
      <c r="F110" s="15">
        <v>55272</v>
      </c>
    </row>
    <row r="111" spans="1:6" x14ac:dyDescent="0.3">
      <c r="E111" s="2" t="s">
        <v>20</v>
      </c>
      <c r="F111" s="15">
        <v>24273.58</v>
      </c>
    </row>
    <row r="112" spans="1:6" x14ac:dyDescent="0.3">
      <c r="E112" s="2" t="s">
        <v>192</v>
      </c>
      <c r="F112" s="15">
        <v>16289.679999999998</v>
      </c>
    </row>
    <row r="113" spans="1:6" x14ac:dyDescent="0.3">
      <c r="E113" s="2" t="s">
        <v>179</v>
      </c>
      <c r="F113" s="15">
        <v>16074.589999999998</v>
      </c>
    </row>
    <row r="114" spans="1:6" x14ac:dyDescent="0.3">
      <c r="E114" s="2" t="s">
        <v>28</v>
      </c>
      <c r="F114" s="15">
        <v>8470.369999999999</v>
      </c>
    </row>
    <row r="115" spans="1:6" x14ac:dyDescent="0.3">
      <c r="E115" s="2" t="s">
        <v>789</v>
      </c>
      <c r="F115" s="15">
        <v>0</v>
      </c>
    </row>
    <row r="116" spans="1:6" x14ac:dyDescent="0.3">
      <c r="E116" s="2" t="s">
        <v>764</v>
      </c>
      <c r="F116" s="15">
        <v>3280973.7800000021</v>
      </c>
    </row>
    <row r="121" spans="1:6" x14ac:dyDescent="0.3">
      <c r="A121" t="s">
        <v>791</v>
      </c>
    </row>
    <row r="122" spans="1:6" x14ac:dyDescent="0.3">
      <c r="A122" s="1" t="s">
        <v>794</v>
      </c>
      <c r="B122" s="1" t="s">
        <v>792</v>
      </c>
    </row>
    <row r="123" spans="1:6" x14ac:dyDescent="0.3">
      <c r="A123" s="1" t="s">
        <v>763</v>
      </c>
      <c r="B123" t="s">
        <v>207</v>
      </c>
    </row>
    <row r="124" spans="1:6" x14ac:dyDescent="0.3">
      <c r="A124" s="2" t="s">
        <v>83</v>
      </c>
      <c r="B124" s="15">
        <v>399</v>
      </c>
    </row>
    <row r="125" spans="1:6" x14ac:dyDescent="0.3">
      <c r="A125" s="2" t="s">
        <v>57</v>
      </c>
      <c r="B125" s="15">
        <v>29</v>
      </c>
    </row>
    <row r="126" spans="1:6" x14ac:dyDescent="0.3">
      <c r="A126" s="2" t="s">
        <v>764</v>
      </c>
      <c r="B126" s="15">
        <v>428</v>
      </c>
    </row>
    <row r="144" spans="1:1" x14ac:dyDescent="0.3">
      <c r="A144" t="s">
        <v>793</v>
      </c>
    </row>
    <row r="145" spans="1:5" x14ac:dyDescent="0.3">
      <c r="A145" s="1" t="s">
        <v>763</v>
      </c>
      <c r="B145" t="s">
        <v>765</v>
      </c>
      <c r="C145" t="s">
        <v>790</v>
      </c>
      <c r="D145" t="s">
        <v>779</v>
      </c>
      <c r="E145" t="s">
        <v>778</v>
      </c>
    </row>
    <row r="146" spans="1:5" x14ac:dyDescent="0.3">
      <c r="A146" s="2" t="s">
        <v>207</v>
      </c>
      <c r="B146" s="15">
        <v>299507.34000000008</v>
      </c>
      <c r="C146" s="15">
        <v>873150.14999999921</v>
      </c>
      <c r="D146" s="15">
        <v>159</v>
      </c>
      <c r="E146" s="15">
        <v>-1485</v>
      </c>
    </row>
    <row r="147" spans="1:5" x14ac:dyDescent="0.3">
      <c r="A147" s="2" t="s">
        <v>105</v>
      </c>
      <c r="B147" s="15">
        <v>14692194084.189999</v>
      </c>
      <c r="C147" s="15">
        <v>0</v>
      </c>
      <c r="D147" s="15">
        <v>56496</v>
      </c>
      <c r="E147" s="15">
        <v>0</v>
      </c>
    </row>
    <row r="148" spans="1:5" x14ac:dyDescent="0.3">
      <c r="A148" s="2" t="s">
        <v>64</v>
      </c>
      <c r="B148" s="15">
        <v>197965657.81999999</v>
      </c>
      <c r="C148" s="15">
        <v>1788878.95</v>
      </c>
      <c r="D148" s="15">
        <v>7732</v>
      </c>
      <c r="E148" s="15">
        <v>-110</v>
      </c>
    </row>
    <row r="149" spans="1:5" x14ac:dyDescent="0.3">
      <c r="A149" s="2" t="s">
        <v>21</v>
      </c>
      <c r="B149" s="15">
        <v>0</v>
      </c>
      <c r="C149" s="15">
        <v>183362.10000000006</v>
      </c>
      <c r="D149" s="15">
        <v>0</v>
      </c>
      <c r="E149" s="15">
        <v>-117</v>
      </c>
    </row>
    <row r="150" spans="1:5" x14ac:dyDescent="0.3">
      <c r="A150" s="2" t="s">
        <v>136</v>
      </c>
      <c r="B150" s="15">
        <v>7509460029.1400003</v>
      </c>
      <c r="C150" s="15">
        <v>435582.57999999996</v>
      </c>
      <c r="D150" s="15">
        <v>27795</v>
      </c>
      <c r="E150" s="15">
        <v>-90</v>
      </c>
    </row>
    <row r="151" spans="1:5" x14ac:dyDescent="0.3">
      <c r="A151" s="2" t="s">
        <v>789</v>
      </c>
      <c r="B151" s="15"/>
      <c r="C151" s="15"/>
      <c r="D151" s="15"/>
      <c r="E151" s="15"/>
    </row>
    <row r="152" spans="1:5" x14ac:dyDescent="0.3">
      <c r="A152" s="2" t="s">
        <v>764</v>
      </c>
      <c r="B152" s="15">
        <v>22399919278.489998</v>
      </c>
      <c r="C152" s="15">
        <v>3280973.7799999993</v>
      </c>
      <c r="D152" s="15">
        <v>92182</v>
      </c>
      <c r="E152" s="15">
        <v>-1802</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B51C04AD-5407-44CC-A79A-023F94ECB68A}">
  <ds:schemaRefs/>
</ds:datastoreItem>
</file>

<file path=customXml/itemProps2.xml><?xml version="1.0" encoding="utf-8"?>
<ds:datastoreItem xmlns:ds="http://schemas.openxmlformats.org/officeDocument/2006/customXml" ds:itemID="{600121C7-F017-4D09-9834-725B9292C123}">
  <ds:schemaRefs/>
</ds:datastoreItem>
</file>

<file path=customXml/itemProps3.xml><?xml version="1.0" encoding="utf-8"?>
<ds:datastoreItem xmlns:ds="http://schemas.openxmlformats.org/officeDocument/2006/customXml" ds:itemID="{7E3C3E30-8739-469C-B2FD-BA1F2050DC42}">
  <ds:schemaRefs/>
</ds:datastoreItem>
</file>

<file path=customXml/itemProps4.xml><?xml version="1.0" encoding="utf-8"?>
<ds:datastoreItem xmlns:ds="http://schemas.openxmlformats.org/officeDocument/2006/customXml" ds:itemID="{346225D3-701E-4202-B12B-3429CB5808B6}">
  <ds:schemaRefs/>
</ds:datastoreItem>
</file>

<file path=customXml/itemProps5.xml><?xml version="1.0" encoding="utf-8"?>
<ds:datastoreItem xmlns:ds="http://schemas.openxmlformats.org/officeDocument/2006/customXml" ds:itemID="{E2EAEBF8-727A-4DF9-ADCF-1C9050DFF5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Dashboard</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Mehta</dc:creator>
  <cp:lastModifiedBy>DEEKSHITHA AMIN</cp:lastModifiedBy>
  <dcterms:created xsi:type="dcterms:W3CDTF">2024-12-21T18:19:35Z</dcterms:created>
  <dcterms:modified xsi:type="dcterms:W3CDTF">2024-12-25T12:45:51Z</dcterms:modified>
</cp:coreProperties>
</file>