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microsoft.com/office/2020/02/relationships/classificationlabels" Target="docMetadata/LabelInfo.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9"/>
  <workbookPr/>
  <mc:AlternateContent xmlns:mc="http://schemas.openxmlformats.org/markup-compatibility/2006">
    <mc:Choice Requires="x15">
      <x15ac:absPath xmlns:x15ac="http://schemas.microsoft.com/office/spreadsheetml/2010/11/ac" url="https://d.docs.live.net/8DFF73D79707108E/Documents/"/>
    </mc:Choice>
  </mc:AlternateContent>
  <xr:revisionPtr revIDLastSave="0" documentId="8_{1B07CA88-70AA-4834-B54E-CD29D3BE58AF}" xr6:coauthVersionLast="47" xr6:coauthVersionMax="47" xr10:uidLastSave="{00000000-0000-0000-0000-000000000000}"/>
  <bookViews>
    <workbookView xWindow="-108" yWindow="-108" windowWidth="23256" windowHeight="13896" firstSheet="5" activeTab="5" xr2:uid="{00000000-000D-0000-FFFF-FFFF00000000}"/>
  </bookViews>
  <sheets>
    <sheet name="Resource" sheetId="1" r:id="rId1"/>
    <sheet name="Sampled Data" sheetId="2" r:id="rId2"/>
    <sheet name="Simple Random Sampling" sheetId="13" r:id="rId3"/>
    <sheet name="Simple teknik" sheetId="3" state="hidden" r:id="rId4"/>
    <sheet name="Cluster Resource" sheetId="6" r:id="rId5"/>
    <sheet name="Cluster teknik" sheetId="5" r:id="rId6"/>
    <sheet name="ClusterBandung" sheetId="7" r:id="rId7"/>
    <sheet name="CalcBandung" sheetId="10" r:id="rId8"/>
    <sheet name="ClusterMalang" sheetId="9" r:id="rId9"/>
    <sheet name="CalcMalang" sheetId="11" r:id="rId10"/>
    <sheet name="ClusterSemarang" sheetId="8" r:id="rId11"/>
    <sheet name="CalcSemarang" sheetId="12"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4" i="13" l="1"/>
  <c r="N4" i="13"/>
  <c r="R16" i="5"/>
  <c r="S16" i="5"/>
  <c r="T16" i="5"/>
  <c r="U16" i="5"/>
  <c r="V16" i="5"/>
  <c r="Q16" i="5"/>
  <c r="K16" i="5"/>
  <c r="L16" i="5"/>
  <c r="M16" i="5"/>
  <c r="N16" i="5"/>
  <c r="O16" i="5"/>
  <c r="P16" i="5"/>
  <c r="J16" i="5"/>
  <c r="C16" i="5"/>
  <c r="D16" i="5"/>
  <c r="E16" i="5"/>
  <c r="F16" i="5"/>
  <c r="G16" i="5"/>
  <c r="H16" i="5"/>
  <c r="I16" i="5"/>
  <c r="B16" i="5"/>
  <c r="R15" i="5"/>
  <c r="S15" i="5"/>
  <c r="T15" i="5"/>
  <c r="U15" i="5"/>
  <c r="V15" i="5"/>
  <c r="Q15" i="5"/>
  <c r="K15" i="5"/>
  <c r="L15" i="5"/>
  <c r="M15" i="5"/>
  <c r="N15" i="5"/>
  <c r="O15" i="5"/>
  <c r="P15" i="5"/>
  <c r="J15" i="5"/>
  <c r="C15" i="5"/>
  <c r="D15" i="5"/>
  <c r="E15" i="5"/>
  <c r="F15" i="5"/>
  <c r="G15" i="5"/>
  <c r="H15" i="5"/>
  <c r="I15" i="5"/>
  <c r="B15" i="5"/>
  <c r="R14" i="5"/>
  <c r="S14" i="5"/>
  <c r="T14" i="5"/>
  <c r="U14" i="5"/>
  <c r="V14" i="5"/>
  <c r="Q14" i="5"/>
  <c r="N14" i="5"/>
  <c r="O14" i="5"/>
  <c r="P14" i="5"/>
  <c r="K14" i="5"/>
  <c r="L14" i="5"/>
  <c r="M14" i="5"/>
  <c r="J14" i="5"/>
  <c r="D14" i="5"/>
  <c r="E14" i="5"/>
  <c r="F14" i="5"/>
  <c r="G14" i="5"/>
  <c r="H14" i="5"/>
  <c r="I14" i="5"/>
  <c r="C14" i="5"/>
  <c r="B14" i="5"/>
  <c r="B4" i="11"/>
  <c r="G12" i="13"/>
  <c r="G13" i="13"/>
  <c r="G14" i="13"/>
  <c r="G15" i="13"/>
  <c r="G16" i="13"/>
  <c r="G17" i="13"/>
  <c r="G18" i="13"/>
  <c r="G19" i="13"/>
  <c r="G20" i="13"/>
  <c r="G21" i="13"/>
  <c r="G22" i="13"/>
  <c r="G23" i="13"/>
  <c r="G24" i="13"/>
  <c r="G25" i="13"/>
  <c r="G26" i="13"/>
  <c r="G27" i="13"/>
  <c r="G28" i="13"/>
  <c r="G29" i="13"/>
  <c r="G30" i="13"/>
  <c r="G31" i="13"/>
  <c r="G32" i="13"/>
  <c r="G33" i="13"/>
  <c r="G34" i="13"/>
  <c r="G35" i="13"/>
  <c r="G36" i="13"/>
  <c r="G37" i="13"/>
  <c r="G38" i="13"/>
  <c r="G39" i="13"/>
  <c r="G40" i="13"/>
  <c r="G41" i="13"/>
  <c r="G42" i="13"/>
  <c r="G43" i="13"/>
  <c r="G44" i="13"/>
  <c r="G45" i="13"/>
  <c r="G46" i="13"/>
  <c r="G47" i="13"/>
  <c r="G48" i="13"/>
  <c r="G49" i="13"/>
  <c r="G50" i="13"/>
  <c r="G51" i="13"/>
  <c r="G52" i="13"/>
  <c r="G53" i="13"/>
  <c r="G54" i="13"/>
  <c r="G55" i="13"/>
  <c r="G56" i="13"/>
  <c r="G57" i="13"/>
  <c r="G58" i="13"/>
  <c r="G59" i="13"/>
  <c r="G60" i="13"/>
  <c r="G61" i="13"/>
  <c r="G62" i="13"/>
  <c r="G63" i="13"/>
  <c r="G64" i="13"/>
  <c r="G65" i="13"/>
  <c r="G66" i="13"/>
  <c r="G67" i="13"/>
  <c r="G68" i="13"/>
  <c r="G69" i="13"/>
  <c r="G70" i="13"/>
  <c r="G71" i="13"/>
  <c r="G72" i="13"/>
  <c r="G73" i="13"/>
  <c r="G74" i="13"/>
  <c r="G75" i="13"/>
  <c r="G76" i="13"/>
  <c r="G77" i="13"/>
  <c r="G78" i="13"/>
  <c r="G79" i="13"/>
  <c r="G80" i="13"/>
  <c r="G81" i="13"/>
  <c r="G82" i="13"/>
  <c r="G83" i="13"/>
  <c r="G84" i="13"/>
  <c r="G85" i="13"/>
  <c r="G86" i="13"/>
  <c r="G87" i="13"/>
  <c r="G88" i="13"/>
  <c r="G89" i="13"/>
  <c r="G90" i="13"/>
  <c r="G91" i="13"/>
  <c r="G11" i="13"/>
  <c r="C24" i="9"/>
  <c r="C25" i="9"/>
  <c r="E28" i="9"/>
  <c r="L25" i="9"/>
  <c r="L26" i="9"/>
  <c r="L27" i="9"/>
  <c r="L28" i="9"/>
  <c r="L29" i="9"/>
  <c r="L30" i="9"/>
  <c r="L31" i="9"/>
  <c r="L32" i="9"/>
  <c r="L33" i="9"/>
  <c r="L34" i="9"/>
  <c r="L35" i="9"/>
  <c r="L36" i="9"/>
  <c r="L37" i="9"/>
  <c r="L38" i="9"/>
  <c r="L39" i="9"/>
  <c r="L40" i="9"/>
  <c r="L41" i="9"/>
  <c r="M41" i="9"/>
  <c r="K25" i="9"/>
  <c r="K26" i="9"/>
  <c r="K27" i="9"/>
  <c r="K28" i="9"/>
  <c r="K29" i="9"/>
  <c r="K30" i="9"/>
  <c r="K31" i="9"/>
  <c r="K32" i="9"/>
  <c r="K33" i="9"/>
  <c r="K34" i="9"/>
  <c r="K35" i="9"/>
  <c r="K36" i="9"/>
  <c r="K37" i="9"/>
  <c r="K38" i="9"/>
  <c r="K39" i="9"/>
  <c r="K40" i="9"/>
  <c r="K41" i="9"/>
  <c r="O41" i="9"/>
  <c r="J25" i="9"/>
  <c r="J26" i="9"/>
  <c r="J27" i="9"/>
  <c r="J28" i="9"/>
  <c r="J29" i="9"/>
  <c r="J30" i="9"/>
  <c r="J31" i="9"/>
  <c r="J32" i="9"/>
  <c r="J33" i="9"/>
  <c r="J34" i="9"/>
  <c r="J35" i="9"/>
  <c r="J36" i="9"/>
  <c r="J37" i="9"/>
  <c r="J38" i="9"/>
  <c r="J39" i="9"/>
  <c r="J40" i="9"/>
  <c r="J41" i="9"/>
  <c r="N41" i="9"/>
  <c r="I25" i="9"/>
  <c r="I26" i="9"/>
  <c r="I27" i="9"/>
  <c r="I28" i="9"/>
  <c r="I29" i="9"/>
  <c r="I30" i="9"/>
  <c r="I31" i="9"/>
  <c r="I32" i="9"/>
  <c r="I33" i="9"/>
  <c r="I34" i="9"/>
  <c r="I35" i="9"/>
  <c r="I36" i="9"/>
  <c r="I37" i="9"/>
  <c r="I38" i="9"/>
  <c r="I39" i="9"/>
  <c r="I40" i="9"/>
  <c r="I41" i="9"/>
  <c r="P41" i="9"/>
  <c r="H25" i="9"/>
  <c r="H26" i="9"/>
  <c r="H27" i="9"/>
  <c r="H28" i="9"/>
  <c r="H29" i="9"/>
  <c r="H30" i="9"/>
  <c r="H31" i="9"/>
  <c r="H32" i="9"/>
  <c r="H33" i="9"/>
  <c r="H34" i="9"/>
  <c r="H35" i="9"/>
  <c r="H36" i="9"/>
  <c r="H37" i="9"/>
  <c r="H38" i="9"/>
  <c r="H39" i="9"/>
  <c r="H40" i="9"/>
  <c r="H41" i="9"/>
  <c r="Q41" i="9"/>
  <c r="R41" i="9"/>
  <c r="G25" i="9"/>
  <c r="G26" i="9"/>
  <c r="G27" i="9"/>
  <c r="G28" i="9"/>
  <c r="G29" i="9"/>
  <c r="G30" i="9"/>
  <c r="G31" i="9"/>
  <c r="G32" i="9"/>
  <c r="G33" i="9"/>
  <c r="G34" i="9"/>
  <c r="G35" i="9"/>
  <c r="G36" i="9"/>
  <c r="G37" i="9"/>
  <c r="G38" i="9"/>
  <c r="G39" i="9"/>
  <c r="G40" i="9"/>
  <c r="G41" i="9"/>
  <c r="S41" i="9"/>
  <c r="T41" i="9"/>
  <c r="F25" i="9"/>
  <c r="F26" i="9"/>
  <c r="F27" i="9"/>
  <c r="F28" i="9"/>
  <c r="F29" i="9"/>
  <c r="F30" i="9"/>
  <c r="F31" i="9"/>
  <c r="F32" i="9"/>
  <c r="F33" i="9"/>
  <c r="F34" i="9"/>
  <c r="F35" i="9"/>
  <c r="F36" i="9"/>
  <c r="F37" i="9"/>
  <c r="F38" i="9"/>
  <c r="F39" i="9"/>
  <c r="F40" i="9"/>
  <c r="F41" i="9"/>
  <c r="U41" i="9"/>
  <c r="V41" i="9"/>
  <c r="E41" i="9"/>
  <c r="D41" i="9"/>
  <c r="W41" i="9"/>
  <c r="C41" i="9"/>
  <c r="D3" i="12"/>
  <c r="E3" i="12"/>
  <c r="F3" i="12"/>
  <c r="G3" i="12"/>
  <c r="H3" i="12"/>
  <c r="I3" i="12"/>
  <c r="J3" i="12"/>
  <c r="K3" i="12"/>
  <c r="L3" i="12"/>
  <c r="M3" i="12"/>
  <c r="N3" i="12"/>
  <c r="O3" i="12"/>
  <c r="P3" i="12"/>
  <c r="Q3" i="12"/>
  <c r="R3" i="12"/>
  <c r="S3" i="12"/>
  <c r="T3" i="12"/>
  <c r="U3" i="12"/>
  <c r="V3" i="12"/>
  <c r="C3" i="12"/>
  <c r="B3" i="12"/>
  <c r="B3" i="10"/>
  <c r="C4" i="12"/>
  <c r="D4" i="12"/>
  <c r="E4" i="12"/>
  <c r="F4" i="12"/>
  <c r="G4" i="12"/>
  <c r="H4" i="12"/>
  <c r="I4" i="12"/>
  <c r="J4" i="12"/>
  <c r="K4" i="12"/>
  <c r="L4" i="12"/>
  <c r="M4" i="12"/>
  <c r="N4" i="12"/>
  <c r="O4" i="12"/>
  <c r="P4" i="12"/>
  <c r="Q4" i="12"/>
  <c r="R4" i="12"/>
  <c r="S4" i="12"/>
  <c r="T4" i="12"/>
  <c r="U4" i="12"/>
  <c r="V4" i="12"/>
  <c r="B4" i="10"/>
  <c r="D2" i="12"/>
  <c r="E2" i="12"/>
  <c r="F2" i="12"/>
  <c r="G2" i="12"/>
  <c r="H2" i="12"/>
  <c r="I2" i="12"/>
  <c r="J2" i="12"/>
  <c r="K2" i="12"/>
  <c r="L2" i="12"/>
  <c r="M2" i="12"/>
  <c r="N2" i="12"/>
  <c r="O2" i="12"/>
  <c r="P2" i="12"/>
  <c r="Q2" i="12"/>
  <c r="R2" i="12"/>
  <c r="S2" i="12"/>
  <c r="T2" i="12"/>
  <c r="U2" i="12"/>
  <c r="V2" i="12"/>
  <c r="C2" i="12"/>
  <c r="B4" i="12"/>
  <c r="B2" i="12"/>
  <c r="W25" i="9"/>
  <c r="W26" i="9"/>
  <c r="W27" i="9"/>
  <c r="W28" i="9"/>
  <c r="W29" i="9"/>
  <c r="W30" i="9"/>
  <c r="W31" i="9"/>
  <c r="W32" i="9"/>
  <c r="W33" i="9"/>
  <c r="W34" i="9"/>
  <c r="W35" i="9"/>
  <c r="W36" i="9"/>
  <c r="W37" i="9"/>
  <c r="W38" i="9"/>
  <c r="W39" i="9"/>
  <c r="W40" i="9"/>
  <c r="V25" i="9"/>
  <c r="V26" i="9"/>
  <c r="V27" i="9"/>
  <c r="V28" i="9"/>
  <c r="V29" i="9"/>
  <c r="V30" i="9"/>
  <c r="V31" i="9"/>
  <c r="V32" i="9"/>
  <c r="V33" i="9"/>
  <c r="V34" i="9"/>
  <c r="V35" i="9"/>
  <c r="V36" i="9"/>
  <c r="V37" i="9"/>
  <c r="V38" i="9"/>
  <c r="V39" i="9"/>
  <c r="V40" i="9"/>
  <c r="U25" i="9"/>
  <c r="U26" i="9"/>
  <c r="U27" i="9"/>
  <c r="U28" i="9"/>
  <c r="U29" i="9"/>
  <c r="U30" i="9"/>
  <c r="U31" i="9"/>
  <c r="U32" i="9"/>
  <c r="U33" i="9"/>
  <c r="U34" i="9"/>
  <c r="U35" i="9"/>
  <c r="U36" i="9"/>
  <c r="U37" i="9"/>
  <c r="U38" i="9"/>
  <c r="U39" i="9"/>
  <c r="U40" i="9"/>
  <c r="T25" i="9"/>
  <c r="T26" i="9"/>
  <c r="T27" i="9"/>
  <c r="T28" i="9"/>
  <c r="T29" i="9"/>
  <c r="T30" i="9"/>
  <c r="T31" i="9"/>
  <c r="T32" i="9"/>
  <c r="T33" i="9"/>
  <c r="T34" i="9"/>
  <c r="T35" i="9"/>
  <c r="T36" i="9"/>
  <c r="T37" i="9"/>
  <c r="T38" i="9"/>
  <c r="T39" i="9"/>
  <c r="T40" i="9"/>
  <c r="W24" i="9"/>
  <c r="V24" i="9"/>
  <c r="U24" i="9"/>
  <c r="T24" i="9"/>
  <c r="S24" i="9"/>
  <c r="S25" i="9"/>
  <c r="S26" i="9"/>
  <c r="S27" i="9"/>
  <c r="S28" i="9"/>
  <c r="S29" i="9"/>
  <c r="S30" i="9"/>
  <c r="S31" i="9"/>
  <c r="S32" i="9"/>
  <c r="S33" i="9"/>
  <c r="S34" i="9"/>
  <c r="S35" i="9"/>
  <c r="S36" i="9"/>
  <c r="S37" i="9"/>
  <c r="S38" i="9"/>
  <c r="S39" i="9"/>
  <c r="S40" i="9"/>
  <c r="R24" i="9"/>
  <c r="R25" i="9"/>
  <c r="R26" i="9"/>
  <c r="R27" i="9"/>
  <c r="R28" i="9"/>
  <c r="R29" i="9"/>
  <c r="R30" i="9"/>
  <c r="R31" i="9"/>
  <c r="R32" i="9"/>
  <c r="R33" i="9"/>
  <c r="R34" i="9"/>
  <c r="R35" i="9"/>
  <c r="R36" i="9"/>
  <c r="R37" i="9"/>
  <c r="R38" i="9"/>
  <c r="R39" i="9"/>
  <c r="R40" i="9"/>
  <c r="Q24" i="9"/>
  <c r="Q25" i="9"/>
  <c r="Q26" i="9"/>
  <c r="Q27" i="9"/>
  <c r="Q28" i="9"/>
  <c r="Q29" i="9"/>
  <c r="Q30" i="9"/>
  <c r="Q31" i="9"/>
  <c r="Q32" i="9"/>
  <c r="Q33" i="9"/>
  <c r="Q34" i="9"/>
  <c r="Q35" i="9"/>
  <c r="Q36" i="9"/>
  <c r="Q37" i="9"/>
  <c r="Q38" i="9"/>
  <c r="Q39" i="9"/>
  <c r="Q40" i="9"/>
  <c r="P25" i="9"/>
  <c r="P26" i="9"/>
  <c r="P27" i="9"/>
  <c r="P28" i="9"/>
  <c r="P29" i="9"/>
  <c r="P30" i="9"/>
  <c r="P31" i="9"/>
  <c r="P32" i="9"/>
  <c r="P33" i="9"/>
  <c r="P34" i="9"/>
  <c r="P35" i="9"/>
  <c r="P36" i="9"/>
  <c r="P37" i="9"/>
  <c r="P38" i="9"/>
  <c r="P39" i="9"/>
  <c r="P40" i="9"/>
  <c r="O25" i="9"/>
  <c r="O26" i="9"/>
  <c r="O27" i="9"/>
  <c r="O28" i="9"/>
  <c r="O29" i="9"/>
  <c r="O30" i="9"/>
  <c r="O31" i="9"/>
  <c r="O32" i="9"/>
  <c r="O33" i="9"/>
  <c r="O34" i="9"/>
  <c r="O35" i="9"/>
  <c r="O36" i="9"/>
  <c r="O37" i="9"/>
  <c r="O38" i="9"/>
  <c r="O39" i="9"/>
  <c r="O40" i="9"/>
  <c r="P24" i="9"/>
  <c r="O24" i="9"/>
  <c r="N24" i="9"/>
  <c r="N25" i="9"/>
  <c r="N26" i="9"/>
  <c r="N27" i="9"/>
  <c r="N28" i="9"/>
  <c r="N29" i="9"/>
  <c r="N30" i="9"/>
  <c r="N31" i="9"/>
  <c r="N32" i="9"/>
  <c r="N33" i="9"/>
  <c r="N34" i="9"/>
  <c r="N35" i="9"/>
  <c r="N36" i="9"/>
  <c r="N37" i="9"/>
  <c r="N38" i="9"/>
  <c r="N39" i="9"/>
  <c r="N40" i="9"/>
  <c r="M24" i="9"/>
  <c r="M25" i="9"/>
  <c r="M26" i="9"/>
  <c r="M27" i="9"/>
  <c r="M28" i="9"/>
  <c r="M29" i="9"/>
  <c r="M30" i="9"/>
  <c r="M31" i="9"/>
  <c r="M32" i="9"/>
  <c r="M33" i="9"/>
  <c r="M34" i="9"/>
  <c r="M35" i="9"/>
  <c r="M36" i="9"/>
  <c r="M37" i="9"/>
  <c r="M38" i="9"/>
  <c r="M39" i="9"/>
  <c r="M40" i="9"/>
  <c r="L24" i="9"/>
  <c r="K24" i="9"/>
  <c r="J24" i="9"/>
  <c r="W52" i="8"/>
  <c r="W53" i="8"/>
  <c r="W54" i="8"/>
  <c r="W55" i="8"/>
  <c r="W56" i="8"/>
  <c r="W57" i="8"/>
  <c r="W58" i="8"/>
  <c r="W59" i="8"/>
  <c r="W60" i="8"/>
  <c r="W61" i="8"/>
  <c r="W62" i="8"/>
  <c r="W63" i="8"/>
  <c r="W64" i="8"/>
  <c r="W65" i="8"/>
  <c r="W66" i="8"/>
  <c r="W67" i="8"/>
  <c r="W68" i="8"/>
  <c r="W69" i="8"/>
  <c r="W70" i="8"/>
  <c r="W71" i="8"/>
  <c r="W72" i="8"/>
  <c r="W73" i="8"/>
  <c r="W74" i="8"/>
  <c r="W75" i="8"/>
  <c r="W76" i="8"/>
  <c r="W77" i="8"/>
  <c r="W78" i="8"/>
  <c r="W79" i="8"/>
  <c r="W80" i="8"/>
  <c r="W81" i="8"/>
  <c r="W82" i="8"/>
  <c r="W83" i="8"/>
  <c r="W84" i="8"/>
  <c r="W85" i="8"/>
  <c r="W86" i="8"/>
  <c r="W87" i="8"/>
  <c r="W88" i="8"/>
  <c r="W89" i="8"/>
  <c r="W90" i="8"/>
  <c r="W91" i="8"/>
  <c r="V52" i="8"/>
  <c r="V53" i="8"/>
  <c r="V54" i="8"/>
  <c r="V55" i="8"/>
  <c r="V56" i="8"/>
  <c r="V57" i="8"/>
  <c r="V58" i="8"/>
  <c r="V59" i="8"/>
  <c r="V60" i="8"/>
  <c r="V61" i="8"/>
  <c r="V62" i="8"/>
  <c r="V63" i="8"/>
  <c r="V64" i="8"/>
  <c r="V65" i="8"/>
  <c r="V66" i="8"/>
  <c r="V67" i="8"/>
  <c r="V68" i="8"/>
  <c r="V69" i="8"/>
  <c r="V70" i="8"/>
  <c r="V71" i="8"/>
  <c r="V72" i="8"/>
  <c r="V73" i="8"/>
  <c r="V74" i="8"/>
  <c r="V75" i="8"/>
  <c r="V76" i="8"/>
  <c r="V77" i="8"/>
  <c r="V78" i="8"/>
  <c r="V79" i="8"/>
  <c r="V80" i="8"/>
  <c r="V81" i="8"/>
  <c r="V82" i="8"/>
  <c r="V83" i="8"/>
  <c r="V84" i="8"/>
  <c r="V85" i="8"/>
  <c r="V86" i="8"/>
  <c r="V87" i="8"/>
  <c r="V88" i="8"/>
  <c r="V89" i="8"/>
  <c r="V90" i="8"/>
  <c r="V91" i="8"/>
  <c r="U52" i="8"/>
  <c r="U53" i="8"/>
  <c r="U54" i="8"/>
  <c r="U55" i="8"/>
  <c r="U56" i="8"/>
  <c r="U57" i="8"/>
  <c r="U58" i="8"/>
  <c r="U59" i="8"/>
  <c r="U60" i="8"/>
  <c r="U61" i="8"/>
  <c r="U62" i="8"/>
  <c r="U63" i="8"/>
  <c r="U64" i="8"/>
  <c r="U65" i="8"/>
  <c r="U66" i="8"/>
  <c r="U67" i="8"/>
  <c r="U68" i="8"/>
  <c r="U69" i="8"/>
  <c r="U70" i="8"/>
  <c r="U71" i="8"/>
  <c r="U72" i="8"/>
  <c r="U73" i="8"/>
  <c r="U74" i="8"/>
  <c r="U75" i="8"/>
  <c r="U76" i="8"/>
  <c r="U77" i="8"/>
  <c r="U78" i="8"/>
  <c r="U79" i="8"/>
  <c r="U80" i="8"/>
  <c r="U81" i="8"/>
  <c r="U82" i="8"/>
  <c r="U83" i="8"/>
  <c r="U84" i="8"/>
  <c r="U85" i="8"/>
  <c r="U86" i="8"/>
  <c r="U87" i="8"/>
  <c r="U88" i="8"/>
  <c r="U89" i="8"/>
  <c r="U90" i="8"/>
  <c r="U91" i="8"/>
  <c r="I24" i="9"/>
  <c r="T52" i="8"/>
  <c r="T53" i="8"/>
  <c r="T54" i="8"/>
  <c r="T55" i="8"/>
  <c r="T56" i="8"/>
  <c r="T57" i="8"/>
  <c r="T58" i="8"/>
  <c r="T59" i="8"/>
  <c r="T60" i="8"/>
  <c r="T61" i="8"/>
  <c r="T62" i="8"/>
  <c r="T63" i="8"/>
  <c r="T64" i="8"/>
  <c r="T65" i="8"/>
  <c r="T66" i="8"/>
  <c r="T67" i="8"/>
  <c r="T68" i="8"/>
  <c r="T69" i="8"/>
  <c r="T70" i="8"/>
  <c r="T71" i="8"/>
  <c r="T72" i="8"/>
  <c r="T73" i="8"/>
  <c r="T74" i="8"/>
  <c r="T75" i="8"/>
  <c r="T76" i="8"/>
  <c r="T77" i="8"/>
  <c r="T78" i="8"/>
  <c r="T79" i="8"/>
  <c r="T80" i="8"/>
  <c r="T81" i="8"/>
  <c r="T82" i="8"/>
  <c r="T83" i="8"/>
  <c r="T84" i="8"/>
  <c r="T85" i="8"/>
  <c r="T86" i="8"/>
  <c r="T87" i="8"/>
  <c r="T88" i="8"/>
  <c r="T89" i="8"/>
  <c r="T90" i="8"/>
  <c r="T91" i="8"/>
  <c r="H24" i="9"/>
  <c r="G24" i="9"/>
  <c r="S52" i="8"/>
  <c r="S53" i="8"/>
  <c r="S54" i="8"/>
  <c r="S55" i="8"/>
  <c r="S56" i="8"/>
  <c r="S57" i="8"/>
  <c r="S58" i="8"/>
  <c r="S59" i="8"/>
  <c r="S60" i="8"/>
  <c r="S61" i="8"/>
  <c r="S62" i="8"/>
  <c r="S63" i="8"/>
  <c r="S64" i="8"/>
  <c r="S65" i="8"/>
  <c r="S66" i="8"/>
  <c r="S67" i="8"/>
  <c r="S68" i="8"/>
  <c r="S69" i="8"/>
  <c r="S70" i="8"/>
  <c r="S71" i="8"/>
  <c r="S72" i="8"/>
  <c r="S73" i="8"/>
  <c r="S74" i="8"/>
  <c r="S75" i="8"/>
  <c r="S76" i="8"/>
  <c r="S77" i="8"/>
  <c r="S78" i="8"/>
  <c r="S79" i="8"/>
  <c r="S80" i="8"/>
  <c r="S81" i="8"/>
  <c r="S82" i="8"/>
  <c r="S83" i="8"/>
  <c r="S84" i="8"/>
  <c r="S85" i="8"/>
  <c r="S86" i="8"/>
  <c r="S87" i="8"/>
  <c r="S88" i="8"/>
  <c r="S89" i="8"/>
  <c r="S90" i="8"/>
  <c r="S91" i="8"/>
  <c r="R52" i="8"/>
  <c r="R53" i="8"/>
  <c r="R54" i="8"/>
  <c r="R55" i="8"/>
  <c r="R56" i="8"/>
  <c r="R57" i="8"/>
  <c r="R58" i="8"/>
  <c r="R59" i="8"/>
  <c r="R60" i="8"/>
  <c r="R61" i="8"/>
  <c r="R62" i="8"/>
  <c r="R63" i="8"/>
  <c r="R64" i="8"/>
  <c r="R65" i="8"/>
  <c r="R66" i="8"/>
  <c r="R67" i="8"/>
  <c r="R68" i="8"/>
  <c r="R69" i="8"/>
  <c r="R70" i="8"/>
  <c r="R71" i="8"/>
  <c r="R72" i="8"/>
  <c r="R73" i="8"/>
  <c r="R74" i="8"/>
  <c r="R75" i="8"/>
  <c r="R76" i="8"/>
  <c r="R77" i="8"/>
  <c r="R78" i="8"/>
  <c r="R79" i="8"/>
  <c r="R80" i="8"/>
  <c r="R81" i="8"/>
  <c r="R82" i="8"/>
  <c r="R83" i="8"/>
  <c r="R84" i="8"/>
  <c r="R85" i="8"/>
  <c r="R86" i="8"/>
  <c r="R87" i="8"/>
  <c r="R88" i="8"/>
  <c r="R89" i="8"/>
  <c r="R90" i="8"/>
  <c r="R91" i="8"/>
  <c r="F24" i="9"/>
  <c r="Q52" i="8"/>
  <c r="Q53" i="8"/>
  <c r="Q54" i="8"/>
  <c r="Q55" i="8"/>
  <c r="Q56" i="8"/>
  <c r="Q57" i="8"/>
  <c r="Q58" i="8"/>
  <c r="Q59" i="8"/>
  <c r="Q60" i="8"/>
  <c r="Q61" i="8"/>
  <c r="Q62" i="8"/>
  <c r="Q63" i="8"/>
  <c r="Q64" i="8"/>
  <c r="Q65" i="8"/>
  <c r="Q66" i="8"/>
  <c r="Q67" i="8"/>
  <c r="Q68" i="8"/>
  <c r="Q69" i="8"/>
  <c r="Q70" i="8"/>
  <c r="Q71" i="8"/>
  <c r="Q72" i="8"/>
  <c r="Q73" i="8"/>
  <c r="Q74" i="8"/>
  <c r="Q75" i="8"/>
  <c r="Q76" i="8"/>
  <c r="Q77" i="8"/>
  <c r="Q78" i="8"/>
  <c r="Q79" i="8"/>
  <c r="Q80" i="8"/>
  <c r="Q81" i="8"/>
  <c r="Q82" i="8"/>
  <c r="Q83" i="8"/>
  <c r="Q84" i="8"/>
  <c r="Q85" i="8"/>
  <c r="Q86" i="8"/>
  <c r="Q87" i="8"/>
  <c r="Q88" i="8"/>
  <c r="Q89" i="8"/>
  <c r="Q90" i="8"/>
  <c r="Q91" i="8"/>
  <c r="P52" i="8"/>
  <c r="P53" i="8"/>
  <c r="P54" i="8"/>
  <c r="P55" i="8"/>
  <c r="P56" i="8"/>
  <c r="P57" i="8"/>
  <c r="P58" i="8"/>
  <c r="P59" i="8"/>
  <c r="P60" i="8"/>
  <c r="P61" i="8"/>
  <c r="P62" i="8"/>
  <c r="P63" i="8"/>
  <c r="P64" i="8"/>
  <c r="P65" i="8"/>
  <c r="P66" i="8"/>
  <c r="P67" i="8"/>
  <c r="P68" i="8"/>
  <c r="P69" i="8"/>
  <c r="P70" i="8"/>
  <c r="P71" i="8"/>
  <c r="P72" i="8"/>
  <c r="P73" i="8"/>
  <c r="P74" i="8"/>
  <c r="P75" i="8"/>
  <c r="P76" i="8"/>
  <c r="P77" i="8"/>
  <c r="P78" i="8"/>
  <c r="P79" i="8"/>
  <c r="P80" i="8"/>
  <c r="P81" i="8"/>
  <c r="P82" i="8"/>
  <c r="P83" i="8"/>
  <c r="P84" i="8"/>
  <c r="P85" i="8"/>
  <c r="P86" i="8"/>
  <c r="P87" i="8"/>
  <c r="P88" i="8"/>
  <c r="P89" i="8"/>
  <c r="P90" i="8"/>
  <c r="P91" i="8"/>
  <c r="O52" i="8"/>
  <c r="O53" i="8"/>
  <c r="O54" i="8"/>
  <c r="O55" i="8"/>
  <c r="O56" i="8"/>
  <c r="O57" i="8"/>
  <c r="O58" i="8"/>
  <c r="O59" i="8"/>
  <c r="O60" i="8"/>
  <c r="O61" i="8"/>
  <c r="O62" i="8"/>
  <c r="O63" i="8"/>
  <c r="O64" i="8"/>
  <c r="O65" i="8"/>
  <c r="O66" i="8"/>
  <c r="O67" i="8"/>
  <c r="O68" i="8"/>
  <c r="O69" i="8"/>
  <c r="O70" i="8"/>
  <c r="O71" i="8"/>
  <c r="O72" i="8"/>
  <c r="O73" i="8"/>
  <c r="O74" i="8"/>
  <c r="O75" i="8"/>
  <c r="O76" i="8"/>
  <c r="O77" i="8"/>
  <c r="O78" i="8"/>
  <c r="O79" i="8"/>
  <c r="O80" i="8"/>
  <c r="O81" i="8"/>
  <c r="O82" i="8"/>
  <c r="O83" i="8"/>
  <c r="O84" i="8"/>
  <c r="O85" i="8"/>
  <c r="O86" i="8"/>
  <c r="O87" i="8"/>
  <c r="O88" i="8"/>
  <c r="O89" i="8"/>
  <c r="O90" i="8"/>
  <c r="O91" i="8"/>
  <c r="N52" i="8"/>
  <c r="N53" i="8"/>
  <c r="N54" i="8"/>
  <c r="N55" i="8"/>
  <c r="N56" i="8"/>
  <c r="N57" i="8"/>
  <c r="N58" i="8"/>
  <c r="N59" i="8"/>
  <c r="N60" i="8"/>
  <c r="N61" i="8"/>
  <c r="N62" i="8"/>
  <c r="N63" i="8"/>
  <c r="N64" i="8"/>
  <c r="N65" i="8"/>
  <c r="N66" i="8"/>
  <c r="N67" i="8"/>
  <c r="N68" i="8"/>
  <c r="N69" i="8"/>
  <c r="N70" i="8"/>
  <c r="N71" i="8"/>
  <c r="N72" i="8"/>
  <c r="N73" i="8"/>
  <c r="N74" i="8"/>
  <c r="N75" i="8"/>
  <c r="N76" i="8"/>
  <c r="N77" i="8"/>
  <c r="N78" i="8"/>
  <c r="N79" i="8"/>
  <c r="N80" i="8"/>
  <c r="N81" i="8"/>
  <c r="N82" i="8"/>
  <c r="N83" i="8"/>
  <c r="N84" i="8"/>
  <c r="N85" i="8"/>
  <c r="N86" i="8"/>
  <c r="N87" i="8"/>
  <c r="N88" i="8"/>
  <c r="N89" i="8"/>
  <c r="N90" i="8"/>
  <c r="N91" i="8"/>
  <c r="E24" i="9"/>
  <c r="M52" i="8"/>
  <c r="M53" i="8"/>
  <c r="M54" i="8"/>
  <c r="M55" i="8"/>
  <c r="M56" i="8"/>
  <c r="M57" i="8"/>
  <c r="M58" i="8"/>
  <c r="M59" i="8"/>
  <c r="M60" i="8"/>
  <c r="M61" i="8"/>
  <c r="M62" i="8"/>
  <c r="M63" i="8"/>
  <c r="M64" i="8"/>
  <c r="M65" i="8"/>
  <c r="M66" i="8"/>
  <c r="M67" i="8"/>
  <c r="M68" i="8"/>
  <c r="M69" i="8"/>
  <c r="M70" i="8"/>
  <c r="M71" i="8"/>
  <c r="M72" i="8"/>
  <c r="M73" i="8"/>
  <c r="M74" i="8"/>
  <c r="M75" i="8"/>
  <c r="M76" i="8"/>
  <c r="M77" i="8"/>
  <c r="M78" i="8"/>
  <c r="M79" i="8"/>
  <c r="M80" i="8"/>
  <c r="M81" i="8"/>
  <c r="M82" i="8"/>
  <c r="M83" i="8"/>
  <c r="M84" i="8"/>
  <c r="M85" i="8"/>
  <c r="M86" i="8"/>
  <c r="M87" i="8"/>
  <c r="M88" i="8"/>
  <c r="M89" i="8"/>
  <c r="M90" i="8"/>
  <c r="M91" i="8"/>
  <c r="L52" i="8"/>
  <c r="L53" i="8"/>
  <c r="L54" i="8"/>
  <c r="L55" i="8"/>
  <c r="L56" i="8"/>
  <c r="L57" i="8"/>
  <c r="L58" i="8"/>
  <c r="L59" i="8"/>
  <c r="L60" i="8"/>
  <c r="L61" i="8"/>
  <c r="L62" i="8"/>
  <c r="L63" i="8"/>
  <c r="L64" i="8"/>
  <c r="L65" i="8"/>
  <c r="L66" i="8"/>
  <c r="L67" i="8"/>
  <c r="L68" i="8"/>
  <c r="L69" i="8"/>
  <c r="L70" i="8"/>
  <c r="L71" i="8"/>
  <c r="L72" i="8"/>
  <c r="L73" i="8"/>
  <c r="L74" i="8"/>
  <c r="L75" i="8"/>
  <c r="L76" i="8"/>
  <c r="L77" i="8"/>
  <c r="L78" i="8"/>
  <c r="L79" i="8"/>
  <c r="L80" i="8"/>
  <c r="L81" i="8"/>
  <c r="L82" i="8"/>
  <c r="L83" i="8"/>
  <c r="L84" i="8"/>
  <c r="L85" i="8"/>
  <c r="L86" i="8"/>
  <c r="L87" i="8"/>
  <c r="L88" i="8"/>
  <c r="L89" i="8"/>
  <c r="L90" i="8"/>
  <c r="L91" i="8"/>
  <c r="E25" i="9"/>
  <c r="E26" i="9"/>
  <c r="E27" i="9"/>
  <c r="E29" i="9"/>
  <c r="E30" i="9"/>
  <c r="E31" i="9"/>
  <c r="E32" i="9"/>
  <c r="E33" i="9"/>
  <c r="E34" i="9"/>
  <c r="E35" i="9"/>
  <c r="E36" i="9"/>
  <c r="E37" i="9"/>
  <c r="E38" i="9"/>
  <c r="E39" i="9"/>
  <c r="E40" i="9"/>
  <c r="K52" i="8"/>
  <c r="K53" i="8"/>
  <c r="K54" i="8"/>
  <c r="K55" i="8"/>
  <c r="K56" i="8"/>
  <c r="K57" i="8"/>
  <c r="K58" i="8"/>
  <c r="K59" i="8"/>
  <c r="K60" i="8"/>
  <c r="K61" i="8"/>
  <c r="K62" i="8"/>
  <c r="K63" i="8"/>
  <c r="K64" i="8"/>
  <c r="K65" i="8"/>
  <c r="K66" i="8"/>
  <c r="K67" i="8"/>
  <c r="K68" i="8"/>
  <c r="K69" i="8"/>
  <c r="K70" i="8"/>
  <c r="K71" i="8"/>
  <c r="K72" i="8"/>
  <c r="K73" i="8"/>
  <c r="K74" i="8"/>
  <c r="K75" i="8"/>
  <c r="K76" i="8"/>
  <c r="K77" i="8"/>
  <c r="K78" i="8"/>
  <c r="K79" i="8"/>
  <c r="K80" i="8"/>
  <c r="K81" i="8"/>
  <c r="K82" i="8"/>
  <c r="K83" i="8"/>
  <c r="K84" i="8"/>
  <c r="K85" i="8"/>
  <c r="K86" i="8"/>
  <c r="K87" i="8"/>
  <c r="K88" i="8"/>
  <c r="K89" i="8"/>
  <c r="K90" i="8"/>
  <c r="K91" i="8"/>
  <c r="D25" i="9"/>
  <c r="D26" i="9"/>
  <c r="D27" i="9"/>
  <c r="D28" i="9"/>
  <c r="D29" i="9"/>
  <c r="D30" i="9"/>
  <c r="D31" i="9"/>
  <c r="D32" i="9"/>
  <c r="D33" i="9"/>
  <c r="D34" i="9"/>
  <c r="D35" i="9"/>
  <c r="D36" i="9"/>
  <c r="D37" i="9"/>
  <c r="D38" i="9"/>
  <c r="D39" i="9"/>
  <c r="D40" i="9"/>
  <c r="D24" i="9"/>
  <c r="J52" i="8"/>
  <c r="J53" i="8"/>
  <c r="J54" i="8"/>
  <c r="J55" i="8"/>
  <c r="J56" i="8"/>
  <c r="J57" i="8"/>
  <c r="J58" i="8"/>
  <c r="J59" i="8"/>
  <c r="J60" i="8"/>
  <c r="J61" i="8"/>
  <c r="J62" i="8"/>
  <c r="J63" i="8"/>
  <c r="J64" i="8"/>
  <c r="J65" i="8"/>
  <c r="J66" i="8"/>
  <c r="J67" i="8"/>
  <c r="J68" i="8"/>
  <c r="J69" i="8"/>
  <c r="J70" i="8"/>
  <c r="J71" i="8"/>
  <c r="J72" i="8"/>
  <c r="J73" i="8"/>
  <c r="J74" i="8"/>
  <c r="J75" i="8"/>
  <c r="J76" i="8"/>
  <c r="J77" i="8"/>
  <c r="J78" i="8"/>
  <c r="J79" i="8"/>
  <c r="J80" i="8"/>
  <c r="J81" i="8"/>
  <c r="J82" i="8"/>
  <c r="J83" i="8"/>
  <c r="J84" i="8"/>
  <c r="J85" i="8"/>
  <c r="J86" i="8"/>
  <c r="J87" i="8"/>
  <c r="J88" i="8"/>
  <c r="J89" i="8"/>
  <c r="J90" i="8"/>
  <c r="J91" i="8"/>
  <c r="I52" i="8"/>
  <c r="I53" i="8"/>
  <c r="I54" i="8"/>
  <c r="I55" i="8"/>
  <c r="I56" i="8"/>
  <c r="I57" i="8"/>
  <c r="I58" i="8"/>
  <c r="I59" i="8"/>
  <c r="I60" i="8"/>
  <c r="I61" i="8"/>
  <c r="I62" i="8"/>
  <c r="I63" i="8"/>
  <c r="I64" i="8"/>
  <c r="I65" i="8"/>
  <c r="I66" i="8"/>
  <c r="I67" i="8"/>
  <c r="I68" i="8"/>
  <c r="I69" i="8"/>
  <c r="I70" i="8"/>
  <c r="I71" i="8"/>
  <c r="I72" i="8"/>
  <c r="I73" i="8"/>
  <c r="I74" i="8"/>
  <c r="I75" i="8"/>
  <c r="I76" i="8"/>
  <c r="I77" i="8"/>
  <c r="I78" i="8"/>
  <c r="I79" i="8"/>
  <c r="I80" i="8"/>
  <c r="I81" i="8"/>
  <c r="I82" i="8"/>
  <c r="I83" i="8"/>
  <c r="I84" i="8"/>
  <c r="I85" i="8"/>
  <c r="I86" i="8"/>
  <c r="I87" i="8"/>
  <c r="I88" i="8"/>
  <c r="I89" i="8"/>
  <c r="I90" i="8"/>
  <c r="I91" i="8"/>
  <c r="H52" i="8"/>
  <c r="H53" i="8"/>
  <c r="H54" i="8"/>
  <c r="H55" i="8"/>
  <c r="H56" i="8"/>
  <c r="H57" i="8"/>
  <c r="H58" i="8"/>
  <c r="H59" i="8"/>
  <c r="H60" i="8"/>
  <c r="H61" i="8"/>
  <c r="H62" i="8"/>
  <c r="H63" i="8"/>
  <c r="H64" i="8"/>
  <c r="H65" i="8"/>
  <c r="H66" i="8"/>
  <c r="H67" i="8"/>
  <c r="H68" i="8"/>
  <c r="H69" i="8"/>
  <c r="H70" i="8"/>
  <c r="H71" i="8"/>
  <c r="H72" i="8"/>
  <c r="H73" i="8"/>
  <c r="H74" i="8"/>
  <c r="H75" i="8"/>
  <c r="H76" i="8"/>
  <c r="H77" i="8"/>
  <c r="H78" i="8"/>
  <c r="H79" i="8"/>
  <c r="H80" i="8"/>
  <c r="H81" i="8"/>
  <c r="H82" i="8"/>
  <c r="H83" i="8"/>
  <c r="H84" i="8"/>
  <c r="H85" i="8"/>
  <c r="H86" i="8"/>
  <c r="H87" i="8"/>
  <c r="H88" i="8"/>
  <c r="H89" i="8"/>
  <c r="H90" i="8"/>
  <c r="H9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88" i="8"/>
  <c r="G89" i="8"/>
  <c r="G90" i="8"/>
  <c r="G91" i="8"/>
  <c r="F52" i="8"/>
  <c r="F53" i="8"/>
  <c r="F54" i="8"/>
  <c r="F55" i="8"/>
  <c r="F56" i="8"/>
  <c r="F57" i="8"/>
  <c r="F58" i="8"/>
  <c r="F59" i="8"/>
  <c r="F60" i="8"/>
  <c r="F61" i="8"/>
  <c r="F62" i="8"/>
  <c r="F63" i="8"/>
  <c r="F64" i="8"/>
  <c r="F65" i="8"/>
  <c r="F66" i="8"/>
  <c r="F67" i="8"/>
  <c r="F68" i="8"/>
  <c r="F69" i="8"/>
  <c r="F70" i="8"/>
  <c r="F71" i="8"/>
  <c r="F72" i="8"/>
  <c r="F73" i="8"/>
  <c r="F74" i="8"/>
  <c r="F75" i="8"/>
  <c r="F76" i="8"/>
  <c r="F77" i="8"/>
  <c r="F78" i="8"/>
  <c r="F79" i="8"/>
  <c r="F80" i="8"/>
  <c r="F81" i="8"/>
  <c r="F82" i="8"/>
  <c r="F83" i="8"/>
  <c r="F84" i="8"/>
  <c r="F85" i="8"/>
  <c r="F86" i="8"/>
  <c r="F87" i="8"/>
  <c r="F88" i="8"/>
  <c r="F89" i="8"/>
  <c r="F90" i="8"/>
  <c r="F9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52" i="8"/>
  <c r="C53" i="8"/>
  <c r="C54" i="8"/>
  <c r="C55" i="8"/>
  <c r="C56" i="8"/>
  <c r="C57" i="8"/>
  <c r="C58" i="8"/>
  <c r="C59" i="8"/>
  <c r="C60" i="8"/>
  <c r="C61" i="8"/>
  <c r="C62" i="8"/>
  <c r="C63" i="8"/>
  <c r="C64" i="8"/>
  <c r="C65" i="8"/>
  <c r="C66" i="8"/>
  <c r="C67" i="8"/>
  <c r="C68" i="8"/>
  <c r="C69" i="8"/>
  <c r="C70" i="8"/>
  <c r="C71" i="8"/>
  <c r="C72" i="8"/>
  <c r="C73" i="8"/>
  <c r="C74" i="8"/>
  <c r="C75" i="8"/>
  <c r="C76" i="8"/>
  <c r="C77" i="8"/>
  <c r="C78" i="8"/>
  <c r="C79" i="8"/>
  <c r="C80" i="8"/>
  <c r="C81" i="8"/>
  <c r="C82" i="8"/>
  <c r="C83" i="8"/>
  <c r="C84" i="8"/>
  <c r="C85" i="8"/>
  <c r="C86" i="8"/>
  <c r="C87" i="8"/>
  <c r="C88" i="8"/>
  <c r="C89" i="8"/>
  <c r="C90" i="8"/>
  <c r="C91" i="8"/>
  <c r="C52" i="8"/>
  <c r="W51" i="8"/>
  <c r="V51" i="8"/>
  <c r="U51" i="8"/>
  <c r="T51" i="8"/>
  <c r="S51" i="8"/>
  <c r="R51" i="8"/>
  <c r="Q51" i="8"/>
  <c r="P51" i="8"/>
  <c r="O51" i="8"/>
  <c r="N51" i="8"/>
  <c r="M51" i="8"/>
  <c r="L51" i="8"/>
  <c r="K51" i="8"/>
  <c r="J51" i="8"/>
  <c r="I51" i="8"/>
  <c r="H51" i="8"/>
  <c r="G51" i="8"/>
  <c r="F51" i="8"/>
  <c r="E51" i="8"/>
  <c r="D41" i="7"/>
  <c r="D51" i="8"/>
  <c r="C51" i="8"/>
  <c r="C26" i="9"/>
  <c r="C27" i="9"/>
  <c r="C28" i="9"/>
  <c r="C29" i="9"/>
  <c r="C30" i="9"/>
  <c r="C31" i="9"/>
  <c r="C32" i="9"/>
  <c r="C33" i="9"/>
  <c r="C34" i="9"/>
  <c r="C35" i="9"/>
  <c r="C36" i="9"/>
  <c r="C37" i="9"/>
  <c r="C38" i="9"/>
  <c r="C39" i="9"/>
  <c r="C40" i="9"/>
  <c r="C41" i="7"/>
  <c r="W73" i="7"/>
  <c r="W72" i="7"/>
  <c r="W71" i="7"/>
  <c r="W70" i="7"/>
  <c r="W69" i="7"/>
  <c r="W68" i="7"/>
  <c r="W67" i="7"/>
  <c r="W66" i="7"/>
  <c r="W65" i="7"/>
  <c r="W64" i="7"/>
  <c r="W63" i="7"/>
  <c r="W62" i="7"/>
  <c r="W61" i="7"/>
  <c r="W60" i="7"/>
  <c r="W59" i="7"/>
  <c r="W58" i="7"/>
  <c r="W57" i="7"/>
  <c r="W56" i="7"/>
  <c r="W55" i="7"/>
  <c r="W54" i="7"/>
  <c r="W53" i="7"/>
  <c r="W52" i="7"/>
  <c r="W51" i="7"/>
  <c r="W50" i="7"/>
  <c r="W49" i="7"/>
  <c r="W48" i="7"/>
  <c r="W47" i="7"/>
  <c r="W46" i="7"/>
  <c r="W45" i="7"/>
  <c r="W44" i="7"/>
  <c r="W43" i="7"/>
  <c r="W42" i="7"/>
  <c r="V73" i="7"/>
  <c r="V72" i="7"/>
  <c r="V71" i="7"/>
  <c r="V70" i="7"/>
  <c r="V69" i="7"/>
  <c r="V68" i="7"/>
  <c r="V67" i="7"/>
  <c r="V66" i="7"/>
  <c r="V65" i="7"/>
  <c r="V64" i="7"/>
  <c r="V63" i="7"/>
  <c r="V62" i="7"/>
  <c r="V61" i="7"/>
  <c r="V60" i="7"/>
  <c r="V59" i="7"/>
  <c r="V58" i="7"/>
  <c r="V57" i="7"/>
  <c r="V56" i="7"/>
  <c r="V55" i="7"/>
  <c r="V54" i="7"/>
  <c r="V53" i="7"/>
  <c r="V52" i="7"/>
  <c r="V51" i="7"/>
  <c r="V50" i="7"/>
  <c r="V49" i="7"/>
  <c r="V48" i="7"/>
  <c r="V47" i="7"/>
  <c r="V46" i="7"/>
  <c r="V45" i="7"/>
  <c r="V44" i="7"/>
  <c r="V43" i="7"/>
  <c r="V42" i="7"/>
  <c r="U73" i="7"/>
  <c r="U72" i="7"/>
  <c r="U71" i="7"/>
  <c r="U70" i="7"/>
  <c r="U69" i="7"/>
  <c r="U68" i="7"/>
  <c r="U67" i="7"/>
  <c r="U66" i="7"/>
  <c r="U65" i="7"/>
  <c r="U64" i="7"/>
  <c r="U63" i="7"/>
  <c r="U62" i="7"/>
  <c r="U61" i="7"/>
  <c r="U60" i="7"/>
  <c r="U59" i="7"/>
  <c r="U58" i="7"/>
  <c r="U57" i="7"/>
  <c r="U56" i="7"/>
  <c r="U55" i="7"/>
  <c r="U54" i="7"/>
  <c r="U53" i="7"/>
  <c r="U52" i="7"/>
  <c r="U51" i="7"/>
  <c r="U50" i="7"/>
  <c r="U49" i="7"/>
  <c r="U48" i="7"/>
  <c r="U47" i="7"/>
  <c r="U46" i="7"/>
  <c r="U45" i="7"/>
  <c r="U44" i="7"/>
  <c r="U43" i="7"/>
  <c r="U42" i="7"/>
  <c r="T73" i="7"/>
  <c r="T72" i="7"/>
  <c r="T71" i="7"/>
  <c r="T70" i="7"/>
  <c r="T69" i="7"/>
  <c r="T68" i="7"/>
  <c r="T67" i="7"/>
  <c r="T66" i="7"/>
  <c r="T65" i="7"/>
  <c r="T64" i="7"/>
  <c r="T63" i="7"/>
  <c r="T62" i="7"/>
  <c r="T61" i="7"/>
  <c r="T60" i="7"/>
  <c r="T59" i="7"/>
  <c r="T58" i="7"/>
  <c r="T57" i="7"/>
  <c r="T56" i="7"/>
  <c r="T55" i="7"/>
  <c r="T54" i="7"/>
  <c r="T53" i="7"/>
  <c r="T52" i="7"/>
  <c r="T51" i="7"/>
  <c r="T50" i="7"/>
  <c r="T49" i="7"/>
  <c r="T48" i="7"/>
  <c r="T47" i="7"/>
  <c r="T46" i="7"/>
  <c r="T45" i="7"/>
  <c r="T44" i="7"/>
  <c r="T43" i="7"/>
  <c r="T42" i="7"/>
  <c r="S73" i="7"/>
  <c r="S72" i="7"/>
  <c r="S71" i="7"/>
  <c r="S70" i="7"/>
  <c r="S69" i="7"/>
  <c r="S68" i="7"/>
  <c r="S67" i="7"/>
  <c r="S66" i="7"/>
  <c r="S65" i="7"/>
  <c r="S64" i="7"/>
  <c r="S63" i="7"/>
  <c r="S62" i="7"/>
  <c r="S61" i="7"/>
  <c r="S60" i="7"/>
  <c r="S59" i="7"/>
  <c r="S58" i="7"/>
  <c r="S57" i="7"/>
  <c r="S56" i="7"/>
  <c r="S55" i="7"/>
  <c r="S54" i="7"/>
  <c r="S53" i="7"/>
  <c r="S52" i="7"/>
  <c r="S51" i="7"/>
  <c r="S50" i="7"/>
  <c r="S49" i="7"/>
  <c r="S48" i="7"/>
  <c r="S47" i="7"/>
  <c r="S46" i="7"/>
  <c r="S45" i="7"/>
  <c r="S44" i="7"/>
  <c r="S43" i="7"/>
  <c r="S42" i="7"/>
  <c r="R73" i="7"/>
  <c r="R72" i="7"/>
  <c r="R71" i="7"/>
  <c r="R70" i="7"/>
  <c r="R69" i="7"/>
  <c r="R68" i="7"/>
  <c r="R67" i="7"/>
  <c r="R66" i="7"/>
  <c r="R65" i="7"/>
  <c r="R64" i="7"/>
  <c r="R63" i="7"/>
  <c r="R62" i="7"/>
  <c r="R61" i="7"/>
  <c r="R60" i="7"/>
  <c r="R59" i="7"/>
  <c r="R58" i="7"/>
  <c r="R57" i="7"/>
  <c r="R56" i="7"/>
  <c r="R55" i="7"/>
  <c r="R54" i="7"/>
  <c r="R53" i="7"/>
  <c r="R52" i="7"/>
  <c r="R51" i="7"/>
  <c r="R50" i="7"/>
  <c r="R49" i="7"/>
  <c r="R48" i="7"/>
  <c r="R47" i="7"/>
  <c r="R46" i="7"/>
  <c r="R45" i="7"/>
  <c r="R44" i="7"/>
  <c r="R43" i="7"/>
  <c r="R42" i="7"/>
  <c r="Q73" i="7"/>
  <c r="Q72" i="7"/>
  <c r="Q71" i="7"/>
  <c r="Q70" i="7"/>
  <c r="Q69" i="7"/>
  <c r="Q68" i="7"/>
  <c r="Q67" i="7"/>
  <c r="Q66" i="7"/>
  <c r="Q65" i="7"/>
  <c r="Q64" i="7"/>
  <c r="Q63" i="7"/>
  <c r="Q62" i="7"/>
  <c r="Q61" i="7"/>
  <c r="Q60" i="7"/>
  <c r="Q59" i="7"/>
  <c r="Q58" i="7"/>
  <c r="Q57" i="7"/>
  <c r="Q56" i="7"/>
  <c r="Q55" i="7"/>
  <c r="Q54" i="7"/>
  <c r="Q53" i="7"/>
  <c r="Q52" i="7"/>
  <c r="Q51" i="7"/>
  <c r="Q50" i="7"/>
  <c r="Q49" i="7"/>
  <c r="Q48" i="7"/>
  <c r="Q47" i="7"/>
  <c r="Q46" i="7"/>
  <c r="Q45" i="7"/>
  <c r="Q44" i="7"/>
  <c r="Q43" i="7"/>
  <c r="Q42" i="7"/>
  <c r="P73" i="7"/>
  <c r="P72" i="7"/>
  <c r="P71" i="7"/>
  <c r="P70" i="7"/>
  <c r="P69" i="7"/>
  <c r="P68" i="7"/>
  <c r="P67" i="7"/>
  <c r="P66" i="7"/>
  <c r="P65" i="7"/>
  <c r="P64" i="7"/>
  <c r="P63" i="7"/>
  <c r="P62" i="7"/>
  <c r="P61" i="7"/>
  <c r="P60" i="7"/>
  <c r="P59" i="7"/>
  <c r="P58" i="7"/>
  <c r="P57" i="7"/>
  <c r="P56" i="7"/>
  <c r="P55" i="7"/>
  <c r="P54" i="7"/>
  <c r="P53" i="7"/>
  <c r="P52" i="7"/>
  <c r="P51" i="7"/>
  <c r="P50" i="7"/>
  <c r="P49" i="7"/>
  <c r="P48" i="7"/>
  <c r="P47" i="7"/>
  <c r="P46" i="7"/>
  <c r="P45" i="7"/>
  <c r="P44" i="7"/>
  <c r="P43" i="7"/>
  <c r="P42" i="7"/>
  <c r="O42" i="7"/>
  <c r="O43" i="7"/>
  <c r="O44" i="7"/>
  <c r="O45" i="7"/>
  <c r="O46" i="7"/>
  <c r="O47" i="7"/>
  <c r="O48" i="7"/>
  <c r="O49" i="7"/>
  <c r="O50" i="7"/>
  <c r="O51" i="7"/>
  <c r="O52" i="7"/>
  <c r="O53" i="7"/>
  <c r="O54" i="7"/>
  <c r="O55" i="7"/>
  <c r="O56" i="7"/>
  <c r="O57" i="7"/>
  <c r="O58" i="7"/>
  <c r="O59" i="7"/>
  <c r="O60" i="7"/>
  <c r="O61" i="7"/>
  <c r="O62" i="7"/>
  <c r="O63" i="7"/>
  <c r="O64" i="7"/>
  <c r="O65" i="7"/>
  <c r="O66" i="7"/>
  <c r="O67" i="7"/>
  <c r="O68" i="7"/>
  <c r="O69" i="7"/>
  <c r="O70" i="7"/>
  <c r="O71" i="7"/>
  <c r="O72" i="7"/>
  <c r="O73" i="7"/>
  <c r="N42" i="7"/>
  <c r="N43" i="7"/>
  <c r="N44" i="7"/>
  <c r="N45" i="7"/>
  <c r="N46" i="7"/>
  <c r="N47" i="7"/>
  <c r="N48" i="7"/>
  <c r="N49" i="7"/>
  <c r="N50" i="7"/>
  <c r="N51" i="7"/>
  <c r="N52" i="7"/>
  <c r="N53" i="7"/>
  <c r="N54" i="7"/>
  <c r="N55" i="7"/>
  <c r="N56" i="7"/>
  <c r="N57" i="7"/>
  <c r="N58" i="7"/>
  <c r="N59" i="7"/>
  <c r="N60" i="7"/>
  <c r="N61" i="7"/>
  <c r="N62" i="7"/>
  <c r="N63" i="7"/>
  <c r="N64" i="7"/>
  <c r="N65" i="7"/>
  <c r="N66" i="7"/>
  <c r="N67" i="7"/>
  <c r="N68" i="7"/>
  <c r="N69" i="7"/>
  <c r="N70" i="7"/>
  <c r="N71" i="7"/>
  <c r="N72" i="7"/>
  <c r="N73"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H42" i="7"/>
  <c r="H43" i="7"/>
  <c r="H44" i="7"/>
  <c r="H45" i="7"/>
  <c r="H46" i="7"/>
  <c r="H47" i="7"/>
  <c r="H48" i="7"/>
  <c r="H49" i="7"/>
  <c r="H50" i="7"/>
  <c r="H51" i="7"/>
  <c r="H52" i="7"/>
  <c r="H53" i="7"/>
  <c r="H54" i="7"/>
  <c r="H55" i="7"/>
  <c r="H56" i="7"/>
  <c r="H57" i="7"/>
  <c r="H58" i="7"/>
  <c r="H59" i="7"/>
  <c r="H60" i="7"/>
  <c r="H61" i="7"/>
  <c r="H62" i="7"/>
  <c r="H63" i="7"/>
  <c r="H64" i="7"/>
  <c r="H65" i="7"/>
  <c r="H66" i="7"/>
  <c r="H67" i="7"/>
  <c r="H68" i="7"/>
  <c r="H69" i="7"/>
  <c r="H70" i="7"/>
  <c r="H71" i="7"/>
  <c r="H72" i="7"/>
  <c r="H73"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W41" i="7"/>
  <c r="V41" i="7"/>
  <c r="U41" i="7"/>
  <c r="T41" i="7"/>
  <c r="S41" i="7"/>
  <c r="R41" i="7"/>
  <c r="Q41" i="7"/>
  <c r="P41" i="7"/>
  <c r="O41" i="7"/>
  <c r="N41" i="7"/>
  <c r="M41" i="7"/>
  <c r="L41" i="7"/>
  <c r="K41" i="7"/>
  <c r="J41" i="7"/>
  <c r="I41" i="7"/>
  <c r="H41" i="7"/>
  <c r="G41" i="7"/>
  <c r="F41" i="7"/>
  <c r="E2"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E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E2" i="9"/>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2" i="8"/>
  <c r="E3" i="9"/>
  <c r="E4" i="9"/>
  <c r="E5" i="9"/>
  <c r="E6" i="9"/>
  <c r="E7" i="9"/>
  <c r="E8" i="9"/>
  <c r="E9" i="9"/>
  <c r="E10" i="9"/>
  <c r="E11" i="9"/>
  <c r="E12" i="9"/>
  <c r="E13" i="9"/>
  <c r="E14" i="9"/>
  <c r="E15" i="9"/>
  <c r="E16" i="9"/>
  <c r="E17" i="9"/>
  <c r="E18" i="9"/>
  <c r="E19" i="9"/>
  <c r="E20" i="9"/>
  <c r="C3" i="9"/>
  <c r="C4" i="9"/>
  <c r="C5" i="9"/>
  <c r="C6" i="9"/>
  <c r="C7" i="9"/>
  <c r="C8" i="9"/>
  <c r="C9" i="9"/>
  <c r="C10" i="9"/>
  <c r="C11" i="9"/>
  <c r="C12" i="9"/>
  <c r="C13" i="9"/>
  <c r="C14" i="9"/>
  <c r="C15" i="9"/>
  <c r="C16" i="9"/>
  <c r="C17" i="9"/>
  <c r="C18" i="9"/>
  <c r="C19" i="9"/>
  <c r="C20" i="9"/>
  <c r="C2" i="9"/>
  <c r="E3" i="7"/>
  <c r="E4" i="7"/>
  <c r="E5" i="7"/>
  <c r="E6" i="7"/>
  <c r="E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2" i="8"/>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2" i="7"/>
  <c r="F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2" i="3"/>
  <c r="B3" i="11" l="1"/>
  <c r="B2" i="11"/>
  <c r="C3" i="11"/>
  <c r="C4" i="11"/>
  <c r="C2" i="11"/>
  <c r="D3" i="11"/>
  <c r="D4" i="11"/>
  <c r="D2" i="11"/>
  <c r="E3" i="11"/>
  <c r="E4" i="11"/>
  <c r="E2" i="11"/>
  <c r="F3" i="11"/>
  <c r="F4" i="11"/>
  <c r="F2" i="11"/>
  <c r="G3" i="11"/>
  <c r="G4" i="11"/>
  <c r="G2" i="11"/>
  <c r="H3" i="11"/>
  <c r="H4" i="11"/>
  <c r="H2" i="11"/>
  <c r="I3" i="11"/>
  <c r="I4" i="11"/>
  <c r="I2" i="11"/>
  <c r="J3" i="11"/>
  <c r="J4" i="11"/>
  <c r="J2" i="11"/>
  <c r="K3" i="11"/>
  <c r="K4" i="11"/>
  <c r="K2" i="11"/>
  <c r="L3" i="11"/>
  <c r="L4" i="11"/>
  <c r="L2" i="11"/>
  <c r="M3" i="11"/>
  <c r="M4" i="11"/>
  <c r="M2" i="11"/>
  <c r="N3" i="11"/>
  <c r="N4" i="11"/>
  <c r="N2" i="11"/>
  <c r="O3" i="11"/>
  <c r="O4" i="11"/>
  <c r="O2" i="11"/>
  <c r="P3" i="11"/>
  <c r="P4" i="11"/>
  <c r="P2" i="11"/>
  <c r="Q3" i="11"/>
  <c r="Q4" i="11"/>
  <c r="Q2" i="11"/>
  <c r="R3" i="11"/>
  <c r="R4" i="11"/>
  <c r="R2" i="11"/>
  <c r="S3" i="11"/>
  <c r="S4" i="11"/>
  <c r="S2" i="11"/>
  <c r="T3" i="11"/>
  <c r="T4" i="11"/>
  <c r="T2" i="11"/>
  <c r="U3" i="11"/>
  <c r="U4" i="11"/>
  <c r="U2" i="11"/>
  <c r="V3" i="11"/>
  <c r="V4" i="11"/>
  <c r="V2" i="11"/>
  <c r="D4" i="10"/>
  <c r="D3" i="10"/>
  <c r="D2" i="10"/>
  <c r="C2" i="10"/>
  <c r="E4" i="10"/>
  <c r="E3" i="10"/>
  <c r="E2" i="10"/>
  <c r="F4" i="10"/>
  <c r="F3" i="10"/>
  <c r="F2" i="10"/>
  <c r="G4" i="10"/>
  <c r="G3" i="10"/>
  <c r="G2" i="10"/>
  <c r="H4" i="10"/>
  <c r="H3" i="10"/>
  <c r="H2" i="10"/>
  <c r="I4" i="10"/>
  <c r="I3" i="10"/>
  <c r="I2" i="10"/>
  <c r="J4" i="10"/>
  <c r="J3" i="10"/>
  <c r="J2" i="10"/>
  <c r="K4" i="10"/>
  <c r="K3" i="10"/>
  <c r="K2" i="10"/>
  <c r="L4" i="10"/>
  <c r="L3" i="10"/>
  <c r="L2" i="10"/>
  <c r="M4" i="10"/>
  <c r="M3" i="10"/>
  <c r="M2" i="10"/>
  <c r="N4" i="10"/>
  <c r="N3" i="10"/>
  <c r="N2" i="10"/>
  <c r="O4" i="10"/>
  <c r="O3" i="10"/>
  <c r="O2" i="10"/>
  <c r="P4" i="10"/>
  <c r="P3" i="10"/>
  <c r="P2" i="10"/>
  <c r="Q4" i="10"/>
  <c r="Q3" i="10"/>
  <c r="Q2" i="10"/>
  <c r="R4" i="10"/>
  <c r="R3" i="10"/>
  <c r="R2" i="10"/>
  <c r="S4" i="10"/>
  <c r="S3" i="10"/>
  <c r="S2" i="10"/>
  <c r="T4" i="10"/>
  <c r="T3" i="10"/>
  <c r="T2" i="10"/>
  <c r="U4" i="10"/>
  <c r="U3" i="10"/>
  <c r="U2" i="10"/>
  <c r="V4" i="10"/>
  <c r="V3" i="10"/>
  <c r="V2" i="10"/>
  <c r="B2" i="10"/>
  <c r="C4" i="10"/>
  <c r="C3" i="10"/>
  <c r="J91" i="13"/>
  <c r="J90" i="13"/>
  <c r="J88" i="13"/>
  <c r="J87" i="13"/>
  <c r="J86" i="13"/>
  <c r="J85" i="13"/>
  <c r="J84" i="13"/>
  <c r="J83" i="13"/>
  <c r="J82" i="13"/>
  <c r="J81" i="13"/>
  <c r="J80" i="13"/>
  <c r="J79" i="13"/>
  <c r="J78" i="13"/>
  <c r="J77" i="13"/>
  <c r="J76" i="13"/>
  <c r="J75" i="13"/>
  <c r="J74" i="13"/>
  <c r="J73" i="13"/>
  <c r="J72" i="13"/>
  <c r="J71" i="13"/>
  <c r="J70" i="13"/>
  <c r="J69" i="13"/>
  <c r="J68" i="13"/>
  <c r="J67" i="13"/>
  <c r="J66" i="13"/>
  <c r="J65" i="13"/>
  <c r="J64" i="13"/>
  <c r="J63" i="13"/>
  <c r="J62" i="13"/>
  <c r="J61" i="13"/>
  <c r="J60" i="13"/>
  <c r="J59" i="13"/>
  <c r="J58" i="13"/>
  <c r="J57" i="13"/>
  <c r="J56" i="13"/>
  <c r="J55" i="13"/>
  <c r="J54" i="13"/>
  <c r="J53" i="13"/>
  <c r="J52" i="13"/>
  <c r="J51" i="13"/>
  <c r="J50" i="13"/>
  <c r="J49" i="13"/>
  <c r="J48" i="13"/>
  <c r="J47" i="13"/>
  <c r="J46" i="13"/>
  <c r="J45" i="13"/>
  <c r="J44" i="13"/>
  <c r="J43" i="13"/>
  <c r="J42" i="13"/>
  <c r="J41" i="13"/>
  <c r="J40" i="13"/>
  <c r="J39" i="13"/>
  <c r="J38" i="13"/>
  <c r="J37" i="13"/>
  <c r="J36" i="13"/>
  <c r="J35" i="13"/>
  <c r="J34" i="13"/>
  <c r="J33" i="13"/>
  <c r="J32" i="13"/>
  <c r="J31" i="13"/>
  <c r="J30" i="13"/>
  <c r="J29" i="13"/>
  <c r="J28" i="13"/>
  <c r="J27" i="13"/>
  <c r="J26" i="13"/>
  <c r="J25" i="13"/>
  <c r="J24" i="13"/>
  <c r="J23" i="13"/>
  <c r="J22" i="13"/>
  <c r="J21" i="13"/>
  <c r="J20" i="13"/>
  <c r="J19" i="13"/>
  <c r="J18" i="13"/>
  <c r="J17" i="13"/>
  <c r="J16" i="13"/>
  <c r="J15" i="13"/>
  <c r="J14" i="13"/>
  <c r="J13" i="13"/>
  <c r="J12" i="13"/>
  <c r="J11" i="13"/>
  <c r="I89" i="13"/>
  <c r="J89" i="13"/>
  <c r="H91" i="13"/>
  <c r="I91" i="13"/>
  <c r="H90" i="13"/>
  <c r="I90" i="13"/>
  <c r="H89" i="13"/>
  <c r="H88" i="13"/>
  <c r="I88" i="13"/>
  <c r="H87" i="13"/>
  <c r="I87" i="13"/>
  <c r="H86" i="13"/>
  <c r="I86" i="13"/>
  <c r="H85" i="13"/>
  <c r="I85" i="13"/>
  <c r="H84" i="13"/>
  <c r="I84" i="13"/>
  <c r="H83" i="13"/>
  <c r="I83" i="13"/>
  <c r="H82" i="13"/>
  <c r="I82" i="13"/>
  <c r="H81" i="13"/>
  <c r="I81" i="13"/>
  <c r="H80" i="13"/>
  <c r="I80" i="13"/>
  <c r="H79" i="13"/>
  <c r="I79" i="13"/>
  <c r="H78" i="13"/>
  <c r="I78" i="13"/>
  <c r="H77" i="13"/>
  <c r="I77" i="13"/>
  <c r="H76" i="13"/>
  <c r="I76" i="13"/>
  <c r="H75" i="13"/>
  <c r="I75" i="13"/>
  <c r="H74" i="13"/>
  <c r="I74" i="13"/>
  <c r="H73" i="13"/>
  <c r="I73" i="13"/>
  <c r="H72" i="13"/>
  <c r="I72" i="13"/>
  <c r="H71" i="13"/>
  <c r="I71" i="13"/>
  <c r="H70" i="13"/>
  <c r="I70" i="13"/>
  <c r="H69" i="13"/>
  <c r="I69" i="13"/>
  <c r="H68" i="13"/>
  <c r="I68" i="13"/>
  <c r="H67" i="13"/>
  <c r="I67" i="13"/>
  <c r="H66" i="13"/>
  <c r="I66" i="13"/>
  <c r="H65" i="13"/>
  <c r="I65" i="13"/>
  <c r="H64" i="13"/>
  <c r="I64" i="13"/>
  <c r="H63" i="13"/>
  <c r="I63" i="13"/>
  <c r="H62" i="13"/>
  <c r="I62" i="13"/>
  <c r="H61" i="13"/>
  <c r="I61" i="13"/>
  <c r="H60" i="13"/>
  <c r="I60" i="13"/>
  <c r="H59" i="13"/>
  <c r="I59" i="13"/>
  <c r="H58" i="13"/>
  <c r="I58" i="13"/>
  <c r="H57" i="13"/>
  <c r="I57" i="13"/>
  <c r="H56" i="13"/>
  <c r="I56" i="13"/>
  <c r="H55" i="13"/>
  <c r="I55" i="13"/>
  <c r="H54" i="13"/>
  <c r="I54" i="13"/>
  <c r="H53" i="13"/>
  <c r="I53" i="13"/>
  <c r="H52" i="13"/>
  <c r="I52" i="13"/>
  <c r="H51" i="13"/>
  <c r="I51" i="13"/>
  <c r="H50" i="13"/>
  <c r="I50" i="13"/>
  <c r="H49" i="13"/>
  <c r="I49" i="13"/>
  <c r="H48" i="13"/>
  <c r="I48" i="13"/>
  <c r="H47" i="13"/>
  <c r="I47" i="13"/>
  <c r="H46" i="13"/>
  <c r="I46" i="13"/>
  <c r="H45" i="13"/>
  <c r="I45" i="13"/>
  <c r="H44" i="13"/>
  <c r="I44" i="13"/>
  <c r="H43" i="13"/>
  <c r="I43" i="13"/>
  <c r="H42" i="13"/>
  <c r="I42" i="13"/>
  <c r="H41" i="13"/>
  <c r="I41" i="13"/>
  <c r="H40" i="13"/>
  <c r="I40" i="13"/>
  <c r="H39" i="13"/>
  <c r="I39" i="13"/>
  <c r="H38" i="13"/>
  <c r="I38" i="13"/>
  <c r="H37" i="13"/>
  <c r="I37" i="13"/>
  <c r="H36" i="13"/>
  <c r="I36" i="13"/>
  <c r="H35" i="13"/>
  <c r="I35" i="13"/>
  <c r="H34" i="13"/>
  <c r="I34" i="13"/>
  <c r="H33" i="13"/>
  <c r="I33" i="13"/>
  <c r="H32" i="13"/>
  <c r="I32" i="13"/>
  <c r="H31" i="13"/>
  <c r="I31" i="13"/>
  <c r="H30" i="13"/>
  <c r="I30" i="13"/>
  <c r="H29" i="13"/>
  <c r="I29" i="13"/>
  <c r="H28" i="13"/>
  <c r="I28" i="13"/>
  <c r="H27" i="13"/>
  <c r="I27" i="13"/>
  <c r="H26" i="13"/>
  <c r="I26" i="13"/>
  <c r="H25" i="13"/>
  <c r="I25" i="13"/>
  <c r="H24" i="13"/>
  <c r="I24" i="13"/>
  <c r="H23" i="13"/>
  <c r="I23" i="13"/>
  <c r="H22" i="13"/>
  <c r="I22" i="13"/>
  <c r="H21" i="13"/>
  <c r="I21" i="13"/>
  <c r="H20" i="13"/>
  <c r="I20" i="13"/>
  <c r="H19" i="13"/>
  <c r="I19" i="13"/>
  <c r="H18" i="13"/>
  <c r="I18" i="13"/>
  <c r="H17" i="13"/>
  <c r="I17" i="13"/>
  <c r="H16" i="13"/>
  <c r="I16" i="13"/>
  <c r="H15" i="13"/>
  <c r="I15" i="13"/>
  <c r="H14" i="13"/>
  <c r="I14" i="13"/>
  <c r="H13" i="13"/>
  <c r="I13" i="13"/>
  <c r="H12" i="13"/>
  <c r="I12" i="13"/>
  <c r="H11" i="13"/>
  <c r="I11" i="13"/>
  <c r="AE5" i="13" l="1"/>
  <c r="AF5" i="13"/>
  <c r="AG5" i="13"/>
  <c r="Q5" i="13"/>
  <c r="R5" i="13"/>
  <c r="S5" i="13"/>
  <c r="T5" i="13"/>
  <c r="U5" i="13"/>
  <c r="V5" i="13"/>
  <c r="W5" i="13"/>
  <c r="X5" i="13"/>
  <c r="Y5" i="13"/>
  <c r="Z5" i="13"/>
  <c r="AA5" i="13"/>
  <c r="AB5" i="13"/>
  <c r="AC5" i="13"/>
  <c r="AD5" i="13"/>
  <c r="N5" i="13" l="1"/>
  <c r="O5" i="13"/>
  <c r="P5" i="13"/>
  <c r="M5" i="13"/>
  <c r="O4" i="13"/>
  <c r="P4" i="13"/>
  <c r="AD3" i="13"/>
  <c r="AD4" i="13"/>
  <c r="AC3" i="13"/>
  <c r="AC4" i="13"/>
  <c r="AB3" i="13"/>
  <c r="AB4" i="13"/>
  <c r="AA3" i="13"/>
  <c r="AA4" i="13"/>
  <c r="Z3" i="13"/>
  <c r="Z4" i="13"/>
  <c r="Y3" i="13"/>
  <c r="Y4" i="13"/>
  <c r="X3" i="13"/>
  <c r="X4" i="13"/>
  <c r="W3" i="13"/>
  <c r="W4" i="13"/>
  <c r="V3" i="13"/>
  <c r="V4" i="13"/>
  <c r="U3" i="13"/>
  <c r="U4" i="13"/>
  <c r="T3" i="13"/>
  <c r="T4" i="13"/>
  <c r="S3" i="13"/>
  <c r="S4" i="13"/>
  <c r="R3" i="13"/>
  <c r="R4" i="13"/>
  <c r="Q3" i="13"/>
  <c r="Q4" i="13"/>
  <c r="AG3" i="13"/>
  <c r="AG4" i="13"/>
  <c r="AF3" i="13"/>
  <c r="AF4" i="13"/>
  <c r="AE3" i="13"/>
  <c r="AE4" i="13"/>
  <c r="N3" i="13"/>
  <c r="O3" i="13"/>
  <c r="P3" i="13"/>
  <c r="M3" i="13"/>
</calcChain>
</file>

<file path=xl/sharedStrings.xml><?xml version="1.0" encoding="utf-8"?>
<sst xmlns="http://schemas.openxmlformats.org/spreadsheetml/2006/main" count="2508" uniqueCount="333">
  <si>
    <t>ID</t>
  </si>
  <si>
    <t>Start time</t>
  </si>
  <si>
    <t>Completion time</t>
  </si>
  <si>
    <t>Nama Lengkap Anda:</t>
  </si>
  <si>
    <t>NIM Binusian:</t>
  </si>
  <si>
    <t>Fakultas:</t>
  </si>
  <si>
    <t>Jurusan:</t>
  </si>
  <si>
    <t>Apakah Anda merupakan mahasiswa yang aktif dalam program Binus Mobility?</t>
  </si>
  <si>
    <t>Home Campus:</t>
  </si>
  <si>
    <t>Seberapa sering Anda mengunjungi kantin Binus Anggrek dalam seminggu?</t>
  </si>
  <si>
    <t>Petugas kantin tanggap ketika menerima pesanan atau keluhan.</t>
  </si>
  <si>
    <t>Petugas kantin selalu ramah dan membantu ketika dibutuhkan.</t>
  </si>
  <si>
    <t>Pelayanan kantin yang cepat dan efisien saat pembayaran</t>
  </si>
  <si>
    <t>Waktu tunggu saat memesan makanan/minuman masih dapat ditoleransi.</t>
  </si>
  <si>
    <t>Metode pembayaran di kantin sudah memudahkan mahasiswa</t>
  </si>
  <si>
    <t>Proses pembayaran berjalan lancar dan tidak memakan waktu lama.</t>
  </si>
  <si>
    <t>Kantin menyediakan informasi terkait menu, dan harga dengan jelas.</t>
  </si>
  <si>
    <t>saran_pelayanan</t>
  </si>
  <si>
    <t>Area kantin bersih dan tertata dengan baik.</t>
  </si>
  <si>
    <t>Tata ruang dan penataan kursi dan meja makan membuat suasana kantin nyaman.</t>
  </si>
  <si>
    <t>Tata ruang dan penataan meja/kursi di dalam kantin membuat antrian teratur rapi</t>
  </si>
  <si>
    <t>Kebersihan peralatan makan (piring, gelas, sendok, dll.) terjaga.</t>
  </si>
  <si>
    <t>Kantin menyediakan fasilitas seperti wastafel, tisu, atau tempat cuci tangan yang memadai.</t>
  </si>
  <si>
    <t>Kantin menyediakan fasilitas meja makan dan kursi yang masih layak digunakan</t>
  </si>
  <si>
    <t>Kantin memiliki area duduk yang nyaman dan memadai.</t>
  </si>
  <si>
    <t>saran_kebersihan</t>
  </si>
  <si>
    <t>saran_fasilitas</t>
  </si>
  <si>
    <t>Menu yang disediakan beragam dan sesuai dengan selera mahasiswa.</t>
  </si>
  <si>
    <t>Terdapat pilihan makanan/minuman sehat atau bergizi di kantin.</t>
  </si>
  <si>
    <t>Makanan/minuman di kantin disajikan dalam kondisi segar dan terjaga kualitasnya.</t>
  </si>
  <si>
    <t>Rasa makanan/minuman di kantin sesuai dengan ekspektasi.</t>
  </si>
  <si>
    <t>Harga makanan/minuman di kantin terjangkau bagi mahasiswa.”</t>
  </si>
  <si>
    <t>Harga makanan/minuman sesuai dengan kualitas yang diberikan.</t>
  </si>
  <si>
    <t>saran_produk</t>
  </si>
  <si>
    <t>Karina Vanya Wardoyo</t>
  </si>
  <si>
    <t>School of Computer Science</t>
  </si>
  <si>
    <t>Computer Science</t>
  </si>
  <si>
    <t>Binus@Semarang</t>
  </si>
  <si>
    <t>tidak ada</t>
  </si>
  <si>
    <t>Damien Herlnata</t>
  </si>
  <si>
    <t>Binus@Bandung</t>
  </si>
  <si>
    <t>harus ada lebih banyak pelayan yang aktif membersihkan meja2 kotor dan bukan hanya mengangkat piring kosong saja.</t>
  </si>
  <si>
    <t>menambah wastafel untuk cuci tangan serta tisu di setiap meja.</t>
  </si>
  <si>
    <t>memperbanyak stand dan menu baru makanan berat di kantin binus anggrek</t>
  </si>
  <si>
    <t>Nidya Herisiti Tjokroseputro</t>
  </si>
  <si>
    <t>Arzeta Putri Arsandhi</t>
  </si>
  <si>
    <t>tambahkan kursi dan meja</t>
  </si>
  <si>
    <t>Benedicta Joyce Sutandyo</t>
  </si>
  <si>
    <t>untuk meja makannya mungkin kalau ada yang habis makan bisa dibersihkan terlebih dahulu</t>
  </si>
  <si>
    <t>Nathanael Billy Christiano</t>
  </si>
  <si>
    <t>renovasii</t>
  </si>
  <si>
    <t>Vanesa Nadya Wikara</t>
  </si>
  <si>
    <t>BINUS Business School</t>
  </si>
  <si>
    <t>Digital Business</t>
  </si>
  <si>
    <t>lebih banyak menu makanannya</t>
  </si>
  <si>
    <t>Albertus Januario</t>
  </si>
  <si>
    <t>tong sampah diperbanyak</t>
  </si>
  <si>
    <t>Cheryl Avelia</t>
  </si>
  <si>
    <t>kantin kehujanan apabila sedang hujan, sehingga sulit dan repot untuk beli ataupun makan di sana. kalau boleh dapat ditambahkan penutup di atas jalan kantinnya sehingga tidak kehujanan.</t>
  </si>
  <si>
    <t>Stanley Pratama Teguh</t>
  </si>
  <si>
    <t>Binus@Malang</t>
  </si>
  <si>
    <t>perbanyak tempat sampah dan fasilitas kebersihan seperti wastafel, hand sanitizer, dll</t>
  </si>
  <si>
    <t>kursi dan meja yang lebih nyaman</t>
  </si>
  <si>
    <t>perbanyak masakan dari berbagai daerah jadi tidak cuma kuliner jakarta aja</t>
  </si>
  <si>
    <t>Gilmore</t>
  </si>
  <si>
    <t>Hans Christian Soebroto</t>
  </si>
  <si>
    <t>bisa dibuat aplikasi pesan online kantin, jadi bisa pesan dari kelas tinggal ambil waktu istirahat. memudahkan mahasiswa yang jadwalnya padat</t>
  </si>
  <si>
    <t>Filipus Darren Siswanto</t>
  </si>
  <si>
    <t>lebih sering dibersihkan supaya tempatnya bisa digunakan oleh orang lain</t>
  </si>
  <si>
    <t>lebih sering dibersihkan</t>
  </si>
  <si>
    <t>Marcello Evan Wijaya</t>
  </si>
  <si>
    <t>kalo bisa jangan outdoor 😅</t>
  </si>
  <si>
    <t>Okky Sudibyo Rades</t>
  </si>
  <si>
    <t>klo ada makanan sisa cepet dibuang aja</t>
  </si>
  <si>
    <t>butuh atap</t>
  </si>
  <si>
    <t>Ardelia Octha Ramadhani Sugiharto</t>
  </si>
  <si>
    <t>Sergio W</t>
  </si>
  <si>
    <t>flow antrian</t>
  </si>
  <si>
    <t>perbanyak</t>
  </si>
  <si>
    <t>porsinya banyakin</t>
  </si>
  <si>
    <t>Terrence Fernando</t>
  </si>
  <si>
    <t>meja terkadang kotor bekas makanan, perlu lebih sering dibersihkan. kucing kadang naik meja/kursi, tidak higienis.</t>
  </si>
  <si>
    <t>Cladio Bernard</t>
  </si>
  <si>
    <t>Christian Jodi Wisnuwardana</t>
  </si>
  <si>
    <t>mungkin, meskipun sudah ditekankan pembayaran secara online, seharusnya masih bisa dilakukan pembayaran secara cash di outlet2 tertentu, agar lebih memudahkan saat pembelian makanan/minuman</t>
  </si>
  <si>
    <t>vending machine</t>
  </si>
  <si>
    <t>Faradilla Alfaira Chandra</t>
  </si>
  <si>
    <t>tempat duduknya jangan di tempat yang panas, dan bisa diberi kursi dan meja lebih banyak lagi</t>
  </si>
  <si>
    <t>Putu Aulia Kartika Dewi</t>
  </si>
  <si>
    <t>Faculty of Digital Communication and Hotel and Tourism</t>
  </si>
  <si>
    <t>Public Relations</t>
  </si>
  <si>
    <t>untuk pelayanan mungkin tolong lebih ramah lagi ke mahasiswa kalo kita mau belanja karena kadang kalau mau belanja jadi keduluan ga mood.</t>
  </si>
  <si>
    <t>tempat duduknya agar ada yang membersihkan setiap selesai makan, atau kalau bisa diberi sign untuk membersihkan meja masing masing setelah dipakai dan kenakan teguran saja jika tidak membersihkan meja terutama tidak mengelap meja jika menumpahkan sesuatu itu jadi buat jengkel kalau mau duduk.</t>
  </si>
  <si>
    <t>mohon tambahkan kanopi atau payung untuk bagian kursi yg terkena panas dan wastafel di kantin belakang.</t>
  </si>
  <si>
    <t>Alya Ramadhani H</t>
  </si>
  <si>
    <t>Communication - Marketing Communication</t>
  </si>
  <si>
    <t>game</t>
  </si>
  <si>
    <t>tambah tenant</t>
  </si>
  <si>
    <t>Leonardo Nathaniel Lembono</t>
  </si>
  <si>
    <t>School of Information Systems</t>
  </si>
  <si>
    <t>Information Systems</t>
  </si>
  <si>
    <t>Yosef Jason</t>
  </si>
  <si>
    <t>dibanyakin varian menunyaa lagii</t>
  </si>
  <si>
    <t>diperluas area kantinnya</t>
  </si>
  <si>
    <t>Ong, Jovan Villareal</t>
  </si>
  <si>
    <t>Frederick Krisna Suryopranoto</t>
  </si>
  <si>
    <t>Data Science</t>
  </si>
  <si>
    <t>Ngakan Nyoman Arya Vedantha</t>
  </si>
  <si>
    <t>Stepanus Imanuel</t>
  </si>
  <si>
    <t>pakai nomor antrian yang berbunyi ketika makanan sudah selesai agar antrian tidak menumpuk</t>
  </si>
  <si>
    <t>franscelino melvyn</t>
  </si>
  <si>
    <t>perbanyak tempat sampah</t>
  </si>
  <si>
    <t>perbanyak variasi</t>
  </si>
  <si>
    <t>Rafly Adha Prathama</t>
  </si>
  <si>
    <t>Nicholas Richard Ciayadi</t>
  </si>
  <si>
    <t>6</t>
  </si>
  <si>
    <t>Nicholas Jordan Kefas</t>
  </si>
  <si>
    <t>sediakan beberapa metode pembayaran, mungkin kasih opsi cash,</t>
  </si>
  <si>
    <t>di kantin payung banyak kucing naik2 meja sembarangan, baru yang deket parit banyak nyamuk setiap kali makan. pernah sekali ada ulet bulu jatuh ketangan, kebersihan meja minus banget</t>
  </si>
  <si>
    <t>mungkin paritnya aja dikondisikan sih, apalagi bau terus kita sambil makan</t>
  </si>
  <si>
    <t>enak si, cuman sedikit over price aja. apalagi menu2 rumahan, beberapa mahasiswa lebih prefer ke warteg</t>
  </si>
  <si>
    <t>Yongky Alexander Tristan</t>
  </si>
  <si>
    <t>perbanyak kotak sampah</t>
  </si>
  <si>
    <t>tambahkan meja kursi</t>
  </si>
  <si>
    <t>Michael Wijaya</t>
  </si>
  <si>
    <t>terkadang wifi yang lemot karena pembayaran hanya menerima qris terkadang wifi yang lemot bisa menjadi kendala</t>
  </si>
  <si>
    <t>kucing liar masih terdapat di area kantin yang kadang mengganggu orang makan</t>
  </si>
  <si>
    <t>Joseph Vincent Liem</t>
  </si>
  <si>
    <t>Darren Nathanael Bhekti</t>
  </si>
  <si>
    <t>tidak ada, untuk kebersihan kantin sudah sangat baik</t>
  </si>
  <si>
    <t>menurut saya diberikan beberapa mesin vending machine</t>
  </si>
  <si>
    <t>tidak ada makanannya sudah cukup berkualitas dengan harga yang sesuai</t>
  </si>
  <si>
    <t>Alfian Murfidya Rasyad</t>
  </si>
  <si>
    <t>Kezia Karen Amelia</t>
  </si>
  <si>
    <t>Gabriela Safira Cristiananda</t>
  </si>
  <si>
    <t>mungkin waktu tunggu yang jangan terlalu lama</t>
  </si>
  <si>
    <t>setelah makan, sebaiknya mahasiswa membuang sampah ke tempat masing2 atau jika berupa piring yang akan dipakai lagi sebaiknya petugas mengambil alat makan yang diberikan</t>
  </si>
  <si>
    <t>penambahan meja dan kursi</t>
  </si>
  <si>
    <t>Eduard Mario Kayeaa</t>
  </si>
  <si>
    <t>perluas kantin</t>
  </si>
  <si>
    <t>Christian Gavriel</t>
  </si>
  <si>
    <t>lebih ramah</t>
  </si>
  <si>
    <t>rutin membuang sampah makanan sisa</t>
  </si>
  <si>
    <t>murahin dong</t>
  </si>
  <si>
    <t>Owen Limantoro</t>
  </si>
  <si>
    <t>persediaan makannya tetap di diperhatikan, karena sering ingin beli nasinya habis</t>
  </si>
  <si>
    <t>Elroy Juwono</t>
  </si>
  <si>
    <t>Computer Science - Software Engineering</t>
  </si>
  <si>
    <t>mejanya di lap ☝🏻</t>
  </si>
  <si>
    <t>Shane Ryu Cahya</t>
  </si>
  <si>
    <t>masih ada lalat dan nyamuk mungkin bisa siapkan kipas untuk mengusir atau bunuh serangga tersebut</t>
  </si>
  <si>
    <t>lauw samuel lelono</t>
  </si>
  <si>
    <t>Artificial Intelligence</t>
  </si>
  <si>
    <t>Kristian Binsar Pardamean Pasaribu</t>
  </si>
  <si>
    <t>antrian lebih diatur</t>
  </si>
  <si>
    <t>wastafel dibanyakin</t>
  </si>
  <si>
    <t>Denzel Malik Ibrahim</t>
  </si>
  <si>
    <t>Dustin Manuel</t>
  </si>
  <si>
    <t>toilet</t>
  </si>
  <si>
    <t>sudah bgus cm tidak worth it aja buat harga sgitu</t>
  </si>
  <si>
    <t>James Tanuwijaya</t>
  </si>
  <si>
    <t>Cyber Security</t>
  </si>
  <si>
    <t>kursi perlu di perbanyak</t>
  </si>
  <si>
    <t>kursinya tambah</t>
  </si>
  <si>
    <t>Nabila Danisha Putri</t>
  </si>
  <si>
    <t>Jose Austin</t>
  </si>
  <si>
    <t>ac nya kurang dingin</t>
  </si>
  <si>
    <t>ac ny kurang terasa</t>
  </si>
  <si>
    <t>Reynard Setiawan</t>
  </si>
  <si>
    <t>Salma Muntaz Shaumi</t>
  </si>
  <si>
    <t>terkadang tenant tertentu memiliki antrian yang panjang, sehingga antrian menutupi jalan. mungkin bisa diperbaiki sistem antri atau tata meja nya agar lebih efektif</t>
  </si>
  <si>
    <t>Davin Miguel Sanjaya</t>
  </si>
  <si>
    <t>Edward Nathanael</t>
  </si>
  <si>
    <t>Emanuelle Frizzia Darren</t>
  </si>
  <si>
    <t>tambahkan perfomance dj</t>
  </si>
  <si>
    <t>membeli robot ai pengambil dan pemungut sampah</t>
  </si>
  <si>
    <t>mengeluarkan modal yang sesuai dengan biaya kuliah</t>
  </si>
  <si>
    <t>menambah menu nasi babi</t>
  </si>
  <si>
    <t>Giovano Julian Somantry</t>
  </si>
  <si>
    <t>Novellina Edyawati</t>
  </si>
  <si>
    <t>Mikhael Henokh Santoso</t>
  </si>
  <si>
    <t>Muhammad Rafi Isnaen</t>
  </si>
  <si>
    <t>bukan hanya mengambil piring kotor, tetapi juga mengelap meja yang telah dipakai oleh orang lain, agar orang yang ingin duduk merasa nyaman.</t>
  </si>
  <si>
    <t>Gregorius Darrell Andika Setya</t>
  </si>
  <si>
    <t>belum ada semua sudah bagus</t>
  </si>
  <si>
    <t>di bagian payung" nya yang keliatan sedikit kotor</t>
  </si>
  <si>
    <t>Kharisdeo</t>
  </si>
  <si>
    <t>untuk setiap kantin baiknya menyediakan wastafel atau jika sulit menambah wastafel setidaknya di sediakan tisu basah/kering,sediakan juga tempat sampah</t>
  </si>
  <si>
    <t>Prihasta Krisa Asadha</t>
  </si>
  <si>
    <t>Nicholas Andianto</t>
  </si>
  <si>
    <t>Game Application and Technology</t>
  </si>
  <si>
    <t>Ar'an Abda'u Munzala Baha Ardi</t>
  </si>
  <si>
    <t>lebih tertata dan lebih jelas dalam tata kelola kantin</t>
  </si>
  <si>
    <t>Zaenal shafrudin</t>
  </si>
  <si>
    <t>sopan dalam melayani</t>
  </si>
  <si>
    <t>di sapu dan di pel</t>
  </si>
  <si>
    <t>belanja barang barang interior</t>
  </si>
  <si>
    <t>mantap</t>
  </si>
  <si>
    <t>Vincent Antonio E</t>
  </si>
  <si>
    <t>mungkin bisa memberikan kotak tisu dan isinya di setiap meja</t>
  </si>
  <si>
    <t>Ervan Setyatama</t>
  </si>
  <si>
    <t>lebih ekspresif</t>
  </si>
  <si>
    <t>harap mahasiswa lebih baik dalam membersihkan sisa makanannya</t>
  </si>
  <si>
    <t>sudah mantap</t>
  </si>
  <si>
    <t>sudah mantal poll</t>
  </si>
  <si>
    <t>Galvin Giovano</t>
  </si>
  <si>
    <t>Brhanselino Satrio Edipurtta</t>
  </si>
  <si>
    <t>dimurahkan harganya</t>
  </si>
  <si>
    <t>yang bekerja harus membersihkan lebih sering</t>
  </si>
  <si>
    <t>diperbarui fasilitasnya</t>
  </si>
  <si>
    <t>Finley</t>
  </si>
  <si>
    <t>Steven Christian Subagyo</t>
  </si>
  <si>
    <t>David Amadeus Marlie</t>
  </si>
  <si>
    <t>Farrel Hakim Amran Rosadha</t>
  </si>
  <si>
    <t>tempat tunggu bagi yang memesan/makan diperluas</t>
  </si>
  <si>
    <t>kasih tisu di wastafel</t>
  </si>
  <si>
    <t>murah in dikit harganya😁</t>
  </si>
  <si>
    <t>Dimas Dwi Ismaunnizam</t>
  </si>
  <si>
    <t>banyakin diskon/promo</t>
  </si>
  <si>
    <t>perbanyak kursi dan meja</t>
  </si>
  <si>
    <t>I Kadek Defa Danuarta</t>
  </si>
  <si>
    <t>kurangnya informasi harga di papan menu di kantin baru</t>
  </si>
  <si>
    <t>tidak ada, cuma kadang mahasiswa/i gapunya kesadaran sendiri untuk beresin makanannya jadinya pegawai harus kerja double</t>
  </si>
  <si>
    <t>Moeh. Adji Anggalaksana</t>
  </si>
  <si>
    <t>Jason Evansaputra Sudargo</t>
  </si>
  <si>
    <t>Kevin Jeremia</t>
  </si>
  <si>
    <t>Gregrorios Willie Hosea Noel Hartono</t>
  </si>
  <si>
    <t>kursi nya ditambahin 🥺</t>
  </si>
  <si>
    <t>menambahkan wastafel karena tidak ada di kantin luar :)</t>
  </si>
  <si>
    <t>kursi :)</t>
  </si>
  <si>
    <t>Samuel Setiawan</t>
  </si>
  <si>
    <t>Jessica Setiawan, Tjoe</t>
  </si>
  <si>
    <t>Almer Ali Javier</t>
  </si>
  <si>
    <t>Muhammad Arief Setiawan</t>
  </si>
  <si>
    <t>School of Design</t>
  </si>
  <si>
    <t>Interior Design</t>
  </si>
  <si>
    <t>Delon Yohan Sunarto</t>
  </si>
  <si>
    <t>Computer Engineering</t>
  </si>
  <si>
    <t>murahin</t>
  </si>
  <si>
    <t>Jason Matthew</t>
  </si>
  <si>
    <t>tambahkan porsinya</t>
  </si>
  <si>
    <t>Stevie Oden</t>
  </si>
  <si>
    <t>Theona Arlinton</t>
  </si>
  <si>
    <t>pazella</t>
  </si>
  <si>
    <t>aman semuanya</t>
  </si>
  <si>
    <t>tidak ada semuanya sudah bagus</t>
  </si>
  <si>
    <t>semuanya aman kok</t>
  </si>
  <si>
    <t>Luqman Nurhoiriza</t>
  </si>
  <si>
    <t>kalo bisa harga ditampilkan dengan lebih besar</t>
  </si>
  <si>
    <t>sering sering saja di bersihkan</t>
  </si>
  <si>
    <t>sebisa mungkin pisahkan dapur masak dan tempat makan</t>
  </si>
  <si>
    <t>Benedictus Raden Elang Prakoso Ari Purwanto</t>
  </si>
  <si>
    <t>untuk harga menu harusnya ditampilin semua jadi ntar kesannya biar gk trap gitu</t>
  </si>
  <si>
    <t>sejauh ini fine fine aja klo untuk kebersihan</t>
  </si>
  <si>
    <t>munngkin untuk tata ruang antri bisa di optimalkan</t>
  </si>
  <si>
    <t>kualitas sih oke yaaa</t>
  </si>
  <si>
    <t>Michael Suthirta</t>
  </si>
  <si>
    <t>ada kios yang tidak memasang informasi harga, sebaiknya dipasang supaya memudahkan</t>
  </si>
  <si>
    <t>lebih banyak makanan yang harganya lebih terjangkau lagi</t>
  </si>
  <si>
    <t>Mary Anggita Priscilla</t>
  </si>
  <si>
    <t>Albert Benedict Juan Boentoro</t>
  </si>
  <si>
    <t>mungkin bisa dengan ada petugas yang stand by untuk langsung membersihkan meja, karena kalo ga mahasiswa sendiri yang harus membersihkan dan biasanya meja itu kotor dengan bekas tumpahan makanan bukan hanya box makanannya saja</t>
  </si>
  <si>
    <t>bisa dengan menambahkan tisu dan juga wastafel dekat area kantin payung</t>
  </si>
  <si>
    <t>M. Rizky Faiq Ghasani</t>
  </si>
  <si>
    <t>Jakeem Bismaputra</t>
  </si>
  <si>
    <t>Michele Gabriela</t>
  </si>
  <si>
    <t>Dara Chriscen</t>
  </si>
  <si>
    <t>Monique Cloudya Bagensa</t>
  </si>
  <si>
    <t>William Theodorus Wijaya</t>
  </si>
  <si>
    <t>No</t>
  </si>
  <si>
    <t>Randoming Id</t>
  </si>
  <si>
    <t>Nama</t>
  </si>
  <si>
    <t>NIM</t>
  </si>
  <si>
    <t>Fakultas</t>
  </si>
  <si>
    <t>Jurusan</t>
  </si>
  <si>
    <t>Home Campus</t>
  </si>
  <si>
    <t>Simple Random Sampling</t>
  </si>
  <si>
    <t>Menentukan jumlah sample</t>
  </si>
  <si>
    <t>Langkah-langkah:</t>
  </si>
  <si>
    <t>Diketahui:</t>
  </si>
  <si>
    <t>Calculation</t>
  </si>
  <si>
    <t>1. Daftar Populasi diacak menggunakan randbetween()</t>
  </si>
  <si>
    <t>N = 101</t>
  </si>
  <si>
    <t>Mean sample</t>
  </si>
  <si>
    <t>1.1. Kalo make randbetween akan selalu berubah maka disini akan di bekukan saja</t>
  </si>
  <si>
    <t>n = ?</t>
  </si>
  <si>
    <t>variance sample</t>
  </si>
  <si>
    <t>2. Sample diambil dari atas berdasarkan margin of error</t>
  </si>
  <si>
    <t>d = 5%</t>
  </si>
  <si>
    <t>sd sample</t>
  </si>
  <si>
    <t>2.1. Margin of error disini memakai 5%</t>
  </si>
  <si>
    <t>Dimana dari gambar diatas menjelaskan bahwa jumlah sample dengan margin of error 5% adalah 81 orang</t>
  </si>
  <si>
    <t>Table1: Menentukan random id untuk mempermudah pengacakan</t>
  </si>
  <si>
    <t>Table2: Ambil si samplenya</t>
  </si>
  <si>
    <t>No.</t>
  </si>
  <si>
    <t>Nama Responden</t>
  </si>
  <si>
    <t>SIMPLE RANDOM METHOD 1</t>
  </si>
  <si>
    <t>SIMPLE RANDOM METHOD 2</t>
  </si>
  <si>
    <t>N</t>
  </si>
  <si>
    <t>Level keyakinan</t>
  </si>
  <si>
    <t>n</t>
  </si>
  <si>
    <t>=ROUND(F2/(1+(F2*(F3^2))))</t>
  </si>
  <si>
    <t>CLUSTER RANDOM SAMPLING BASED ON HOME CAMPUS</t>
  </si>
  <si>
    <t>Color code</t>
  </si>
  <si>
    <t>Campus</t>
  </si>
  <si>
    <t>Target</t>
  </si>
  <si>
    <t>Formula</t>
  </si>
  <si>
    <t>Result</t>
  </si>
  <si>
    <t>Bandung</t>
  </si>
  <si>
    <t>[=COUNTA(I2:I37)]</t>
  </si>
  <si>
    <t>N/(N*d^2)+1</t>
  </si>
  <si>
    <t>33.02=33</t>
  </si>
  <si>
    <t>Malang</t>
  </si>
  <si>
    <t>[=COUNTA(I38:I56)]</t>
  </si>
  <si>
    <t>18.13=18</t>
  </si>
  <si>
    <t>Semarang</t>
  </si>
  <si>
    <t>[=COUNTA(I57:I102)]</t>
  </si>
  <si>
    <t>41.25=41</t>
  </si>
  <si>
    <t>Mean Population</t>
  </si>
  <si>
    <t>Variance Population</t>
  </si>
  <si>
    <t>SD Population</t>
  </si>
  <si>
    <t>Random</t>
  </si>
  <si>
    <t>RandomPaste</t>
  </si>
  <si>
    <t>SAMPLE</t>
  </si>
  <si>
    <t>Mean Sample</t>
  </si>
  <si>
    <t>Variance Sample</t>
  </si>
  <si>
    <t>SD Sample</t>
  </si>
  <si>
    <t>hanya diambil 33 data dari cluster bandung untuk menjadi sampel</t>
  </si>
  <si>
    <t xml:space="preserve">Mean Sample </t>
  </si>
  <si>
    <t>Variansi Sample</t>
  </si>
  <si>
    <t>Standar Deviasi Sample</t>
  </si>
  <si>
    <t>hanya diambil 18 data dari cluster malang untuk menjadi sampel</t>
  </si>
  <si>
    <t>hanya diambil 41 data dari cluster semarang untuk menjadi sampel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</si>
</sst>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2">
    <font>
      <sz val="11"/>
      <color theme="1"/>
      <name val="Calibri"/>
      <family val="2"/>
      <scheme val="minor"/>
    </font>
    <font>
      <b/>
      <sz val="11"/>
      <name val="Calibri"/>
    </font>
    <font>
      <u/>
      <sz val="11"/>
      <color theme="10"/>
      <name val="Calibri"/>
      <family val="2"/>
      <scheme val="minor"/>
    </font>
    <font>
      <sz val="11"/>
      <color rgb="FF000000"/>
      <name val="Calibri"/>
      <charset val="1"/>
    </font>
    <font>
      <sz val="11"/>
      <color rgb="FF242424"/>
      <name val="Aptos Narrow"/>
      <charset val="1"/>
    </font>
    <font>
      <b/>
      <sz val="36"/>
      <color rgb="FF000000"/>
      <name val="Aptos Narrow"/>
    </font>
    <font>
      <sz val="11"/>
      <color rgb="FF000000"/>
      <name val="Aptos Narrow"/>
    </font>
    <font>
      <b/>
      <sz val="14"/>
      <color rgb="FF000000"/>
      <name val="Aptos Narrow"/>
    </font>
    <font>
      <b/>
      <sz val="11"/>
      <color rgb="FF000000"/>
      <name val="Aptos Narrow"/>
    </font>
    <font>
      <sz val="11"/>
      <color rgb="FF000000"/>
      <name val="Calibri"/>
      <family val="2"/>
      <scheme val="minor"/>
    </font>
    <font>
      <b/>
      <sz val="11"/>
      <color theme="1"/>
      <name val="Aptos Narrow"/>
      <charset val="1"/>
    </font>
    <font>
      <sz val="11"/>
      <color theme="1"/>
      <name val="Aptos Narrow"/>
      <charset val="1"/>
    </font>
  </fonts>
  <fills count="8">
    <fill>
      <patternFill patternType="none"/>
    </fill>
    <fill>
      <patternFill patternType="gray125"/>
    </fill>
    <fill>
      <patternFill patternType="solid">
        <fgColor theme="2" tint="-9.9978637043366805E-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C1F0C8"/>
        <bgColor rgb="FF000000"/>
      </patternFill>
    </fill>
    <fill>
      <patternFill patternType="solid">
        <fgColor rgb="FFC1F0C8"/>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CCCCCC"/>
      </right>
      <top style="thin">
        <color rgb="FF000000"/>
      </top>
      <bottom style="thin">
        <color rgb="FFCCCCCC"/>
      </bottom>
      <diagonal/>
    </border>
    <border>
      <left style="thin">
        <color rgb="FFCCCCCC"/>
      </left>
      <right style="thin">
        <color rgb="FFCCCCCC"/>
      </right>
      <top style="thin">
        <color rgb="FF000000"/>
      </top>
      <bottom style="thin">
        <color rgb="FFCCCCCC"/>
      </bottom>
      <diagonal/>
    </border>
    <border>
      <left style="thin">
        <color rgb="FFCCCCCC"/>
      </left>
      <right style="thin">
        <color rgb="FF000000"/>
      </right>
      <top style="thin">
        <color rgb="FF000000"/>
      </top>
      <bottom style="thin">
        <color rgb="FFCCCCCC"/>
      </bottom>
      <diagonal/>
    </border>
    <border>
      <left style="thin">
        <color rgb="FF000000"/>
      </left>
      <right style="thin">
        <color rgb="FFCCCCCC"/>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rgb="FFCCCCCC"/>
      </left>
      <right style="thin">
        <color rgb="FF000000"/>
      </right>
      <top style="thin">
        <color rgb="FFCCCCCC"/>
      </top>
      <bottom style="thin">
        <color rgb="FFCCCCCC"/>
      </bottom>
      <diagonal/>
    </border>
    <border>
      <left style="thin">
        <color rgb="FF000000"/>
      </left>
      <right style="thin">
        <color rgb="FFCCCCCC"/>
      </right>
      <top style="thin">
        <color rgb="FFCCCCCC"/>
      </top>
      <bottom style="thin">
        <color rgb="FF000000"/>
      </bottom>
      <diagonal/>
    </border>
    <border>
      <left style="thin">
        <color rgb="FFCCCCCC"/>
      </left>
      <right style="thin">
        <color rgb="FFCCCCCC"/>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0" xfId="0" applyAlignment="1">
      <alignment horizontal="center"/>
    </xf>
    <xf numFmtId="0" fontId="1" fillId="0" borderId="1" xfId="0" applyFont="1" applyBorder="1" applyAlignment="1">
      <alignment horizontal="left" vertical="top"/>
    </xf>
    <xf numFmtId="164" fontId="0" fillId="0" borderId="1" xfId="0" applyNumberFormat="1" applyBorder="1" applyAlignment="1">
      <alignment horizontal="left"/>
    </xf>
    <xf numFmtId="0" fontId="0" fillId="0" borderId="1" xfId="0" applyBorder="1" applyAlignment="1">
      <alignment horizontal="left"/>
    </xf>
    <xf numFmtId="0" fontId="0" fillId="0" borderId="1" xfId="0" applyBorder="1" applyAlignment="1">
      <alignment horizontal="center"/>
    </xf>
    <xf numFmtId="0" fontId="1" fillId="2" borderId="1" xfId="0" applyFont="1" applyFill="1" applyBorder="1" applyAlignment="1">
      <alignment horizontal="left" vertical="center"/>
    </xf>
    <xf numFmtId="0" fontId="1" fillId="2" borderId="1" xfId="0" applyFont="1" applyFill="1" applyBorder="1" applyAlignment="1">
      <alignment horizontal="left" vertical="center" wrapText="1"/>
    </xf>
    <xf numFmtId="0" fontId="2" fillId="0" borderId="1" xfId="1" applyBorder="1" applyAlignment="1">
      <alignment horizontal="left"/>
    </xf>
    <xf numFmtId="0" fontId="0" fillId="3" borderId="1" xfId="0" applyFill="1" applyBorder="1" applyAlignment="1">
      <alignment horizontal="left"/>
    </xf>
    <xf numFmtId="0" fontId="0" fillId="3" borderId="0" xfId="0" applyFill="1"/>
    <xf numFmtId="20" fontId="0" fillId="0" borderId="0" xfId="0" applyNumberFormat="1"/>
    <xf numFmtId="0" fontId="0" fillId="0" borderId="0" xfId="0" applyNumberFormat="1"/>
    <xf numFmtId="2" fontId="0" fillId="0" borderId="0" xfId="0" applyNumberFormat="1"/>
    <xf numFmtId="0" fontId="2" fillId="3" borderId="1" xfId="1" applyFill="1" applyBorder="1" applyAlignment="1">
      <alignment horizontal="left"/>
    </xf>
    <xf numFmtId="0" fontId="0" fillId="4" borderId="1" xfId="0" applyFill="1" applyBorder="1" applyAlignment="1">
      <alignment horizontal="left"/>
    </xf>
    <xf numFmtId="0" fontId="0" fillId="5" borderId="1" xfId="0" applyFill="1" applyBorder="1" applyAlignment="1">
      <alignment horizontal="left"/>
    </xf>
    <xf numFmtId="0" fontId="0" fillId="0" borderId="0" xfId="0" applyAlignment="1"/>
    <xf numFmtId="0" fontId="0" fillId="0" borderId="0" xfId="0" applyFill="1" applyAlignment="1"/>
    <xf numFmtId="0" fontId="0" fillId="0" borderId="0" xfId="0" applyFill="1"/>
    <xf numFmtId="0" fontId="0" fillId="0" borderId="3" xfId="0" applyBorder="1"/>
    <xf numFmtId="0" fontId="0" fillId="0" borderId="3" xfId="0" applyBorder="1" applyAlignment="1">
      <alignment horizontal="center" vertical="center"/>
    </xf>
    <xf numFmtId="0" fontId="0" fillId="0" borderId="0" xfId="0" applyBorder="1" applyAlignment="1">
      <alignment horizontal="center" vertical="center"/>
    </xf>
    <xf numFmtId="0" fontId="0" fillId="0" borderId="0" xfId="0" applyAlignment="1">
      <alignment wrapText="1"/>
    </xf>
    <xf numFmtId="0" fontId="0" fillId="3" borderId="2" xfId="0" applyFill="1"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0" fillId="0" borderId="3" xfId="0" applyBorder="1" applyAlignment="1">
      <alignment vertical="center" wrapText="1"/>
    </xf>
    <xf numFmtId="0" fontId="0" fillId="0" borderId="0" xfId="0" applyBorder="1"/>
    <xf numFmtId="0" fontId="5" fillId="0" borderId="0" xfId="0" applyFont="1"/>
    <xf numFmtId="0" fontId="6" fillId="0" borderId="0" xfId="0" applyFont="1"/>
    <xf numFmtId="0" fontId="7" fillId="0" borderId="0" xfId="0" applyFont="1"/>
    <xf numFmtId="0" fontId="8" fillId="0" borderId="0" xfId="0" applyFont="1"/>
    <xf numFmtId="0" fontId="8" fillId="6" borderId="0" xfId="0" applyFont="1" applyFill="1"/>
    <xf numFmtId="0" fontId="0" fillId="0" borderId="3" xfId="0" applyBorder="1" applyAlignment="1">
      <alignment horizontal="left" vertical="center" wrapText="1"/>
    </xf>
    <xf numFmtId="0" fontId="0" fillId="0" borderId="3" xfId="0" applyBorder="1" applyAlignment="1">
      <alignment horizontal="left" vertical="center"/>
    </xf>
    <xf numFmtId="0" fontId="0" fillId="0" borderId="0" xfId="0" applyBorder="1" applyAlignment="1">
      <alignment horizontal="left"/>
    </xf>
    <xf numFmtId="0" fontId="0" fillId="0" borderId="5" xfId="0" applyBorder="1" applyAlignment="1">
      <alignment horizontal="left"/>
    </xf>
    <xf numFmtId="0" fontId="0" fillId="0" borderId="0" xfId="0" applyBorder="1" applyAlignment="1">
      <alignment horizontal="left" vertical="center"/>
    </xf>
    <xf numFmtId="0" fontId="0" fillId="0" borderId="3" xfId="0" applyBorder="1" applyAlignment="1">
      <alignment vertical="center"/>
    </xf>
    <xf numFmtId="0" fontId="0" fillId="0" borderId="3" xfId="0" applyBorder="1" applyAlignment="1">
      <alignment wrapText="1"/>
    </xf>
    <xf numFmtId="0" fontId="9" fillId="0" borderId="1" xfId="0" applyFont="1" applyBorder="1" applyAlignment="1">
      <alignment horizontal="center"/>
    </xf>
    <xf numFmtId="0" fontId="0" fillId="3" borderId="3" xfId="0" applyFill="1" applyBorder="1"/>
    <xf numFmtId="0" fontId="0" fillId="3" borderId="4" xfId="0" applyFill="1" applyBorder="1" applyAlignment="1">
      <alignment horizontal="left"/>
    </xf>
    <xf numFmtId="0" fontId="0" fillId="4" borderId="4" xfId="0" applyFill="1" applyBorder="1" applyAlignment="1">
      <alignment horizontal="left"/>
    </xf>
    <xf numFmtId="0" fontId="0" fillId="4" borderId="3" xfId="0" applyFill="1" applyBorder="1"/>
    <xf numFmtId="0" fontId="0" fillId="5" borderId="5" xfId="0" applyFill="1" applyBorder="1" applyAlignment="1">
      <alignment horizontal="left"/>
    </xf>
    <xf numFmtId="0" fontId="0" fillId="5" borderId="3" xfId="0" applyFill="1" applyBorder="1"/>
    <xf numFmtId="0" fontId="0" fillId="5" borderId="3" xfId="0" applyFill="1" applyBorder="1" applyAlignment="1">
      <alignment horizontal="left"/>
    </xf>
    <xf numFmtId="0" fontId="3" fillId="0" borderId="3" xfId="0" applyFont="1" applyBorder="1" applyAlignment="1">
      <alignment horizontal="left" vertical="center"/>
    </xf>
    <xf numFmtId="0" fontId="4" fillId="0" borderId="3" xfId="0" applyFont="1" applyBorder="1" applyAlignment="1">
      <alignment horizontal="left" vertical="center"/>
    </xf>
    <xf numFmtId="0" fontId="6" fillId="0" borderId="0" xfId="0" applyFont="1" applyAlignment="1"/>
    <xf numFmtId="0" fontId="0" fillId="0" borderId="0" xfId="0" applyBorder="1" applyAlignment="1">
      <alignment wrapText="1"/>
    </xf>
    <xf numFmtId="0" fontId="0" fillId="5" borderId="3" xfId="0" applyFill="1" applyBorder="1" applyAlignment="1">
      <alignment horizontal="center" vertical="center"/>
    </xf>
    <xf numFmtId="0" fontId="0" fillId="3" borderId="3" xfId="0" applyFill="1" applyBorder="1" applyAlignment="1">
      <alignment horizontal="center" vertical="center"/>
    </xf>
    <xf numFmtId="0" fontId="0" fillId="4" borderId="3" xfId="0" applyFill="1" applyBorder="1" applyAlignment="1">
      <alignment horizontal="center" vertical="center"/>
    </xf>
    <xf numFmtId="0" fontId="11" fillId="0" borderId="9" xfId="0" applyFont="1" applyBorder="1" applyAlignment="1">
      <alignment readingOrder="1"/>
    </xf>
    <xf numFmtId="0" fontId="11" fillId="0" borderId="10" xfId="0" applyFont="1" applyBorder="1" applyAlignment="1">
      <alignment readingOrder="1"/>
    </xf>
    <xf numFmtId="0" fontId="11" fillId="0" borderId="11" xfId="0" applyFont="1" applyBorder="1" applyAlignment="1">
      <alignment readingOrder="1"/>
    </xf>
    <xf numFmtId="0" fontId="11" fillId="0" borderId="12" xfId="0" applyFont="1" applyBorder="1" applyAlignment="1">
      <alignment readingOrder="1"/>
    </xf>
    <xf numFmtId="0" fontId="11" fillId="0" borderId="13" xfId="0" applyFont="1" applyBorder="1" applyAlignment="1">
      <alignment readingOrder="1"/>
    </xf>
    <xf numFmtId="0" fontId="11" fillId="0" borderId="14" xfId="0" applyFont="1" applyBorder="1" applyAlignment="1">
      <alignment readingOrder="1"/>
    </xf>
    <xf numFmtId="0" fontId="10" fillId="7" borderId="6" xfId="0" applyFont="1" applyFill="1" applyBorder="1" applyAlignment="1">
      <alignment wrapText="1" readingOrder="1"/>
    </xf>
    <xf numFmtId="0" fontId="10" fillId="7" borderId="7" xfId="0" applyFont="1" applyFill="1" applyBorder="1" applyAlignment="1">
      <alignment wrapText="1" readingOrder="1"/>
    </xf>
    <xf numFmtId="0" fontId="10" fillId="7" borderId="8" xfId="0" applyFont="1" applyFill="1" applyBorder="1" applyAlignment="1">
      <alignment wrapText="1" readingOrder="1"/>
    </xf>
    <xf numFmtId="0" fontId="0" fillId="5" borderId="3" xfId="0" applyFill="1" applyBorder="1" applyAlignment="1">
      <alignment horizontal="center" vertical="center"/>
    </xf>
    <xf numFmtId="0" fontId="0" fillId="3" borderId="3" xfId="0" applyFill="1" applyBorder="1" applyAlignment="1">
      <alignment horizontal="center" vertical="center"/>
    </xf>
    <xf numFmtId="0" fontId="0" fillId="4" borderId="3" xfId="0" applyFill="1" applyBorder="1" applyAlignment="1">
      <alignment horizontal="center" vertical="center"/>
    </xf>
  </cellXfs>
  <cellStyles count="2">
    <cellStyle name="Hyperlink" xfId="1" builtinId="8"/>
    <cellStyle name="Normal" xfId="0" builtinId="0"/>
  </cellStyles>
  <dxfs count="6">
    <dxf>
      <alignment horizontal="left"/>
      <border diagonalUp="0" diagonalDown="0">
        <left style="thin">
          <color rgb="FF000000"/>
        </left>
        <right/>
        <top style="thin">
          <color rgb="FF000000"/>
        </top>
        <bottom style="thin">
          <color rgb="FF000000"/>
        </bottom>
        <vertical style="thin">
          <color rgb="FF000000"/>
        </vertical>
        <horizontal style="thin">
          <color rgb="FF000000"/>
        </horizontal>
      </border>
    </dxf>
    <dxf>
      <alignment horizontal="left"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style="thin">
          <color rgb="FF000000"/>
        </vertical>
        <horizontal style="thin">
          <color rgb="FF000000"/>
        </horizontal>
      </border>
    </dxf>
    <dxf>
      <alignment horizontal="left"/>
      <border diagonalUp="0" diagonalDown="0">
        <left/>
        <right style="thin">
          <color rgb="FF000000"/>
        </right>
        <top style="thin">
          <color rgb="FF000000"/>
        </top>
        <bottom style="thin">
          <color rgb="FF000000"/>
        </bottom>
        <vertical style="thin">
          <color rgb="FF000000"/>
        </vertical>
        <horizontal style="thin">
          <color rgb="FF000000"/>
        </horizontal>
      </border>
    </dxf>
    <dxf>
      <border outline="0">
        <right style="thin">
          <color rgb="FF000000"/>
        </right>
        <bottom style="thin">
          <color rgb="FF000000"/>
        </bottom>
      </border>
    </dxf>
    <dxf>
      <alignment horizontal="left"/>
    </dxf>
    <dxf>
      <alignment horizontal="left"/>
      <border>
        <left style="thin">
          <color rgb="FF000000"/>
        </left>
        <right style="thin">
          <color rgb="FF000000"/>
        </right>
        <top/>
        <bottom/>
        <vertical style="thin">
          <color rgb="FF000000"/>
        </vertical>
        <horizontal style="thin">
          <color rgb="FF000000"/>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1</xdr:row>
      <xdr:rowOff>9525</xdr:rowOff>
    </xdr:from>
    <xdr:to>
      <xdr:col>7</xdr:col>
      <xdr:colOff>1133475</xdr:colOff>
      <xdr:row>1</xdr:row>
      <xdr:rowOff>762000</xdr:rowOff>
    </xdr:to>
    <xdr:pic>
      <xdr:nvPicPr>
        <xdr:cNvPr id="6" name="Picture 1">
          <a:extLst>
            <a:ext uri="{FF2B5EF4-FFF2-40B4-BE49-F238E27FC236}">
              <a16:creationId xmlns:a16="http://schemas.microsoft.com/office/drawing/2014/main" id="{51E0DDA6-6D07-1CDB-BE30-29BB1838744C}"/>
            </a:ext>
          </a:extLst>
        </xdr:cNvPr>
        <xdr:cNvPicPr>
          <a:picLocks noChangeAspect="1"/>
        </xdr:cNvPicPr>
      </xdr:nvPicPr>
      <xdr:blipFill>
        <a:blip xmlns:r="http://schemas.openxmlformats.org/officeDocument/2006/relationships" r:embed="rId1"/>
        <a:stretch>
          <a:fillRect/>
        </a:stretch>
      </xdr:blipFill>
      <xdr:spPr>
        <a:xfrm>
          <a:off x="8086725" y="600075"/>
          <a:ext cx="2419350" cy="752475"/>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34B2AF-E91D-4687-AFF8-8F87094EF66F}" name="Table1" displayName="Table1" ref="A1:C47" totalsRowShown="0" headerRowDxfId="5" dataDxfId="4" tableBorderDxfId="3">
  <autoFilter ref="A1:C47" xr:uid="{EC34B2AF-E91D-4687-AFF8-8F87094EF66F}"/>
  <tableColumns count="3">
    <tableColumn id="1" xr3:uid="{13758A83-B0B3-4D22-88A2-36C25D40EB1C}" name="ID" dataDxfId="2"/>
    <tableColumn id="2" xr3:uid="{5DD158CA-78D1-48A1-BFFF-F79FDC35A140}" name="NIM" dataDxfId="1"/>
    <tableColumn id="3" xr3:uid="{0277D96C-008F-4809-A96E-09263A84E182}" name="Random" dataDxfId="0">
      <calculatedColumnFormula>RANDBETWEEN(1,46)</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Binus@Bandung" TargetMode="External"/></Relationships>
</file>

<file path=xl/worksheets/_rels/sheet1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hyperlink" Target="mailto:Binus@Bandu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2"/>
  <sheetViews>
    <sheetView topLeftCell="A92" zoomScaleNormal="100" workbookViewId="0">
      <selection activeCell="K13" sqref="K13"/>
    </sheetView>
  </sheetViews>
  <sheetFormatPr defaultRowHeight="14.45"/>
  <cols>
    <col min="2" max="2" width="21.28515625" customWidth="1"/>
    <col min="3" max="3" width="19.28515625" customWidth="1"/>
    <col min="4" max="4" width="35" customWidth="1"/>
    <col min="5" max="5" width="18.7109375" customWidth="1"/>
    <col min="6" max="6" width="32.5703125" customWidth="1"/>
    <col min="7" max="7" width="22" customWidth="1"/>
    <col min="8" max="8" width="37.140625" style="1" customWidth="1"/>
    <col min="9" max="9" width="37.140625" customWidth="1"/>
    <col min="10" max="17" width="37.140625" style="1" customWidth="1"/>
    <col min="18" max="18" width="37.140625" customWidth="1"/>
    <col min="19" max="25" width="37.140625" style="1" customWidth="1"/>
    <col min="26" max="27" width="37.140625" customWidth="1"/>
    <col min="28" max="33" width="37.140625" style="1" customWidth="1"/>
    <col min="34" max="34" width="37.140625" customWidth="1"/>
  </cols>
  <sheetData>
    <row r="1" spans="1:34" ht="68.25" customHeight="1">
      <c r="A1" s="6" t="s">
        <v>0</v>
      </c>
      <c r="B1" s="6" t="s">
        <v>1</v>
      </c>
      <c r="C1" s="6" t="s">
        <v>2</v>
      </c>
      <c r="D1" s="6"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row>
    <row r="2" spans="1:34">
      <c r="A2" s="2">
        <v>1</v>
      </c>
      <c r="B2" s="3">
        <v>45752.633750000001</v>
      </c>
      <c r="C2" s="3">
        <v>45752.635150462957</v>
      </c>
      <c r="D2" s="4" t="s">
        <v>34</v>
      </c>
      <c r="E2" s="4">
        <v>2702350024</v>
      </c>
      <c r="F2" s="4" t="s">
        <v>35</v>
      </c>
      <c r="G2" s="4" t="s">
        <v>36</v>
      </c>
      <c r="H2" s="5">
        <v>1</v>
      </c>
      <c r="I2" s="4" t="s">
        <v>37</v>
      </c>
      <c r="J2" s="5">
        <v>1</v>
      </c>
      <c r="K2" s="5">
        <v>4</v>
      </c>
      <c r="L2" s="5">
        <v>4</v>
      </c>
      <c r="M2" s="5">
        <v>4</v>
      </c>
      <c r="N2" s="5">
        <v>4</v>
      </c>
      <c r="O2" s="5">
        <v>5</v>
      </c>
      <c r="P2" s="5">
        <v>5</v>
      </c>
      <c r="Q2" s="5">
        <v>5</v>
      </c>
      <c r="R2" s="4" t="s">
        <v>38</v>
      </c>
      <c r="S2" s="5">
        <v>4</v>
      </c>
      <c r="T2" s="5">
        <v>4</v>
      </c>
      <c r="U2" s="5">
        <v>4</v>
      </c>
      <c r="V2" s="5">
        <v>4</v>
      </c>
      <c r="W2" s="5">
        <v>3</v>
      </c>
      <c r="X2" s="5">
        <v>5</v>
      </c>
      <c r="Y2" s="5">
        <v>4</v>
      </c>
      <c r="Z2" s="4" t="s">
        <v>38</v>
      </c>
      <c r="AA2" s="4" t="s">
        <v>38</v>
      </c>
      <c r="AB2" s="5">
        <v>5</v>
      </c>
      <c r="AC2" s="5">
        <v>5</v>
      </c>
      <c r="AD2" s="5">
        <v>4</v>
      </c>
      <c r="AE2" s="5">
        <v>4</v>
      </c>
      <c r="AF2" s="5">
        <v>5</v>
      </c>
      <c r="AG2" s="5">
        <v>4</v>
      </c>
      <c r="AH2" s="4" t="s">
        <v>38</v>
      </c>
    </row>
    <row r="3" spans="1:34">
      <c r="A3" s="2">
        <v>2</v>
      </c>
      <c r="B3" s="3">
        <v>45752.657523148147</v>
      </c>
      <c r="C3" s="3">
        <v>45752.66474537037</v>
      </c>
      <c r="D3" s="4" t="s">
        <v>39</v>
      </c>
      <c r="E3" s="4">
        <v>2702327684</v>
      </c>
      <c r="F3" s="4" t="s">
        <v>35</v>
      </c>
      <c r="G3" s="4" t="s">
        <v>36</v>
      </c>
      <c r="H3" s="5">
        <v>1</v>
      </c>
      <c r="I3" s="4" t="s">
        <v>40</v>
      </c>
      <c r="J3" s="5">
        <v>1</v>
      </c>
      <c r="K3" s="5">
        <v>4</v>
      </c>
      <c r="L3" s="5">
        <v>4</v>
      </c>
      <c r="M3" s="5">
        <v>4</v>
      </c>
      <c r="N3" s="5">
        <v>5</v>
      </c>
      <c r="O3" s="5">
        <v>5</v>
      </c>
      <c r="P3" s="5">
        <v>5</v>
      </c>
      <c r="Q3" s="5">
        <v>5</v>
      </c>
      <c r="R3" s="4" t="s">
        <v>38</v>
      </c>
      <c r="S3" s="5">
        <v>4</v>
      </c>
      <c r="T3" s="5">
        <v>3</v>
      </c>
      <c r="U3" s="5">
        <v>3</v>
      </c>
      <c r="V3" s="5">
        <v>4</v>
      </c>
      <c r="W3" s="5">
        <v>1</v>
      </c>
      <c r="X3" s="5">
        <v>4</v>
      </c>
      <c r="Y3" s="5">
        <v>3</v>
      </c>
      <c r="Z3" s="4" t="s">
        <v>41</v>
      </c>
      <c r="AA3" s="4" t="s">
        <v>42</v>
      </c>
      <c r="AB3" s="5">
        <v>4</v>
      </c>
      <c r="AC3" s="5">
        <v>4</v>
      </c>
      <c r="AD3" s="5">
        <v>4</v>
      </c>
      <c r="AE3" s="5">
        <v>4</v>
      </c>
      <c r="AF3" s="5">
        <v>2</v>
      </c>
      <c r="AG3" s="5">
        <v>2</v>
      </c>
      <c r="AH3" s="4" t="s">
        <v>43</v>
      </c>
    </row>
    <row r="4" spans="1:34">
      <c r="A4" s="2">
        <v>3</v>
      </c>
      <c r="B4" s="3">
        <v>45752.699421296304</v>
      </c>
      <c r="C4" s="3">
        <v>45752.700567129628</v>
      </c>
      <c r="D4" s="4" t="s">
        <v>44</v>
      </c>
      <c r="E4" s="4">
        <v>2702241300</v>
      </c>
      <c r="F4" s="4" t="s">
        <v>35</v>
      </c>
      <c r="G4" s="4" t="s">
        <v>36</v>
      </c>
      <c r="H4" s="5">
        <v>1</v>
      </c>
      <c r="I4" s="4" t="s">
        <v>37</v>
      </c>
      <c r="J4" s="5">
        <v>2</v>
      </c>
      <c r="K4" s="5">
        <v>4</v>
      </c>
      <c r="L4" s="5">
        <v>4</v>
      </c>
      <c r="M4" s="5">
        <v>4</v>
      </c>
      <c r="N4" s="5">
        <v>4</v>
      </c>
      <c r="O4" s="5">
        <v>4</v>
      </c>
      <c r="P4" s="5">
        <v>4</v>
      </c>
      <c r="Q4" s="5">
        <v>4</v>
      </c>
      <c r="R4" s="4" t="s">
        <v>38</v>
      </c>
      <c r="S4" s="5">
        <v>4</v>
      </c>
      <c r="T4" s="5">
        <v>4</v>
      </c>
      <c r="U4" s="5">
        <v>4</v>
      </c>
      <c r="V4" s="5">
        <v>4</v>
      </c>
      <c r="W4" s="5">
        <v>4</v>
      </c>
      <c r="X4" s="5">
        <v>4</v>
      </c>
      <c r="Y4" s="5">
        <v>4</v>
      </c>
      <c r="Z4" s="4" t="s">
        <v>38</v>
      </c>
      <c r="AA4" s="4" t="s">
        <v>38</v>
      </c>
      <c r="AB4" s="5">
        <v>4</v>
      </c>
      <c r="AC4" s="5">
        <v>4</v>
      </c>
      <c r="AD4" s="5">
        <v>4</v>
      </c>
      <c r="AE4" s="5">
        <v>4</v>
      </c>
      <c r="AF4" s="5">
        <v>4</v>
      </c>
      <c r="AG4" s="5">
        <v>4</v>
      </c>
      <c r="AH4" s="4" t="s">
        <v>38</v>
      </c>
    </row>
    <row r="5" spans="1:34">
      <c r="A5" s="2">
        <v>4</v>
      </c>
      <c r="B5" s="3">
        <v>45752.70108796296</v>
      </c>
      <c r="C5" s="3">
        <v>45752.702777777777</v>
      </c>
      <c r="D5" s="4" t="s">
        <v>45</v>
      </c>
      <c r="E5" s="4">
        <v>2702322544</v>
      </c>
      <c r="F5" s="4" t="s">
        <v>35</v>
      </c>
      <c r="G5" s="4" t="s">
        <v>36</v>
      </c>
      <c r="H5" s="5">
        <v>1</v>
      </c>
      <c r="I5" s="4" t="s">
        <v>37</v>
      </c>
      <c r="J5" s="5">
        <v>1</v>
      </c>
      <c r="K5" s="5">
        <v>3</v>
      </c>
      <c r="L5" s="5">
        <v>3</v>
      </c>
      <c r="M5" s="5">
        <v>4</v>
      </c>
      <c r="N5" s="5">
        <v>4</v>
      </c>
      <c r="O5" s="5">
        <v>5</v>
      </c>
      <c r="P5" s="5">
        <v>5</v>
      </c>
      <c r="Q5" s="5">
        <v>4</v>
      </c>
      <c r="R5" s="4" t="s">
        <v>38</v>
      </c>
      <c r="S5" s="5">
        <v>4</v>
      </c>
      <c r="T5" s="5">
        <v>4</v>
      </c>
      <c r="U5" s="5">
        <v>3</v>
      </c>
      <c r="V5" s="5">
        <v>3</v>
      </c>
      <c r="W5" s="5">
        <v>3</v>
      </c>
      <c r="X5" s="5">
        <v>4</v>
      </c>
      <c r="Y5" s="5">
        <v>4</v>
      </c>
      <c r="Z5" s="4" t="s">
        <v>38</v>
      </c>
      <c r="AA5" s="4" t="s">
        <v>46</v>
      </c>
      <c r="AB5" s="5">
        <v>4</v>
      </c>
      <c r="AC5" s="5">
        <v>4</v>
      </c>
      <c r="AD5" s="5">
        <v>4</v>
      </c>
      <c r="AE5" s="5">
        <v>4</v>
      </c>
      <c r="AF5" s="5">
        <v>4</v>
      </c>
      <c r="AG5" s="5">
        <v>4</v>
      </c>
      <c r="AH5" s="4" t="s">
        <v>38</v>
      </c>
    </row>
    <row r="6" spans="1:34">
      <c r="A6" s="2">
        <v>5</v>
      </c>
      <c r="B6" s="3">
        <v>45752.701296296298</v>
      </c>
      <c r="C6" s="3">
        <v>45752.703206018523</v>
      </c>
      <c r="D6" s="4" t="s">
        <v>47</v>
      </c>
      <c r="E6" s="4">
        <v>2702302542</v>
      </c>
      <c r="F6" s="4" t="s">
        <v>35</v>
      </c>
      <c r="G6" s="4" t="s">
        <v>36</v>
      </c>
      <c r="H6" s="5">
        <v>1</v>
      </c>
      <c r="I6" s="4" t="s">
        <v>37</v>
      </c>
      <c r="J6" s="5">
        <v>2</v>
      </c>
      <c r="K6" s="5">
        <v>3</v>
      </c>
      <c r="L6" s="5">
        <v>3</v>
      </c>
      <c r="M6" s="5">
        <v>4</v>
      </c>
      <c r="N6" s="5">
        <v>4</v>
      </c>
      <c r="O6" s="5">
        <v>4</v>
      </c>
      <c r="P6" s="5">
        <v>4</v>
      </c>
      <c r="Q6" s="5">
        <v>4</v>
      </c>
      <c r="R6" s="4" t="s">
        <v>38</v>
      </c>
      <c r="S6" s="5">
        <v>3</v>
      </c>
      <c r="T6" s="5">
        <v>3</v>
      </c>
      <c r="U6" s="5">
        <v>3</v>
      </c>
      <c r="V6" s="5">
        <v>4</v>
      </c>
      <c r="W6" s="5">
        <v>2</v>
      </c>
      <c r="X6" s="5">
        <v>4</v>
      </c>
      <c r="Y6" s="5">
        <v>4</v>
      </c>
      <c r="Z6" s="4" t="s">
        <v>48</v>
      </c>
      <c r="AA6" s="4" t="s">
        <v>38</v>
      </c>
      <c r="AB6" s="5">
        <v>4</v>
      </c>
      <c r="AC6" s="5">
        <v>3</v>
      </c>
      <c r="AD6" s="5">
        <v>4</v>
      </c>
      <c r="AE6" s="5">
        <v>4</v>
      </c>
      <c r="AF6" s="5">
        <v>3</v>
      </c>
      <c r="AG6" s="5">
        <v>4</v>
      </c>
      <c r="AH6" s="4" t="s">
        <v>38</v>
      </c>
    </row>
    <row r="7" spans="1:34">
      <c r="A7" s="2">
        <v>6</v>
      </c>
      <c r="B7" s="3">
        <v>45752.695891203701</v>
      </c>
      <c r="C7" s="3">
        <v>45752.706331018519</v>
      </c>
      <c r="D7" s="4" t="s">
        <v>49</v>
      </c>
      <c r="E7" s="4">
        <v>2702310335</v>
      </c>
      <c r="F7" s="4" t="s">
        <v>35</v>
      </c>
      <c r="G7" s="4" t="s">
        <v>36</v>
      </c>
      <c r="H7" s="5">
        <v>1</v>
      </c>
      <c r="I7" s="4" t="s">
        <v>37</v>
      </c>
      <c r="J7" s="5">
        <v>2</v>
      </c>
      <c r="K7" s="5">
        <v>3</v>
      </c>
      <c r="L7" s="5">
        <v>4</v>
      </c>
      <c r="M7" s="5">
        <v>4</v>
      </c>
      <c r="N7" s="5">
        <v>5</v>
      </c>
      <c r="O7" s="5">
        <v>5</v>
      </c>
      <c r="P7" s="5">
        <v>5</v>
      </c>
      <c r="Q7" s="5">
        <v>5</v>
      </c>
      <c r="R7" s="4" t="s">
        <v>38</v>
      </c>
      <c r="S7" s="5">
        <v>4</v>
      </c>
      <c r="T7" s="5">
        <v>4</v>
      </c>
      <c r="U7" s="5">
        <v>4</v>
      </c>
      <c r="V7" s="5">
        <v>4</v>
      </c>
      <c r="W7" s="5">
        <v>3</v>
      </c>
      <c r="X7" s="5">
        <v>4</v>
      </c>
      <c r="Y7" s="5">
        <v>4</v>
      </c>
      <c r="Z7" s="4" t="s">
        <v>38</v>
      </c>
      <c r="AA7" s="4" t="s">
        <v>50</v>
      </c>
      <c r="AB7" s="5">
        <v>4</v>
      </c>
      <c r="AC7" s="5">
        <v>4</v>
      </c>
      <c r="AD7" s="5">
        <v>4</v>
      </c>
      <c r="AE7" s="5">
        <v>4</v>
      </c>
      <c r="AF7" s="5">
        <v>4</v>
      </c>
      <c r="AG7" s="5">
        <v>4</v>
      </c>
      <c r="AH7" s="4" t="s">
        <v>38</v>
      </c>
    </row>
    <row r="8" spans="1:34">
      <c r="A8" s="2">
        <v>8</v>
      </c>
      <c r="B8" s="3">
        <v>45752.774953703702</v>
      </c>
      <c r="C8" s="3">
        <v>45752.776354166657</v>
      </c>
      <c r="D8" s="4" t="s">
        <v>51</v>
      </c>
      <c r="E8" s="4">
        <v>2702228034</v>
      </c>
      <c r="F8" s="4" t="s">
        <v>52</v>
      </c>
      <c r="G8" s="4" t="s">
        <v>53</v>
      </c>
      <c r="H8" s="5">
        <v>1</v>
      </c>
      <c r="I8" s="4" t="s">
        <v>40</v>
      </c>
      <c r="J8" s="5">
        <v>1</v>
      </c>
      <c r="K8" s="5">
        <v>4</v>
      </c>
      <c r="L8" s="5">
        <v>4</v>
      </c>
      <c r="M8" s="5">
        <v>4</v>
      </c>
      <c r="N8" s="5">
        <v>4</v>
      </c>
      <c r="O8" s="5">
        <v>4</v>
      </c>
      <c r="P8" s="5">
        <v>4</v>
      </c>
      <c r="Q8" s="5">
        <v>4</v>
      </c>
      <c r="R8" s="4" t="s">
        <v>54</v>
      </c>
      <c r="S8" s="5">
        <v>4</v>
      </c>
      <c r="T8" s="5">
        <v>4</v>
      </c>
      <c r="U8" s="5">
        <v>4</v>
      </c>
      <c r="V8" s="5">
        <v>4</v>
      </c>
      <c r="W8" s="5">
        <v>4</v>
      </c>
      <c r="X8" s="5">
        <v>4</v>
      </c>
      <c r="Y8" s="5">
        <v>4</v>
      </c>
      <c r="Z8" s="4" t="s">
        <v>38</v>
      </c>
      <c r="AA8" s="4" t="s">
        <v>38</v>
      </c>
      <c r="AB8" s="5">
        <v>4</v>
      </c>
      <c r="AC8" s="5">
        <v>4</v>
      </c>
      <c r="AD8" s="5">
        <v>4</v>
      </c>
      <c r="AE8" s="5">
        <v>4</v>
      </c>
      <c r="AF8" s="5">
        <v>4</v>
      </c>
      <c r="AG8" s="5">
        <v>4</v>
      </c>
      <c r="AH8" s="4" t="s">
        <v>38</v>
      </c>
    </row>
    <row r="9" spans="1:34">
      <c r="A9" s="2">
        <v>11</v>
      </c>
      <c r="B9" s="3">
        <v>45752.775081018517</v>
      </c>
      <c r="C9" s="3">
        <v>45752.780474537038</v>
      </c>
      <c r="D9" s="4" t="s">
        <v>55</v>
      </c>
      <c r="E9" s="4">
        <v>2702341890</v>
      </c>
      <c r="F9" s="4" t="s">
        <v>35</v>
      </c>
      <c r="G9" s="4" t="s">
        <v>36</v>
      </c>
      <c r="H9" s="5">
        <v>1</v>
      </c>
      <c r="I9" s="4" t="s">
        <v>40</v>
      </c>
      <c r="J9" s="5">
        <v>1</v>
      </c>
      <c r="K9" s="5">
        <v>4</v>
      </c>
      <c r="L9" s="5">
        <v>4</v>
      </c>
      <c r="M9" s="5">
        <v>4</v>
      </c>
      <c r="N9" s="5">
        <v>4</v>
      </c>
      <c r="O9" s="5">
        <v>5</v>
      </c>
      <c r="P9" s="5">
        <v>4</v>
      </c>
      <c r="Q9" s="5">
        <v>4</v>
      </c>
      <c r="R9" s="4" t="s">
        <v>38</v>
      </c>
      <c r="S9" s="5">
        <v>4</v>
      </c>
      <c r="T9" s="5">
        <v>4</v>
      </c>
      <c r="U9" s="5">
        <v>4</v>
      </c>
      <c r="V9" s="5">
        <v>4</v>
      </c>
      <c r="W9" s="5">
        <v>5</v>
      </c>
      <c r="X9" s="5">
        <v>4</v>
      </c>
      <c r="Y9" s="5">
        <v>5</v>
      </c>
      <c r="Z9" s="4" t="s">
        <v>38</v>
      </c>
      <c r="AA9" s="4" t="s">
        <v>56</v>
      </c>
      <c r="AB9" s="5">
        <v>5</v>
      </c>
      <c r="AC9" s="5">
        <v>4</v>
      </c>
      <c r="AD9" s="5">
        <v>4</v>
      </c>
      <c r="AE9" s="5">
        <v>5</v>
      </c>
      <c r="AF9" s="5">
        <v>4</v>
      </c>
      <c r="AG9" s="5">
        <v>4</v>
      </c>
      <c r="AH9" s="4" t="s">
        <v>38</v>
      </c>
    </row>
    <row r="10" spans="1:34">
      <c r="A10" s="2">
        <v>12</v>
      </c>
      <c r="B10" s="3">
        <v>45752.777638888889</v>
      </c>
      <c r="C10" s="3">
        <v>45752.780706018522</v>
      </c>
      <c r="D10" s="4" t="s">
        <v>57</v>
      </c>
      <c r="E10" s="4">
        <v>2702232971</v>
      </c>
      <c r="F10" s="4" t="s">
        <v>35</v>
      </c>
      <c r="G10" s="4" t="s">
        <v>36</v>
      </c>
      <c r="H10" s="5">
        <v>1</v>
      </c>
      <c r="I10" s="4" t="s">
        <v>40</v>
      </c>
      <c r="J10" s="5">
        <v>2</v>
      </c>
      <c r="K10" s="5">
        <v>4</v>
      </c>
      <c r="L10" s="5">
        <v>4</v>
      </c>
      <c r="M10" s="5">
        <v>5</v>
      </c>
      <c r="N10" s="5">
        <v>4</v>
      </c>
      <c r="O10" s="5">
        <v>5</v>
      </c>
      <c r="P10" s="5">
        <v>5</v>
      </c>
      <c r="Q10" s="5">
        <v>4</v>
      </c>
      <c r="R10" s="4" t="s">
        <v>38</v>
      </c>
      <c r="S10" s="5">
        <v>4</v>
      </c>
      <c r="T10" s="5">
        <v>1</v>
      </c>
      <c r="U10" s="5">
        <v>4</v>
      </c>
      <c r="V10" s="5">
        <v>4</v>
      </c>
      <c r="W10" s="5">
        <v>3</v>
      </c>
      <c r="X10" s="5">
        <v>4</v>
      </c>
      <c r="Y10" s="5">
        <v>1</v>
      </c>
      <c r="Z10" s="4" t="s">
        <v>38</v>
      </c>
      <c r="AA10" s="4" t="s">
        <v>58</v>
      </c>
      <c r="AB10" s="5">
        <v>5</v>
      </c>
      <c r="AC10" s="5">
        <v>5</v>
      </c>
      <c r="AD10" s="5">
        <v>5</v>
      </c>
      <c r="AE10" s="5">
        <v>4</v>
      </c>
      <c r="AF10" s="5">
        <v>5</v>
      </c>
      <c r="AG10" s="5">
        <v>5</v>
      </c>
      <c r="AH10" s="4" t="s">
        <v>38</v>
      </c>
    </row>
    <row r="11" spans="1:34">
      <c r="A11" s="2">
        <v>13</v>
      </c>
      <c r="B11" s="3">
        <v>45752.799872685187</v>
      </c>
      <c r="C11" s="3">
        <v>45752.803020833337</v>
      </c>
      <c r="D11" s="4" t="s">
        <v>59</v>
      </c>
      <c r="E11" s="4">
        <v>2702311566</v>
      </c>
      <c r="F11" s="4" t="s">
        <v>35</v>
      </c>
      <c r="G11" s="4" t="s">
        <v>36</v>
      </c>
      <c r="H11" s="5">
        <v>1</v>
      </c>
      <c r="I11" s="4" t="s">
        <v>60</v>
      </c>
      <c r="J11" s="5">
        <v>1</v>
      </c>
      <c r="K11" s="5">
        <v>4</v>
      </c>
      <c r="L11" s="5">
        <v>4</v>
      </c>
      <c r="M11" s="5">
        <v>4</v>
      </c>
      <c r="N11" s="5">
        <v>4</v>
      </c>
      <c r="O11" s="5">
        <v>4</v>
      </c>
      <c r="P11" s="5">
        <v>4</v>
      </c>
      <c r="Q11" s="5">
        <v>4</v>
      </c>
      <c r="R11" s="4" t="s">
        <v>38</v>
      </c>
      <c r="S11" s="5">
        <v>4</v>
      </c>
      <c r="T11" s="5">
        <v>2</v>
      </c>
      <c r="U11" s="5">
        <v>2</v>
      </c>
      <c r="V11" s="5">
        <v>3</v>
      </c>
      <c r="W11" s="5">
        <v>2</v>
      </c>
      <c r="X11" s="5">
        <v>3</v>
      </c>
      <c r="Y11" s="5">
        <v>2</v>
      </c>
      <c r="Z11" s="4" t="s">
        <v>61</v>
      </c>
      <c r="AA11" s="4" t="s">
        <v>62</v>
      </c>
      <c r="AB11" s="5">
        <v>5</v>
      </c>
      <c r="AC11" s="5">
        <v>4</v>
      </c>
      <c r="AD11" s="5">
        <v>4</v>
      </c>
      <c r="AE11" s="5">
        <v>4</v>
      </c>
      <c r="AF11" s="5">
        <v>4</v>
      </c>
      <c r="AG11" s="5">
        <v>4</v>
      </c>
      <c r="AH11" s="4" t="s">
        <v>63</v>
      </c>
    </row>
    <row r="12" spans="1:34">
      <c r="A12" s="2">
        <v>14</v>
      </c>
      <c r="B12" s="3">
        <v>45752.897905092592</v>
      </c>
      <c r="C12" s="3">
        <v>45752.899328703701</v>
      </c>
      <c r="D12" s="4" t="s">
        <v>64</v>
      </c>
      <c r="E12" s="4">
        <v>2702231861</v>
      </c>
      <c r="F12" s="4" t="s">
        <v>35</v>
      </c>
      <c r="G12" s="4" t="s">
        <v>36</v>
      </c>
      <c r="H12" s="5">
        <v>1</v>
      </c>
      <c r="I12" s="4" t="s">
        <v>40</v>
      </c>
      <c r="J12" s="5">
        <v>2</v>
      </c>
      <c r="K12" s="5">
        <v>4</v>
      </c>
      <c r="L12" s="5">
        <v>4</v>
      </c>
      <c r="M12" s="5">
        <v>4</v>
      </c>
      <c r="N12" s="5">
        <v>4</v>
      </c>
      <c r="O12" s="5">
        <v>4</v>
      </c>
      <c r="P12" s="5">
        <v>4</v>
      </c>
      <c r="Q12" s="5">
        <v>4</v>
      </c>
      <c r="R12" s="4" t="s">
        <v>38</v>
      </c>
      <c r="S12" s="5">
        <v>3</v>
      </c>
      <c r="T12" s="5">
        <v>3</v>
      </c>
      <c r="U12" s="5">
        <v>3</v>
      </c>
      <c r="V12" s="5">
        <v>3</v>
      </c>
      <c r="W12" s="5">
        <v>3</v>
      </c>
      <c r="X12" s="5">
        <v>3</v>
      </c>
      <c r="Y12" s="5">
        <v>3</v>
      </c>
      <c r="Z12" s="4" t="s">
        <v>38</v>
      </c>
      <c r="AA12" s="4" t="s">
        <v>38</v>
      </c>
      <c r="AB12" s="5">
        <v>3</v>
      </c>
      <c r="AC12" s="5">
        <v>3</v>
      </c>
      <c r="AD12" s="5">
        <v>3</v>
      </c>
      <c r="AE12" s="5">
        <v>3</v>
      </c>
      <c r="AF12" s="5">
        <v>3</v>
      </c>
      <c r="AG12" s="5">
        <v>3</v>
      </c>
      <c r="AH12" s="4" t="s">
        <v>38</v>
      </c>
    </row>
    <row r="13" spans="1:34">
      <c r="A13" s="2">
        <v>18</v>
      </c>
      <c r="B13" s="3">
        <v>45753.89534722222</v>
      </c>
      <c r="C13" s="3">
        <v>45753.897256944438</v>
      </c>
      <c r="D13" s="4" t="s">
        <v>65</v>
      </c>
      <c r="E13" s="4">
        <v>2702298375</v>
      </c>
      <c r="F13" s="4" t="s">
        <v>35</v>
      </c>
      <c r="G13" s="4" t="s">
        <v>36</v>
      </c>
      <c r="H13" s="5">
        <v>1</v>
      </c>
      <c r="I13" s="4" t="s">
        <v>37</v>
      </c>
      <c r="J13" s="5">
        <v>2</v>
      </c>
      <c r="K13" s="5">
        <v>3</v>
      </c>
      <c r="L13" s="5">
        <v>4</v>
      </c>
      <c r="M13" s="5">
        <v>4</v>
      </c>
      <c r="N13" s="5">
        <v>4</v>
      </c>
      <c r="O13" s="5">
        <v>4</v>
      </c>
      <c r="P13" s="5">
        <v>4</v>
      </c>
      <c r="Q13" s="5">
        <v>4</v>
      </c>
      <c r="R13" s="4" t="s">
        <v>66</v>
      </c>
      <c r="S13" s="5">
        <v>4</v>
      </c>
      <c r="T13" s="5">
        <v>4</v>
      </c>
      <c r="U13" s="5">
        <v>3</v>
      </c>
      <c r="V13" s="5">
        <v>4</v>
      </c>
      <c r="W13" s="5">
        <v>2</v>
      </c>
      <c r="X13" s="5">
        <v>4</v>
      </c>
      <c r="Y13" s="5">
        <v>2</v>
      </c>
      <c r="Z13" s="4" t="s">
        <v>38</v>
      </c>
      <c r="AA13" s="4" t="s">
        <v>38</v>
      </c>
      <c r="AB13" s="5">
        <v>4</v>
      </c>
      <c r="AC13" s="5">
        <v>4</v>
      </c>
      <c r="AD13" s="5">
        <v>4</v>
      </c>
      <c r="AE13" s="5">
        <v>4</v>
      </c>
      <c r="AF13" s="5">
        <v>4</v>
      </c>
      <c r="AG13" s="5">
        <v>4</v>
      </c>
      <c r="AH13" s="4" t="s">
        <v>38</v>
      </c>
    </row>
    <row r="14" spans="1:34">
      <c r="A14" s="2">
        <v>19</v>
      </c>
      <c r="B14" s="3">
        <v>45753.89775462963</v>
      </c>
      <c r="C14" s="3">
        <v>45753.9</v>
      </c>
      <c r="D14" s="4" t="s">
        <v>67</v>
      </c>
      <c r="E14" s="4">
        <v>2702375600</v>
      </c>
      <c r="F14" s="4" t="s">
        <v>35</v>
      </c>
      <c r="G14" s="4" t="s">
        <v>36</v>
      </c>
      <c r="H14" s="5">
        <v>1</v>
      </c>
      <c r="I14" s="4" t="s">
        <v>37</v>
      </c>
      <c r="J14" s="5">
        <v>1</v>
      </c>
      <c r="K14" s="5">
        <v>3</v>
      </c>
      <c r="L14" s="5">
        <v>1</v>
      </c>
      <c r="M14" s="5">
        <v>5</v>
      </c>
      <c r="N14" s="5">
        <v>5</v>
      </c>
      <c r="O14" s="5">
        <v>1</v>
      </c>
      <c r="P14" s="5">
        <v>4</v>
      </c>
      <c r="Q14" s="5">
        <v>5</v>
      </c>
      <c r="R14" s="4" t="s">
        <v>68</v>
      </c>
      <c r="S14" s="5">
        <v>4</v>
      </c>
      <c r="T14" s="5">
        <v>4</v>
      </c>
      <c r="U14" s="5">
        <v>4</v>
      </c>
      <c r="V14" s="5">
        <v>4</v>
      </c>
      <c r="W14" s="5">
        <v>1</v>
      </c>
      <c r="X14" s="5">
        <v>4</v>
      </c>
      <c r="Y14" s="5">
        <v>4</v>
      </c>
      <c r="Z14" s="4" t="s">
        <v>69</v>
      </c>
      <c r="AA14" s="4" t="s">
        <v>38</v>
      </c>
      <c r="AB14" s="5">
        <v>4</v>
      </c>
      <c r="AC14" s="5">
        <v>4</v>
      </c>
      <c r="AD14" s="5">
        <v>4</v>
      </c>
      <c r="AE14" s="5">
        <v>4</v>
      </c>
      <c r="AF14" s="5">
        <v>2</v>
      </c>
      <c r="AG14" s="5">
        <v>4</v>
      </c>
      <c r="AH14" s="4" t="s">
        <v>38</v>
      </c>
    </row>
    <row r="15" spans="1:34">
      <c r="A15" s="2">
        <v>20</v>
      </c>
      <c r="B15" s="3">
        <v>45753.945879629631</v>
      </c>
      <c r="C15" s="3">
        <v>45753.94872685185</v>
      </c>
      <c r="D15" s="4" t="s">
        <v>70</v>
      </c>
      <c r="E15" s="4">
        <v>2702266026</v>
      </c>
      <c r="F15" s="4" t="s">
        <v>35</v>
      </c>
      <c r="G15" s="4" t="s">
        <v>36</v>
      </c>
      <c r="H15" s="5">
        <v>1</v>
      </c>
      <c r="I15" s="4" t="s">
        <v>37</v>
      </c>
      <c r="J15" s="5">
        <v>3</v>
      </c>
      <c r="K15" s="5">
        <v>5</v>
      </c>
      <c r="L15" s="5">
        <v>5</v>
      </c>
      <c r="M15" s="5">
        <v>5</v>
      </c>
      <c r="N15" s="5">
        <v>5</v>
      </c>
      <c r="O15" s="5">
        <v>4</v>
      </c>
      <c r="P15" s="5">
        <v>5</v>
      </c>
      <c r="Q15" s="5">
        <v>5</v>
      </c>
      <c r="R15" s="4" t="s">
        <v>38</v>
      </c>
      <c r="S15" s="5">
        <v>3</v>
      </c>
      <c r="T15" s="5">
        <v>2</v>
      </c>
      <c r="U15" s="5">
        <v>3</v>
      </c>
      <c r="V15" s="5">
        <v>4</v>
      </c>
      <c r="W15" s="5">
        <v>5</v>
      </c>
      <c r="X15" s="5">
        <v>5</v>
      </c>
      <c r="Y15" s="5">
        <v>5</v>
      </c>
      <c r="Z15" s="4" t="s">
        <v>38</v>
      </c>
      <c r="AA15" s="4" t="s">
        <v>71</v>
      </c>
      <c r="AB15" s="5">
        <v>5</v>
      </c>
      <c r="AC15" s="5">
        <v>5</v>
      </c>
      <c r="AD15" s="5">
        <v>5</v>
      </c>
      <c r="AE15" s="5">
        <v>5</v>
      </c>
      <c r="AF15" s="5">
        <v>5</v>
      </c>
      <c r="AG15" s="5">
        <v>5</v>
      </c>
      <c r="AH15" s="4" t="s">
        <v>38</v>
      </c>
    </row>
    <row r="16" spans="1:34">
      <c r="A16" s="2">
        <v>21</v>
      </c>
      <c r="B16" s="3">
        <v>45754.389756944453</v>
      </c>
      <c r="C16" s="3">
        <v>45754.391770833332</v>
      </c>
      <c r="D16" s="4" t="s">
        <v>72</v>
      </c>
      <c r="E16" s="4">
        <v>2702300575</v>
      </c>
      <c r="F16" s="4" t="s">
        <v>35</v>
      </c>
      <c r="G16" s="4" t="s">
        <v>36</v>
      </c>
      <c r="H16" s="5">
        <v>1</v>
      </c>
      <c r="I16" s="4" t="s">
        <v>37</v>
      </c>
      <c r="J16" s="5">
        <v>1</v>
      </c>
      <c r="K16" s="5">
        <v>3</v>
      </c>
      <c r="L16" s="5">
        <v>4</v>
      </c>
      <c r="M16" s="5">
        <v>3</v>
      </c>
      <c r="N16" s="5">
        <v>4</v>
      </c>
      <c r="O16" s="5">
        <v>4</v>
      </c>
      <c r="P16" s="5">
        <v>4</v>
      </c>
      <c r="Q16" s="5">
        <v>4</v>
      </c>
      <c r="R16" s="4" t="s">
        <v>38</v>
      </c>
      <c r="S16" s="5">
        <v>3</v>
      </c>
      <c r="T16" s="5">
        <v>4</v>
      </c>
      <c r="U16" s="5">
        <v>4</v>
      </c>
      <c r="V16" s="5">
        <v>4</v>
      </c>
      <c r="W16" s="5">
        <v>2</v>
      </c>
      <c r="X16" s="5">
        <v>4</v>
      </c>
      <c r="Y16" s="5">
        <v>4</v>
      </c>
      <c r="Z16" s="4" t="s">
        <v>73</v>
      </c>
      <c r="AA16" s="4" t="s">
        <v>74</v>
      </c>
      <c r="AB16" s="5">
        <v>3</v>
      </c>
      <c r="AC16" s="5">
        <v>3</v>
      </c>
      <c r="AD16" s="5">
        <v>4</v>
      </c>
      <c r="AE16" s="5">
        <v>4</v>
      </c>
      <c r="AF16" s="5">
        <v>3</v>
      </c>
      <c r="AG16" s="5">
        <v>3</v>
      </c>
      <c r="AH16" s="4" t="s">
        <v>38</v>
      </c>
    </row>
    <row r="17" spans="1:34">
      <c r="A17" s="2">
        <v>22</v>
      </c>
      <c r="B17" s="3">
        <v>45754.765150462961</v>
      </c>
      <c r="C17" s="3">
        <v>45754.767141203702</v>
      </c>
      <c r="D17" s="4" t="s">
        <v>75</v>
      </c>
      <c r="E17" s="4">
        <v>2702386573</v>
      </c>
      <c r="F17" s="4" t="s">
        <v>35</v>
      </c>
      <c r="G17" s="4" t="s">
        <v>36</v>
      </c>
      <c r="H17" s="5">
        <v>1</v>
      </c>
      <c r="I17" s="4" t="s">
        <v>37</v>
      </c>
      <c r="J17" s="5">
        <v>1</v>
      </c>
      <c r="K17" s="5">
        <v>5</v>
      </c>
      <c r="L17" s="5">
        <v>5</v>
      </c>
      <c r="M17" s="5">
        <v>5</v>
      </c>
      <c r="N17" s="5">
        <v>5</v>
      </c>
      <c r="O17" s="5">
        <v>5</v>
      </c>
      <c r="P17" s="5">
        <v>5</v>
      </c>
      <c r="Q17" s="5">
        <v>5</v>
      </c>
      <c r="R17" s="4" t="s">
        <v>38</v>
      </c>
      <c r="S17" s="5">
        <v>4</v>
      </c>
      <c r="T17" s="5">
        <v>5</v>
      </c>
      <c r="U17" s="5">
        <v>4</v>
      </c>
      <c r="V17" s="5">
        <v>4</v>
      </c>
      <c r="W17" s="5">
        <v>3</v>
      </c>
      <c r="X17" s="5">
        <v>4</v>
      </c>
      <c r="Y17" s="5">
        <v>4</v>
      </c>
      <c r="Z17" s="4" t="s">
        <v>38</v>
      </c>
      <c r="AA17" s="4" t="s">
        <v>38</v>
      </c>
      <c r="AB17" s="5">
        <v>4</v>
      </c>
      <c r="AC17" s="5">
        <v>4</v>
      </c>
      <c r="AD17" s="5">
        <v>5</v>
      </c>
      <c r="AE17" s="5">
        <v>4</v>
      </c>
      <c r="AF17" s="5">
        <v>4</v>
      </c>
      <c r="AG17" s="5">
        <v>4</v>
      </c>
      <c r="AH17" s="4" t="s">
        <v>38</v>
      </c>
    </row>
    <row r="18" spans="1:34">
      <c r="A18" s="2">
        <v>23</v>
      </c>
      <c r="B18" s="3">
        <v>45764.91642361111</v>
      </c>
      <c r="C18" s="3">
        <v>45764.918171296304</v>
      </c>
      <c r="D18" s="4" t="s">
        <v>76</v>
      </c>
      <c r="E18" s="4">
        <v>2702240166</v>
      </c>
      <c r="F18" s="4" t="s">
        <v>35</v>
      </c>
      <c r="G18" s="4" t="s">
        <v>36</v>
      </c>
      <c r="H18" s="5">
        <v>1</v>
      </c>
      <c r="I18" s="4" t="s">
        <v>37</v>
      </c>
      <c r="J18" s="5">
        <v>1</v>
      </c>
      <c r="K18" s="5">
        <v>4</v>
      </c>
      <c r="L18" s="5">
        <v>4</v>
      </c>
      <c r="M18" s="5">
        <v>2</v>
      </c>
      <c r="N18" s="5">
        <v>4</v>
      </c>
      <c r="O18" s="5">
        <v>4</v>
      </c>
      <c r="P18" s="5">
        <v>4</v>
      </c>
      <c r="Q18" s="5">
        <v>2</v>
      </c>
      <c r="R18" s="4" t="s">
        <v>77</v>
      </c>
      <c r="S18" s="5">
        <v>4</v>
      </c>
      <c r="T18" s="5">
        <v>4</v>
      </c>
      <c r="U18" s="5">
        <v>4</v>
      </c>
      <c r="V18" s="5">
        <v>4</v>
      </c>
      <c r="W18" s="5">
        <v>4</v>
      </c>
      <c r="X18" s="5">
        <v>4</v>
      </c>
      <c r="Y18" s="5">
        <v>4</v>
      </c>
      <c r="Z18" s="4" t="s">
        <v>38</v>
      </c>
      <c r="AA18" s="4" t="s">
        <v>78</v>
      </c>
      <c r="AB18" s="5">
        <v>4</v>
      </c>
      <c r="AC18" s="5">
        <v>4</v>
      </c>
      <c r="AD18" s="5">
        <v>4</v>
      </c>
      <c r="AE18" s="5">
        <v>4</v>
      </c>
      <c r="AF18" s="5">
        <v>2</v>
      </c>
      <c r="AG18" s="5">
        <v>2</v>
      </c>
      <c r="AH18" s="4" t="s">
        <v>79</v>
      </c>
    </row>
    <row r="19" spans="1:34">
      <c r="A19" s="2">
        <v>24</v>
      </c>
      <c r="B19" s="3">
        <v>45765.049398148149</v>
      </c>
      <c r="C19" s="3">
        <v>45765.058078703703</v>
      </c>
      <c r="D19" s="4" t="s">
        <v>80</v>
      </c>
      <c r="E19" s="4">
        <v>2702301804</v>
      </c>
      <c r="F19" s="4" t="s">
        <v>35</v>
      </c>
      <c r="G19" s="4" t="s">
        <v>36</v>
      </c>
      <c r="H19" s="5">
        <v>1</v>
      </c>
      <c r="I19" s="4" t="s">
        <v>37</v>
      </c>
      <c r="J19" s="5">
        <v>3</v>
      </c>
      <c r="K19" s="5">
        <v>5</v>
      </c>
      <c r="L19" s="5">
        <v>5</v>
      </c>
      <c r="M19" s="5">
        <v>5</v>
      </c>
      <c r="N19" s="5">
        <v>5</v>
      </c>
      <c r="O19" s="5">
        <v>3</v>
      </c>
      <c r="P19" s="5">
        <v>2</v>
      </c>
      <c r="Q19" s="5">
        <v>4</v>
      </c>
      <c r="R19" s="4" t="s">
        <v>38</v>
      </c>
      <c r="S19" s="5">
        <v>3</v>
      </c>
      <c r="T19" s="5">
        <v>4</v>
      </c>
      <c r="U19" s="5">
        <v>5</v>
      </c>
      <c r="V19" s="5">
        <v>2</v>
      </c>
      <c r="W19" s="5">
        <v>2</v>
      </c>
      <c r="X19" s="5">
        <v>4</v>
      </c>
      <c r="Y19" s="5">
        <v>3</v>
      </c>
      <c r="Z19" s="4" t="s">
        <v>81</v>
      </c>
      <c r="AA19" s="4" t="s">
        <v>38</v>
      </c>
      <c r="AB19" s="5">
        <v>5</v>
      </c>
      <c r="AC19" s="5">
        <v>4</v>
      </c>
      <c r="AD19" s="5">
        <v>5</v>
      </c>
      <c r="AE19" s="5">
        <v>4</v>
      </c>
      <c r="AF19" s="5">
        <v>3</v>
      </c>
      <c r="AG19" s="5">
        <v>4</v>
      </c>
      <c r="AH19" s="4" t="s">
        <v>38</v>
      </c>
    </row>
    <row r="20" spans="1:34">
      <c r="A20" s="2">
        <v>25</v>
      </c>
      <c r="B20" s="3">
        <v>45765.069166666668</v>
      </c>
      <c r="C20" s="3">
        <v>45765.071111111109</v>
      </c>
      <c r="D20" s="4" t="s">
        <v>82</v>
      </c>
      <c r="E20" s="4">
        <v>2702362876</v>
      </c>
      <c r="F20" s="4" t="s">
        <v>35</v>
      </c>
      <c r="G20" s="4" t="s">
        <v>36</v>
      </c>
      <c r="H20" s="5">
        <v>1</v>
      </c>
      <c r="I20" s="4" t="s">
        <v>37</v>
      </c>
      <c r="J20" s="5">
        <v>1</v>
      </c>
      <c r="K20" s="5">
        <v>5</v>
      </c>
      <c r="L20" s="5">
        <v>5</v>
      </c>
      <c r="M20" s="5">
        <v>5</v>
      </c>
      <c r="N20" s="5">
        <v>4</v>
      </c>
      <c r="O20" s="5">
        <v>5</v>
      </c>
      <c r="P20" s="5">
        <v>5</v>
      </c>
      <c r="Q20" s="5">
        <v>5</v>
      </c>
      <c r="R20" s="4" t="s">
        <v>38</v>
      </c>
      <c r="S20" s="5">
        <v>4</v>
      </c>
      <c r="T20" s="5">
        <v>5</v>
      </c>
      <c r="U20" s="5">
        <v>2</v>
      </c>
      <c r="V20" s="5">
        <v>3</v>
      </c>
      <c r="W20" s="5">
        <v>3</v>
      </c>
      <c r="X20" s="5">
        <v>4</v>
      </c>
      <c r="Y20" s="5">
        <v>4</v>
      </c>
      <c r="Z20" s="4" t="s">
        <v>38</v>
      </c>
      <c r="AA20" s="4" t="s">
        <v>38</v>
      </c>
      <c r="AB20" s="5">
        <v>4</v>
      </c>
      <c r="AC20" s="5">
        <v>5</v>
      </c>
      <c r="AD20" s="5">
        <v>5</v>
      </c>
      <c r="AE20" s="5">
        <v>5</v>
      </c>
      <c r="AF20" s="5">
        <v>2</v>
      </c>
      <c r="AG20" s="5">
        <v>4</v>
      </c>
      <c r="AH20" s="4" t="s">
        <v>38</v>
      </c>
    </row>
    <row r="21" spans="1:34">
      <c r="A21" s="2">
        <v>26</v>
      </c>
      <c r="B21" s="3">
        <v>45766.646631944437</v>
      </c>
      <c r="C21" s="3">
        <v>45766.649884259263</v>
      </c>
      <c r="D21" s="4" t="s">
        <v>83</v>
      </c>
      <c r="E21" s="4">
        <v>2702257620</v>
      </c>
      <c r="F21" s="4" t="s">
        <v>35</v>
      </c>
      <c r="G21" s="4" t="s">
        <v>36</v>
      </c>
      <c r="H21" s="5">
        <v>1</v>
      </c>
      <c r="I21" s="4" t="s">
        <v>60</v>
      </c>
      <c r="J21" s="5">
        <v>1</v>
      </c>
      <c r="K21" s="5">
        <v>5</v>
      </c>
      <c r="L21" s="5">
        <v>4</v>
      </c>
      <c r="M21" s="5">
        <v>3</v>
      </c>
      <c r="N21" s="5">
        <v>4</v>
      </c>
      <c r="O21" s="5">
        <v>3</v>
      </c>
      <c r="P21" s="5">
        <v>2</v>
      </c>
      <c r="Q21" s="5">
        <v>5</v>
      </c>
      <c r="R21" s="4" t="s">
        <v>84</v>
      </c>
      <c r="S21" s="5">
        <v>5</v>
      </c>
      <c r="T21" s="5">
        <v>4</v>
      </c>
      <c r="U21" s="5">
        <v>3</v>
      </c>
      <c r="V21" s="5">
        <v>4</v>
      </c>
      <c r="W21" s="5">
        <v>2</v>
      </c>
      <c r="X21" s="5">
        <v>5</v>
      </c>
      <c r="Y21" s="5">
        <v>4</v>
      </c>
      <c r="Z21" s="4" t="s">
        <v>38</v>
      </c>
      <c r="AA21" s="4" t="s">
        <v>85</v>
      </c>
      <c r="AB21" s="5">
        <v>5</v>
      </c>
      <c r="AC21" s="5">
        <v>4</v>
      </c>
      <c r="AD21" s="5">
        <v>4</v>
      </c>
      <c r="AE21" s="5">
        <v>4</v>
      </c>
      <c r="AF21" s="5">
        <v>3</v>
      </c>
      <c r="AG21" s="5">
        <v>3</v>
      </c>
      <c r="AH21" s="4" t="s">
        <v>38</v>
      </c>
    </row>
    <row r="22" spans="1:34">
      <c r="A22" s="2">
        <v>27</v>
      </c>
      <c r="B22" s="3">
        <v>45766.831469907411</v>
      </c>
      <c r="C22" s="3">
        <v>45766.833703703713</v>
      </c>
      <c r="D22" s="4" t="s">
        <v>86</v>
      </c>
      <c r="E22" s="4">
        <v>2702369674</v>
      </c>
      <c r="F22" s="4" t="s">
        <v>35</v>
      </c>
      <c r="G22" s="4" t="s">
        <v>36</v>
      </c>
      <c r="H22" s="5">
        <v>1</v>
      </c>
      <c r="I22" s="4" t="s">
        <v>60</v>
      </c>
      <c r="J22" s="5">
        <v>0</v>
      </c>
      <c r="K22" s="5">
        <v>4</v>
      </c>
      <c r="L22" s="5">
        <v>4</v>
      </c>
      <c r="M22" s="5">
        <v>4</v>
      </c>
      <c r="N22" s="5">
        <v>4</v>
      </c>
      <c r="O22" s="5">
        <v>5</v>
      </c>
      <c r="P22" s="5">
        <v>5</v>
      </c>
      <c r="Q22" s="5">
        <v>5</v>
      </c>
      <c r="R22" s="4" t="s">
        <v>38</v>
      </c>
      <c r="S22" s="5">
        <v>4</v>
      </c>
      <c r="T22" s="5">
        <v>3</v>
      </c>
      <c r="U22" s="5">
        <v>4</v>
      </c>
      <c r="V22" s="5">
        <v>4</v>
      </c>
      <c r="W22" s="5">
        <v>3</v>
      </c>
      <c r="X22" s="5">
        <v>4</v>
      </c>
      <c r="Y22" s="5">
        <v>4</v>
      </c>
      <c r="Z22" s="4" t="s">
        <v>38</v>
      </c>
      <c r="AA22" s="4" t="s">
        <v>87</v>
      </c>
      <c r="AB22" s="5">
        <v>4</v>
      </c>
      <c r="AC22" s="5">
        <v>5</v>
      </c>
      <c r="AD22" s="5">
        <v>5</v>
      </c>
      <c r="AE22" s="5">
        <v>4</v>
      </c>
      <c r="AF22" s="5">
        <v>5</v>
      </c>
      <c r="AG22" s="5">
        <v>5</v>
      </c>
      <c r="AH22" s="4" t="s">
        <v>38</v>
      </c>
    </row>
    <row r="23" spans="1:34">
      <c r="A23" s="2">
        <v>28</v>
      </c>
      <c r="B23" s="3">
        <v>45766.952951388892</v>
      </c>
      <c r="C23" s="3">
        <v>45766.957361111112</v>
      </c>
      <c r="D23" s="4" t="s">
        <v>88</v>
      </c>
      <c r="E23" s="4">
        <v>2702351784</v>
      </c>
      <c r="F23" s="4" t="s">
        <v>89</v>
      </c>
      <c r="G23" s="4" t="s">
        <v>90</v>
      </c>
      <c r="H23" s="5">
        <v>1</v>
      </c>
      <c r="I23" s="4" t="s">
        <v>60</v>
      </c>
      <c r="J23" s="5">
        <v>1</v>
      </c>
      <c r="K23" s="5">
        <v>4</v>
      </c>
      <c r="L23" s="5">
        <v>4</v>
      </c>
      <c r="M23" s="5">
        <v>4</v>
      </c>
      <c r="N23" s="5">
        <v>4</v>
      </c>
      <c r="O23" s="5">
        <v>4</v>
      </c>
      <c r="P23" s="5">
        <v>4</v>
      </c>
      <c r="Q23" s="5">
        <v>4</v>
      </c>
      <c r="R23" s="4" t="s">
        <v>91</v>
      </c>
      <c r="S23" s="5">
        <v>4</v>
      </c>
      <c r="T23" s="5">
        <v>4</v>
      </c>
      <c r="U23" s="5">
        <v>4</v>
      </c>
      <c r="V23" s="5">
        <v>4</v>
      </c>
      <c r="W23" s="5">
        <v>4</v>
      </c>
      <c r="X23" s="5">
        <v>4</v>
      </c>
      <c r="Y23" s="5">
        <v>4</v>
      </c>
      <c r="Z23" s="4" t="s">
        <v>92</v>
      </c>
      <c r="AA23" s="4" t="s">
        <v>93</v>
      </c>
      <c r="AB23" s="5">
        <v>4</v>
      </c>
      <c r="AC23" s="5">
        <v>4</v>
      </c>
      <c r="AD23" s="5">
        <v>4</v>
      </c>
      <c r="AE23" s="5">
        <v>4</v>
      </c>
      <c r="AF23" s="5">
        <v>4</v>
      </c>
      <c r="AG23" s="5">
        <v>4</v>
      </c>
      <c r="AH23" s="4" t="s">
        <v>38</v>
      </c>
    </row>
    <row r="24" spans="1:34">
      <c r="A24" s="2">
        <v>29</v>
      </c>
      <c r="B24" s="3">
        <v>45767.488935185182</v>
      </c>
      <c r="C24" s="3">
        <v>45767.490023148152</v>
      </c>
      <c r="D24" s="4" t="s">
        <v>94</v>
      </c>
      <c r="E24" s="4">
        <v>2702211046</v>
      </c>
      <c r="F24" s="4" t="s">
        <v>89</v>
      </c>
      <c r="G24" s="4" t="s">
        <v>95</v>
      </c>
      <c r="H24" s="5">
        <v>1</v>
      </c>
      <c r="I24" s="4" t="s">
        <v>60</v>
      </c>
      <c r="J24" s="5">
        <v>2</v>
      </c>
      <c r="K24" s="5">
        <v>5</v>
      </c>
      <c r="L24" s="5">
        <v>5</v>
      </c>
      <c r="M24" s="5">
        <v>5</v>
      </c>
      <c r="N24" s="5">
        <v>5</v>
      </c>
      <c r="O24" s="5">
        <v>5</v>
      </c>
      <c r="P24" s="5">
        <v>5</v>
      </c>
      <c r="Q24" s="5">
        <v>5</v>
      </c>
      <c r="R24" s="4" t="s">
        <v>38</v>
      </c>
      <c r="S24" s="5">
        <v>5</v>
      </c>
      <c r="T24" s="5">
        <v>5</v>
      </c>
      <c r="U24" s="5">
        <v>5</v>
      </c>
      <c r="V24" s="5">
        <v>5</v>
      </c>
      <c r="W24" s="5">
        <v>5</v>
      </c>
      <c r="X24" s="5">
        <v>5</v>
      </c>
      <c r="Y24" s="5">
        <v>5</v>
      </c>
      <c r="Z24" s="4" t="s">
        <v>38</v>
      </c>
      <c r="AA24" s="4" t="s">
        <v>96</v>
      </c>
      <c r="AB24" s="5">
        <v>5</v>
      </c>
      <c r="AC24" s="5">
        <v>5</v>
      </c>
      <c r="AD24" s="5">
        <v>5</v>
      </c>
      <c r="AE24" s="5">
        <v>5</v>
      </c>
      <c r="AF24" s="5">
        <v>5</v>
      </c>
      <c r="AG24" s="5">
        <v>5</v>
      </c>
      <c r="AH24" s="4" t="s">
        <v>97</v>
      </c>
    </row>
    <row r="25" spans="1:34">
      <c r="A25" s="2">
        <v>30</v>
      </c>
      <c r="B25" s="3">
        <v>45768.523692129631</v>
      </c>
      <c r="C25" s="3">
        <v>45768.524675925917</v>
      </c>
      <c r="D25" s="4" t="s">
        <v>98</v>
      </c>
      <c r="E25" s="4">
        <v>2702300902</v>
      </c>
      <c r="F25" s="4" t="s">
        <v>99</v>
      </c>
      <c r="G25" s="4" t="s">
        <v>100</v>
      </c>
      <c r="H25" s="5">
        <v>1</v>
      </c>
      <c r="I25" s="4" t="s">
        <v>37</v>
      </c>
      <c r="J25" s="5">
        <v>2</v>
      </c>
      <c r="K25" s="5">
        <v>4</v>
      </c>
      <c r="L25" s="5">
        <v>4</v>
      </c>
      <c r="M25" s="5">
        <v>5</v>
      </c>
      <c r="N25" s="5">
        <v>4</v>
      </c>
      <c r="O25" s="5">
        <v>5</v>
      </c>
      <c r="P25" s="5">
        <v>5</v>
      </c>
      <c r="Q25" s="5">
        <v>4</v>
      </c>
      <c r="R25" s="4" t="s">
        <v>38</v>
      </c>
      <c r="S25" s="5">
        <v>4</v>
      </c>
      <c r="T25" s="5">
        <v>4</v>
      </c>
      <c r="U25" s="5">
        <v>5</v>
      </c>
      <c r="V25" s="5">
        <v>4</v>
      </c>
      <c r="W25" s="5">
        <v>4</v>
      </c>
      <c r="X25" s="5">
        <v>4</v>
      </c>
      <c r="Y25" s="5">
        <v>5</v>
      </c>
      <c r="Z25" s="4" t="s">
        <v>38</v>
      </c>
      <c r="AA25" s="4" t="s">
        <v>38</v>
      </c>
      <c r="AB25" s="5">
        <v>4</v>
      </c>
      <c r="AC25" s="5">
        <v>5</v>
      </c>
      <c r="AD25" s="5">
        <v>4</v>
      </c>
      <c r="AE25" s="5">
        <v>4</v>
      </c>
      <c r="AF25" s="5">
        <v>4</v>
      </c>
      <c r="AG25" s="5">
        <v>5</v>
      </c>
      <c r="AH25" s="4" t="s">
        <v>38</v>
      </c>
    </row>
    <row r="26" spans="1:34">
      <c r="A26" s="2">
        <v>31</v>
      </c>
      <c r="B26" s="3">
        <v>45768.54446759259</v>
      </c>
      <c r="C26" s="3">
        <v>45768.546840277777</v>
      </c>
      <c r="D26" s="4" t="s">
        <v>101</v>
      </c>
      <c r="E26" s="4">
        <v>2702301836</v>
      </c>
      <c r="F26" s="4" t="s">
        <v>99</v>
      </c>
      <c r="G26" s="4" t="s">
        <v>100</v>
      </c>
      <c r="H26" s="5">
        <v>1</v>
      </c>
      <c r="I26" s="4" t="s">
        <v>37</v>
      </c>
      <c r="J26" s="5">
        <v>1</v>
      </c>
      <c r="K26" s="5">
        <v>3</v>
      </c>
      <c r="L26" s="5">
        <v>2</v>
      </c>
      <c r="M26" s="5">
        <v>5</v>
      </c>
      <c r="N26" s="5">
        <v>5</v>
      </c>
      <c r="O26" s="5">
        <v>5</v>
      </c>
      <c r="P26" s="5">
        <v>5</v>
      </c>
      <c r="Q26" s="5">
        <v>5</v>
      </c>
      <c r="R26" s="4" t="s">
        <v>102</v>
      </c>
      <c r="S26" s="5">
        <v>5</v>
      </c>
      <c r="T26" s="5">
        <v>5</v>
      </c>
      <c r="U26" s="5">
        <v>5</v>
      </c>
      <c r="V26" s="5">
        <v>5</v>
      </c>
      <c r="W26" s="5">
        <v>5</v>
      </c>
      <c r="X26" s="5">
        <v>5</v>
      </c>
      <c r="Y26" s="5">
        <v>5</v>
      </c>
      <c r="Z26" s="4" t="s">
        <v>38</v>
      </c>
      <c r="AA26" s="4" t="s">
        <v>103</v>
      </c>
      <c r="AB26" s="5">
        <v>5</v>
      </c>
      <c r="AC26" s="5">
        <v>5</v>
      </c>
      <c r="AD26" s="5">
        <v>5</v>
      </c>
      <c r="AE26" s="5">
        <v>5</v>
      </c>
      <c r="AF26" s="5">
        <v>5</v>
      </c>
      <c r="AG26" s="5">
        <v>5</v>
      </c>
      <c r="AH26" s="4" t="s">
        <v>38</v>
      </c>
    </row>
    <row r="27" spans="1:34">
      <c r="A27" s="2">
        <v>32</v>
      </c>
      <c r="B27" s="3">
        <v>45769.503206018519</v>
      </c>
      <c r="C27" s="3">
        <v>45769.504814814813</v>
      </c>
      <c r="D27" s="4" t="s">
        <v>104</v>
      </c>
      <c r="E27" s="4">
        <v>2702292850</v>
      </c>
      <c r="F27" s="4" t="s">
        <v>99</v>
      </c>
      <c r="G27" s="4" t="s">
        <v>100</v>
      </c>
      <c r="H27" s="5">
        <v>1</v>
      </c>
      <c r="I27" s="4" t="s">
        <v>37</v>
      </c>
      <c r="J27" s="5">
        <v>1</v>
      </c>
      <c r="K27" s="5">
        <v>3</v>
      </c>
      <c r="L27" s="5">
        <v>3</v>
      </c>
      <c r="M27" s="5">
        <v>3</v>
      </c>
      <c r="N27" s="5">
        <v>4</v>
      </c>
      <c r="O27" s="5">
        <v>4</v>
      </c>
      <c r="P27" s="5">
        <v>4</v>
      </c>
      <c r="Q27" s="5">
        <v>4</v>
      </c>
      <c r="R27" s="4" t="s">
        <v>38</v>
      </c>
      <c r="S27" s="5">
        <v>4</v>
      </c>
      <c r="T27" s="5">
        <v>3</v>
      </c>
      <c r="U27" s="5">
        <v>3</v>
      </c>
      <c r="V27" s="5">
        <v>3</v>
      </c>
      <c r="W27" s="5">
        <v>4</v>
      </c>
      <c r="X27" s="5">
        <v>4</v>
      </c>
      <c r="Y27" s="5">
        <v>4</v>
      </c>
      <c r="Z27" s="4" t="s">
        <v>38</v>
      </c>
      <c r="AA27" s="4" t="s">
        <v>38</v>
      </c>
      <c r="AB27" s="5">
        <v>4</v>
      </c>
      <c r="AC27" s="5">
        <v>4</v>
      </c>
      <c r="AD27" s="5">
        <v>4</v>
      </c>
      <c r="AE27" s="5">
        <v>4</v>
      </c>
      <c r="AF27" s="5">
        <v>2</v>
      </c>
      <c r="AG27" s="5">
        <v>4</v>
      </c>
      <c r="AH27" s="4" t="s">
        <v>38</v>
      </c>
    </row>
    <row r="28" spans="1:34">
      <c r="A28" s="2">
        <v>33</v>
      </c>
      <c r="B28" s="3">
        <v>45769.512106481481</v>
      </c>
      <c r="C28" s="3">
        <v>45769.513773148137</v>
      </c>
      <c r="D28" s="4" t="s">
        <v>105</v>
      </c>
      <c r="E28" s="4">
        <v>2702272382</v>
      </c>
      <c r="F28" s="4" t="s">
        <v>35</v>
      </c>
      <c r="G28" s="4" t="s">
        <v>106</v>
      </c>
      <c r="H28" s="5">
        <v>1</v>
      </c>
      <c r="I28" s="4" t="s">
        <v>40</v>
      </c>
      <c r="J28" s="5">
        <v>1</v>
      </c>
      <c r="K28" s="5">
        <v>3</v>
      </c>
      <c r="L28" s="5">
        <v>4</v>
      </c>
      <c r="M28" s="5">
        <v>5</v>
      </c>
      <c r="N28" s="5">
        <v>4</v>
      </c>
      <c r="O28" s="5">
        <v>4</v>
      </c>
      <c r="P28" s="5">
        <v>5</v>
      </c>
      <c r="Q28" s="5">
        <v>4</v>
      </c>
      <c r="R28" s="4" t="s">
        <v>38</v>
      </c>
      <c r="S28" s="5">
        <v>5</v>
      </c>
      <c r="T28" s="5">
        <v>5</v>
      </c>
      <c r="U28" s="5">
        <v>5</v>
      </c>
      <c r="V28" s="5">
        <v>4</v>
      </c>
      <c r="W28" s="5">
        <v>5</v>
      </c>
      <c r="X28" s="5">
        <v>5</v>
      </c>
      <c r="Y28" s="5">
        <v>5</v>
      </c>
      <c r="Z28" s="4" t="s">
        <v>38</v>
      </c>
      <c r="AA28" s="4" t="s">
        <v>38</v>
      </c>
      <c r="AB28" s="5">
        <v>5</v>
      </c>
      <c r="AC28" s="5">
        <v>5</v>
      </c>
      <c r="AD28" s="5">
        <v>5</v>
      </c>
      <c r="AE28" s="5">
        <v>5</v>
      </c>
      <c r="AF28" s="5">
        <v>5</v>
      </c>
      <c r="AG28" s="5">
        <v>5</v>
      </c>
      <c r="AH28" s="4" t="s">
        <v>38</v>
      </c>
    </row>
    <row r="29" spans="1:34">
      <c r="A29" s="2">
        <v>34</v>
      </c>
      <c r="B29" s="3">
        <v>45769.513067129628</v>
      </c>
      <c r="C29" s="3">
        <v>45769.515648148154</v>
      </c>
      <c r="D29" s="4" t="s">
        <v>107</v>
      </c>
      <c r="E29" s="4">
        <v>2702294351</v>
      </c>
      <c r="F29" s="4" t="s">
        <v>35</v>
      </c>
      <c r="G29" s="4" t="s">
        <v>36</v>
      </c>
      <c r="H29" s="5">
        <v>1</v>
      </c>
      <c r="I29" s="4" t="s">
        <v>60</v>
      </c>
      <c r="J29" s="5">
        <v>2</v>
      </c>
      <c r="K29" s="5">
        <v>4</v>
      </c>
      <c r="L29" s="5">
        <v>4</v>
      </c>
      <c r="M29" s="5">
        <v>4</v>
      </c>
      <c r="N29" s="5">
        <v>5</v>
      </c>
      <c r="O29" s="5">
        <v>5</v>
      </c>
      <c r="P29" s="5">
        <v>5</v>
      </c>
      <c r="Q29" s="5">
        <v>5</v>
      </c>
      <c r="R29" s="4" t="s">
        <v>38</v>
      </c>
      <c r="S29" s="5">
        <v>5</v>
      </c>
      <c r="T29" s="5">
        <v>5</v>
      </c>
      <c r="U29" s="5">
        <v>3</v>
      </c>
      <c r="V29" s="5">
        <v>4</v>
      </c>
      <c r="W29" s="5">
        <v>4</v>
      </c>
      <c r="X29" s="5">
        <v>5</v>
      </c>
      <c r="Y29" s="5">
        <v>5</v>
      </c>
      <c r="Z29" s="4" t="s">
        <v>38</v>
      </c>
      <c r="AA29" s="4" t="s">
        <v>38</v>
      </c>
      <c r="AB29" s="5">
        <v>4</v>
      </c>
      <c r="AC29" s="5">
        <v>3</v>
      </c>
      <c r="AD29" s="5">
        <v>4</v>
      </c>
      <c r="AE29" s="5">
        <v>4</v>
      </c>
      <c r="AF29" s="5">
        <v>5</v>
      </c>
      <c r="AG29" s="5">
        <v>5</v>
      </c>
      <c r="AH29" s="4" t="s">
        <v>38</v>
      </c>
    </row>
    <row r="30" spans="1:34">
      <c r="A30" s="2">
        <v>36</v>
      </c>
      <c r="B30" s="3">
        <v>45769.516331018523</v>
      </c>
      <c r="C30" s="3">
        <v>45769.518923611111</v>
      </c>
      <c r="D30" s="4" t="s">
        <v>108</v>
      </c>
      <c r="E30" s="4">
        <v>2702355574</v>
      </c>
      <c r="F30" s="4" t="s">
        <v>35</v>
      </c>
      <c r="G30" s="4" t="s">
        <v>36</v>
      </c>
      <c r="H30" s="5">
        <v>1</v>
      </c>
      <c r="I30" s="4" t="s">
        <v>40</v>
      </c>
      <c r="J30" s="5">
        <v>1</v>
      </c>
      <c r="K30" s="5">
        <v>4</v>
      </c>
      <c r="L30" s="5">
        <v>4</v>
      </c>
      <c r="M30" s="5">
        <v>4</v>
      </c>
      <c r="N30" s="5">
        <v>4</v>
      </c>
      <c r="O30" s="5">
        <v>4</v>
      </c>
      <c r="P30" s="5">
        <v>4</v>
      </c>
      <c r="Q30" s="5">
        <v>5</v>
      </c>
      <c r="R30" s="4" t="s">
        <v>38</v>
      </c>
      <c r="S30" s="5">
        <v>3</v>
      </c>
      <c r="T30" s="5">
        <v>4</v>
      </c>
      <c r="U30" s="5">
        <v>2</v>
      </c>
      <c r="V30" s="5">
        <v>4</v>
      </c>
      <c r="W30" s="5">
        <v>4</v>
      </c>
      <c r="X30" s="5">
        <v>4</v>
      </c>
      <c r="Y30" s="5">
        <v>4</v>
      </c>
      <c r="Z30" s="4" t="s">
        <v>38</v>
      </c>
      <c r="AA30" s="4" t="s">
        <v>109</v>
      </c>
      <c r="AB30" s="5">
        <v>4</v>
      </c>
      <c r="AC30" s="5">
        <v>4</v>
      </c>
      <c r="AD30" s="5">
        <v>4</v>
      </c>
      <c r="AE30" s="5">
        <v>4</v>
      </c>
      <c r="AF30" s="5">
        <v>3</v>
      </c>
      <c r="AG30" s="5">
        <v>3</v>
      </c>
      <c r="AH30" s="4" t="s">
        <v>38</v>
      </c>
    </row>
    <row r="31" spans="1:34">
      <c r="A31" s="2">
        <v>37</v>
      </c>
      <c r="B31" s="3">
        <v>45769.535057870373</v>
      </c>
      <c r="C31" s="3">
        <v>45769.537314814806</v>
      </c>
      <c r="D31" s="4" t="s">
        <v>110</v>
      </c>
      <c r="E31" s="4">
        <v>2702359793</v>
      </c>
      <c r="F31" s="4" t="s">
        <v>35</v>
      </c>
      <c r="G31" s="4" t="s">
        <v>36</v>
      </c>
      <c r="H31" s="5">
        <v>1</v>
      </c>
      <c r="I31" s="4" t="s">
        <v>40</v>
      </c>
      <c r="J31" s="5">
        <v>3</v>
      </c>
      <c r="K31" s="5">
        <v>4</v>
      </c>
      <c r="L31" s="5">
        <v>4</v>
      </c>
      <c r="M31" s="5">
        <v>4</v>
      </c>
      <c r="N31" s="5">
        <v>4</v>
      </c>
      <c r="O31" s="5">
        <v>4</v>
      </c>
      <c r="P31" s="5">
        <v>4</v>
      </c>
      <c r="Q31" s="5">
        <v>4</v>
      </c>
      <c r="R31" s="4" t="s">
        <v>38</v>
      </c>
      <c r="S31" s="5">
        <v>4</v>
      </c>
      <c r="T31" s="5">
        <v>4</v>
      </c>
      <c r="U31" s="5">
        <v>4</v>
      </c>
      <c r="V31" s="5">
        <v>4</v>
      </c>
      <c r="W31" s="5">
        <v>4</v>
      </c>
      <c r="X31" s="5">
        <v>4</v>
      </c>
      <c r="Y31" s="5">
        <v>4</v>
      </c>
      <c r="Z31" s="4" t="s">
        <v>111</v>
      </c>
      <c r="AA31" s="4" t="s">
        <v>111</v>
      </c>
      <c r="AB31" s="5">
        <v>4</v>
      </c>
      <c r="AC31" s="5">
        <v>4</v>
      </c>
      <c r="AD31" s="5">
        <v>4</v>
      </c>
      <c r="AE31" s="5">
        <v>4</v>
      </c>
      <c r="AF31" s="5">
        <v>4</v>
      </c>
      <c r="AG31" s="5">
        <v>4</v>
      </c>
      <c r="AH31" s="4" t="s">
        <v>112</v>
      </c>
    </row>
    <row r="32" spans="1:34">
      <c r="A32" s="2">
        <v>38</v>
      </c>
      <c r="B32" s="3">
        <v>45769.504884259259</v>
      </c>
      <c r="C32" s="3">
        <v>45769.564884259264</v>
      </c>
      <c r="D32" s="4" t="s">
        <v>113</v>
      </c>
      <c r="E32" s="4">
        <v>2702343914</v>
      </c>
      <c r="F32" s="4" t="s">
        <v>35</v>
      </c>
      <c r="G32" s="4" t="s">
        <v>36</v>
      </c>
      <c r="H32" s="5">
        <v>1</v>
      </c>
      <c r="I32" s="4" t="s">
        <v>60</v>
      </c>
      <c r="J32" s="5">
        <v>1</v>
      </c>
      <c r="K32" s="5">
        <v>4</v>
      </c>
      <c r="L32" s="5">
        <v>4</v>
      </c>
      <c r="M32" s="5">
        <v>4</v>
      </c>
      <c r="N32" s="5">
        <v>3</v>
      </c>
      <c r="O32" s="5">
        <v>5</v>
      </c>
      <c r="P32" s="5">
        <v>4</v>
      </c>
      <c r="Q32" s="5">
        <v>5</v>
      </c>
      <c r="R32" s="4" t="s">
        <v>38</v>
      </c>
      <c r="S32" s="5">
        <v>4</v>
      </c>
      <c r="T32" s="5">
        <v>4</v>
      </c>
      <c r="U32" s="5">
        <v>4</v>
      </c>
      <c r="V32" s="5">
        <v>4</v>
      </c>
      <c r="W32" s="5">
        <v>4</v>
      </c>
      <c r="X32" s="5">
        <v>4</v>
      </c>
      <c r="Y32" s="5">
        <v>4</v>
      </c>
      <c r="Z32" s="4" t="s">
        <v>38</v>
      </c>
      <c r="AA32" s="4" t="s">
        <v>38</v>
      </c>
      <c r="AB32" s="5">
        <v>4</v>
      </c>
      <c r="AC32" s="5">
        <v>4</v>
      </c>
      <c r="AD32" s="5">
        <v>4</v>
      </c>
      <c r="AE32" s="5">
        <v>4</v>
      </c>
      <c r="AF32" s="5">
        <v>3</v>
      </c>
      <c r="AG32" s="5">
        <v>4</v>
      </c>
      <c r="AH32" s="4" t="s">
        <v>38</v>
      </c>
    </row>
    <row r="33" spans="1:34">
      <c r="A33" s="2">
        <v>39</v>
      </c>
      <c r="B33" s="3">
        <v>45769.565694444442</v>
      </c>
      <c r="C33" s="3">
        <v>45769.566840277781</v>
      </c>
      <c r="D33" s="4" t="s">
        <v>114</v>
      </c>
      <c r="E33" s="4">
        <v>2702232050</v>
      </c>
      <c r="F33" s="4" t="s">
        <v>35</v>
      </c>
      <c r="G33" s="4" t="s">
        <v>36</v>
      </c>
      <c r="H33" s="5">
        <v>1</v>
      </c>
      <c r="I33" s="4" t="s">
        <v>40</v>
      </c>
      <c r="J33" s="5">
        <v>3</v>
      </c>
      <c r="K33" s="5">
        <v>4</v>
      </c>
      <c r="L33" s="5">
        <v>4</v>
      </c>
      <c r="M33" s="5">
        <v>4</v>
      </c>
      <c r="N33" s="5">
        <v>4</v>
      </c>
      <c r="O33" s="5">
        <v>4</v>
      </c>
      <c r="P33" s="5">
        <v>4</v>
      </c>
      <c r="Q33" s="5">
        <v>4</v>
      </c>
      <c r="R33" s="4" t="s">
        <v>38</v>
      </c>
      <c r="S33" s="5">
        <v>4</v>
      </c>
      <c r="T33" s="5">
        <v>4</v>
      </c>
      <c r="U33" s="5">
        <v>4</v>
      </c>
      <c r="V33" s="5">
        <v>4</v>
      </c>
      <c r="W33" s="5">
        <v>4</v>
      </c>
      <c r="X33" s="5">
        <v>4</v>
      </c>
      <c r="Y33" s="5">
        <v>4</v>
      </c>
      <c r="Z33" s="4" t="s">
        <v>38</v>
      </c>
      <c r="AA33" s="4" t="s">
        <v>115</v>
      </c>
      <c r="AB33" s="5">
        <v>4</v>
      </c>
      <c r="AC33" s="5">
        <v>4</v>
      </c>
      <c r="AD33" s="5">
        <v>4</v>
      </c>
      <c r="AE33" s="5">
        <v>4</v>
      </c>
      <c r="AF33" s="5">
        <v>4</v>
      </c>
      <c r="AG33" s="5">
        <v>4</v>
      </c>
      <c r="AH33" s="4" t="s">
        <v>38</v>
      </c>
    </row>
    <row r="34" spans="1:34">
      <c r="A34" s="2">
        <v>40</v>
      </c>
      <c r="B34" s="3">
        <v>45769.672384259262</v>
      </c>
      <c r="C34" s="3">
        <v>45769.676932870367</v>
      </c>
      <c r="D34" s="4" t="s">
        <v>116</v>
      </c>
      <c r="E34" s="4">
        <v>2602205074</v>
      </c>
      <c r="F34" s="4" t="s">
        <v>52</v>
      </c>
      <c r="G34" s="4" t="s">
        <v>53</v>
      </c>
      <c r="H34" s="5">
        <v>1</v>
      </c>
      <c r="I34" s="4" t="s">
        <v>40</v>
      </c>
      <c r="J34" s="5">
        <v>2</v>
      </c>
      <c r="K34" s="5">
        <v>4</v>
      </c>
      <c r="L34" s="5">
        <v>4</v>
      </c>
      <c r="M34" s="5">
        <v>4</v>
      </c>
      <c r="N34" s="5">
        <v>4</v>
      </c>
      <c r="O34" s="5">
        <v>3</v>
      </c>
      <c r="P34" s="5">
        <v>2</v>
      </c>
      <c r="Q34" s="5">
        <v>3</v>
      </c>
      <c r="R34" s="4" t="s">
        <v>117</v>
      </c>
      <c r="S34" s="5">
        <v>2</v>
      </c>
      <c r="T34" s="5">
        <v>3</v>
      </c>
      <c r="U34" s="5">
        <v>3</v>
      </c>
      <c r="V34" s="5">
        <v>3</v>
      </c>
      <c r="W34" s="5">
        <v>3</v>
      </c>
      <c r="X34" s="5">
        <v>1</v>
      </c>
      <c r="Y34" s="5">
        <v>1</v>
      </c>
      <c r="Z34" s="4" t="s">
        <v>118</v>
      </c>
      <c r="AA34" s="4" t="s">
        <v>119</v>
      </c>
      <c r="AB34" s="5">
        <v>4</v>
      </c>
      <c r="AC34" s="5">
        <v>2</v>
      </c>
      <c r="AD34" s="5">
        <v>4</v>
      </c>
      <c r="AE34" s="5">
        <v>4</v>
      </c>
      <c r="AF34" s="5">
        <v>2</v>
      </c>
      <c r="AG34" s="5">
        <v>2</v>
      </c>
      <c r="AH34" s="4" t="s">
        <v>120</v>
      </c>
    </row>
    <row r="35" spans="1:34">
      <c r="A35" s="2">
        <v>42</v>
      </c>
      <c r="B35" s="3">
        <v>45771.453101851846</v>
      </c>
      <c r="C35" s="3">
        <v>45771.454907407409</v>
      </c>
      <c r="D35" s="4" t="s">
        <v>121</v>
      </c>
      <c r="E35" s="4">
        <v>2702254676</v>
      </c>
      <c r="F35" s="4" t="s">
        <v>35</v>
      </c>
      <c r="G35" s="4" t="s">
        <v>36</v>
      </c>
      <c r="H35" s="5">
        <v>1</v>
      </c>
      <c r="I35" s="4" t="s">
        <v>37</v>
      </c>
      <c r="J35" s="5">
        <v>1</v>
      </c>
      <c r="K35" s="5">
        <v>4</v>
      </c>
      <c r="L35" s="5">
        <v>4</v>
      </c>
      <c r="M35" s="5">
        <v>4</v>
      </c>
      <c r="N35" s="5">
        <v>3</v>
      </c>
      <c r="O35" s="5">
        <v>5</v>
      </c>
      <c r="P35" s="5">
        <v>4</v>
      </c>
      <c r="Q35" s="5">
        <v>4</v>
      </c>
      <c r="R35" s="4" t="s">
        <v>38</v>
      </c>
      <c r="S35" s="5">
        <v>4</v>
      </c>
      <c r="T35" s="5">
        <v>3</v>
      </c>
      <c r="U35" s="5">
        <v>3</v>
      </c>
      <c r="V35" s="5">
        <v>3</v>
      </c>
      <c r="W35" s="5">
        <v>4</v>
      </c>
      <c r="X35" s="5">
        <v>4</v>
      </c>
      <c r="Y35" s="5">
        <v>3</v>
      </c>
      <c r="Z35" s="4" t="s">
        <v>122</v>
      </c>
      <c r="AA35" s="4" t="s">
        <v>123</v>
      </c>
      <c r="AB35" s="5">
        <v>4</v>
      </c>
      <c r="AC35" s="5">
        <v>4</v>
      </c>
      <c r="AD35" s="5">
        <v>4</v>
      </c>
      <c r="AE35" s="5">
        <v>4</v>
      </c>
      <c r="AF35" s="5">
        <v>3</v>
      </c>
      <c r="AG35" s="5">
        <v>4</v>
      </c>
      <c r="AH35" s="4" t="s">
        <v>38</v>
      </c>
    </row>
    <row r="36" spans="1:34">
      <c r="A36" s="2">
        <v>43</v>
      </c>
      <c r="B36" s="3">
        <v>45771.455335648148</v>
      </c>
      <c r="C36" s="3">
        <v>45771.457951388889</v>
      </c>
      <c r="D36" s="4" t="s">
        <v>124</v>
      </c>
      <c r="E36" s="4">
        <v>2702272911</v>
      </c>
      <c r="F36" s="4" t="s">
        <v>35</v>
      </c>
      <c r="G36" s="4" t="s">
        <v>36</v>
      </c>
      <c r="H36" s="5">
        <v>1</v>
      </c>
      <c r="I36" s="4" t="s">
        <v>37</v>
      </c>
      <c r="J36" s="5">
        <v>1</v>
      </c>
      <c r="K36" s="5">
        <v>4</v>
      </c>
      <c r="L36" s="5">
        <v>4</v>
      </c>
      <c r="M36" s="5">
        <v>4</v>
      </c>
      <c r="N36" s="5">
        <v>4</v>
      </c>
      <c r="O36" s="5">
        <v>2</v>
      </c>
      <c r="P36" s="5">
        <v>4</v>
      </c>
      <c r="Q36" s="5">
        <v>4</v>
      </c>
      <c r="R36" s="4" t="s">
        <v>125</v>
      </c>
      <c r="S36" s="5">
        <v>2</v>
      </c>
      <c r="T36" s="5">
        <v>5</v>
      </c>
      <c r="U36" s="5">
        <v>5</v>
      </c>
      <c r="V36" s="5">
        <v>5</v>
      </c>
      <c r="W36" s="5">
        <v>3</v>
      </c>
      <c r="X36" s="5">
        <v>5</v>
      </c>
      <c r="Y36" s="5">
        <v>5</v>
      </c>
      <c r="Z36" s="4" t="s">
        <v>126</v>
      </c>
      <c r="AA36" s="4" t="s">
        <v>38</v>
      </c>
      <c r="AB36" s="5">
        <v>5</v>
      </c>
      <c r="AC36" s="5">
        <v>5</v>
      </c>
      <c r="AD36" s="5">
        <v>5</v>
      </c>
      <c r="AE36" s="5">
        <v>5</v>
      </c>
      <c r="AF36" s="5">
        <v>5</v>
      </c>
      <c r="AG36" s="5">
        <v>5</v>
      </c>
      <c r="AH36" s="4" t="s">
        <v>38</v>
      </c>
    </row>
    <row r="37" spans="1:34">
      <c r="A37" s="2">
        <v>44</v>
      </c>
      <c r="B37" s="3">
        <v>45771.540601851862</v>
      </c>
      <c r="C37" s="3">
        <v>45771.541712962957</v>
      </c>
      <c r="D37" s="4" t="s">
        <v>127</v>
      </c>
      <c r="E37" s="4">
        <v>2702273031</v>
      </c>
      <c r="F37" s="4" t="s">
        <v>35</v>
      </c>
      <c r="G37" s="4" t="s">
        <v>36</v>
      </c>
      <c r="H37" s="5">
        <v>1</v>
      </c>
      <c r="I37" s="4" t="s">
        <v>37</v>
      </c>
      <c r="J37" s="5">
        <v>3</v>
      </c>
      <c r="K37" s="5">
        <v>5</v>
      </c>
      <c r="L37" s="5">
        <v>5</v>
      </c>
      <c r="M37" s="5">
        <v>5</v>
      </c>
      <c r="N37" s="5">
        <v>4</v>
      </c>
      <c r="O37" s="5">
        <v>5</v>
      </c>
      <c r="P37" s="5">
        <v>5</v>
      </c>
      <c r="Q37" s="5">
        <v>5</v>
      </c>
      <c r="R37" s="4" t="s">
        <v>38</v>
      </c>
      <c r="S37" s="5">
        <v>4</v>
      </c>
      <c r="T37" s="5">
        <v>4</v>
      </c>
      <c r="U37" s="5">
        <v>4</v>
      </c>
      <c r="V37" s="5">
        <v>4</v>
      </c>
      <c r="W37" s="5">
        <v>5</v>
      </c>
      <c r="X37" s="5">
        <v>5</v>
      </c>
      <c r="Y37" s="5">
        <v>5</v>
      </c>
      <c r="Z37" s="4" t="s">
        <v>38</v>
      </c>
      <c r="AA37" s="4" t="s">
        <v>38</v>
      </c>
      <c r="AB37" s="5">
        <v>5</v>
      </c>
      <c r="AC37" s="5">
        <v>5</v>
      </c>
      <c r="AD37" s="5">
        <v>5</v>
      </c>
      <c r="AE37" s="5">
        <v>5</v>
      </c>
      <c r="AF37" s="5">
        <v>5</v>
      </c>
      <c r="AG37" s="5">
        <v>5</v>
      </c>
      <c r="AH37" s="4" t="s">
        <v>38</v>
      </c>
    </row>
    <row r="38" spans="1:34">
      <c r="A38" s="2">
        <v>45</v>
      </c>
      <c r="B38" s="3">
        <v>45771.538807870369</v>
      </c>
      <c r="C38" s="3">
        <v>45771.562280092592</v>
      </c>
      <c r="D38" s="4" t="s">
        <v>128</v>
      </c>
      <c r="E38" s="4">
        <v>2702302574</v>
      </c>
      <c r="F38" s="4" t="s">
        <v>35</v>
      </c>
      <c r="G38" s="4" t="s">
        <v>36</v>
      </c>
      <c r="H38" s="5">
        <v>1</v>
      </c>
      <c r="I38" s="4" t="s">
        <v>37</v>
      </c>
      <c r="J38" s="5">
        <v>3</v>
      </c>
      <c r="K38" s="5">
        <v>5</v>
      </c>
      <c r="L38" s="5">
        <v>5</v>
      </c>
      <c r="M38" s="5">
        <v>5</v>
      </c>
      <c r="N38" s="5">
        <v>5</v>
      </c>
      <c r="O38" s="5">
        <v>5</v>
      </c>
      <c r="P38" s="5">
        <v>5</v>
      </c>
      <c r="Q38" s="5">
        <v>5</v>
      </c>
      <c r="R38" s="4" t="s">
        <v>38</v>
      </c>
      <c r="S38" s="5">
        <v>5</v>
      </c>
      <c r="T38" s="5">
        <v>5</v>
      </c>
      <c r="U38" s="5">
        <v>5</v>
      </c>
      <c r="V38" s="5">
        <v>5</v>
      </c>
      <c r="W38" s="5">
        <v>5</v>
      </c>
      <c r="X38" s="5">
        <v>5</v>
      </c>
      <c r="Y38" s="5">
        <v>5</v>
      </c>
      <c r="Z38" s="4" t="s">
        <v>129</v>
      </c>
      <c r="AA38" s="4" t="s">
        <v>130</v>
      </c>
      <c r="AB38" s="5">
        <v>5</v>
      </c>
      <c r="AC38" s="5">
        <v>5</v>
      </c>
      <c r="AD38" s="5">
        <v>5</v>
      </c>
      <c r="AE38" s="5">
        <v>5</v>
      </c>
      <c r="AF38" s="5">
        <v>5</v>
      </c>
      <c r="AG38" s="5">
        <v>5</v>
      </c>
      <c r="AH38" s="4" t="s">
        <v>131</v>
      </c>
    </row>
    <row r="39" spans="1:34">
      <c r="A39" s="2">
        <v>46</v>
      </c>
      <c r="B39" s="3">
        <v>45771.575798611113</v>
      </c>
      <c r="C39" s="3">
        <v>45771.578217592592</v>
      </c>
      <c r="D39" s="4" t="s">
        <v>132</v>
      </c>
      <c r="E39" s="4">
        <v>2702327204</v>
      </c>
      <c r="F39" s="4" t="s">
        <v>35</v>
      </c>
      <c r="G39" s="4" t="s">
        <v>36</v>
      </c>
      <c r="H39" s="5">
        <v>1</v>
      </c>
      <c r="I39" s="4" t="s">
        <v>37</v>
      </c>
      <c r="J39" s="5">
        <v>0</v>
      </c>
      <c r="K39" s="5">
        <v>3</v>
      </c>
      <c r="L39" s="5">
        <v>3</v>
      </c>
      <c r="M39" s="5">
        <v>3</v>
      </c>
      <c r="N39" s="5">
        <v>3</v>
      </c>
      <c r="O39" s="5">
        <v>3</v>
      </c>
      <c r="P39" s="5">
        <v>3</v>
      </c>
      <c r="Q39" s="5">
        <v>3</v>
      </c>
      <c r="R39" s="4" t="s">
        <v>38</v>
      </c>
      <c r="S39" s="5">
        <v>4</v>
      </c>
      <c r="T39" s="5">
        <v>3</v>
      </c>
      <c r="U39" s="5">
        <v>3</v>
      </c>
      <c r="V39" s="5">
        <v>3</v>
      </c>
      <c r="W39" s="5">
        <v>4</v>
      </c>
      <c r="X39" s="5">
        <v>4</v>
      </c>
      <c r="Y39" s="5">
        <v>4</v>
      </c>
      <c r="Z39" s="4" t="s">
        <v>38</v>
      </c>
      <c r="AA39" s="4" t="s">
        <v>38</v>
      </c>
      <c r="AB39" s="5">
        <v>4</v>
      </c>
      <c r="AC39" s="5">
        <v>4</v>
      </c>
      <c r="AD39" s="5">
        <v>3</v>
      </c>
      <c r="AE39" s="5">
        <v>3</v>
      </c>
      <c r="AF39" s="5">
        <v>2</v>
      </c>
      <c r="AG39" s="5">
        <v>3</v>
      </c>
      <c r="AH39" s="4" t="s">
        <v>38</v>
      </c>
    </row>
    <row r="40" spans="1:34">
      <c r="A40" s="2">
        <v>48</v>
      </c>
      <c r="B40" s="3">
        <v>45772.616886574076</v>
      </c>
      <c r="C40" s="3">
        <v>45772.619085648148</v>
      </c>
      <c r="D40" s="4" t="s">
        <v>133</v>
      </c>
      <c r="E40" s="4">
        <v>2702224295</v>
      </c>
      <c r="F40" s="4" t="s">
        <v>35</v>
      </c>
      <c r="G40" s="4" t="s">
        <v>36</v>
      </c>
      <c r="H40" s="5">
        <v>1</v>
      </c>
      <c r="I40" s="4" t="s">
        <v>60</v>
      </c>
      <c r="J40" s="5">
        <v>2</v>
      </c>
      <c r="K40" s="5">
        <v>4</v>
      </c>
      <c r="L40" s="5">
        <v>4</v>
      </c>
      <c r="M40" s="5">
        <v>4</v>
      </c>
      <c r="N40" s="5">
        <v>4</v>
      </c>
      <c r="O40" s="5">
        <v>4</v>
      </c>
      <c r="P40" s="5">
        <v>4</v>
      </c>
      <c r="Q40" s="5">
        <v>4</v>
      </c>
      <c r="R40" s="4" t="s">
        <v>38</v>
      </c>
      <c r="S40" s="5">
        <v>4</v>
      </c>
      <c r="T40" s="5">
        <v>4</v>
      </c>
      <c r="U40" s="5">
        <v>4</v>
      </c>
      <c r="V40" s="5">
        <v>4</v>
      </c>
      <c r="W40" s="5">
        <v>3</v>
      </c>
      <c r="X40" s="5">
        <v>4</v>
      </c>
      <c r="Y40" s="5">
        <v>4</v>
      </c>
      <c r="Z40" s="4" t="s">
        <v>38</v>
      </c>
      <c r="AA40" s="4" t="s">
        <v>38</v>
      </c>
      <c r="AB40" s="5">
        <v>4</v>
      </c>
      <c r="AC40" s="5">
        <v>4</v>
      </c>
      <c r="AD40" s="5">
        <v>4</v>
      </c>
      <c r="AE40" s="5">
        <v>4</v>
      </c>
      <c r="AF40" s="5">
        <v>3</v>
      </c>
      <c r="AG40" s="5">
        <v>3</v>
      </c>
      <c r="AH40" s="4" t="s">
        <v>38</v>
      </c>
    </row>
    <row r="41" spans="1:34">
      <c r="A41" s="2">
        <v>49</v>
      </c>
      <c r="B41" s="3">
        <v>45772.613703703697</v>
      </c>
      <c r="C41" s="3">
        <v>45772.61959490741</v>
      </c>
      <c r="D41" s="4" t="s">
        <v>134</v>
      </c>
      <c r="E41" s="4">
        <v>2702301810</v>
      </c>
      <c r="F41" s="4" t="s">
        <v>35</v>
      </c>
      <c r="G41" s="4" t="s">
        <v>106</v>
      </c>
      <c r="H41" s="5">
        <v>1</v>
      </c>
      <c r="I41" s="4" t="s">
        <v>60</v>
      </c>
      <c r="J41" s="5">
        <v>1</v>
      </c>
      <c r="K41" s="5">
        <v>3</v>
      </c>
      <c r="L41" s="5">
        <v>4</v>
      </c>
      <c r="M41" s="5">
        <v>2</v>
      </c>
      <c r="N41" s="5">
        <v>2</v>
      </c>
      <c r="O41" s="5">
        <v>4</v>
      </c>
      <c r="P41" s="5">
        <v>4</v>
      </c>
      <c r="Q41" s="5">
        <v>4</v>
      </c>
      <c r="R41" s="4" t="s">
        <v>135</v>
      </c>
      <c r="S41" s="5">
        <v>4</v>
      </c>
      <c r="T41" s="5">
        <v>4</v>
      </c>
      <c r="U41" s="5">
        <v>2</v>
      </c>
      <c r="V41" s="5">
        <v>3</v>
      </c>
      <c r="W41" s="5">
        <v>3</v>
      </c>
      <c r="X41" s="5">
        <v>2</v>
      </c>
      <c r="Y41" s="5">
        <v>2</v>
      </c>
      <c r="Z41" s="4" t="s">
        <v>136</v>
      </c>
      <c r="AA41" s="4" t="s">
        <v>137</v>
      </c>
      <c r="AB41" s="5">
        <v>5</v>
      </c>
      <c r="AC41" s="5">
        <v>4</v>
      </c>
      <c r="AD41" s="5">
        <v>4</v>
      </c>
      <c r="AE41" s="5">
        <v>4</v>
      </c>
      <c r="AF41" s="5">
        <v>2</v>
      </c>
      <c r="AG41" s="5">
        <v>2</v>
      </c>
      <c r="AH41" s="4" t="s">
        <v>38</v>
      </c>
    </row>
    <row r="42" spans="1:34">
      <c r="A42" s="2">
        <v>50</v>
      </c>
      <c r="B42" s="3">
        <v>45772.630370370367</v>
      </c>
      <c r="C42" s="3">
        <v>45772.631967592592</v>
      </c>
      <c r="D42" s="4" t="s">
        <v>138</v>
      </c>
      <c r="E42" s="4">
        <v>2702274652</v>
      </c>
      <c r="F42" s="4" t="s">
        <v>35</v>
      </c>
      <c r="G42" s="4" t="s">
        <v>106</v>
      </c>
      <c r="H42" s="5">
        <v>1</v>
      </c>
      <c r="I42" s="4" t="s">
        <v>60</v>
      </c>
      <c r="J42" s="5">
        <v>1</v>
      </c>
      <c r="K42" s="5">
        <v>4</v>
      </c>
      <c r="L42" s="5">
        <v>4</v>
      </c>
      <c r="M42" s="5">
        <v>4</v>
      </c>
      <c r="N42" s="5">
        <v>4</v>
      </c>
      <c r="O42" s="5">
        <v>4</v>
      </c>
      <c r="P42" s="5">
        <v>4</v>
      </c>
      <c r="Q42" s="5">
        <v>4</v>
      </c>
      <c r="R42" s="4" t="s">
        <v>139</v>
      </c>
      <c r="S42" s="5">
        <v>4</v>
      </c>
      <c r="T42" s="5">
        <v>4</v>
      </c>
      <c r="U42" s="5">
        <v>4</v>
      </c>
      <c r="V42" s="5">
        <v>4</v>
      </c>
      <c r="W42" s="5">
        <v>4</v>
      </c>
      <c r="X42" s="5">
        <v>4</v>
      </c>
      <c r="Y42" s="5">
        <v>4</v>
      </c>
      <c r="Z42" s="4" t="s">
        <v>38</v>
      </c>
      <c r="AA42" s="4" t="s">
        <v>38</v>
      </c>
      <c r="AB42" s="5">
        <v>4</v>
      </c>
      <c r="AC42" s="5">
        <v>4</v>
      </c>
      <c r="AD42" s="5">
        <v>4</v>
      </c>
      <c r="AE42" s="5">
        <v>4</v>
      </c>
      <c r="AF42" s="5">
        <v>4</v>
      </c>
      <c r="AG42" s="5">
        <v>4</v>
      </c>
      <c r="AH42" s="4" t="s">
        <v>38</v>
      </c>
    </row>
    <row r="43" spans="1:34">
      <c r="A43" s="2">
        <v>51</v>
      </c>
      <c r="B43" s="3">
        <v>45772.660798611112</v>
      </c>
      <c r="C43" s="3">
        <v>45772.662870370368</v>
      </c>
      <c r="D43" s="4" t="s">
        <v>140</v>
      </c>
      <c r="E43" s="4">
        <v>2702266064</v>
      </c>
      <c r="F43" s="4" t="s">
        <v>35</v>
      </c>
      <c r="G43" s="4" t="s">
        <v>36</v>
      </c>
      <c r="H43" s="5">
        <v>1</v>
      </c>
      <c r="I43" s="4" t="s">
        <v>37</v>
      </c>
      <c r="J43" s="5">
        <v>3</v>
      </c>
      <c r="K43" s="5">
        <v>1</v>
      </c>
      <c r="L43" s="5">
        <v>2</v>
      </c>
      <c r="M43" s="5">
        <v>3</v>
      </c>
      <c r="N43" s="5">
        <v>2</v>
      </c>
      <c r="O43" s="5">
        <v>3</v>
      </c>
      <c r="P43" s="5">
        <v>2</v>
      </c>
      <c r="Q43" s="5">
        <v>1</v>
      </c>
      <c r="R43" s="4" t="s">
        <v>141</v>
      </c>
      <c r="S43" s="5">
        <v>1</v>
      </c>
      <c r="T43" s="5">
        <v>2</v>
      </c>
      <c r="U43" s="5">
        <v>3</v>
      </c>
      <c r="V43" s="5">
        <v>2</v>
      </c>
      <c r="W43" s="5">
        <v>1</v>
      </c>
      <c r="X43" s="5">
        <v>2</v>
      </c>
      <c r="Y43" s="5">
        <v>3</v>
      </c>
      <c r="Z43" s="4" t="s">
        <v>142</v>
      </c>
      <c r="AA43" s="4" t="s">
        <v>38</v>
      </c>
      <c r="AB43" s="5">
        <v>1</v>
      </c>
      <c r="AC43" s="5">
        <v>2</v>
      </c>
      <c r="AD43" s="5">
        <v>3</v>
      </c>
      <c r="AE43" s="5">
        <v>4</v>
      </c>
      <c r="AF43" s="5">
        <v>4</v>
      </c>
      <c r="AG43" s="5">
        <v>3</v>
      </c>
      <c r="AH43" s="4" t="s">
        <v>143</v>
      </c>
    </row>
    <row r="44" spans="1:34">
      <c r="A44" s="2">
        <v>52</v>
      </c>
      <c r="B44" s="3">
        <v>45772.665706018517</v>
      </c>
      <c r="C44" s="3">
        <v>45772.668854166674</v>
      </c>
      <c r="D44" s="4" t="s">
        <v>144</v>
      </c>
      <c r="E44" s="4">
        <v>2702262330</v>
      </c>
      <c r="F44" s="4" t="s">
        <v>35</v>
      </c>
      <c r="G44" s="4" t="s">
        <v>36</v>
      </c>
      <c r="H44" s="5">
        <v>1</v>
      </c>
      <c r="I44" s="4" t="s">
        <v>60</v>
      </c>
      <c r="J44" s="5">
        <v>2</v>
      </c>
      <c r="K44" s="5">
        <v>5</v>
      </c>
      <c r="L44" s="5">
        <v>5</v>
      </c>
      <c r="M44" s="5">
        <v>5</v>
      </c>
      <c r="N44" s="5">
        <v>5</v>
      </c>
      <c r="O44" s="5">
        <v>5</v>
      </c>
      <c r="P44" s="5">
        <v>5</v>
      </c>
      <c r="Q44" s="5">
        <v>5</v>
      </c>
      <c r="R44" s="4" t="s">
        <v>145</v>
      </c>
      <c r="S44" s="5">
        <v>5</v>
      </c>
      <c r="T44" s="5">
        <v>5</v>
      </c>
      <c r="U44" s="5">
        <v>5</v>
      </c>
      <c r="V44" s="5">
        <v>5</v>
      </c>
      <c r="W44" s="5">
        <v>5</v>
      </c>
      <c r="X44" s="5">
        <v>5</v>
      </c>
      <c r="Y44" s="5">
        <v>5</v>
      </c>
      <c r="Z44" s="4" t="s">
        <v>38</v>
      </c>
      <c r="AA44" s="4" t="s">
        <v>38</v>
      </c>
      <c r="AB44" s="5">
        <v>4</v>
      </c>
      <c r="AC44" s="5">
        <v>4</v>
      </c>
      <c r="AD44" s="5">
        <v>5</v>
      </c>
      <c r="AE44" s="5">
        <v>4</v>
      </c>
      <c r="AF44" s="5">
        <v>3</v>
      </c>
      <c r="AG44" s="5">
        <v>4</v>
      </c>
      <c r="AH44" s="4" t="s">
        <v>38</v>
      </c>
    </row>
    <row r="45" spans="1:34">
      <c r="A45" s="2">
        <v>53</v>
      </c>
      <c r="B45" s="3">
        <v>45772.717164351852</v>
      </c>
      <c r="C45" s="3">
        <v>45772.719189814823</v>
      </c>
      <c r="D45" s="4" t="s">
        <v>146</v>
      </c>
      <c r="E45" s="4">
        <v>2702312751</v>
      </c>
      <c r="F45" s="4" t="s">
        <v>35</v>
      </c>
      <c r="G45" s="4" t="s">
        <v>147</v>
      </c>
      <c r="H45" s="5">
        <v>1</v>
      </c>
      <c r="I45" s="4" t="s">
        <v>37</v>
      </c>
      <c r="J45" s="5">
        <v>2</v>
      </c>
      <c r="K45" s="5">
        <v>5</v>
      </c>
      <c r="L45" s="5">
        <v>5</v>
      </c>
      <c r="M45" s="5">
        <v>5</v>
      </c>
      <c r="N45" s="5">
        <v>5</v>
      </c>
      <c r="O45" s="5">
        <v>5</v>
      </c>
      <c r="P45" s="5">
        <v>5</v>
      </c>
      <c r="Q45" s="5">
        <v>5</v>
      </c>
      <c r="R45" s="4" t="s">
        <v>38</v>
      </c>
      <c r="S45" s="5">
        <v>4</v>
      </c>
      <c r="T45" s="5">
        <v>4</v>
      </c>
      <c r="U45" s="5">
        <v>4</v>
      </c>
      <c r="V45" s="5">
        <v>5</v>
      </c>
      <c r="W45" s="5">
        <v>4</v>
      </c>
      <c r="X45" s="5">
        <v>4</v>
      </c>
      <c r="Y45" s="5">
        <v>4</v>
      </c>
      <c r="Z45" s="4" t="s">
        <v>148</v>
      </c>
      <c r="AA45" s="4" t="s">
        <v>38</v>
      </c>
      <c r="AB45" s="5">
        <v>5</v>
      </c>
      <c r="AC45" s="5">
        <v>5</v>
      </c>
      <c r="AD45" s="5">
        <v>5</v>
      </c>
      <c r="AE45" s="5">
        <v>5</v>
      </c>
      <c r="AF45" s="5">
        <v>5</v>
      </c>
      <c r="AG45" s="5">
        <v>5</v>
      </c>
      <c r="AH45" s="4" t="s">
        <v>38</v>
      </c>
    </row>
    <row r="46" spans="1:34">
      <c r="A46" s="2">
        <v>54</v>
      </c>
      <c r="B46" s="3">
        <v>45772.710555555554</v>
      </c>
      <c r="C46" s="3">
        <v>45772.721018518518</v>
      </c>
      <c r="D46" s="4" t="s">
        <v>149</v>
      </c>
      <c r="E46" s="4">
        <v>2702262791</v>
      </c>
      <c r="F46" s="4" t="s">
        <v>35</v>
      </c>
      <c r="G46" s="4" t="s">
        <v>36</v>
      </c>
      <c r="H46" s="5">
        <v>1</v>
      </c>
      <c r="I46" s="4" t="s">
        <v>40</v>
      </c>
      <c r="J46" s="5">
        <v>2</v>
      </c>
      <c r="K46" s="5">
        <v>4</v>
      </c>
      <c r="L46" s="5">
        <v>5</v>
      </c>
      <c r="M46" s="5">
        <v>4</v>
      </c>
      <c r="N46" s="5">
        <v>5</v>
      </c>
      <c r="O46" s="5">
        <v>4</v>
      </c>
      <c r="P46" s="5">
        <v>5</v>
      </c>
      <c r="Q46" s="5">
        <v>5</v>
      </c>
      <c r="R46" s="4" t="s">
        <v>38</v>
      </c>
      <c r="S46" s="5">
        <v>4</v>
      </c>
      <c r="T46" s="5">
        <v>4</v>
      </c>
      <c r="U46" s="5">
        <v>4</v>
      </c>
      <c r="V46" s="5">
        <v>4</v>
      </c>
      <c r="W46" s="5">
        <v>5</v>
      </c>
      <c r="X46" s="5">
        <v>4</v>
      </c>
      <c r="Y46" s="5">
        <v>5</v>
      </c>
      <c r="Z46" s="4" t="s">
        <v>150</v>
      </c>
      <c r="AA46" s="4" t="s">
        <v>38</v>
      </c>
      <c r="AB46" s="5">
        <v>4</v>
      </c>
      <c r="AC46" s="5">
        <v>5</v>
      </c>
      <c r="AD46" s="5">
        <v>4</v>
      </c>
      <c r="AE46" s="5">
        <v>4</v>
      </c>
      <c r="AF46" s="5">
        <v>4</v>
      </c>
      <c r="AG46" s="5">
        <v>4</v>
      </c>
      <c r="AH46" s="4" t="s">
        <v>38</v>
      </c>
    </row>
    <row r="47" spans="1:34">
      <c r="A47" s="2">
        <v>55</v>
      </c>
      <c r="B47" s="3">
        <v>45772.742546296293</v>
      </c>
      <c r="C47" s="3">
        <v>45772.743472222217</v>
      </c>
      <c r="D47" s="4" t="s">
        <v>151</v>
      </c>
      <c r="E47" s="4">
        <v>2702348026</v>
      </c>
      <c r="F47" s="4" t="s">
        <v>35</v>
      </c>
      <c r="G47" s="4" t="s">
        <v>152</v>
      </c>
      <c r="H47" s="5">
        <v>1</v>
      </c>
      <c r="I47" s="4" t="s">
        <v>37</v>
      </c>
      <c r="J47" s="5">
        <v>1</v>
      </c>
      <c r="K47" s="5">
        <v>4</v>
      </c>
      <c r="L47" s="5">
        <v>4</v>
      </c>
      <c r="M47" s="5">
        <v>4</v>
      </c>
      <c r="N47" s="5">
        <v>4</v>
      </c>
      <c r="O47" s="5">
        <v>4</v>
      </c>
      <c r="P47" s="5">
        <v>4</v>
      </c>
      <c r="Q47" s="5">
        <v>4</v>
      </c>
      <c r="R47" s="4" t="s">
        <v>38</v>
      </c>
      <c r="S47" s="5">
        <v>4</v>
      </c>
      <c r="T47" s="5">
        <v>4</v>
      </c>
      <c r="U47" s="5">
        <v>4</v>
      </c>
      <c r="V47" s="5">
        <v>4</v>
      </c>
      <c r="W47" s="5">
        <v>4</v>
      </c>
      <c r="X47" s="5">
        <v>4</v>
      </c>
      <c r="Y47" s="5">
        <v>4</v>
      </c>
      <c r="Z47" s="4" t="s">
        <v>38</v>
      </c>
      <c r="AA47" s="4" t="s">
        <v>96</v>
      </c>
      <c r="AB47" s="5">
        <v>4</v>
      </c>
      <c r="AC47" s="5">
        <v>4</v>
      </c>
      <c r="AD47" s="5">
        <v>4</v>
      </c>
      <c r="AE47" s="5">
        <v>4</v>
      </c>
      <c r="AF47" s="5">
        <v>4</v>
      </c>
      <c r="AG47" s="5">
        <v>4</v>
      </c>
      <c r="AH47" s="4" t="s">
        <v>38</v>
      </c>
    </row>
    <row r="48" spans="1:34">
      <c r="A48" s="2">
        <v>56</v>
      </c>
      <c r="B48" s="3">
        <v>45772.906192129631</v>
      </c>
      <c r="C48" s="3">
        <v>45772.908460648148</v>
      </c>
      <c r="D48" s="4" t="s">
        <v>153</v>
      </c>
      <c r="E48" s="4">
        <v>2702278625</v>
      </c>
      <c r="F48" s="4" t="s">
        <v>35</v>
      </c>
      <c r="G48" s="4" t="s">
        <v>36</v>
      </c>
      <c r="H48" s="5">
        <v>1</v>
      </c>
      <c r="I48" s="4" t="s">
        <v>60</v>
      </c>
      <c r="J48" s="5">
        <v>1</v>
      </c>
      <c r="K48" s="5">
        <v>4</v>
      </c>
      <c r="L48" s="5">
        <v>3</v>
      </c>
      <c r="M48" s="5">
        <v>5</v>
      </c>
      <c r="N48" s="5">
        <v>4</v>
      </c>
      <c r="O48" s="5">
        <v>5</v>
      </c>
      <c r="P48" s="5">
        <v>5</v>
      </c>
      <c r="Q48" s="5">
        <v>3</v>
      </c>
      <c r="R48" s="4" t="s">
        <v>154</v>
      </c>
      <c r="S48" s="5">
        <v>4</v>
      </c>
      <c r="T48" s="5">
        <v>4</v>
      </c>
      <c r="U48" s="5">
        <v>3</v>
      </c>
      <c r="V48" s="5">
        <v>4</v>
      </c>
      <c r="W48" s="5">
        <v>2</v>
      </c>
      <c r="X48" s="5">
        <v>4</v>
      </c>
      <c r="Y48" s="5">
        <v>4</v>
      </c>
      <c r="Z48" s="4" t="s">
        <v>155</v>
      </c>
      <c r="AA48" s="4" t="s">
        <v>38</v>
      </c>
      <c r="AB48" s="5">
        <v>4</v>
      </c>
      <c r="AC48" s="5">
        <v>4</v>
      </c>
      <c r="AD48" s="5">
        <v>4</v>
      </c>
      <c r="AE48" s="5">
        <v>4</v>
      </c>
      <c r="AF48" s="5">
        <v>4</v>
      </c>
      <c r="AG48" s="5">
        <v>4</v>
      </c>
      <c r="AH48" s="4" t="s">
        <v>38</v>
      </c>
    </row>
    <row r="49" spans="1:34">
      <c r="A49" s="2">
        <v>57</v>
      </c>
      <c r="B49" s="3">
        <v>45773.172199074077</v>
      </c>
      <c r="C49" s="3">
        <v>45773.173680555563</v>
      </c>
      <c r="D49" s="4" t="s">
        <v>156</v>
      </c>
      <c r="E49" s="4">
        <v>2702267211</v>
      </c>
      <c r="F49" s="4" t="s">
        <v>35</v>
      </c>
      <c r="G49" s="4" t="s">
        <v>36</v>
      </c>
      <c r="H49" s="5">
        <v>1</v>
      </c>
      <c r="I49" s="4" t="s">
        <v>40</v>
      </c>
      <c r="J49" s="5">
        <v>1</v>
      </c>
      <c r="K49" s="5">
        <v>4</v>
      </c>
      <c r="L49" s="5">
        <v>5</v>
      </c>
      <c r="M49" s="5">
        <v>4</v>
      </c>
      <c r="N49" s="5">
        <v>5</v>
      </c>
      <c r="O49" s="5">
        <v>5</v>
      </c>
      <c r="P49" s="5">
        <v>5</v>
      </c>
      <c r="Q49" s="5">
        <v>5</v>
      </c>
      <c r="R49" s="4" t="s">
        <v>38</v>
      </c>
      <c r="S49" s="5">
        <v>4</v>
      </c>
      <c r="T49" s="5">
        <v>4</v>
      </c>
      <c r="U49" s="5">
        <v>2</v>
      </c>
      <c r="V49" s="5">
        <v>3</v>
      </c>
      <c r="W49" s="5">
        <v>3</v>
      </c>
      <c r="X49" s="5">
        <v>4</v>
      </c>
      <c r="Y49" s="5">
        <v>4</v>
      </c>
      <c r="Z49" s="4" t="s">
        <v>38</v>
      </c>
      <c r="AA49" s="4" t="s">
        <v>38</v>
      </c>
      <c r="AB49" s="5">
        <v>4</v>
      </c>
      <c r="AC49" s="5">
        <v>5</v>
      </c>
      <c r="AD49" s="5">
        <v>4</v>
      </c>
      <c r="AE49" s="5">
        <v>5</v>
      </c>
      <c r="AF49" s="5">
        <v>4</v>
      </c>
      <c r="AG49" s="5">
        <v>4</v>
      </c>
      <c r="AH49" s="4" t="s">
        <v>38</v>
      </c>
    </row>
    <row r="50" spans="1:34">
      <c r="A50" s="2">
        <v>58</v>
      </c>
      <c r="B50" s="3">
        <v>45773.585127314807</v>
      </c>
      <c r="C50" s="3">
        <v>45773.587245370371</v>
      </c>
      <c r="D50" s="4" t="s">
        <v>157</v>
      </c>
      <c r="E50" s="4">
        <v>2702327583</v>
      </c>
      <c r="F50" s="4" t="s">
        <v>35</v>
      </c>
      <c r="G50" s="4" t="s">
        <v>36</v>
      </c>
      <c r="H50" s="5">
        <v>1</v>
      </c>
      <c r="I50" s="4" t="s">
        <v>40</v>
      </c>
      <c r="J50" s="5">
        <v>1</v>
      </c>
      <c r="K50" s="5">
        <v>4</v>
      </c>
      <c r="L50" s="5">
        <v>4</v>
      </c>
      <c r="M50" s="5">
        <v>4</v>
      </c>
      <c r="N50" s="5">
        <v>2</v>
      </c>
      <c r="O50" s="5">
        <v>5</v>
      </c>
      <c r="P50" s="5">
        <v>2</v>
      </c>
      <c r="Q50" s="5">
        <v>5</v>
      </c>
      <c r="R50" s="4" t="s">
        <v>38</v>
      </c>
      <c r="S50" s="5">
        <v>4</v>
      </c>
      <c r="T50" s="5">
        <v>4</v>
      </c>
      <c r="U50" s="5">
        <v>4</v>
      </c>
      <c r="V50" s="5">
        <v>4</v>
      </c>
      <c r="W50" s="5">
        <v>4</v>
      </c>
      <c r="X50" s="5">
        <v>4</v>
      </c>
      <c r="Y50" s="5">
        <v>4</v>
      </c>
      <c r="Z50" s="4" t="s">
        <v>38</v>
      </c>
      <c r="AA50" s="4" t="s">
        <v>158</v>
      </c>
      <c r="AB50" s="5">
        <v>4</v>
      </c>
      <c r="AC50" s="5">
        <v>4</v>
      </c>
      <c r="AD50" s="5">
        <v>4</v>
      </c>
      <c r="AE50" s="5">
        <v>4</v>
      </c>
      <c r="AF50" s="5">
        <v>4</v>
      </c>
      <c r="AG50" s="5">
        <v>2</v>
      </c>
      <c r="AH50" s="4" t="s">
        <v>159</v>
      </c>
    </row>
    <row r="51" spans="1:34">
      <c r="A51" s="2">
        <v>59</v>
      </c>
      <c r="B51" s="3">
        <v>45773.590266203697</v>
      </c>
      <c r="C51" s="3">
        <v>45773.591608796298</v>
      </c>
      <c r="D51" s="4" t="s">
        <v>160</v>
      </c>
      <c r="E51" s="4">
        <v>2702352414</v>
      </c>
      <c r="F51" s="4" t="s">
        <v>35</v>
      </c>
      <c r="G51" s="4" t="s">
        <v>161</v>
      </c>
      <c r="H51" s="5">
        <v>1</v>
      </c>
      <c r="I51" s="4" t="s">
        <v>40</v>
      </c>
      <c r="J51" s="5">
        <v>2</v>
      </c>
      <c r="K51" s="5">
        <v>4</v>
      </c>
      <c r="L51" s="5">
        <v>3</v>
      </c>
      <c r="M51" s="5">
        <v>4</v>
      </c>
      <c r="N51" s="5">
        <v>4</v>
      </c>
      <c r="O51" s="5">
        <v>5</v>
      </c>
      <c r="P51" s="5">
        <v>4</v>
      </c>
      <c r="Q51" s="5">
        <v>4</v>
      </c>
      <c r="R51" s="4" t="s">
        <v>162</v>
      </c>
      <c r="S51" s="5">
        <v>4</v>
      </c>
      <c r="T51" s="5">
        <v>4</v>
      </c>
      <c r="U51" s="5">
        <v>4</v>
      </c>
      <c r="V51" s="5">
        <v>5</v>
      </c>
      <c r="W51" s="5">
        <v>4</v>
      </c>
      <c r="X51" s="5">
        <v>4</v>
      </c>
      <c r="Y51" s="5">
        <v>4</v>
      </c>
      <c r="Z51" s="4" t="s">
        <v>38</v>
      </c>
      <c r="AA51" s="4" t="s">
        <v>163</v>
      </c>
      <c r="AB51" s="5">
        <v>5</v>
      </c>
      <c r="AC51" s="5">
        <v>2</v>
      </c>
      <c r="AD51" s="5">
        <v>5</v>
      </c>
      <c r="AE51" s="5">
        <v>5</v>
      </c>
      <c r="AF51" s="5">
        <v>4</v>
      </c>
      <c r="AG51" s="5">
        <v>4</v>
      </c>
      <c r="AH51" s="4" t="s">
        <v>38</v>
      </c>
    </row>
    <row r="52" spans="1:34">
      <c r="A52" s="2">
        <v>60</v>
      </c>
      <c r="B52" s="3">
        <v>45773.590844907398</v>
      </c>
      <c r="C52" s="3">
        <v>45773.591608796298</v>
      </c>
      <c r="D52" s="4" t="s">
        <v>164</v>
      </c>
      <c r="E52" s="4">
        <v>2702361652</v>
      </c>
      <c r="F52" s="4" t="s">
        <v>35</v>
      </c>
      <c r="G52" s="4" t="s">
        <v>36</v>
      </c>
      <c r="H52" s="5">
        <v>1</v>
      </c>
      <c r="I52" s="4" t="s">
        <v>40</v>
      </c>
      <c r="J52" s="5">
        <v>3</v>
      </c>
      <c r="K52" s="5">
        <v>4</v>
      </c>
      <c r="L52" s="5">
        <v>4</v>
      </c>
      <c r="M52" s="5">
        <v>4</v>
      </c>
      <c r="N52" s="5">
        <v>4</v>
      </c>
      <c r="O52" s="5">
        <v>4</v>
      </c>
      <c r="P52" s="5">
        <v>4</v>
      </c>
      <c r="Q52" s="5">
        <v>4</v>
      </c>
      <c r="R52" s="4" t="s">
        <v>38</v>
      </c>
      <c r="S52" s="5">
        <v>4</v>
      </c>
      <c r="T52" s="5">
        <v>4</v>
      </c>
      <c r="U52" s="5">
        <v>4</v>
      </c>
      <c r="V52" s="5">
        <v>4</v>
      </c>
      <c r="W52" s="5">
        <v>4</v>
      </c>
      <c r="X52" s="5">
        <v>4</v>
      </c>
      <c r="Y52" s="5">
        <v>4</v>
      </c>
      <c r="Z52" s="4" t="s">
        <v>38</v>
      </c>
      <c r="AA52" s="4" t="s">
        <v>38</v>
      </c>
      <c r="AB52" s="5">
        <v>4</v>
      </c>
      <c r="AC52" s="5">
        <v>4</v>
      </c>
      <c r="AD52" s="5">
        <v>4</v>
      </c>
      <c r="AE52" s="5">
        <v>4</v>
      </c>
      <c r="AF52" s="5">
        <v>4</v>
      </c>
      <c r="AG52" s="5">
        <v>4</v>
      </c>
      <c r="AH52" s="4" t="s">
        <v>38</v>
      </c>
    </row>
    <row r="53" spans="1:34">
      <c r="A53" s="2">
        <v>61</v>
      </c>
      <c r="B53" s="3">
        <v>45773.589745370373</v>
      </c>
      <c r="C53" s="3">
        <v>45773.591736111113</v>
      </c>
      <c r="D53" s="4" t="s">
        <v>165</v>
      </c>
      <c r="E53" s="4">
        <v>2702228873</v>
      </c>
      <c r="F53" s="4" t="s">
        <v>35</v>
      </c>
      <c r="G53" s="4" t="s">
        <v>36</v>
      </c>
      <c r="H53" s="5">
        <v>1</v>
      </c>
      <c r="I53" s="4" t="s">
        <v>40</v>
      </c>
      <c r="J53" s="5">
        <v>2</v>
      </c>
      <c r="K53" s="5">
        <v>3</v>
      </c>
      <c r="L53" s="5">
        <v>4</v>
      </c>
      <c r="M53" s="5">
        <v>4</v>
      </c>
      <c r="N53" s="5">
        <v>4</v>
      </c>
      <c r="O53" s="5">
        <v>4</v>
      </c>
      <c r="P53" s="5">
        <v>4</v>
      </c>
      <c r="Q53" s="5">
        <v>4</v>
      </c>
      <c r="R53" s="4" t="s">
        <v>166</v>
      </c>
      <c r="S53" s="5">
        <v>2</v>
      </c>
      <c r="T53" s="5">
        <v>4</v>
      </c>
      <c r="U53" s="5">
        <v>2</v>
      </c>
      <c r="V53" s="5">
        <v>4</v>
      </c>
      <c r="W53" s="5">
        <v>4</v>
      </c>
      <c r="X53" s="5">
        <v>4</v>
      </c>
      <c r="Y53" s="5">
        <v>4</v>
      </c>
      <c r="Z53" s="4" t="s">
        <v>38</v>
      </c>
      <c r="AA53" s="4" t="s">
        <v>167</v>
      </c>
      <c r="AB53" s="5">
        <v>4</v>
      </c>
      <c r="AC53" s="5">
        <v>4</v>
      </c>
      <c r="AD53" s="5">
        <v>4</v>
      </c>
      <c r="AE53" s="5">
        <v>4</v>
      </c>
      <c r="AF53" s="5">
        <v>4</v>
      </c>
      <c r="AG53" s="5">
        <v>4</v>
      </c>
      <c r="AH53" s="4" t="s">
        <v>38</v>
      </c>
    </row>
    <row r="54" spans="1:34">
      <c r="A54" s="2">
        <v>62</v>
      </c>
      <c r="B54" s="3">
        <v>45773.591168981482</v>
      </c>
      <c r="C54" s="3">
        <v>45773.592060185183</v>
      </c>
      <c r="D54" s="4" t="s">
        <v>168</v>
      </c>
      <c r="E54" s="4">
        <v>2702232321</v>
      </c>
      <c r="F54" s="4" t="s">
        <v>35</v>
      </c>
      <c r="G54" s="4" t="s">
        <v>36</v>
      </c>
      <c r="H54" s="5">
        <v>1</v>
      </c>
      <c r="I54" s="4" t="s">
        <v>40</v>
      </c>
      <c r="J54" s="5">
        <v>1</v>
      </c>
      <c r="K54" s="5">
        <v>3</v>
      </c>
      <c r="L54" s="5">
        <v>4</v>
      </c>
      <c r="M54" s="5">
        <v>4</v>
      </c>
      <c r="N54" s="5">
        <v>5</v>
      </c>
      <c r="O54" s="5">
        <v>4</v>
      </c>
      <c r="P54" s="5">
        <v>5</v>
      </c>
      <c r="Q54" s="5">
        <v>4</v>
      </c>
      <c r="R54" s="4" t="s">
        <v>38</v>
      </c>
      <c r="S54" s="5">
        <v>5</v>
      </c>
      <c r="T54" s="5">
        <v>4</v>
      </c>
      <c r="U54" s="5">
        <v>5</v>
      </c>
      <c r="V54" s="5">
        <v>4</v>
      </c>
      <c r="W54" s="5">
        <v>5</v>
      </c>
      <c r="X54" s="5">
        <v>4</v>
      </c>
      <c r="Y54" s="5">
        <v>5</v>
      </c>
      <c r="Z54" s="4" t="s">
        <v>38</v>
      </c>
      <c r="AA54" s="4" t="s">
        <v>38</v>
      </c>
      <c r="AB54" s="5">
        <v>4</v>
      </c>
      <c r="AC54" s="5">
        <v>5</v>
      </c>
      <c r="AD54" s="5">
        <v>4</v>
      </c>
      <c r="AE54" s="5">
        <v>4</v>
      </c>
      <c r="AF54" s="5">
        <v>5</v>
      </c>
      <c r="AG54" s="5">
        <v>5</v>
      </c>
      <c r="AH54" s="4" t="s">
        <v>38</v>
      </c>
    </row>
    <row r="55" spans="1:34">
      <c r="A55" s="2">
        <v>63</v>
      </c>
      <c r="B55" s="3">
        <v>45773.590162037042</v>
      </c>
      <c r="C55" s="3">
        <v>45773.594444444447</v>
      </c>
      <c r="D55" s="4" t="s">
        <v>169</v>
      </c>
      <c r="E55" s="4">
        <v>2702267262</v>
      </c>
      <c r="F55" s="4" t="s">
        <v>35</v>
      </c>
      <c r="G55" s="4" t="s">
        <v>36</v>
      </c>
      <c r="H55" s="5">
        <v>1</v>
      </c>
      <c r="I55" s="4" t="s">
        <v>40</v>
      </c>
      <c r="J55" s="5">
        <v>1</v>
      </c>
      <c r="K55" s="5">
        <v>4</v>
      </c>
      <c r="L55" s="5">
        <v>4</v>
      </c>
      <c r="M55" s="5">
        <v>4</v>
      </c>
      <c r="N55" s="5">
        <v>4</v>
      </c>
      <c r="O55" s="5">
        <v>4</v>
      </c>
      <c r="P55" s="5">
        <v>4</v>
      </c>
      <c r="Q55" s="5">
        <v>4</v>
      </c>
      <c r="R55" s="4" t="s">
        <v>38</v>
      </c>
      <c r="S55" s="5">
        <v>4</v>
      </c>
      <c r="T55" s="5">
        <v>4</v>
      </c>
      <c r="U55" s="5">
        <v>2</v>
      </c>
      <c r="V55" s="5">
        <v>4</v>
      </c>
      <c r="W55" s="5">
        <v>4</v>
      </c>
      <c r="X55" s="5">
        <v>4</v>
      </c>
      <c r="Y55" s="5">
        <v>4</v>
      </c>
      <c r="Z55" s="4" t="s">
        <v>38</v>
      </c>
      <c r="AA55" s="4" t="s">
        <v>170</v>
      </c>
      <c r="AB55" s="5">
        <v>4</v>
      </c>
      <c r="AC55" s="5">
        <v>4</v>
      </c>
      <c r="AD55" s="5">
        <v>4</v>
      </c>
      <c r="AE55" s="5">
        <v>4</v>
      </c>
      <c r="AF55" s="5">
        <v>4</v>
      </c>
      <c r="AG55" s="5">
        <v>4</v>
      </c>
      <c r="AH55" s="4" t="s">
        <v>38</v>
      </c>
    </row>
    <row r="56" spans="1:34">
      <c r="A56" s="2">
        <v>64</v>
      </c>
      <c r="B56" s="3">
        <v>45773.591724537036</v>
      </c>
      <c r="C56" s="3">
        <v>45773.595000000001</v>
      </c>
      <c r="D56" s="4" t="s">
        <v>171</v>
      </c>
      <c r="E56" s="4">
        <v>2702245431</v>
      </c>
      <c r="F56" s="4" t="s">
        <v>35</v>
      </c>
      <c r="G56" s="4" t="s">
        <v>106</v>
      </c>
      <c r="H56" s="5">
        <v>1</v>
      </c>
      <c r="I56" s="4" t="s">
        <v>40</v>
      </c>
      <c r="J56" s="5">
        <v>1</v>
      </c>
      <c r="K56" s="5">
        <v>4</v>
      </c>
      <c r="L56" s="5">
        <v>4</v>
      </c>
      <c r="M56" s="5">
        <v>4</v>
      </c>
      <c r="N56" s="5">
        <v>4</v>
      </c>
      <c r="O56" s="5">
        <v>4</v>
      </c>
      <c r="P56" s="5">
        <v>4</v>
      </c>
      <c r="Q56" s="5">
        <v>4</v>
      </c>
      <c r="R56" s="4" t="s">
        <v>38</v>
      </c>
      <c r="S56" s="5">
        <v>4</v>
      </c>
      <c r="T56" s="5">
        <v>4</v>
      </c>
      <c r="U56" s="5">
        <v>4</v>
      </c>
      <c r="V56" s="5">
        <v>4</v>
      </c>
      <c r="W56" s="5">
        <v>4</v>
      </c>
      <c r="X56" s="5">
        <v>4</v>
      </c>
      <c r="Y56" s="5">
        <v>4</v>
      </c>
      <c r="Z56" s="4" t="s">
        <v>38</v>
      </c>
      <c r="AA56" s="4" t="s">
        <v>38</v>
      </c>
      <c r="AB56" s="5">
        <v>4</v>
      </c>
      <c r="AC56" s="5">
        <v>4</v>
      </c>
      <c r="AD56" s="5">
        <v>4</v>
      </c>
      <c r="AE56" s="5">
        <v>4</v>
      </c>
      <c r="AF56" s="5">
        <v>4</v>
      </c>
      <c r="AG56" s="5">
        <v>4</v>
      </c>
      <c r="AH56" s="4" t="s">
        <v>38</v>
      </c>
    </row>
    <row r="57" spans="1:34">
      <c r="A57" s="2">
        <v>65</v>
      </c>
      <c r="B57" s="3">
        <v>45773.593449074076</v>
      </c>
      <c r="C57" s="3">
        <v>45773.595543981479</v>
      </c>
      <c r="D57" s="4" t="s">
        <v>172</v>
      </c>
      <c r="E57" s="4">
        <v>2702308810</v>
      </c>
      <c r="F57" s="4" t="s">
        <v>35</v>
      </c>
      <c r="G57" s="4" t="s">
        <v>161</v>
      </c>
      <c r="H57" s="5">
        <v>1</v>
      </c>
      <c r="I57" s="4" t="s">
        <v>40</v>
      </c>
      <c r="J57" s="5">
        <v>2</v>
      </c>
      <c r="K57" s="5">
        <v>4</v>
      </c>
      <c r="L57" s="5">
        <v>4</v>
      </c>
      <c r="M57" s="5">
        <v>4</v>
      </c>
      <c r="N57" s="5">
        <v>4</v>
      </c>
      <c r="O57" s="5">
        <v>4</v>
      </c>
      <c r="P57" s="5">
        <v>4</v>
      </c>
      <c r="Q57" s="5">
        <v>4</v>
      </c>
      <c r="R57" s="4" t="s">
        <v>38</v>
      </c>
      <c r="S57" s="5">
        <v>4</v>
      </c>
      <c r="T57" s="5">
        <v>4</v>
      </c>
      <c r="U57" s="5">
        <v>4</v>
      </c>
      <c r="V57" s="5">
        <v>4</v>
      </c>
      <c r="W57" s="5">
        <v>4</v>
      </c>
      <c r="X57" s="5">
        <v>4</v>
      </c>
      <c r="Y57" s="5">
        <v>4</v>
      </c>
      <c r="Z57" s="4" t="s">
        <v>38</v>
      </c>
      <c r="AA57" s="4" t="s">
        <v>38</v>
      </c>
      <c r="AB57" s="5">
        <v>4</v>
      </c>
      <c r="AC57" s="5">
        <v>4</v>
      </c>
      <c r="AD57" s="5">
        <v>4</v>
      </c>
      <c r="AE57" s="5">
        <v>4</v>
      </c>
      <c r="AF57" s="5">
        <v>4</v>
      </c>
      <c r="AG57" s="5">
        <v>4</v>
      </c>
      <c r="AH57" s="4" t="s">
        <v>38</v>
      </c>
    </row>
    <row r="58" spans="1:34">
      <c r="A58" s="2">
        <v>66</v>
      </c>
      <c r="B58" s="3">
        <v>45773.596608796302</v>
      </c>
      <c r="C58" s="3">
        <v>45773.599305555559</v>
      </c>
      <c r="D58" s="4" t="s">
        <v>173</v>
      </c>
      <c r="E58" s="4">
        <v>2702239681</v>
      </c>
      <c r="F58" s="4" t="s">
        <v>35</v>
      </c>
      <c r="G58" s="4" t="s">
        <v>36</v>
      </c>
      <c r="H58" s="5">
        <v>1</v>
      </c>
      <c r="I58" s="4" t="s">
        <v>40</v>
      </c>
      <c r="J58" s="5">
        <v>3</v>
      </c>
      <c r="K58" s="5">
        <v>5</v>
      </c>
      <c r="L58" s="5">
        <v>5</v>
      </c>
      <c r="M58" s="5">
        <v>5</v>
      </c>
      <c r="N58" s="5">
        <v>5</v>
      </c>
      <c r="O58" s="5">
        <v>5</v>
      </c>
      <c r="P58" s="5">
        <v>5</v>
      </c>
      <c r="Q58" s="5">
        <v>5</v>
      </c>
      <c r="R58" s="4" t="s">
        <v>174</v>
      </c>
      <c r="S58" s="5">
        <v>5</v>
      </c>
      <c r="T58" s="5">
        <v>5</v>
      </c>
      <c r="U58" s="5">
        <v>5</v>
      </c>
      <c r="V58" s="5">
        <v>5</v>
      </c>
      <c r="W58" s="5">
        <v>5</v>
      </c>
      <c r="X58" s="5">
        <v>5</v>
      </c>
      <c r="Y58" s="5">
        <v>5</v>
      </c>
      <c r="Z58" s="4" t="s">
        <v>175</v>
      </c>
      <c r="AA58" s="4" t="s">
        <v>176</v>
      </c>
      <c r="AB58" s="5">
        <v>5</v>
      </c>
      <c r="AC58" s="5">
        <v>5</v>
      </c>
      <c r="AD58" s="5">
        <v>5</v>
      </c>
      <c r="AE58" s="5">
        <v>5</v>
      </c>
      <c r="AF58" s="5">
        <v>1</v>
      </c>
      <c r="AG58" s="5">
        <v>5</v>
      </c>
      <c r="AH58" s="4" t="s">
        <v>177</v>
      </c>
    </row>
    <row r="59" spans="1:34">
      <c r="A59" s="2">
        <v>67</v>
      </c>
      <c r="B59" s="3">
        <v>45773.598622685182</v>
      </c>
      <c r="C59" s="3">
        <v>45773.60019675926</v>
      </c>
      <c r="D59" s="4" t="s">
        <v>178</v>
      </c>
      <c r="E59" s="4">
        <v>2702228734</v>
      </c>
      <c r="F59" s="4" t="s">
        <v>35</v>
      </c>
      <c r="G59" s="4" t="s">
        <v>36</v>
      </c>
      <c r="H59" s="5">
        <v>1</v>
      </c>
      <c r="I59" s="4" t="s">
        <v>40</v>
      </c>
      <c r="J59" s="5">
        <v>1</v>
      </c>
      <c r="K59" s="5">
        <v>4</v>
      </c>
      <c r="L59" s="5">
        <v>4</v>
      </c>
      <c r="M59" s="5">
        <v>4</v>
      </c>
      <c r="N59" s="5">
        <v>4</v>
      </c>
      <c r="O59" s="5">
        <v>5</v>
      </c>
      <c r="P59" s="5">
        <v>5</v>
      </c>
      <c r="Q59" s="5">
        <v>5</v>
      </c>
      <c r="R59" s="4" t="s">
        <v>38</v>
      </c>
      <c r="S59" s="5">
        <v>4</v>
      </c>
      <c r="T59" s="5">
        <v>4</v>
      </c>
      <c r="U59" s="5">
        <v>4</v>
      </c>
      <c r="V59" s="5">
        <v>4</v>
      </c>
      <c r="W59" s="5">
        <v>4</v>
      </c>
      <c r="X59" s="5">
        <v>4</v>
      </c>
      <c r="Y59" s="5">
        <v>4</v>
      </c>
      <c r="Z59" s="4" t="s">
        <v>38</v>
      </c>
      <c r="AA59" s="4" t="s">
        <v>38</v>
      </c>
      <c r="AB59" s="5">
        <v>4</v>
      </c>
      <c r="AC59" s="5">
        <v>4</v>
      </c>
      <c r="AD59" s="5">
        <v>4</v>
      </c>
      <c r="AE59" s="5">
        <v>4</v>
      </c>
      <c r="AF59" s="5">
        <v>4</v>
      </c>
      <c r="AG59" s="5">
        <v>4</v>
      </c>
      <c r="AH59" s="4" t="s">
        <v>38</v>
      </c>
    </row>
    <row r="60" spans="1:34">
      <c r="A60" s="2">
        <v>68</v>
      </c>
      <c r="B60" s="3">
        <v>45773.602268518523</v>
      </c>
      <c r="C60" s="3">
        <v>45773.603819444441</v>
      </c>
      <c r="D60" s="4" t="s">
        <v>179</v>
      </c>
      <c r="E60" s="4">
        <v>2702228223</v>
      </c>
      <c r="F60" s="4" t="s">
        <v>35</v>
      </c>
      <c r="G60" s="4" t="s">
        <v>36</v>
      </c>
      <c r="H60" s="5">
        <v>1</v>
      </c>
      <c r="I60" s="4" t="s">
        <v>40</v>
      </c>
      <c r="J60" s="5">
        <v>1</v>
      </c>
      <c r="K60" s="5">
        <v>4</v>
      </c>
      <c r="L60" s="5">
        <v>4</v>
      </c>
      <c r="M60" s="5">
        <v>4</v>
      </c>
      <c r="N60" s="5">
        <v>4</v>
      </c>
      <c r="O60" s="5">
        <v>4</v>
      </c>
      <c r="P60" s="5">
        <v>4</v>
      </c>
      <c r="Q60" s="5">
        <v>4</v>
      </c>
      <c r="R60" s="4" t="s">
        <v>38</v>
      </c>
      <c r="S60" s="5">
        <v>4</v>
      </c>
      <c r="T60" s="5">
        <v>4</v>
      </c>
      <c r="U60" s="5">
        <v>4</v>
      </c>
      <c r="V60" s="5">
        <v>4</v>
      </c>
      <c r="W60" s="5">
        <v>4</v>
      </c>
      <c r="X60" s="5">
        <v>4</v>
      </c>
      <c r="Y60" s="5">
        <v>4</v>
      </c>
      <c r="Z60" s="4" t="s">
        <v>38</v>
      </c>
      <c r="AA60" s="4" t="s">
        <v>38</v>
      </c>
      <c r="AB60" s="5">
        <v>4</v>
      </c>
      <c r="AC60" s="5">
        <v>4</v>
      </c>
      <c r="AD60" s="5">
        <v>4</v>
      </c>
      <c r="AE60" s="5">
        <v>4</v>
      </c>
      <c r="AF60" s="5">
        <v>4</v>
      </c>
      <c r="AG60" s="5">
        <v>4</v>
      </c>
      <c r="AH60" s="4" t="s">
        <v>38</v>
      </c>
    </row>
    <row r="61" spans="1:34">
      <c r="A61" s="2">
        <v>69</v>
      </c>
      <c r="B61" s="3">
        <v>45773.608287037037</v>
      </c>
      <c r="C61" s="3">
        <v>45773.60864583333</v>
      </c>
      <c r="D61" s="4" t="s">
        <v>180</v>
      </c>
      <c r="E61" s="4">
        <v>2702239750</v>
      </c>
      <c r="F61" s="4" t="s">
        <v>35</v>
      </c>
      <c r="G61" s="4" t="s">
        <v>36</v>
      </c>
      <c r="H61" s="5">
        <v>1</v>
      </c>
      <c r="I61" s="4" t="s">
        <v>40</v>
      </c>
      <c r="J61" s="5">
        <v>1</v>
      </c>
      <c r="K61" s="5">
        <v>4</v>
      </c>
      <c r="L61" s="5">
        <v>4</v>
      </c>
      <c r="M61" s="5">
        <v>4</v>
      </c>
      <c r="N61" s="5">
        <v>4</v>
      </c>
      <c r="O61" s="5">
        <v>4</v>
      </c>
      <c r="P61" s="5">
        <v>4</v>
      </c>
      <c r="Q61" s="5">
        <v>4</v>
      </c>
      <c r="R61" s="4" t="s">
        <v>38</v>
      </c>
      <c r="S61" s="5">
        <v>4</v>
      </c>
      <c r="T61" s="5">
        <v>4</v>
      </c>
      <c r="U61" s="5">
        <v>4</v>
      </c>
      <c r="V61" s="5">
        <v>4</v>
      </c>
      <c r="W61" s="5">
        <v>4</v>
      </c>
      <c r="X61" s="5">
        <v>4</v>
      </c>
      <c r="Y61" s="5">
        <v>4</v>
      </c>
      <c r="Z61" s="4" t="s">
        <v>38</v>
      </c>
      <c r="AA61" s="4" t="s">
        <v>38</v>
      </c>
      <c r="AB61" s="5">
        <v>4</v>
      </c>
      <c r="AC61" s="5">
        <v>4</v>
      </c>
      <c r="AD61" s="5">
        <v>4</v>
      </c>
      <c r="AE61" s="5">
        <v>4</v>
      </c>
      <c r="AF61" s="5">
        <v>4</v>
      </c>
      <c r="AG61" s="5">
        <v>4</v>
      </c>
      <c r="AH61" s="4" t="s">
        <v>38</v>
      </c>
    </row>
    <row r="62" spans="1:34">
      <c r="A62" s="2">
        <v>70</v>
      </c>
      <c r="B62" s="3">
        <v>45773.605370370373</v>
      </c>
      <c r="C62" s="3">
        <v>45773.609270833331</v>
      </c>
      <c r="D62" s="4" t="s">
        <v>181</v>
      </c>
      <c r="E62" s="4">
        <v>2702303362</v>
      </c>
      <c r="F62" s="4" t="s">
        <v>35</v>
      </c>
      <c r="G62" s="4" t="s">
        <v>36</v>
      </c>
      <c r="H62" s="5">
        <v>1</v>
      </c>
      <c r="I62" s="4" t="s">
        <v>40</v>
      </c>
      <c r="J62" s="5">
        <v>2</v>
      </c>
      <c r="K62" s="5">
        <v>4</v>
      </c>
      <c r="L62" s="5">
        <v>4</v>
      </c>
      <c r="M62" s="5">
        <v>5</v>
      </c>
      <c r="N62" s="5">
        <v>4</v>
      </c>
      <c r="O62" s="5">
        <v>5</v>
      </c>
      <c r="P62" s="5">
        <v>4</v>
      </c>
      <c r="Q62" s="5">
        <v>4</v>
      </c>
      <c r="R62" s="4" t="s">
        <v>38</v>
      </c>
      <c r="S62" s="5">
        <v>4</v>
      </c>
      <c r="T62" s="5">
        <v>5</v>
      </c>
      <c r="U62" s="5">
        <v>5</v>
      </c>
      <c r="V62" s="5">
        <v>4</v>
      </c>
      <c r="W62" s="5">
        <v>5</v>
      </c>
      <c r="X62" s="5">
        <v>5</v>
      </c>
      <c r="Y62" s="5">
        <v>5</v>
      </c>
      <c r="Z62" s="4" t="s">
        <v>182</v>
      </c>
      <c r="AA62" s="4" t="s">
        <v>38</v>
      </c>
      <c r="AB62" s="5">
        <v>4</v>
      </c>
      <c r="AC62" s="5">
        <v>5</v>
      </c>
      <c r="AD62" s="5">
        <v>5</v>
      </c>
      <c r="AE62" s="5">
        <v>4</v>
      </c>
      <c r="AF62" s="5">
        <v>3</v>
      </c>
      <c r="AG62" s="5">
        <v>4</v>
      </c>
      <c r="AH62" s="4" t="s">
        <v>38</v>
      </c>
    </row>
    <row r="63" spans="1:34">
      <c r="A63" s="2">
        <v>71</v>
      </c>
      <c r="B63" s="3">
        <v>45773.615891203714</v>
      </c>
      <c r="C63" s="3">
        <v>45773.6172337963</v>
      </c>
      <c r="D63" s="4" t="s">
        <v>183</v>
      </c>
      <c r="E63" s="4">
        <v>2702299882</v>
      </c>
      <c r="F63" s="4" t="s">
        <v>35</v>
      </c>
      <c r="G63" s="4" t="s">
        <v>36</v>
      </c>
      <c r="H63" s="5">
        <v>1</v>
      </c>
      <c r="I63" s="4" t="s">
        <v>37</v>
      </c>
      <c r="J63" s="5">
        <v>1</v>
      </c>
      <c r="K63" s="5">
        <v>4</v>
      </c>
      <c r="L63" s="5">
        <v>4</v>
      </c>
      <c r="M63" s="5">
        <v>4</v>
      </c>
      <c r="N63" s="5">
        <v>4</v>
      </c>
      <c r="O63" s="5">
        <v>4</v>
      </c>
      <c r="P63" s="5">
        <v>4</v>
      </c>
      <c r="Q63" s="5">
        <v>4</v>
      </c>
      <c r="R63" s="4" t="s">
        <v>184</v>
      </c>
      <c r="S63" s="5">
        <v>4</v>
      </c>
      <c r="T63" s="5">
        <v>4</v>
      </c>
      <c r="U63" s="5">
        <v>4</v>
      </c>
      <c r="V63" s="5">
        <v>4</v>
      </c>
      <c r="W63" s="5">
        <v>4</v>
      </c>
      <c r="X63" s="5">
        <v>4</v>
      </c>
      <c r="Y63" s="5">
        <v>4</v>
      </c>
      <c r="Z63" s="4" t="s">
        <v>185</v>
      </c>
      <c r="AA63" s="4" t="s">
        <v>38</v>
      </c>
      <c r="AB63" s="5">
        <v>4</v>
      </c>
      <c r="AC63" s="5">
        <v>4</v>
      </c>
      <c r="AD63" s="5">
        <v>5</v>
      </c>
      <c r="AE63" s="5">
        <v>4</v>
      </c>
      <c r="AF63" s="5">
        <v>4</v>
      </c>
      <c r="AG63" s="5">
        <v>4</v>
      </c>
      <c r="AH63" s="4" t="s">
        <v>38</v>
      </c>
    </row>
    <row r="64" spans="1:34">
      <c r="A64" s="2">
        <v>72</v>
      </c>
      <c r="B64" s="3">
        <v>45773.614236111112</v>
      </c>
      <c r="C64" s="3">
        <v>45773.61886574074</v>
      </c>
      <c r="D64" s="4" t="s">
        <v>186</v>
      </c>
      <c r="E64" s="4">
        <v>2702382184</v>
      </c>
      <c r="F64" s="4" t="s">
        <v>35</v>
      </c>
      <c r="G64" s="4" t="s">
        <v>36</v>
      </c>
      <c r="H64" s="5">
        <v>1</v>
      </c>
      <c r="I64" s="4" t="s">
        <v>37</v>
      </c>
      <c r="J64" s="5">
        <v>1</v>
      </c>
      <c r="K64" s="5">
        <v>3</v>
      </c>
      <c r="L64" s="5">
        <v>4</v>
      </c>
      <c r="M64" s="5">
        <v>4</v>
      </c>
      <c r="N64" s="5">
        <v>4</v>
      </c>
      <c r="O64" s="5">
        <v>4</v>
      </c>
      <c r="P64" s="5">
        <v>4</v>
      </c>
      <c r="Q64" s="5">
        <v>4</v>
      </c>
      <c r="R64" s="4" t="s">
        <v>38</v>
      </c>
      <c r="S64" s="5">
        <v>4</v>
      </c>
      <c r="T64" s="5">
        <v>3</v>
      </c>
      <c r="U64" s="5">
        <v>3</v>
      </c>
      <c r="V64" s="5">
        <v>3</v>
      </c>
      <c r="W64" s="5">
        <v>4</v>
      </c>
      <c r="X64" s="5">
        <v>4</v>
      </c>
      <c r="Y64" s="5">
        <v>4</v>
      </c>
      <c r="Z64" s="4" t="s">
        <v>187</v>
      </c>
      <c r="AA64" s="4" t="s">
        <v>38</v>
      </c>
      <c r="AB64" s="5">
        <v>3</v>
      </c>
      <c r="AC64" s="5">
        <v>4</v>
      </c>
      <c r="AD64" s="5">
        <v>3</v>
      </c>
      <c r="AE64" s="5">
        <v>3</v>
      </c>
      <c r="AF64" s="5">
        <v>4</v>
      </c>
      <c r="AG64" s="5">
        <v>3</v>
      </c>
      <c r="AH64" s="4" t="s">
        <v>38</v>
      </c>
    </row>
    <row r="65" spans="1:34">
      <c r="A65" s="2">
        <v>74</v>
      </c>
      <c r="B65" s="3">
        <v>45773.619039351863</v>
      </c>
      <c r="C65" s="3">
        <v>45773.620393518519</v>
      </c>
      <c r="D65" s="4" t="s">
        <v>188</v>
      </c>
      <c r="E65" s="4">
        <v>2702262072</v>
      </c>
      <c r="F65" s="4" t="s">
        <v>35</v>
      </c>
      <c r="G65" s="4" t="s">
        <v>147</v>
      </c>
      <c r="H65" s="5">
        <v>1</v>
      </c>
      <c r="I65" s="4" t="s">
        <v>40</v>
      </c>
      <c r="J65" s="5">
        <v>1</v>
      </c>
      <c r="K65" s="5">
        <v>4</v>
      </c>
      <c r="L65" s="5">
        <v>4</v>
      </c>
      <c r="M65" s="5">
        <v>4</v>
      </c>
      <c r="N65" s="5">
        <v>4</v>
      </c>
      <c r="O65" s="5">
        <v>4</v>
      </c>
      <c r="P65" s="5">
        <v>4</v>
      </c>
      <c r="Q65" s="5">
        <v>4</v>
      </c>
      <c r="R65" s="4" t="s">
        <v>38</v>
      </c>
      <c r="S65" s="5">
        <v>4</v>
      </c>
      <c r="T65" s="5">
        <v>4</v>
      </c>
      <c r="U65" s="5">
        <v>4</v>
      </c>
      <c r="V65" s="5">
        <v>4</v>
      </c>
      <c r="W65" s="5">
        <v>4</v>
      </c>
      <c r="X65" s="5">
        <v>4</v>
      </c>
      <c r="Y65" s="5">
        <v>4</v>
      </c>
      <c r="Z65" s="4" t="s">
        <v>38</v>
      </c>
      <c r="AA65" s="4" t="s">
        <v>38</v>
      </c>
      <c r="AB65" s="5">
        <v>4</v>
      </c>
      <c r="AC65" s="5">
        <v>4</v>
      </c>
      <c r="AD65" s="5">
        <v>4</v>
      </c>
      <c r="AE65" s="5">
        <v>4</v>
      </c>
      <c r="AF65" s="5">
        <v>4</v>
      </c>
      <c r="AG65" s="5">
        <v>4</v>
      </c>
      <c r="AH65" s="4" t="s">
        <v>38</v>
      </c>
    </row>
    <row r="66" spans="1:34">
      <c r="A66" s="2">
        <v>75</v>
      </c>
      <c r="B66" s="3">
        <v>45773.618935185194</v>
      </c>
      <c r="C66" s="3">
        <v>45773.621354166673</v>
      </c>
      <c r="D66" s="4" t="s">
        <v>189</v>
      </c>
      <c r="E66" s="4">
        <v>2702277175</v>
      </c>
      <c r="F66" s="4" t="s">
        <v>35</v>
      </c>
      <c r="G66" s="4" t="s">
        <v>190</v>
      </c>
      <c r="H66" s="5">
        <v>1</v>
      </c>
      <c r="I66" s="4" t="s">
        <v>60</v>
      </c>
      <c r="J66" s="5">
        <v>3</v>
      </c>
      <c r="K66" s="5">
        <v>3</v>
      </c>
      <c r="L66" s="5">
        <v>5</v>
      </c>
      <c r="M66" s="5">
        <v>5</v>
      </c>
      <c r="N66" s="5">
        <v>4</v>
      </c>
      <c r="O66" s="5">
        <v>5</v>
      </c>
      <c r="P66" s="5">
        <v>5</v>
      </c>
      <c r="Q66" s="5">
        <v>5</v>
      </c>
      <c r="R66" s="4" t="s">
        <v>38</v>
      </c>
      <c r="S66" s="5">
        <v>5</v>
      </c>
      <c r="T66" s="5">
        <v>5</v>
      </c>
      <c r="U66" s="5">
        <v>5</v>
      </c>
      <c r="V66" s="5">
        <v>5</v>
      </c>
      <c r="W66" s="5">
        <v>4</v>
      </c>
      <c r="X66" s="5">
        <v>5</v>
      </c>
      <c r="Y66" s="5">
        <v>5</v>
      </c>
      <c r="Z66" s="4" t="s">
        <v>38</v>
      </c>
      <c r="AA66" s="4" t="s">
        <v>38</v>
      </c>
      <c r="AB66" s="5">
        <v>5</v>
      </c>
      <c r="AC66" s="5">
        <v>4</v>
      </c>
      <c r="AD66" s="5">
        <v>5</v>
      </c>
      <c r="AE66" s="5">
        <v>5</v>
      </c>
      <c r="AF66" s="5">
        <v>4</v>
      </c>
      <c r="AG66" s="5">
        <v>4</v>
      </c>
      <c r="AH66" s="4" t="s">
        <v>38</v>
      </c>
    </row>
    <row r="67" spans="1:34">
      <c r="A67" s="2">
        <v>76</v>
      </c>
      <c r="B67" s="3">
        <v>45773.620243055557</v>
      </c>
      <c r="C67" s="3">
        <v>45773.622094907398</v>
      </c>
      <c r="D67" s="4" t="s">
        <v>191</v>
      </c>
      <c r="E67" s="4">
        <v>2702386730</v>
      </c>
      <c r="F67" s="4" t="s">
        <v>35</v>
      </c>
      <c r="G67" s="4" t="s">
        <v>36</v>
      </c>
      <c r="H67" s="5">
        <v>1</v>
      </c>
      <c r="I67" s="4" t="s">
        <v>60</v>
      </c>
      <c r="J67" s="5">
        <v>1</v>
      </c>
      <c r="K67" s="5">
        <v>4</v>
      </c>
      <c r="L67" s="5">
        <v>4</v>
      </c>
      <c r="M67" s="5">
        <v>4</v>
      </c>
      <c r="N67" s="5">
        <v>4</v>
      </c>
      <c r="O67" s="5">
        <v>4</v>
      </c>
      <c r="P67" s="5">
        <v>4</v>
      </c>
      <c r="Q67" s="5">
        <v>4</v>
      </c>
      <c r="R67" s="4" t="s">
        <v>192</v>
      </c>
      <c r="S67" s="5">
        <v>4</v>
      </c>
      <c r="T67" s="5">
        <v>4</v>
      </c>
      <c r="U67" s="5">
        <v>4</v>
      </c>
      <c r="V67" s="5">
        <v>4</v>
      </c>
      <c r="W67" s="5">
        <v>4</v>
      </c>
      <c r="X67" s="5">
        <v>4</v>
      </c>
      <c r="Y67" s="5">
        <v>4</v>
      </c>
      <c r="Z67" s="4" t="s">
        <v>38</v>
      </c>
      <c r="AA67" s="4" t="s">
        <v>38</v>
      </c>
      <c r="AB67" s="5">
        <v>4</v>
      </c>
      <c r="AC67" s="5">
        <v>4</v>
      </c>
      <c r="AD67" s="5">
        <v>4</v>
      </c>
      <c r="AE67" s="5">
        <v>4</v>
      </c>
      <c r="AF67" s="5">
        <v>4</v>
      </c>
      <c r="AG67" s="5">
        <v>4</v>
      </c>
      <c r="AH67" s="4" t="s">
        <v>38</v>
      </c>
    </row>
    <row r="68" spans="1:34">
      <c r="A68" s="2">
        <v>77</v>
      </c>
      <c r="B68" s="3">
        <v>45773.626944444448</v>
      </c>
      <c r="C68" s="3">
        <v>45773.629560185182</v>
      </c>
      <c r="D68" s="4" t="s">
        <v>193</v>
      </c>
      <c r="E68" s="4">
        <v>2702280192</v>
      </c>
      <c r="F68" s="4" t="s">
        <v>35</v>
      </c>
      <c r="G68" s="4" t="s">
        <v>147</v>
      </c>
      <c r="H68" s="5">
        <v>1</v>
      </c>
      <c r="I68" s="4" t="s">
        <v>37</v>
      </c>
      <c r="J68" s="5">
        <v>0</v>
      </c>
      <c r="K68" s="5">
        <v>3</v>
      </c>
      <c r="L68" s="5">
        <v>3</v>
      </c>
      <c r="M68" s="5">
        <v>3</v>
      </c>
      <c r="N68" s="5">
        <v>3</v>
      </c>
      <c r="O68" s="5">
        <v>3</v>
      </c>
      <c r="P68" s="5">
        <v>3</v>
      </c>
      <c r="Q68" s="5">
        <v>3</v>
      </c>
      <c r="R68" s="4" t="s">
        <v>194</v>
      </c>
      <c r="S68" s="5">
        <v>3</v>
      </c>
      <c r="T68" s="5">
        <v>3</v>
      </c>
      <c r="U68" s="5">
        <v>3</v>
      </c>
      <c r="V68" s="5">
        <v>3</v>
      </c>
      <c r="W68" s="5">
        <v>3</v>
      </c>
      <c r="X68" s="5">
        <v>3</v>
      </c>
      <c r="Y68" s="5">
        <v>3</v>
      </c>
      <c r="Z68" s="4" t="s">
        <v>195</v>
      </c>
      <c r="AA68" s="4" t="s">
        <v>196</v>
      </c>
      <c r="AB68" s="5">
        <v>3</v>
      </c>
      <c r="AC68" s="5">
        <v>3</v>
      </c>
      <c r="AD68" s="5">
        <v>3</v>
      </c>
      <c r="AE68" s="5">
        <v>3</v>
      </c>
      <c r="AF68" s="5">
        <v>3</v>
      </c>
      <c r="AG68" s="5">
        <v>3</v>
      </c>
      <c r="AH68" s="4" t="s">
        <v>197</v>
      </c>
    </row>
    <row r="69" spans="1:34">
      <c r="A69" s="2">
        <v>78</v>
      </c>
      <c r="B69" s="3">
        <v>45773.626736111109</v>
      </c>
      <c r="C69" s="3">
        <v>45773.63140046296</v>
      </c>
      <c r="D69" s="4" t="s">
        <v>198</v>
      </c>
      <c r="E69" s="4">
        <v>2702240891</v>
      </c>
      <c r="F69" s="4" t="s">
        <v>35</v>
      </c>
      <c r="G69" s="4" t="s">
        <v>36</v>
      </c>
      <c r="H69" s="5">
        <v>1</v>
      </c>
      <c r="I69" s="4" t="s">
        <v>37</v>
      </c>
      <c r="J69" s="5">
        <v>0</v>
      </c>
      <c r="K69" s="5">
        <v>4</v>
      </c>
      <c r="L69" s="5">
        <v>4</v>
      </c>
      <c r="M69" s="5">
        <v>4</v>
      </c>
      <c r="N69" s="5">
        <v>4</v>
      </c>
      <c r="O69" s="5">
        <v>5</v>
      </c>
      <c r="P69" s="5">
        <v>5</v>
      </c>
      <c r="Q69" s="5">
        <v>3</v>
      </c>
      <c r="R69" s="4" t="s">
        <v>38</v>
      </c>
      <c r="S69" s="5">
        <v>4</v>
      </c>
      <c r="T69" s="5">
        <v>4</v>
      </c>
      <c r="U69" s="5">
        <v>2</v>
      </c>
      <c r="V69" s="5">
        <v>4</v>
      </c>
      <c r="W69" s="5">
        <v>3</v>
      </c>
      <c r="X69" s="5">
        <v>5</v>
      </c>
      <c r="Y69" s="5">
        <v>5</v>
      </c>
      <c r="Z69" s="4" t="s">
        <v>38</v>
      </c>
      <c r="AA69" s="4" t="s">
        <v>199</v>
      </c>
      <c r="AB69" s="5">
        <v>5</v>
      </c>
      <c r="AC69" s="5">
        <v>5</v>
      </c>
      <c r="AD69" s="5">
        <v>4</v>
      </c>
      <c r="AE69" s="5">
        <v>4</v>
      </c>
      <c r="AF69" s="5">
        <v>2</v>
      </c>
      <c r="AG69" s="5">
        <v>2</v>
      </c>
      <c r="AH69" s="4" t="s">
        <v>38</v>
      </c>
    </row>
    <row r="70" spans="1:34">
      <c r="A70" s="2">
        <v>79</v>
      </c>
      <c r="B70" s="3">
        <v>45773.629606481481</v>
      </c>
      <c r="C70" s="3">
        <v>45773.631805555553</v>
      </c>
      <c r="D70" s="4" t="s">
        <v>200</v>
      </c>
      <c r="E70" s="4">
        <v>2702271373</v>
      </c>
      <c r="F70" s="4" t="s">
        <v>35</v>
      </c>
      <c r="G70" s="4" t="s">
        <v>36</v>
      </c>
      <c r="H70" s="5">
        <v>1</v>
      </c>
      <c r="I70" s="4" t="s">
        <v>60</v>
      </c>
      <c r="J70" s="5">
        <v>1</v>
      </c>
      <c r="K70" s="5">
        <v>4</v>
      </c>
      <c r="L70" s="5">
        <v>4</v>
      </c>
      <c r="M70" s="5">
        <v>4</v>
      </c>
      <c r="N70" s="5">
        <v>4</v>
      </c>
      <c r="O70" s="5">
        <v>4</v>
      </c>
      <c r="P70" s="5">
        <v>4</v>
      </c>
      <c r="Q70" s="5">
        <v>4</v>
      </c>
      <c r="R70" s="4" t="s">
        <v>201</v>
      </c>
      <c r="S70" s="5">
        <v>4</v>
      </c>
      <c r="T70" s="5">
        <v>4</v>
      </c>
      <c r="U70" s="5">
        <v>4</v>
      </c>
      <c r="V70" s="5">
        <v>4</v>
      </c>
      <c r="W70" s="5">
        <v>4</v>
      </c>
      <c r="X70" s="5">
        <v>4</v>
      </c>
      <c r="Y70" s="5">
        <v>4</v>
      </c>
      <c r="Z70" s="4" t="s">
        <v>202</v>
      </c>
      <c r="AA70" s="4" t="s">
        <v>203</v>
      </c>
      <c r="AB70" s="5">
        <v>4</v>
      </c>
      <c r="AC70" s="5">
        <v>4</v>
      </c>
      <c r="AD70" s="5">
        <v>4</v>
      </c>
      <c r="AE70" s="5">
        <v>4</v>
      </c>
      <c r="AF70" s="5">
        <v>4</v>
      </c>
      <c r="AG70" s="5">
        <v>4</v>
      </c>
      <c r="AH70" s="4" t="s">
        <v>204</v>
      </c>
    </row>
    <row r="71" spans="1:34">
      <c r="A71" s="2">
        <v>80</v>
      </c>
      <c r="B71" s="3">
        <v>45773.632233796299</v>
      </c>
      <c r="C71" s="3">
        <v>45773.63349537037</v>
      </c>
      <c r="D71" s="4" t="s">
        <v>205</v>
      </c>
      <c r="E71" s="4">
        <v>2702317582</v>
      </c>
      <c r="F71" s="4" t="s">
        <v>99</v>
      </c>
      <c r="G71" s="4" t="s">
        <v>100</v>
      </c>
      <c r="H71" s="5">
        <v>1</v>
      </c>
      <c r="I71" s="4" t="s">
        <v>37</v>
      </c>
      <c r="J71" s="5">
        <v>1</v>
      </c>
      <c r="K71" s="5">
        <v>4</v>
      </c>
      <c r="L71" s="5">
        <v>4</v>
      </c>
      <c r="M71" s="5">
        <v>4</v>
      </c>
      <c r="N71" s="5">
        <v>4</v>
      </c>
      <c r="O71" s="5">
        <v>5</v>
      </c>
      <c r="P71" s="5">
        <v>4</v>
      </c>
      <c r="Q71" s="5">
        <v>5</v>
      </c>
      <c r="R71" s="4" t="s">
        <v>38</v>
      </c>
      <c r="S71" s="5">
        <v>5</v>
      </c>
      <c r="T71" s="5">
        <v>4</v>
      </c>
      <c r="U71" s="5">
        <v>4</v>
      </c>
      <c r="V71" s="5">
        <v>4</v>
      </c>
      <c r="W71" s="5">
        <v>5</v>
      </c>
      <c r="X71" s="5">
        <v>4</v>
      </c>
      <c r="Y71" s="5">
        <v>4</v>
      </c>
      <c r="Z71" s="4" t="s">
        <v>38</v>
      </c>
      <c r="AA71" s="4" t="s">
        <v>38</v>
      </c>
      <c r="AB71" s="5">
        <v>4</v>
      </c>
      <c r="AC71" s="5">
        <v>4</v>
      </c>
      <c r="AD71" s="5">
        <v>4</v>
      </c>
      <c r="AE71" s="5">
        <v>4</v>
      </c>
      <c r="AF71" s="5">
        <v>4</v>
      </c>
      <c r="AG71" s="5">
        <v>4</v>
      </c>
      <c r="AH71" s="4" t="s">
        <v>38</v>
      </c>
    </row>
    <row r="72" spans="1:34">
      <c r="A72" s="2">
        <v>81</v>
      </c>
      <c r="B72" s="3">
        <v>45773.631851851853</v>
      </c>
      <c r="C72" s="3">
        <v>45773.637141203697</v>
      </c>
      <c r="D72" s="4" t="s">
        <v>206</v>
      </c>
      <c r="E72" s="4">
        <v>2702293922</v>
      </c>
      <c r="F72" s="4" t="s">
        <v>35</v>
      </c>
      <c r="G72" s="4" t="s">
        <v>36</v>
      </c>
      <c r="H72" s="5">
        <v>1</v>
      </c>
      <c r="I72" s="4" t="s">
        <v>60</v>
      </c>
      <c r="J72" s="5">
        <v>1</v>
      </c>
      <c r="K72" s="5">
        <v>3</v>
      </c>
      <c r="L72" s="5">
        <v>3</v>
      </c>
      <c r="M72" s="5">
        <v>5</v>
      </c>
      <c r="N72" s="5">
        <v>4</v>
      </c>
      <c r="O72" s="5">
        <v>4</v>
      </c>
      <c r="P72" s="5">
        <v>4</v>
      </c>
      <c r="Q72" s="5">
        <v>4</v>
      </c>
      <c r="R72" s="4" t="s">
        <v>207</v>
      </c>
      <c r="S72" s="5">
        <v>4</v>
      </c>
      <c r="T72" s="5">
        <v>4</v>
      </c>
      <c r="U72" s="5">
        <v>4</v>
      </c>
      <c r="V72" s="5">
        <v>4</v>
      </c>
      <c r="W72" s="5">
        <v>2</v>
      </c>
      <c r="X72" s="5">
        <v>4</v>
      </c>
      <c r="Y72" s="5">
        <v>2</v>
      </c>
      <c r="Z72" s="4" t="s">
        <v>208</v>
      </c>
      <c r="AA72" s="4" t="s">
        <v>209</v>
      </c>
      <c r="AB72" s="5">
        <v>4</v>
      </c>
      <c r="AC72" s="5">
        <v>4</v>
      </c>
      <c r="AD72" s="5">
        <v>4</v>
      </c>
      <c r="AE72" s="5">
        <v>4</v>
      </c>
      <c r="AF72" s="5">
        <v>1</v>
      </c>
      <c r="AG72" s="5">
        <v>2</v>
      </c>
      <c r="AH72" s="4" t="s">
        <v>207</v>
      </c>
    </row>
    <row r="73" spans="1:34">
      <c r="A73" s="2">
        <v>82</v>
      </c>
      <c r="B73" s="3">
        <v>45773.647893518522</v>
      </c>
      <c r="C73" s="3">
        <v>45773.648599537039</v>
      </c>
      <c r="D73" s="4" t="s">
        <v>210</v>
      </c>
      <c r="E73" s="4">
        <v>2702331366</v>
      </c>
      <c r="F73" s="4" t="s">
        <v>35</v>
      </c>
      <c r="G73" s="4" t="s">
        <v>36</v>
      </c>
      <c r="H73" s="5">
        <v>1</v>
      </c>
      <c r="I73" s="4" t="s">
        <v>37</v>
      </c>
      <c r="J73" s="5">
        <v>0</v>
      </c>
      <c r="K73" s="5">
        <v>3</v>
      </c>
      <c r="L73" s="5">
        <v>3</v>
      </c>
      <c r="M73" s="5">
        <v>3</v>
      </c>
      <c r="N73" s="5">
        <v>3</v>
      </c>
      <c r="O73" s="5">
        <v>3</v>
      </c>
      <c r="P73" s="5">
        <v>3</v>
      </c>
      <c r="Q73" s="5">
        <v>3</v>
      </c>
      <c r="R73" s="4" t="s">
        <v>38</v>
      </c>
      <c r="S73" s="5">
        <v>3</v>
      </c>
      <c r="T73" s="5">
        <v>3</v>
      </c>
      <c r="U73" s="5">
        <v>3</v>
      </c>
      <c r="V73" s="5">
        <v>3</v>
      </c>
      <c r="W73" s="5">
        <v>3</v>
      </c>
      <c r="X73" s="5">
        <v>3</v>
      </c>
      <c r="Y73" s="5">
        <v>3</v>
      </c>
      <c r="Z73" s="4" t="s">
        <v>38</v>
      </c>
      <c r="AA73" s="4" t="s">
        <v>38</v>
      </c>
      <c r="AB73" s="5">
        <v>3</v>
      </c>
      <c r="AC73" s="5">
        <v>3</v>
      </c>
      <c r="AD73" s="5">
        <v>3</v>
      </c>
      <c r="AE73" s="5">
        <v>3</v>
      </c>
      <c r="AF73" s="5">
        <v>3</v>
      </c>
      <c r="AG73" s="5">
        <v>3</v>
      </c>
      <c r="AH73" s="4" t="s">
        <v>38</v>
      </c>
    </row>
    <row r="74" spans="1:34">
      <c r="A74" s="2">
        <v>83</v>
      </c>
      <c r="B74" s="3">
        <v>45773.647164351853</v>
      </c>
      <c r="C74" s="3">
        <v>45773.649201388893</v>
      </c>
      <c r="D74" s="4" t="s">
        <v>211</v>
      </c>
      <c r="E74" s="4">
        <v>2702294130</v>
      </c>
      <c r="F74" s="4" t="s">
        <v>35</v>
      </c>
      <c r="G74" s="4" t="s">
        <v>36</v>
      </c>
      <c r="H74" s="5">
        <v>1</v>
      </c>
      <c r="I74" s="4" t="s">
        <v>37</v>
      </c>
      <c r="J74" s="5">
        <v>0</v>
      </c>
      <c r="K74" s="5">
        <v>3</v>
      </c>
      <c r="L74" s="5">
        <v>4</v>
      </c>
      <c r="M74" s="5">
        <v>4</v>
      </c>
      <c r="N74" s="5">
        <v>4</v>
      </c>
      <c r="O74" s="5">
        <v>5</v>
      </c>
      <c r="P74" s="5">
        <v>5</v>
      </c>
      <c r="Q74" s="5">
        <v>5</v>
      </c>
      <c r="R74" s="4" t="s">
        <v>38</v>
      </c>
      <c r="S74" s="5">
        <v>3</v>
      </c>
      <c r="T74" s="5">
        <v>3</v>
      </c>
      <c r="U74" s="5">
        <v>2</v>
      </c>
      <c r="V74" s="5">
        <v>3</v>
      </c>
      <c r="W74" s="5">
        <v>2</v>
      </c>
      <c r="X74" s="5">
        <v>4</v>
      </c>
      <c r="Y74" s="5">
        <v>4</v>
      </c>
      <c r="Z74" s="4" t="s">
        <v>38</v>
      </c>
      <c r="AA74" s="4" t="s">
        <v>38</v>
      </c>
      <c r="AB74" s="5">
        <v>4</v>
      </c>
      <c r="AC74" s="5">
        <v>3</v>
      </c>
      <c r="AD74" s="5">
        <v>4</v>
      </c>
      <c r="AE74" s="5">
        <v>3</v>
      </c>
      <c r="AF74" s="5">
        <v>3</v>
      </c>
      <c r="AG74" s="5">
        <v>3</v>
      </c>
      <c r="AH74" s="4" t="s">
        <v>38</v>
      </c>
    </row>
    <row r="75" spans="1:34">
      <c r="A75" s="2">
        <v>84</v>
      </c>
      <c r="B75" s="3">
        <v>45773.648877314823</v>
      </c>
      <c r="C75" s="3">
        <v>45773.649675925917</v>
      </c>
      <c r="D75" s="4" t="s">
        <v>212</v>
      </c>
      <c r="E75" s="4">
        <v>2702243691</v>
      </c>
      <c r="F75" s="4" t="s">
        <v>35</v>
      </c>
      <c r="G75" s="4" t="s">
        <v>36</v>
      </c>
      <c r="H75" s="5">
        <v>1</v>
      </c>
      <c r="I75" s="4" t="s">
        <v>37</v>
      </c>
      <c r="J75" s="5">
        <v>0</v>
      </c>
      <c r="K75" s="5">
        <v>3</v>
      </c>
      <c r="L75" s="5">
        <v>3</v>
      </c>
      <c r="M75" s="5">
        <v>3</v>
      </c>
      <c r="N75" s="5">
        <v>3</v>
      </c>
      <c r="O75" s="5">
        <v>3</v>
      </c>
      <c r="P75" s="5">
        <v>3</v>
      </c>
      <c r="Q75" s="5">
        <v>3</v>
      </c>
      <c r="R75" s="4" t="s">
        <v>38</v>
      </c>
      <c r="S75" s="5">
        <v>3</v>
      </c>
      <c r="T75" s="5">
        <v>3</v>
      </c>
      <c r="U75" s="5">
        <v>3</v>
      </c>
      <c r="V75" s="5">
        <v>3</v>
      </c>
      <c r="W75" s="5">
        <v>3</v>
      </c>
      <c r="X75" s="5">
        <v>3</v>
      </c>
      <c r="Y75" s="5">
        <v>3</v>
      </c>
      <c r="Z75" s="4" t="s">
        <v>38</v>
      </c>
      <c r="AA75" s="4" t="s">
        <v>38</v>
      </c>
      <c r="AB75" s="5">
        <v>3</v>
      </c>
      <c r="AC75" s="5">
        <v>3</v>
      </c>
      <c r="AD75" s="5">
        <v>3</v>
      </c>
      <c r="AE75" s="5">
        <v>3</v>
      </c>
      <c r="AF75" s="5">
        <v>3</v>
      </c>
      <c r="AG75" s="5">
        <v>3</v>
      </c>
      <c r="AH75" s="4" t="s">
        <v>38</v>
      </c>
    </row>
    <row r="76" spans="1:34">
      <c r="A76" s="2">
        <v>85</v>
      </c>
      <c r="B76" s="3">
        <v>45773.656273148154</v>
      </c>
      <c r="C76" s="3">
        <v>45773.660127314812</v>
      </c>
      <c r="D76" s="4" t="s">
        <v>213</v>
      </c>
      <c r="E76" s="4">
        <v>2702315671</v>
      </c>
      <c r="F76" s="4" t="s">
        <v>35</v>
      </c>
      <c r="G76" s="4" t="s">
        <v>36</v>
      </c>
      <c r="H76" s="5">
        <v>1</v>
      </c>
      <c r="I76" s="4" t="s">
        <v>37</v>
      </c>
      <c r="J76" s="5">
        <v>1</v>
      </c>
      <c r="K76" s="5">
        <v>3</v>
      </c>
      <c r="L76" s="5">
        <v>4</v>
      </c>
      <c r="M76" s="5">
        <v>4</v>
      </c>
      <c r="N76" s="5">
        <v>4</v>
      </c>
      <c r="O76" s="5">
        <v>4</v>
      </c>
      <c r="P76" s="5">
        <v>4</v>
      </c>
      <c r="Q76" s="5">
        <v>4</v>
      </c>
      <c r="R76" s="4" t="s">
        <v>214</v>
      </c>
      <c r="S76" s="5">
        <v>4</v>
      </c>
      <c r="T76" s="5">
        <v>4</v>
      </c>
      <c r="U76" s="5">
        <v>2</v>
      </c>
      <c r="V76" s="5">
        <v>4</v>
      </c>
      <c r="W76" s="5">
        <v>2</v>
      </c>
      <c r="X76" s="5">
        <v>4</v>
      </c>
      <c r="Y76" s="5">
        <v>4</v>
      </c>
      <c r="Z76" s="4" t="s">
        <v>215</v>
      </c>
      <c r="AA76" s="4" t="s">
        <v>215</v>
      </c>
      <c r="AB76" s="5">
        <v>3</v>
      </c>
      <c r="AC76" s="5">
        <v>4</v>
      </c>
      <c r="AD76" s="5">
        <v>3</v>
      </c>
      <c r="AE76" s="5">
        <v>3</v>
      </c>
      <c r="AF76" s="5">
        <v>2</v>
      </c>
      <c r="AG76" s="5">
        <v>4</v>
      </c>
      <c r="AH76" s="4" t="s">
        <v>216</v>
      </c>
    </row>
    <row r="77" spans="1:34">
      <c r="A77" s="2">
        <v>86</v>
      </c>
      <c r="B77" s="3">
        <v>45773.660185185188</v>
      </c>
      <c r="C77" s="3">
        <v>45773.66715277778</v>
      </c>
      <c r="D77" s="4" t="s">
        <v>217</v>
      </c>
      <c r="E77" s="4">
        <v>2702367901</v>
      </c>
      <c r="F77" s="4" t="s">
        <v>35</v>
      </c>
      <c r="G77" s="4" t="s">
        <v>36</v>
      </c>
      <c r="H77" s="5">
        <v>1</v>
      </c>
      <c r="I77" s="4" t="s">
        <v>37</v>
      </c>
      <c r="J77" s="5">
        <v>1</v>
      </c>
      <c r="K77" s="5">
        <v>4</v>
      </c>
      <c r="L77" s="5">
        <v>4</v>
      </c>
      <c r="M77" s="5">
        <v>4</v>
      </c>
      <c r="N77" s="5">
        <v>4</v>
      </c>
      <c r="O77" s="5">
        <v>4</v>
      </c>
      <c r="P77" s="5">
        <v>4</v>
      </c>
      <c r="Q77" s="5">
        <v>4</v>
      </c>
      <c r="R77" s="4" t="s">
        <v>218</v>
      </c>
      <c r="S77" s="5">
        <v>4</v>
      </c>
      <c r="T77" s="5">
        <v>4</v>
      </c>
      <c r="U77" s="5">
        <v>4</v>
      </c>
      <c r="V77" s="5">
        <v>4</v>
      </c>
      <c r="W77" s="5">
        <v>4</v>
      </c>
      <c r="X77" s="5">
        <v>4</v>
      </c>
      <c r="Y77" s="5">
        <v>4</v>
      </c>
      <c r="Z77" s="4" t="s">
        <v>38</v>
      </c>
      <c r="AA77" s="4" t="s">
        <v>219</v>
      </c>
      <c r="AB77" s="5">
        <v>3</v>
      </c>
      <c r="AC77" s="5">
        <v>4</v>
      </c>
      <c r="AD77" s="5">
        <v>4</v>
      </c>
      <c r="AE77" s="5">
        <v>4</v>
      </c>
      <c r="AF77" s="5">
        <v>3</v>
      </c>
      <c r="AG77" s="5">
        <v>4</v>
      </c>
      <c r="AH77" s="4" t="s">
        <v>38</v>
      </c>
    </row>
    <row r="78" spans="1:34">
      <c r="A78" s="2">
        <v>87</v>
      </c>
      <c r="B78" s="3">
        <v>45773.707395833328</v>
      </c>
      <c r="C78" s="3">
        <v>45773.709988425922</v>
      </c>
      <c r="D78" s="4" t="s">
        <v>220</v>
      </c>
      <c r="E78" s="4">
        <v>2702331990</v>
      </c>
      <c r="F78" s="4" t="s">
        <v>35</v>
      </c>
      <c r="G78" s="4" t="s">
        <v>36</v>
      </c>
      <c r="H78" s="5">
        <v>1</v>
      </c>
      <c r="I78" s="4" t="s">
        <v>60</v>
      </c>
      <c r="J78" s="5">
        <v>2</v>
      </c>
      <c r="K78" s="5">
        <v>3</v>
      </c>
      <c r="L78" s="5">
        <v>4</v>
      </c>
      <c r="M78" s="5">
        <v>2</v>
      </c>
      <c r="N78" s="5">
        <v>4</v>
      </c>
      <c r="O78" s="5">
        <v>2</v>
      </c>
      <c r="P78" s="5">
        <v>4</v>
      </c>
      <c r="Q78" s="5">
        <v>2</v>
      </c>
      <c r="R78" s="4" t="s">
        <v>221</v>
      </c>
      <c r="S78" s="5">
        <v>4</v>
      </c>
      <c r="T78" s="5">
        <v>4</v>
      </c>
      <c r="U78" s="5">
        <v>5</v>
      </c>
      <c r="V78" s="5">
        <v>2</v>
      </c>
      <c r="W78" s="5">
        <v>4</v>
      </c>
      <c r="X78" s="5">
        <v>5</v>
      </c>
      <c r="Y78" s="5">
        <v>5</v>
      </c>
      <c r="Z78" s="4" t="s">
        <v>222</v>
      </c>
      <c r="AA78" s="4" t="s">
        <v>38</v>
      </c>
      <c r="AB78" s="5">
        <v>4</v>
      </c>
      <c r="AC78" s="5">
        <v>2</v>
      </c>
      <c r="AD78" s="5">
        <v>4</v>
      </c>
      <c r="AE78" s="5">
        <v>4</v>
      </c>
      <c r="AF78" s="5">
        <v>4</v>
      </c>
      <c r="AG78" s="5">
        <v>4</v>
      </c>
      <c r="AH78" s="4" t="s">
        <v>38</v>
      </c>
    </row>
    <row r="79" spans="1:34">
      <c r="A79" s="2">
        <v>88</v>
      </c>
      <c r="B79" s="3">
        <v>45773.733252314807</v>
      </c>
      <c r="C79" s="3">
        <v>45773.735231481478</v>
      </c>
      <c r="D79" s="4" t="s">
        <v>223</v>
      </c>
      <c r="E79" s="4">
        <v>2702404323</v>
      </c>
      <c r="F79" s="4" t="s">
        <v>35</v>
      </c>
      <c r="G79" s="4" t="s">
        <v>36</v>
      </c>
      <c r="H79" s="5">
        <v>1</v>
      </c>
      <c r="I79" s="4" t="s">
        <v>37</v>
      </c>
      <c r="J79" s="5">
        <v>3</v>
      </c>
      <c r="K79" s="5">
        <v>5</v>
      </c>
      <c r="L79" s="5">
        <v>5</v>
      </c>
      <c r="M79" s="5">
        <v>5</v>
      </c>
      <c r="N79" s="5">
        <v>4</v>
      </c>
      <c r="O79" s="5">
        <v>5</v>
      </c>
      <c r="P79" s="5">
        <v>5</v>
      </c>
      <c r="Q79" s="5">
        <v>5</v>
      </c>
      <c r="R79" s="4" t="s">
        <v>38</v>
      </c>
      <c r="S79" s="5">
        <v>5</v>
      </c>
      <c r="T79" s="5">
        <v>5</v>
      </c>
      <c r="U79" s="5">
        <v>5</v>
      </c>
      <c r="V79" s="5">
        <v>5</v>
      </c>
      <c r="W79" s="5">
        <v>5</v>
      </c>
      <c r="X79" s="5">
        <v>5</v>
      </c>
      <c r="Y79" s="5">
        <v>5</v>
      </c>
      <c r="Z79" s="4" t="s">
        <v>38</v>
      </c>
      <c r="AA79" s="4" t="s">
        <v>38</v>
      </c>
      <c r="AB79" s="5">
        <v>5</v>
      </c>
      <c r="AC79" s="5">
        <v>5</v>
      </c>
      <c r="AD79" s="5">
        <v>5</v>
      </c>
      <c r="AE79" s="5">
        <v>5</v>
      </c>
      <c r="AF79" s="5">
        <v>4</v>
      </c>
      <c r="AG79" s="5">
        <v>5</v>
      </c>
      <c r="AH79" s="4" t="s">
        <v>38</v>
      </c>
    </row>
    <row r="80" spans="1:34">
      <c r="A80" s="2">
        <v>89</v>
      </c>
      <c r="B80" s="3">
        <v>45773.73238425926</v>
      </c>
      <c r="C80" s="3">
        <v>45773.741273148153</v>
      </c>
      <c r="D80" s="4" t="s">
        <v>224</v>
      </c>
      <c r="E80" s="4">
        <v>2702243722</v>
      </c>
      <c r="F80" s="4" t="s">
        <v>35</v>
      </c>
      <c r="G80" s="4" t="s">
        <v>36</v>
      </c>
      <c r="H80" s="5">
        <v>1</v>
      </c>
      <c r="I80" s="4" t="s">
        <v>37</v>
      </c>
      <c r="J80" s="5">
        <v>2</v>
      </c>
      <c r="K80" s="5">
        <v>4</v>
      </c>
      <c r="L80" s="5">
        <v>4</v>
      </c>
      <c r="M80" s="5">
        <v>4</v>
      </c>
      <c r="N80" s="5">
        <v>4</v>
      </c>
      <c r="O80" s="5">
        <v>4</v>
      </c>
      <c r="P80" s="5">
        <v>4</v>
      </c>
      <c r="Q80" s="5">
        <v>4</v>
      </c>
      <c r="R80" s="4" t="s">
        <v>38</v>
      </c>
      <c r="S80" s="5">
        <v>4</v>
      </c>
      <c r="T80" s="5">
        <v>4</v>
      </c>
      <c r="U80" s="5">
        <v>4</v>
      </c>
      <c r="V80" s="5">
        <v>4</v>
      </c>
      <c r="W80" s="5">
        <v>4</v>
      </c>
      <c r="X80" s="5">
        <v>4</v>
      </c>
      <c r="Y80" s="5">
        <v>4</v>
      </c>
      <c r="Z80" s="4" t="s">
        <v>38</v>
      </c>
      <c r="AA80" s="4" t="s">
        <v>38</v>
      </c>
      <c r="AB80" s="5">
        <v>4</v>
      </c>
      <c r="AC80" s="5">
        <v>4</v>
      </c>
      <c r="AD80" s="5">
        <v>4</v>
      </c>
      <c r="AE80" s="5">
        <v>4</v>
      </c>
      <c r="AF80" s="5">
        <v>4</v>
      </c>
      <c r="AG80" s="5">
        <v>4</v>
      </c>
      <c r="AH80" s="4" t="s">
        <v>38</v>
      </c>
    </row>
    <row r="81" spans="1:34">
      <c r="A81" s="2">
        <v>90</v>
      </c>
      <c r="B81" s="3">
        <v>45773.694918981477</v>
      </c>
      <c r="C81" s="3">
        <v>45773.745821759258</v>
      </c>
      <c r="D81" s="4" t="s">
        <v>225</v>
      </c>
      <c r="E81" s="4">
        <v>2702292932</v>
      </c>
      <c r="F81" s="4" t="s">
        <v>35</v>
      </c>
      <c r="G81" s="4" t="s">
        <v>36</v>
      </c>
      <c r="H81" s="5">
        <v>1</v>
      </c>
      <c r="I81" s="4" t="s">
        <v>37</v>
      </c>
      <c r="J81" s="5">
        <v>1</v>
      </c>
      <c r="K81" s="5">
        <v>4</v>
      </c>
      <c r="L81" s="5">
        <v>4</v>
      </c>
      <c r="M81" s="5">
        <v>4</v>
      </c>
      <c r="N81" s="5">
        <v>4</v>
      </c>
      <c r="O81" s="5">
        <v>4</v>
      </c>
      <c r="P81" s="5">
        <v>4</v>
      </c>
      <c r="Q81" s="5">
        <v>4</v>
      </c>
      <c r="R81" s="4" t="s">
        <v>38</v>
      </c>
      <c r="S81" s="5">
        <v>4</v>
      </c>
      <c r="T81" s="5">
        <v>4</v>
      </c>
      <c r="U81" s="5">
        <v>2</v>
      </c>
      <c r="V81" s="5">
        <v>4</v>
      </c>
      <c r="W81" s="5">
        <v>4</v>
      </c>
      <c r="X81" s="5">
        <v>4</v>
      </c>
      <c r="Y81" s="5">
        <v>4</v>
      </c>
      <c r="Z81" s="4" t="s">
        <v>38</v>
      </c>
      <c r="AA81" s="4" t="s">
        <v>38</v>
      </c>
      <c r="AB81" s="5">
        <v>4</v>
      </c>
      <c r="AC81" s="5">
        <v>4</v>
      </c>
      <c r="AD81" s="5">
        <v>4</v>
      </c>
      <c r="AE81" s="5">
        <v>4</v>
      </c>
      <c r="AF81" s="5">
        <v>4</v>
      </c>
      <c r="AG81" s="5">
        <v>4</v>
      </c>
      <c r="AH81" s="4" t="s">
        <v>38</v>
      </c>
    </row>
    <row r="82" spans="1:34">
      <c r="A82" s="2">
        <v>91</v>
      </c>
      <c r="B82" s="3">
        <v>45773.743877314817</v>
      </c>
      <c r="C82" s="3">
        <v>45773.74622685185</v>
      </c>
      <c r="D82" s="4" t="s">
        <v>226</v>
      </c>
      <c r="E82" s="4">
        <v>2702302284</v>
      </c>
      <c r="F82" s="4" t="s">
        <v>35</v>
      </c>
      <c r="G82" s="4" t="s">
        <v>147</v>
      </c>
      <c r="H82" s="5">
        <v>1</v>
      </c>
      <c r="I82" s="4" t="s">
        <v>37</v>
      </c>
      <c r="J82" s="5">
        <v>2</v>
      </c>
      <c r="K82" s="5">
        <v>4</v>
      </c>
      <c r="L82" s="5">
        <v>5</v>
      </c>
      <c r="M82" s="5">
        <v>4</v>
      </c>
      <c r="N82" s="5">
        <v>4</v>
      </c>
      <c r="O82" s="5">
        <v>5</v>
      </c>
      <c r="P82" s="5">
        <v>5</v>
      </c>
      <c r="Q82" s="5">
        <v>4</v>
      </c>
      <c r="R82" s="4" t="s">
        <v>227</v>
      </c>
      <c r="S82" s="5">
        <v>5</v>
      </c>
      <c r="T82" s="5">
        <v>3</v>
      </c>
      <c r="U82" s="5">
        <v>4</v>
      </c>
      <c r="V82" s="5">
        <v>3</v>
      </c>
      <c r="W82" s="5">
        <v>3</v>
      </c>
      <c r="X82" s="5">
        <v>4</v>
      </c>
      <c r="Y82" s="5">
        <v>4</v>
      </c>
      <c r="Z82" s="4" t="s">
        <v>228</v>
      </c>
      <c r="AA82" s="4" t="s">
        <v>229</v>
      </c>
      <c r="AB82" s="5">
        <v>4</v>
      </c>
      <c r="AC82" s="5">
        <v>4</v>
      </c>
      <c r="AD82" s="5">
        <v>4</v>
      </c>
      <c r="AE82" s="5">
        <v>4</v>
      </c>
      <c r="AF82" s="5">
        <v>4</v>
      </c>
      <c r="AG82" s="5">
        <v>4</v>
      </c>
      <c r="AH82" s="4" t="s">
        <v>38</v>
      </c>
    </row>
    <row r="83" spans="1:34">
      <c r="A83" s="2">
        <v>92</v>
      </c>
      <c r="B83" s="3">
        <v>45773.748090277782</v>
      </c>
      <c r="C83" s="3">
        <v>45773.751620370371</v>
      </c>
      <c r="D83" s="4" t="s">
        <v>230</v>
      </c>
      <c r="E83" s="4">
        <v>2702258024</v>
      </c>
      <c r="F83" s="4" t="s">
        <v>35</v>
      </c>
      <c r="G83" s="4" t="s">
        <v>36</v>
      </c>
      <c r="H83" s="5">
        <v>1</v>
      </c>
      <c r="I83" s="4" t="s">
        <v>37</v>
      </c>
      <c r="J83" s="5">
        <v>2</v>
      </c>
      <c r="K83" s="5">
        <v>4</v>
      </c>
      <c r="L83" s="5">
        <v>4</v>
      </c>
      <c r="M83" s="5">
        <v>4</v>
      </c>
      <c r="N83" s="5">
        <v>3</v>
      </c>
      <c r="O83" s="5">
        <v>4</v>
      </c>
      <c r="P83" s="5">
        <v>5</v>
      </c>
      <c r="Q83" s="5">
        <v>5</v>
      </c>
      <c r="R83" s="4" t="s">
        <v>38</v>
      </c>
      <c r="S83" s="5">
        <v>4</v>
      </c>
      <c r="T83" s="5">
        <v>4</v>
      </c>
      <c r="U83" s="5">
        <v>2</v>
      </c>
      <c r="V83" s="5">
        <v>3</v>
      </c>
      <c r="W83" s="5">
        <v>2</v>
      </c>
      <c r="X83" s="5">
        <v>3</v>
      </c>
      <c r="Y83" s="5">
        <v>4</v>
      </c>
      <c r="Z83" s="4" t="s">
        <v>38</v>
      </c>
      <c r="AA83" s="4" t="s">
        <v>38</v>
      </c>
      <c r="AB83" s="5">
        <v>3</v>
      </c>
      <c r="AC83" s="5">
        <v>3</v>
      </c>
      <c r="AD83" s="5">
        <v>3</v>
      </c>
      <c r="AE83" s="5">
        <v>4</v>
      </c>
      <c r="AF83" s="5">
        <v>4</v>
      </c>
      <c r="AG83" s="5">
        <v>4</v>
      </c>
      <c r="AH83" s="4" t="s">
        <v>38</v>
      </c>
    </row>
    <row r="84" spans="1:34">
      <c r="A84" s="2">
        <v>93</v>
      </c>
      <c r="B84" s="3">
        <v>45773.757592592592</v>
      </c>
      <c r="C84" s="3">
        <v>45773.75949074074</v>
      </c>
      <c r="D84" s="4" t="s">
        <v>231</v>
      </c>
      <c r="E84" s="4">
        <v>2702244706</v>
      </c>
      <c r="F84" s="4" t="s">
        <v>35</v>
      </c>
      <c r="G84" s="4" t="s">
        <v>36</v>
      </c>
      <c r="H84" s="5">
        <v>1</v>
      </c>
      <c r="I84" s="4" t="s">
        <v>37</v>
      </c>
      <c r="J84" s="5">
        <v>1</v>
      </c>
      <c r="K84" s="5">
        <v>4</v>
      </c>
      <c r="L84" s="5">
        <v>4</v>
      </c>
      <c r="M84" s="5">
        <v>4</v>
      </c>
      <c r="N84" s="5">
        <v>4</v>
      </c>
      <c r="O84" s="5">
        <v>4</v>
      </c>
      <c r="P84" s="5">
        <v>4</v>
      </c>
      <c r="Q84" s="5">
        <v>4</v>
      </c>
      <c r="R84" s="4" t="s">
        <v>38</v>
      </c>
      <c r="S84" s="5">
        <v>4</v>
      </c>
      <c r="T84" s="5">
        <v>4</v>
      </c>
      <c r="U84" s="5">
        <v>4</v>
      </c>
      <c r="V84" s="5">
        <v>4</v>
      </c>
      <c r="W84" s="5">
        <v>3</v>
      </c>
      <c r="X84" s="5">
        <v>4</v>
      </c>
      <c r="Y84" s="5">
        <v>4</v>
      </c>
      <c r="Z84" s="4" t="s">
        <v>38</v>
      </c>
      <c r="AA84" s="4" t="s">
        <v>38</v>
      </c>
      <c r="AB84" s="5">
        <v>4</v>
      </c>
      <c r="AC84" s="5">
        <v>4</v>
      </c>
      <c r="AD84" s="5">
        <v>4</v>
      </c>
      <c r="AE84" s="5">
        <v>4</v>
      </c>
      <c r="AF84" s="5">
        <v>4</v>
      </c>
      <c r="AG84" s="5">
        <v>4</v>
      </c>
      <c r="AH84" s="4" t="s">
        <v>38</v>
      </c>
    </row>
    <row r="85" spans="1:34">
      <c r="A85" s="2">
        <v>94</v>
      </c>
      <c r="B85" s="3">
        <v>45773.758437500001</v>
      </c>
      <c r="C85" s="3">
        <v>45773.760474537034</v>
      </c>
      <c r="D85" s="4" t="s">
        <v>232</v>
      </c>
      <c r="E85" s="4">
        <v>2702354496</v>
      </c>
      <c r="F85" s="4" t="s">
        <v>35</v>
      </c>
      <c r="G85" s="4" t="s">
        <v>36</v>
      </c>
      <c r="H85" s="5">
        <v>1</v>
      </c>
      <c r="I85" s="4" t="s">
        <v>37</v>
      </c>
      <c r="J85" s="5">
        <v>1</v>
      </c>
      <c r="K85" s="5">
        <v>4</v>
      </c>
      <c r="L85" s="5">
        <v>4</v>
      </c>
      <c r="M85" s="5">
        <v>4</v>
      </c>
      <c r="N85" s="5">
        <v>4</v>
      </c>
      <c r="O85" s="5">
        <v>4</v>
      </c>
      <c r="P85" s="5">
        <v>4</v>
      </c>
      <c r="Q85" s="5">
        <v>4</v>
      </c>
      <c r="R85" s="4" t="s">
        <v>38</v>
      </c>
      <c r="S85" s="5">
        <v>4</v>
      </c>
      <c r="T85" s="5">
        <v>4</v>
      </c>
      <c r="U85" s="5">
        <v>4</v>
      </c>
      <c r="V85" s="5">
        <v>4</v>
      </c>
      <c r="W85" s="5">
        <v>4</v>
      </c>
      <c r="X85" s="5">
        <v>4</v>
      </c>
      <c r="Y85" s="5">
        <v>4</v>
      </c>
      <c r="Z85" s="4" t="s">
        <v>38</v>
      </c>
      <c r="AA85" s="4" t="s">
        <v>38</v>
      </c>
      <c r="AB85" s="5">
        <v>4</v>
      </c>
      <c r="AC85" s="5">
        <v>4</v>
      </c>
      <c r="AD85" s="5">
        <v>4</v>
      </c>
      <c r="AE85" s="5">
        <v>4</v>
      </c>
      <c r="AF85" s="5">
        <v>4</v>
      </c>
      <c r="AG85" s="5">
        <v>4</v>
      </c>
      <c r="AH85" s="4" t="s">
        <v>38</v>
      </c>
    </row>
    <row r="86" spans="1:34">
      <c r="A86" s="2">
        <v>95</v>
      </c>
      <c r="B86" s="3">
        <v>45773.764016203713</v>
      </c>
      <c r="C86" s="3">
        <v>45773.766550925917</v>
      </c>
      <c r="D86" s="4" t="s">
        <v>233</v>
      </c>
      <c r="E86" s="4">
        <v>2702250450</v>
      </c>
      <c r="F86" s="4" t="s">
        <v>234</v>
      </c>
      <c r="G86" s="4" t="s">
        <v>235</v>
      </c>
      <c r="H86" s="5">
        <v>1</v>
      </c>
      <c r="I86" s="8" t="s">
        <v>40</v>
      </c>
      <c r="J86" s="5">
        <v>3</v>
      </c>
      <c r="K86" s="5">
        <v>4</v>
      </c>
      <c r="L86" s="5">
        <v>4</v>
      </c>
      <c r="M86" s="5">
        <v>4</v>
      </c>
      <c r="N86" s="5">
        <v>4</v>
      </c>
      <c r="O86" s="5">
        <v>4</v>
      </c>
      <c r="P86" s="5">
        <v>4</v>
      </c>
      <c r="Q86" s="5">
        <v>4</v>
      </c>
      <c r="R86" s="4" t="s">
        <v>38</v>
      </c>
      <c r="S86" s="5">
        <v>4</v>
      </c>
      <c r="T86" s="5">
        <v>4</v>
      </c>
      <c r="U86" s="5">
        <v>4</v>
      </c>
      <c r="V86" s="5">
        <v>4</v>
      </c>
      <c r="W86" s="5">
        <v>4</v>
      </c>
      <c r="X86" s="5">
        <v>4</v>
      </c>
      <c r="Y86" s="5">
        <v>4</v>
      </c>
      <c r="Z86" s="4" t="s">
        <v>38</v>
      </c>
      <c r="AA86" s="4" t="s">
        <v>38</v>
      </c>
      <c r="AB86" s="5">
        <v>4</v>
      </c>
      <c r="AC86" s="5">
        <v>4</v>
      </c>
      <c r="AD86" s="5">
        <v>4</v>
      </c>
      <c r="AE86" s="5">
        <v>4</v>
      </c>
      <c r="AF86" s="5">
        <v>4</v>
      </c>
      <c r="AG86" s="5">
        <v>4</v>
      </c>
      <c r="AH86" s="4" t="s">
        <v>38</v>
      </c>
    </row>
    <row r="87" spans="1:34">
      <c r="A87" s="2">
        <v>96</v>
      </c>
      <c r="B87" s="3">
        <v>45773.766226851847</v>
      </c>
      <c r="C87" s="3">
        <v>45773.768171296288</v>
      </c>
      <c r="D87" s="4" t="s">
        <v>236</v>
      </c>
      <c r="E87" s="4">
        <v>2702249316</v>
      </c>
      <c r="F87" s="4" t="s">
        <v>35</v>
      </c>
      <c r="G87" s="4" t="s">
        <v>237</v>
      </c>
      <c r="H87" s="5">
        <v>1</v>
      </c>
      <c r="I87" s="4" t="s">
        <v>40</v>
      </c>
      <c r="J87" s="5">
        <v>1</v>
      </c>
      <c r="K87" s="5">
        <v>3</v>
      </c>
      <c r="L87" s="5">
        <v>4</v>
      </c>
      <c r="M87" s="5">
        <v>4</v>
      </c>
      <c r="N87" s="5">
        <v>4</v>
      </c>
      <c r="O87" s="5">
        <v>4</v>
      </c>
      <c r="P87" s="5">
        <v>4</v>
      </c>
      <c r="Q87" s="5">
        <v>4</v>
      </c>
      <c r="R87" s="4" t="s">
        <v>38</v>
      </c>
      <c r="S87" s="5">
        <v>4</v>
      </c>
      <c r="T87" s="5">
        <v>4</v>
      </c>
      <c r="U87" s="5">
        <v>4</v>
      </c>
      <c r="V87" s="5">
        <v>4</v>
      </c>
      <c r="W87" s="5">
        <v>4</v>
      </c>
      <c r="X87" s="5">
        <v>4</v>
      </c>
      <c r="Y87" s="5">
        <v>4</v>
      </c>
      <c r="Z87" s="4" t="s">
        <v>38</v>
      </c>
      <c r="AA87" s="4" t="s">
        <v>38</v>
      </c>
      <c r="AB87" s="5">
        <v>4</v>
      </c>
      <c r="AC87" s="5">
        <v>4</v>
      </c>
      <c r="AD87" s="5">
        <v>4</v>
      </c>
      <c r="AE87" s="5">
        <v>2</v>
      </c>
      <c r="AF87" s="5">
        <v>2</v>
      </c>
      <c r="AG87" s="5">
        <v>4</v>
      </c>
      <c r="AH87" s="4" t="s">
        <v>238</v>
      </c>
    </row>
    <row r="88" spans="1:34">
      <c r="A88" s="2">
        <v>97</v>
      </c>
      <c r="B88" s="3">
        <v>45773.776747685188</v>
      </c>
      <c r="C88" s="3">
        <v>45773.778506944444</v>
      </c>
      <c r="D88" s="4" t="s">
        <v>239</v>
      </c>
      <c r="E88" s="4">
        <v>2702261574</v>
      </c>
      <c r="F88" s="4" t="s">
        <v>35</v>
      </c>
      <c r="G88" s="4" t="s">
        <v>161</v>
      </c>
      <c r="H88" s="5">
        <v>1</v>
      </c>
      <c r="I88" s="4" t="s">
        <v>40</v>
      </c>
      <c r="J88" s="5">
        <v>2</v>
      </c>
      <c r="K88" s="5">
        <v>3</v>
      </c>
      <c r="L88" s="5">
        <v>4</v>
      </c>
      <c r="M88" s="5">
        <v>4</v>
      </c>
      <c r="N88" s="5">
        <v>4</v>
      </c>
      <c r="O88" s="5">
        <v>5</v>
      </c>
      <c r="P88" s="5">
        <v>5</v>
      </c>
      <c r="Q88" s="5">
        <v>5</v>
      </c>
      <c r="R88" s="4" t="s">
        <v>38</v>
      </c>
      <c r="S88" s="5">
        <v>4</v>
      </c>
      <c r="T88" s="5">
        <v>4</v>
      </c>
      <c r="U88" s="5">
        <v>2</v>
      </c>
      <c r="V88" s="5">
        <v>5</v>
      </c>
      <c r="W88" s="5">
        <v>4</v>
      </c>
      <c r="X88" s="5">
        <v>5</v>
      </c>
      <c r="Y88" s="5">
        <v>5</v>
      </c>
      <c r="Z88" s="4" t="s">
        <v>38</v>
      </c>
      <c r="AA88" s="4" t="s">
        <v>38</v>
      </c>
      <c r="AB88" s="5">
        <v>5</v>
      </c>
      <c r="AC88" s="5">
        <v>5</v>
      </c>
      <c r="AD88" s="5">
        <v>5</v>
      </c>
      <c r="AE88" s="5">
        <v>4</v>
      </c>
      <c r="AF88" s="5">
        <v>4</v>
      </c>
      <c r="AG88" s="5">
        <v>4</v>
      </c>
      <c r="AH88" s="4" t="s">
        <v>240</v>
      </c>
    </row>
    <row r="89" spans="1:34">
      <c r="A89" s="2">
        <v>98</v>
      </c>
      <c r="B89" s="3">
        <v>45773.794756944437</v>
      </c>
      <c r="C89" s="3">
        <v>45773.796956018523</v>
      </c>
      <c r="D89" s="4" t="s">
        <v>241</v>
      </c>
      <c r="E89" s="4">
        <v>2702299106</v>
      </c>
      <c r="F89" s="4" t="s">
        <v>35</v>
      </c>
      <c r="G89" s="4" t="s">
        <v>36</v>
      </c>
      <c r="H89" s="5">
        <v>1</v>
      </c>
      <c r="I89" s="4" t="s">
        <v>37</v>
      </c>
      <c r="J89" s="5">
        <v>2</v>
      </c>
      <c r="K89" s="5">
        <v>5</v>
      </c>
      <c r="L89" s="5">
        <v>4</v>
      </c>
      <c r="M89" s="5">
        <v>5</v>
      </c>
      <c r="N89" s="5">
        <v>5</v>
      </c>
      <c r="O89" s="5">
        <v>5</v>
      </c>
      <c r="P89" s="5">
        <v>5</v>
      </c>
      <c r="Q89" s="5">
        <v>5</v>
      </c>
      <c r="R89" s="4" t="s">
        <v>38</v>
      </c>
      <c r="S89" s="5">
        <v>4</v>
      </c>
      <c r="T89" s="5">
        <v>4</v>
      </c>
      <c r="U89" s="5">
        <v>4</v>
      </c>
      <c r="V89" s="5">
        <v>4</v>
      </c>
      <c r="W89" s="5">
        <v>3</v>
      </c>
      <c r="X89" s="5">
        <v>4</v>
      </c>
      <c r="Y89" s="5">
        <v>4</v>
      </c>
      <c r="Z89" s="4" t="s">
        <v>38</v>
      </c>
      <c r="AA89" s="4" t="s">
        <v>38</v>
      </c>
      <c r="AB89" s="5">
        <v>4</v>
      </c>
      <c r="AC89" s="5">
        <v>4</v>
      </c>
      <c r="AD89" s="5">
        <v>5</v>
      </c>
      <c r="AE89" s="5">
        <v>5</v>
      </c>
      <c r="AF89" s="5">
        <v>4</v>
      </c>
      <c r="AG89" s="5">
        <v>4</v>
      </c>
      <c r="AH89" s="4" t="s">
        <v>38</v>
      </c>
    </row>
    <row r="90" spans="1:34">
      <c r="A90" s="2">
        <v>99</v>
      </c>
      <c r="B90" s="3">
        <v>45773.810289351852</v>
      </c>
      <c r="C90" s="3">
        <v>45773.811111111107</v>
      </c>
      <c r="D90" s="4" t="s">
        <v>242</v>
      </c>
      <c r="E90" s="4">
        <v>2702352250</v>
      </c>
      <c r="F90" s="4" t="s">
        <v>35</v>
      </c>
      <c r="G90" s="4" t="s">
        <v>36</v>
      </c>
      <c r="H90" s="5">
        <v>1</v>
      </c>
      <c r="I90" s="4" t="s">
        <v>40</v>
      </c>
      <c r="J90" s="5">
        <v>1</v>
      </c>
      <c r="K90" s="5">
        <v>3</v>
      </c>
      <c r="L90" s="5">
        <v>3</v>
      </c>
      <c r="M90" s="5">
        <v>3</v>
      </c>
      <c r="N90" s="5">
        <v>3</v>
      </c>
      <c r="O90" s="5">
        <v>3</v>
      </c>
      <c r="P90" s="5">
        <v>3</v>
      </c>
      <c r="Q90" s="5">
        <v>3</v>
      </c>
      <c r="R90" s="4" t="s">
        <v>38</v>
      </c>
      <c r="S90" s="5">
        <v>3</v>
      </c>
      <c r="T90" s="5">
        <v>3</v>
      </c>
      <c r="U90" s="5">
        <v>3</v>
      </c>
      <c r="V90" s="5">
        <v>3</v>
      </c>
      <c r="W90" s="5">
        <v>3</v>
      </c>
      <c r="X90" s="5">
        <v>3</v>
      </c>
      <c r="Y90" s="5">
        <v>3</v>
      </c>
      <c r="Z90" s="4" t="s">
        <v>38</v>
      </c>
      <c r="AA90" s="4" t="s">
        <v>38</v>
      </c>
      <c r="AB90" s="5">
        <v>3</v>
      </c>
      <c r="AC90" s="5">
        <v>3</v>
      </c>
      <c r="AD90" s="5">
        <v>3</v>
      </c>
      <c r="AE90" s="5">
        <v>3</v>
      </c>
      <c r="AF90" s="5">
        <v>3</v>
      </c>
      <c r="AG90" s="5">
        <v>3</v>
      </c>
      <c r="AH90" s="4" t="s">
        <v>38</v>
      </c>
    </row>
    <row r="91" spans="1:34">
      <c r="A91" s="2">
        <v>100</v>
      </c>
      <c r="B91" s="3">
        <v>45773.816354166673</v>
      </c>
      <c r="C91" s="3">
        <v>45773.817696759259</v>
      </c>
      <c r="D91" s="4" t="s">
        <v>243</v>
      </c>
      <c r="E91" s="4">
        <v>2702343523</v>
      </c>
      <c r="F91" s="4" t="s">
        <v>35</v>
      </c>
      <c r="G91" s="4" t="s">
        <v>36</v>
      </c>
      <c r="H91" s="5">
        <v>1</v>
      </c>
      <c r="I91" s="4" t="s">
        <v>40</v>
      </c>
      <c r="J91" s="5">
        <v>1</v>
      </c>
      <c r="K91" s="5">
        <v>4</v>
      </c>
      <c r="L91" s="5">
        <v>4</v>
      </c>
      <c r="M91" s="5">
        <v>4</v>
      </c>
      <c r="N91" s="5">
        <v>4</v>
      </c>
      <c r="O91" s="5">
        <v>4</v>
      </c>
      <c r="P91" s="5">
        <v>4</v>
      </c>
      <c r="Q91" s="5">
        <v>4</v>
      </c>
      <c r="R91" s="4" t="s">
        <v>244</v>
      </c>
      <c r="S91" s="5">
        <v>4</v>
      </c>
      <c r="T91" s="5">
        <v>4</v>
      </c>
      <c r="U91" s="5">
        <v>4</v>
      </c>
      <c r="V91" s="5">
        <v>4</v>
      </c>
      <c r="W91" s="5">
        <v>4</v>
      </c>
      <c r="X91" s="5">
        <v>4</v>
      </c>
      <c r="Y91" s="5">
        <v>4</v>
      </c>
      <c r="Z91" s="4" t="s">
        <v>245</v>
      </c>
      <c r="AA91" s="4" t="s">
        <v>246</v>
      </c>
      <c r="AB91" s="5">
        <v>4</v>
      </c>
      <c r="AC91" s="5">
        <v>4</v>
      </c>
      <c r="AD91" s="5">
        <v>4</v>
      </c>
      <c r="AE91" s="5">
        <v>4</v>
      </c>
      <c r="AF91" s="5">
        <v>4</v>
      </c>
      <c r="AG91" s="5">
        <v>4</v>
      </c>
      <c r="AH91" s="4" t="s">
        <v>38</v>
      </c>
    </row>
    <row r="92" spans="1:34">
      <c r="A92" s="2">
        <v>101</v>
      </c>
      <c r="B92" s="3">
        <v>45773.818344907413</v>
      </c>
      <c r="C92" s="3">
        <v>45773.8205787037</v>
      </c>
      <c r="D92" s="4" t="s">
        <v>247</v>
      </c>
      <c r="E92" s="4">
        <v>2702374592</v>
      </c>
      <c r="F92" s="4" t="s">
        <v>35</v>
      </c>
      <c r="G92" s="4" t="s">
        <v>36</v>
      </c>
      <c r="H92" s="5">
        <v>1</v>
      </c>
      <c r="I92" s="4" t="s">
        <v>40</v>
      </c>
      <c r="J92" s="5">
        <v>3</v>
      </c>
      <c r="K92" s="5">
        <v>3</v>
      </c>
      <c r="L92" s="5">
        <v>4</v>
      </c>
      <c r="M92" s="5">
        <v>4</v>
      </c>
      <c r="N92" s="5">
        <v>4</v>
      </c>
      <c r="O92" s="5">
        <v>4</v>
      </c>
      <c r="P92" s="5">
        <v>4</v>
      </c>
      <c r="Q92" s="5">
        <v>4</v>
      </c>
      <c r="R92" s="4" t="s">
        <v>248</v>
      </c>
      <c r="S92" s="5">
        <v>4</v>
      </c>
      <c r="T92" s="5">
        <v>4</v>
      </c>
      <c r="U92" s="5">
        <v>4</v>
      </c>
      <c r="V92" s="5">
        <v>4</v>
      </c>
      <c r="W92" s="5">
        <v>4</v>
      </c>
      <c r="X92" s="5">
        <v>4</v>
      </c>
      <c r="Y92" s="5">
        <v>4</v>
      </c>
      <c r="Z92" s="4" t="s">
        <v>249</v>
      </c>
      <c r="AA92" s="4" t="s">
        <v>250</v>
      </c>
      <c r="AB92" s="5">
        <v>4</v>
      </c>
      <c r="AC92" s="5">
        <v>4</v>
      </c>
      <c r="AD92" s="5">
        <v>4</v>
      </c>
      <c r="AE92" s="5">
        <v>4</v>
      </c>
      <c r="AF92" s="5">
        <v>4</v>
      </c>
      <c r="AG92" s="5">
        <v>4</v>
      </c>
      <c r="AH92" s="4" t="s">
        <v>38</v>
      </c>
    </row>
    <row r="93" spans="1:34">
      <c r="A93" s="2">
        <v>102</v>
      </c>
      <c r="B93" s="3">
        <v>45773.830555555563</v>
      </c>
      <c r="C93" s="3">
        <v>45773.833252314813</v>
      </c>
      <c r="D93" s="4" t="s">
        <v>251</v>
      </c>
      <c r="E93" s="4">
        <v>2702356974</v>
      </c>
      <c r="F93" s="4" t="s">
        <v>89</v>
      </c>
      <c r="G93" s="4" t="s">
        <v>90</v>
      </c>
      <c r="H93" s="5">
        <v>1</v>
      </c>
      <c r="I93" s="4" t="s">
        <v>60</v>
      </c>
      <c r="J93" s="5">
        <v>3</v>
      </c>
      <c r="K93" s="5">
        <v>5</v>
      </c>
      <c r="L93" s="5">
        <v>5</v>
      </c>
      <c r="M93" s="5">
        <v>5</v>
      </c>
      <c r="N93" s="5">
        <v>5</v>
      </c>
      <c r="O93" s="5">
        <v>5</v>
      </c>
      <c r="P93" s="5">
        <v>5</v>
      </c>
      <c r="Q93" s="5">
        <v>3</v>
      </c>
      <c r="R93" s="4" t="s">
        <v>252</v>
      </c>
      <c r="S93" s="5">
        <v>5</v>
      </c>
      <c r="T93" s="5">
        <v>4</v>
      </c>
      <c r="U93" s="5">
        <v>3</v>
      </c>
      <c r="V93" s="5">
        <v>5</v>
      </c>
      <c r="W93" s="5">
        <v>5</v>
      </c>
      <c r="X93" s="5">
        <v>5</v>
      </c>
      <c r="Y93" s="5">
        <v>5</v>
      </c>
      <c r="Z93" s="4" t="s">
        <v>253</v>
      </c>
      <c r="AA93" s="4" t="s">
        <v>254</v>
      </c>
      <c r="AB93" s="5">
        <v>5</v>
      </c>
      <c r="AC93" s="5">
        <v>5</v>
      </c>
      <c r="AD93" s="5">
        <v>5</v>
      </c>
      <c r="AE93" s="5">
        <v>5</v>
      </c>
      <c r="AF93" s="5">
        <v>3</v>
      </c>
      <c r="AG93" s="5">
        <v>3</v>
      </c>
      <c r="AH93" s="4" t="s">
        <v>255</v>
      </c>
    </row>
    <row r="94" spans="1:34">
      <c r="A94" s="2">
        <v>103</v>
      </c>
      <c r="B94" s="3">
        <v>45773.832754629628</v>
      </c>
      <c r="C94" s="3">
        <v>45773.834351851852</v>
      </c>
      <c r="D94" s="4" t="s">
        <v>256</v>
      </c>
      <c r="E94" s="4">
        <v>2702228274</v>
      </c>
      <c r="F94" s="4" t="s">
        <v>35</v>
      </c>
      <c r="G94" s="4" t="s">
        <v>36</v>
      </c>
      <c r="H94" s="5">
        <v>1</v>
      </c>
      <c r="I94" s="4" t="s">
        <v>40</v>
      </c>
      <c r="J94" s="5">
        <v>2</v>
      </c>
      <c r="K94" s="5">
        <v>4</v>
      </c>
      <c r="L94" s="5">
        <v>4</v>
      </c>
      <c r="M94" s="5">
        <v>4</v>
      </c>
      <c r="N94" s="5">
        <v>4</v>
      </c>
      <c r="O94" s="5">
        <v>4</v>
      </c>
      <c r="P94" s="5">
        <v>4</v>
      </c>
      <c r="Q94" s="5">
        <v>3</v>
      </c>
      <c r="R94" s="4" t="s">
        <v>257</v>
      </c>
      <c r="S94" s="5">
        <v>4</v>
      </c>
      <c r="T94" s="5">
        <v>4</v>
      </c>
      <c r="U94" s="5">
        <v>4</v>
      </c>
      <c r="V94" s="5">
        <v>4</v>
      </c>
      <c r="W94" s="5">
        <v>4</v>
      </c>
      <c r="X94" s="5">
        <v>4</v>
      </c>
      <c r="Y94" s="5">
        <v>4</v>
      </c>
      <c r="Z94" s="4" t="s">
        <v>38</v>
      </c>
      <c r="AA94" s="4" t="s">
        <v>38</v>
      </c>
      <c r="AB94" s="5">
        <v>4</v>
      </c>
      <c r="AC94" s="5">
        <v>4</v>
      </c>
      <c r="AD94" s="5">
        <v>4</v>
      </c>
      <c r="AE94" s="5">
        <v>4</v>
      </c>
      <c r="AF94" s="5">
        <v>3</v>
      </c>
      <c r="AG94" s="5">
        <v>4</v>
      </c>
      <c r="AH94" s="4" t="s">
        <v>258</v>
      </c>
    </row>
    <row r="95" spans="1:34">
      <c r="A95" s="2">
        <v>104</v>
      </c>
      <c r="B95" s="3">
        <v>45773.897291666668</v>
      </c>
      <c r="C95" s="3">
        <v>45773.899768518517</v>
      </c>
      <c r="D95" s="4" t="s">
        <v>259</v>
      </c>
      <c r="E95" s="4">
        <v>2702265995</v>
      </c>
      <c r="F95" s="4" t="s">
        <v>35</v>
      </c>
      <c r="G95" s="4" t="s">
        <v>36</v>
      </c>
      <c r="H95" s="5">
        <v>1</v>
      </c>
      <c r="I95" s="4" t="s">
        <v>37</v>
      </c>
      <c r="J95" s="5">
        <v>2</v>
      </c>
      <c r="K95" s="5">
        <v>5</v>
      </c>
      <c r="L95" s="5">
        <v>5</v>
      </c>
      <c r="M95" s="5">
        <v>5</v>
      </c>
      <c r="N95" s="5">
        <v>4</v>
      </c>
      <c r="O95" s="5">
        <v>5</v>
      </c>
      <c r="P95" s="5">
        <v>5</v>
      </c>
      <c r="Q95" s="5">
        <v>5</v>
      </c>
      <c r="R95" s="4" t="s">
        <v>38</v>
      </c>
      <c r="S95" s="5">
        <v>5</v>
      </c>
      <c r="T95" s="5">
        <v>4</v>
      </c>
      <c r="U95" s="5">
        <v>4</v>
      </c>
      <c r="V95" s="5">
        <v>5</v>
      </c>
      <c r="W95" s="5">
        <v>3</v>
      </c>
      <c r="X95" s="5">
        <v>4</v>
      </c>
      <c r="Y95" s="5">
        <v>4</v>
      </c>
      <c r="Z95" s="4" t="s">
        <v>38</v>
      </c>
      <c r="AA95" s="4" t="s">
        <v>38</v>
      </c>
      <c r="AB95" s="5">
        <v>2</v>
      </c>
      <c r="AC95" s="5">
        <v>2</v>
      </c>
      <c r="AD95" s="5">
        <v>5</v>
      </c>
      <c r="AE95" s="5">
        <v>5</v>
      </c>
      <c r="AF95" s="5">
        <v>5</v>
      </c>
      <c r="AG95" s="5">
        <v>5</v>
      </c>
      <c r="AH95" s="4" t="s">
        <v>38</v>
      </c>
    </row>
    <row r="96" spans="1:34">
      <c r="A96" s="2">
        <v>105</v>
      </c>
      <c r="B96" s="3">
        <v>45773.997048611112</v>
      </c>
      <c r="C96" s="3">
        <v>45773.999849537038</v>
      </c>
      <c r="D96" s="4" t="s">
        <v>260</v>
      </c>
      <c r="E96" s="4">
        <v>2702294105</v>
      </c>
      <c r="F96" s="4" t="s">
        <v>99</v>
      </c>
      <c r="G96" s="4" t="s">
        <v>100</v>
      </c>
      <c r="H96" s="5">
        <v>1</v>
      </c>
      <c r="I96" s="4" t="s">
        <v>37</v>
      </c>
      <c r="J96" s="5">
        <v>3</v>
      </c>
      <c r="K96" s="5">
        <v>3</v>
      </c>
      <c r="L96" s="5">
        <v>3</v>
      </c>
      <c r="M96" s="5">
        <v>4</v>
      </c>
      <c r="N96" s="5">
        <v>4</v>
      </c>
      <c r="O96" s="5">
        <v>4</v>
      </c>
      <c r="P96" s="5">
        <v>4</v>
      </c>
      <c r="Q96" s="5">
        <v>5</v>
      </c>
      <c r="R96" s="4" t="s">
        <v>38</v>
      </c>
      <c r="S96" s="5">
        <v>4</v>
      </c>
      <c r="T96" s="5">
        <v>4</v>
      </c>
      <c r="U96" s="5">
        <v>3</v>
      </c>
      <c r="V96" s="5">
        <v>4</v>
      </c>
      <c r="W96" s="5">
        <v>2</v>
      </c>
      <c r="X96" s="5">
        <v>4</v>
      </c>
      <c r="Y96" s="5">
        <v>4</v>
      </c>
      <c r="Z96" s="4" t="s">
        <v>261</v>
      </c>
      <c r="AA96" s="4" t="s">
        <v>262</v>
      </c>
      <c r="AB96" s="5">
        <v>4</v>
      </c>
      <c r="AC96" s="5">
        <v>4</v>
      </c>
      <c r="AD96" s="5">
        <v>4</v>
      </c>
      <c r="AE96" s="5">
        <v>4</v>
      </c>
      <c r="AF96" s="5">
        <v>4</v>
      </c>
      <c r="AG96" s="5">
        <v>4</v>
      </c>
      <c r="AH96" s="4" t="s">
        <v>38</v>
      </c>
    </row>
    <row r="97" spans="1:34">
      <c r="A97" s="2">
        <v>106</v>
      </c>
      <c r="B97" s="3">
        <v>45774.727106481478</v>
      </c>
      <c r="C97" s="3">
        <v>45774.728854166657</v>
      </c>
      <c r="D97" s="4" t="s">
        <v>263</v>
      </c>
      <c r="E97" s="4">
        <v>2702309391</v>
      </c>
      <c r="F97" s="4" t="s">
        <v>35</v>
      </c>
      <c r="G97" s="4" t="s">
        <v>36</v>
      </c>
      <c r="H97" s="5">
        <v>1</v>
      </c>
      <c r="I97" s="4" t="s">
        <v>60</v>
      </c>
      <c r="J97" s="5">
        <v>1</v>
      </c>
      <c r="K97" s="5">
        <v>4</v>
      </c>
      <c r="L97" s="5">
        <v>4</v>
      </c>
      <c r="M97" s="5">
        <v>4</v>
      </c>
      <c r="N97" s="5">
        <v>2</v>
      </c>
      <c r="O97" s="5">
        <v>4</v>
      </c>
      <c r="P97" s="5">
        <v>4</v>
      </c>
      <c r="Q97" s="5">
        <v>4</v>
      </c>
      <c r="R97" s="4" t="s">
        <v>38</v>
      </c>
      <c r="S97" s="5">
        <v>5</v>
      </c>
      <c r="T97" s="5">
        <v>5</v>
      </c>
      <c r="U97" s="5">
        <v>4</v>
      </c>
      <c r="V97" s="5">
        <v>4</v>
      </c>
      <c r="W97" s="5">
        <v>4</v>
      </c>
      <c r="X97" s="5">
        <v>4</v>
      </c>
      <c r="Y97" s="5">
        <v>4</v>
      </c>
      <c r="Z97" s="4" t="s">
        <v>38</v>
      </c>
      <c r="AA97" s="4" t="s">
        <v>38</v>
      </c>
      <c r="AB97" s="5">
        <v>4</v>
      </c>
      <c r="AC97" s="5">
        <v>4</v>
      </c>
      <c r="AD97" s="5">
        <v>4</v>
      </c>
      <c r="AE97" s="5">
        <v>4</v>
      </c>
      <c r="AF97" s="5">
        <v>4</v>
      </c>
      <c r="AG97" s="5">
        <v>4</v>
      </c>
      <c r="AH97" s="4" t="s">
        <v>38</v>
      </c>
    </row>
    <row r="98" spans="1:34">
      <c r="A98" s="2">
        <v>107</v>
      </c>
      <c r="B98" s="3">
        <v>45775.665069444447</v>
      </c>
      <c r="C98" s="3">
        <v>45775.666620370372</v>
      </c>
      <c r="D98" s="4" t="s">
        <v>264</v>
      </c>
      <c r="E98" s="4">
        <v>2702360883</v>
      </c>
      <c r="F98" s="4" t="s">
        <v>35</v>
      </c>
      <c r="G98" s="4" t="s">
        <v>36</v>
      </c>
      <c r="H98" s="5">
        <v>1</v>
      </c>
      <c r="I98" s="4" t="s">
        <v>37</v>
      </c>
      <c r="J98" s="5">
        <v>0</v>
      </c>
      <c r="K98" s="5">
        <v>3</v>
      </c>
      <c r="L98" s="5">
        <v>3</v>
      </c>
      <c r="M98" s="5">
        <v>3</v>
      </c>
      <c r="N98" s="5">
        <v>3</v>
      </c>
      <c r="O98" s="5">
        <v>3</v>
      </c>
      <c r="P98" s="5">
        <v>3</v>
      </c>
      <c r="Q98" s="5">
        <v>3</v>
      </c>
      <c r="R98" s="4" t="s">
        <v>38</v>
      </c>
      <c r="S98" s="5">
        <v>4</v>
      </c>
      <c r="T98" s="5">
        <v>3</v>
      </c>
      <c r="U98" s="5">
        <v>3</v>
      </c>
      <c r="V98" s="5">
        <v>3</v>
      </c>
      <c r="W98" s="5">
        <v>3</v>
      </c>
      <c r="X98" s="5">
        <v>3</v>
      </c>
      <c r="Y98" s="5">
        <v>3</v>
      </c>
      <c r="Z98" s="4" t="s">
        <v>38</v>
      </c>
      <c r="AA98" s="4" t="s">
        <v>38</v>
      </c>
      <c r="AB98" s="5">
        <v>3</v>
      </c>
      <c r="AC98" s="5">
        <v>3</v>
      </c>
      <c r="AD98" s="5">
        <v>3</v>
      </c>
      <c r="AE98" s="5">
        <v>3</v>
      </c>
      <c r="AF98" s="5">
        <v>3</v>
      </c>
      <c r="AG98" s="5">
        <v>3</v>
      </c>
      <c r="AH98" s="4" t="s">
        <v>38</v>
      </c>
    </row>
    <row r="99" spans="1:34">
      <c r="A99" s="2">
        <v>108</v>
      </c>
      <c r="B99" s="3">
        <v>45775.782777777778</v>
      </c>
      <c r="C99" s="3">
        <v>45775.784918981481</v>
      </c>
      <c r="D99" s="4" t="s">
        <v>265</v>
      </c>
      <c r="E99" s="4">
        <v>2702337382</v>
      </c>
      <c r="F99" s="4" t="s">
        <v>35</v>
      </c>
      <c r="G99" s="4" t="s">
        <v>36</v>
      </c>
      <c r="H99" s="5">
        <v>1</v>
      </c>
      <c r="I99" s="4" t="s">
        <v>40</v>
      </c>
      <c r="J99" s="5">
        <v>2</v>
      </c>
      <c r="K99" s="5">
        <v>4</v>
      </c>
      <c r="L99" s="5">
        <v>4</v>
      </c>
      <c r="M99" s="5">
        <v>5</v>
      </c>
      <c r="N99" s="5">
        <v>4</v>
      </c>
      <c r="O99" s="5">
        <v>5</v>
      </c>
      <c r="P99" s="5">
        <v>4</v>
      </c>
      <c r="Q99" s="5">
        <v>4</v>
      </c>
      <c r="R99" s="4" t="s">
        <v>38</v>
      </c>
      <c r="S99" s="5">
        <v>4</v>
      </c>
      <c r="T99" s="5">
        <v>4</v>
      </c>
      <c r="U99" s="5">
        <v>4</v>
      </c>
      <c r="V99" s="5">
        <v>4</v>
      </c>
      <c r="W99" s="5">
        <v>4</v>
      </c>
      <c r="X99" s="5">
        <v>4</v>
      </c>
      <c r="Y99" s="5">
        <v>4</v>
      </c>
      <c r="Z99" s="4" t="s">
        <v>38</v>
      </c>
      <c r="AA99" s="4" t="s">
        <v>38</v>
      </c>
      <c r="AB99" s="5">
        <v>4</v>
      </c>
      <c r="AC99" s="5">
        <v>4</v>
      </c>
      <c r="AD99" s="5">
        <v>4</v>
      </c>
      <c r="AE99" s="5">
        <v>4</v>
      </c>
      <c r="AF99" s="5">
        <v>4</v>
      </c>
      <c r="AG99" s="5">
        <v>4</v>
      </c>
      <c r="AH99" s="4" t="s">
        <v>38</v>
      </c>
    </row>
    <row r="100" spans="1:34">
      <c r="A100" s="2">
        <v>109</v>
      </c>
      <c r="B100" s="3">
        <v>45776.572789351849</v>
      </c>
      <c r="C100" s="3">
        <v>45776.574212962973</v>
      </c>
      <c r="D100" s="4" t="s">
        <v>266</v>
      </c>
      <c r="E100" s="4">
        <v>2702377745</v>
      </c>
      <c r="F100" s="4" t="s">
        <v>35</v>
      </c>
      <c r="G100" s="4" t="s">
        <v>36</v>
      </c>
      <c r="H100" s="5">
        <v>1</v>
      </c>
      <c r="I100" s="4" t="s">
        <v>37</v>
      </c>
      <c r="J100" s="5">
        <v>0</v>
      </c>
      <c r="K100" s="5">
        <v>4</v>
      </c>
      <c r="L100" s="5">
        <v>5</v>
      </c>
      <c r="M100" s="5">
        <v>4</v>
      </c>
      <c r="N100" s="5">
        <v>4</v>
      </c>
      <c r="O100" s="5">
        <v>5</v>
      </c>
      <c r="P100" s="5">
        <v>5</v>
      </c>
      <c r="Q100" s="5">
        <v>5</v>
      </c>
      <c r="R100" s="4" t="s">
        <v>38</v>
      </c>
      <c r="S100" s="5">
        <v>3</v>
      </c>
      <c r="T100" s="5">
        <v>4</v>
      </c>
      <c r="U100" s="5">
        <v>4</v>
      </c>
      <c r="V100" s="5">
        <v>4</v>
      </c>
      <c r="W100" s="5">
        <v>4</v>
      </c>
      <c r="X100" s="5">
        <v>4</v>
      </c>
      <c r="Y100" s="5">
        <v>4</v>
      </c>
      <c r="Z100" s="4" t="s">
        <v>38</v>
      </c>
      <c r="AA100" s="4" t="s">
        <v>38</v>
      </c>
      <c r="AB100" s="5">
        <v>4</v>
      </c>
      <c r="AC100" s="5">
        <v>4</v>
      </c>
      <c r="AD100" s="5">
        <v>4</v>
      </c>
      <c r="AE100" s="5">
        <v>4</v>
      </c>
      <c r="AF100" s="5">
        <v>2</v>
      </c>
      <c r="AG100" s="5">
        <v>4</v>
      </c>
      <c r="AH100" s="4" t="s">
        <v>38</v>
      </c>
    </row>
    <row r="101" spans="1:34">
      <c r="A101" s="2">
        <v>110</v>
      </c>
      <c r="B101" s="3">
        <v>45776.601342592592</v>
      </c>
      <c r="C101" s="3">
        <v>45776.604849537027</v>
      </c>
      <c r="D101" s="4" t="s">
        <v>267</v>
      </c>
      <c r="E101" s="4">
        <v>2702279621</v>
      </c>
      <c r="F101" s="4" t="s">
        <v>35</v>
      </c>
      <c r="G101" s="4" t="s">
        <v>36</v>
      </c>
      <c r="H101" s="5">
        <v>1</v>
      </c>
      <c r="I101" s="4" t="s">
        <v>40</v>
      </c>
      <c r="J101" s="5">
        <v>1</v>
      </c>
      <c r="K101" s="5">
        <v>5</v>
      </c>
      <c r="L101" s="5">
        <v>5</v>
      </c>
      <c r="M101" s="5">
        <v>5</v>
      </c>
      <c r="N101" s="5">
        <v>5</v>
      </c>
      <c r="O101" s="5">
        <v>4</v>
      </c>
      <c r="P101" s="5">
        <v>5</v>
      </c>
      <c r="Q101" s="5">
        <v>5</v>
      </c>
      <c r="R101" s="4" t="s">
        <v>38</v>
      </c>
      <c r="S101" s="5">
        <v>4</v>
      </c>
      <c r="T101" s="5">
        <v>5</v>
      </c>
      <c r="U101" s="5">
        <v>4</v>
      </c>
      <c r="V101" s="5">
        <v>4</v>
      </c>
      <c r="W101" s="5">
        <v>4</v>
      </c>
      <c r="X101" s="5">
        <v>4</v>
      </c>
      <c r="Y101" s="5">
        <v>5</v>
      </c>
      <c r="Z101" s="4" t="s">
        <v>38</v>
      </c>
      <c r="AA101" s="4" t="s">
        <v>38</v>
      </c>
      <c r="AB101" s="5">
        <v>5</v>
      </c>
      <c r="AC101" s="5">
        <v>5</v>
      </c>
      <c r="AD101" s="5">
        <v>5</v>
      </c>
      <c r="AE101" s="5">
        <v>5</v>
      </c>
      <c r="AF101" s="5">
        <v>4</v>
      </c>
      <c r="AG101" s="5">
        <v>4</v>
      </c>
      <c r="AH101" s="4" t="s">
        <v>38</v>
      </c>
    </row>
    <row r="102" spans="1:34">
      <c r="A102" s="2">
        <v>111</v>
      </c>
      <c r="B102" s="3">
        <v>45776.994618055563</v>
      </c>
      <c r="C102" s="3">
        <v>45776.997418981482</v>
      </c>
      <c r="D102" s="4" t="s">
        <v>268</v>
      </c>
      <c r="E102" s="4">
        <v>2702227901</v>
      </c>
      <c r="F102" s="4" t="s">
        <v>35</v>
      </c>
      <c r="G102" s="4" t="s">
        <v>36</v>
      </c>
      <c r="H102" s="5">
        <v>1</v>
      </c>
      <c r="I102" s="4" t="s">
        <v>40</v>
      </c>
      <c r="J102" s="5">
        <v>1</v>
      </c>
      <c r="K102" s="5">
        <v>3</v>
      </c>
      <c r="L102" s="5">
        <v>3</v>
      </c>
      <c r="M102" s="5">
        <v>4</v>
      </c>
      <c r="N102" s="5">
        <v>4</v>
      </c>
      <c r="O102" s="5">
        <v>4</v>
      </c>
      <c r="P102" s="5">
        <v>4</v>
      </c>
      <c r="Q102" s="5">
        <v>4</v>
      </c>
      <c r="R102" s="4" t="s">
        <v>38</v>
      </c>
      <c r="S102" s="5">
        <v>4</v>
      </c>
      <c r="T102" s="5">
        <v>4</v>
      </c>
      <c r="U102" s="5">
        <v>4</v>
      </c>
      <c r="V102" s="5">
        <v>4</v>
      </c>
      <c r="W102" s="5">
        <v>4</v>
      </c>
      <c r="X102" s="5">
        <v>4</v>
      </c>
      <c r="Y102" s="5">
        <v>4</v>
      </c>
      <c r="Z102" s="4" t="s">
        <v>38</v>
      </c>
      <c r="AA102" s="4" t="s">
        <v>38</v>
      </c>
      <c r="AB102" s="5">
        <v>5</v>
      </c>
      <c r="AC102" s="5">
        <v>5</v>
      </c>
      <c r="AD102" s="5">
        <v>5</v>
      </c>
      <c r="AE102" s="5">
        <v>5</v>
      </c>
      <c r="AF102" s="5">
        <v>5</v>
      </c>
      <c r="AG102" s="5">
        <v>5</v>
      </c>
      <c r="AH102" s="4" t="s">
        <v>38</v>
      </c>
    </row>
  </sheetData>
  <hyperlinks>
    <hyperlink ref="I86" r:id="rId1" xr:uid="{DA04B8C6-F12E-4F1D-A282-554C7BC3CB16}"/>
  </hyperlink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D5FA9-25B0-4751-8F0A-655B20B90F6D}">
  <dimension ref="A1:V6"/>
  <sheetViews>
    <sheetView workbookViewId="0">
      <selection activeCell="B4" sqref="B4"/>
    </sheetView>
  </sheetViews>
  <sheetFormatPr defaultRowHeight="15"/>
  <cols>
    <col min="1" max="1" width="20.7109375" customWidth="1"/>
    <col min="2" max="2" width="19" customWidth="1"/>
    <col min="3" max="4" width="18.42578125" customWidth="1"/>
    <col min="5" max="6" width="18.5703125" customWidth="1"/>
    <col min="7" max="7" width="18.42578125" customWidth="1"/>
    <col min="8" max="8" width="18.140625" customWidth="1"/>
    <col min="9" max="10" width="18.42578125" customWidth="1"/>
    <col min="11" max="11" width="18.5703125" customWidth="1"/>
    <col min="12" max="12" width="18" customWidth="1"/>
    <col min="13" max="13" width="18.42578125" customWidth="1"/>
    <col min="14" max="14" width="18.28515625" customWidth="1"/>
    <col min="15" max="16" width="18.42578125" customWidth="1"/>
    <col min="17" max="17" width="18.7109375" customWidth="1"/>
    <col min="18" max="18" width="18.28515625" customWidth="1"/>
    <col min="19" max="21" width="18.42578125" customWidth="1"/>
    <col min="22" max="22" width="18.5703125" customWidth="1"/>
  </cols>
  <sheetData>
    <row r="1" spans="1:22" ht="91.5">
      <c r="A1" s="39" t="s">
        <v>280</v>
      </c>
      <c r="B1" s="27" t="s">
        <v>9</v>
      </c>
      <c r="C1" s="27" t="s">
        <v>10</v>
      </c>
      <c r="D1" s="27" t="s">
        <v>11</v>
      </c>
      <c r="E1" s="27" t="s">
        <v>12</v>
      </c>
      <c r="F1" s="27" t="s">
        <v>13</v>
      </c>
      <c r="G1" s="27" t="s">
        <v>14</v>
      </c>
      <c r="H1" s="27" t="s">
        <v>15</v>
      </c>
      <c r="I1" s="27" t="s">
        <v>16</v>
      </c>
      <c r="J1" s="27" t="s">
        <v>18</v>
      </c>
      <c r="K1" s="27" t="s">
        <v>19</v>
      </c>
      <c r="L1" s="27" t="s">
        <v>20</v>
      </c>
      <c r="M1" s="27" t="s">
        <v>21</v>
      </c>
      <c r="N1" s="27" t="s">
        <v>22</v>
      </c>
      <c r="O1" s="27" t="s">
        <v>23</v>
      </c>
      <c r="P1" s="27" t="s">
        <v>24</v>
      </c>
      <c r="Q1" s="27" t="s">
        <v>27</v>
      </c>
      <c r="R1" s="27" t="s">
        <v>28</v>
      </c>
      <c r="S1" s="27" t="s">
        <v>29</v>
      </c>
      <c r="T1" s="27" t="s">
        <v>30</v>
      </c>
      <c r="U1" s="27" t="s">
        <v>31</v>
      </c>
      <c r="V1" s="27" t="s">
        <v>32</v>
      </c>
    </row>
    <row r="2" spans="1:22">
      <c r="A2" s="20" t="s">
        <v>328</v>
      </c>
      <c r="B2" s="20">
        <f>AVERAGE(ClusterMalang!C24:C41)</f>
        <v>1.3333333333333333</v>
      </c>
      <c r="C2" s="20">
        <f>AVERAGE(ClusterMalang!D24:D41)</f>
        <v>4.0555555555555554</v>
      </c>
      <c r="D2" s="20">
        <f>AVERAGE(ClusterMalang!E24:E41)</f>
        <v>4.166666666666667</v>
      </c>
      <c r="E2" s="20">
        <f>AVERAGE(ClusterMalang!F24:F41)</f>
        <v>3.9444444444444446</v>
      </c>
      <c r="F2" s="20">
        <f>AVERAGE(ClusterMalang!G24:G41)</f>
        <v>4</v>
      </c>
      <c r="G2" s="20">
        <f>AVERAGE(ClusterMalang!H24:H41)</f>
        <v>4.2222222222222223</v>
      </c>
      <c r="H2" s="20">
        <f>AVERAGE(ClusterMalang!I24:I41)</f>
        <v>4.1111111111111107</v>
      </c>
      <c r="I2" s="20">
        <f>AVERAGE(ClusterMalang!J24:J41)</f>
        <v>4.333333333333333</v>
      </c>
      <c r="J2" s="20">
        <f>AVERAGE(ClusterMalang!K24:K41)</f>
        <v>4.3888888888888893</v>
      </c>
      <c r="K2" s="20">
        <f>AVERAGE(ClusterMalang!L24:L41)</f>
        <v>4.0555555555555554</v>
      </c>
      <c r="L2" s="20">
        <f>AVERAGE(ClusterMalang!M24:M41)</f>
        <v>3.6111111111111112</v>
      </c>
      <c r="M2" s="20">
        <f>AVERAGE(ClusterMalang!N24:N41)</f>
        <v>4.0555555555555554</v>
      </c>
      <c r="N2" s="20">
        <f>AVERAGE(ClusterMalang!O24:O41)</f>
        <v>3.5555555555555554</v>
      </c>
      <c r="O2" s="20">
        <f>AVERAGE(ClusterMalang!P24:P41)</f>
        <v>4.1111111111111107</v>
      </c>
      <c r="P2" s="20">
        <f>AVERAGE(ClusterMalang!Q24:Q41)</f>
        <v>3.8333333333333335</v>
      </c>
      <c r="Q2" s="20">
        <f>AVERAGE(ClusterMalang!R24:R41)</f>
        <v>4.4444444444444446</v>
      </c>
      <c r="R2" s="20">
        <f>AVERAGE(ClusterMalang!S24:S41)</f>
        <v>4.1111111111111107</v>
      </c>
      <c r="S2" s="20">
        <f>AVERAGE(ClusterMalang!T24:T41)</f>
        <v>4.2777777777777777</v>
      </c>
      <c r="T2" s="20">
        <f>AVERAGE(ClusterMalang!U24:U41)</f>
        <v>4.166666666666667</v>
      </c>
      <c r="U2" s="20">
        <f>AVERAGE(ClusterMalang!V24:V41)</f>
        <v>3.5555555555555554</v>
      </c>
      <c r="V2" s="20">
        <f>AVERAGE(ClusterMalang!W24:W41)</f>
        <v>3.6666666666666665</v>
      </c>
    </row>
    <row r="3" spans="1:22">
      <c r="A3" s="20" t="s">
        <v>329</v>
      </c>
      <c r="B3" s="20">
        <f>VAR(ClusterMalang!C24:C41)</f>
        <v>0.58823529411764708</v>
      </c>
      <c r="C3" s="20">
        <f>VAR(ClusterMalang!D24:D41)</f>
        <v>0.526143790849674</v>
      </c>
      <c r="D3" s="20">
        <f>VAR(ClusterMalang!E24:E41)</f>
        <v>0.26470588235294118</v>
      </c>
      <c r="E3" s="20">
        <f>VAR(ClusterMalang!F24:F41)</f>
        <v>0.8790849673202622</v>
      </c>
      <c r="F3" s="20">
        <f>VAR(ClusterMalang!G24:G41)</f>
        <v>0.70588235294117652</v>
      </c>
      <c r="G3" s="20">
        <f>VAR(ClusterMalang!H24:H41)</f>
        <v>0.41830065359476976</v>
      </c>
      <c r="H3" s="20">
        <f>VAR(ClusterMalang!I24:I41)</f>
        <v>0.81045751633986896</v>
      </c>
      <c r="I3" s="20">
        <f>VAR(ClusterMalang!J24:J41)</f>
        <v>0.35294117647058826</v>
      </c>
      <c r="J3" s="20">
        <f>VAR(ClusterMalang!K24:K41)</f>
        <v>0.25163398692810418</v>
      </c>
      <c r="K3" s="20">
        <f>VAR(ClusterMalang!L24:L41)</f>
        <v>0.526143790849674</v>
      </c>
      <c r="L3" s="20">
        <f>VAR(ClusterMalang!M24:M41)</f>
        <v>0.95751633986928064</v>
      </c>
      <c r="M3" s="20">
        <f>VAR(ClusterMalang!N24:N41)</f>
        <v>0.40849673202614456</v>
      </c>
      <c r="N3" s="20">
        <f>VAR(ClusterMalang!O24:O41)</f>
        <v>1.0849673202614387</v>
      </c>
      <c r="O3" s="20">
        <f>VAR(ClusterMalang!P24:P41)</f>
        <v>0.92810457516339828</v>
      </c>
      <c r="P3" s="20">
        <f>VAR(ClusterMalang!Q24:Q41)</f>
        <v>1.2058823529411764</v>
      </c>
      <c r="Q3" s="20">
        <f>VAR(ClusterMalang!R24:R41)</f>
        <v>0.26143790849673276</v>
      </c>
      <c r="R3" s="20">
        <f>VAR(ClusterMalang!S24:S41)</f>
        <v>0.22222222222222185</v>
      </c>
      <c r="S3" s="20">
        <f>VAR(ClusterMalang!T24:T41)</f>
        <v>0.21241830065359329</v>
      </c>
      <c r="T3" s="20">
        <f>VAR(ClusterMalang!U24:U41)</f>
        <v>0.14705882352941177</v>
      </c>
      <c r="U3" s="20">
        <f>VAR(ClusterMalang!V24:V41)</f>
        <v>1.2026143790849682</v>
      </c>
      <c r="V3" s="20">
        <f>VAR(ClusterMalang!W24:W41)</f>
        <v>0.94117647058823528</v>
      </c>
    </row>
    <row r="4" spans="1:22" ht="14.25" customHeight="1">
      <c r="A4" s="40" t="s">
        <v>330</v>
      </c>
      <c r="B4" s="40">
        <f>_xlfn.STDEV.S(ClusterMalang!C24:C41)</f>
        <v>0.76696498884737041</v>
      </c>
      <c r="C4" s="40">
        <f>_xlfn.STDEV.S(ClusterMalang!D24:D41)</f>
        <v>0.72535769855270305</v>
      </c>
      <c r="D4" s="40">
        <f>_xlfn.STDEV.S(ClusterMalang!E24:E41)</f>
        <v>0.51449575542752657</v>
      </c>
      <c r="E4" s="40">
        <f>_xlfn.STDEV.S(ClusterMalang!F24:F41)</f>
        <v>0.93759531105923422</v>
      </c>
      <c r="F4" s="40">
        <f>_xlfn.STDEV.S(ClusterMalang!G24:G41)</f>
        <v>0.84016805041680587</v>
      </c>
      <c r="G4" s="40">
        <f>_xlfn.STDEV.S(ClusterMalang!H24:H41)</f>
        <v>0.6467616667635534</v>
      </c>
      <c r="H4" s="40">
        <f>_xlfn.STDEV.S(ClusterMalang!I24:I41)</f>
        <v>0.90025413986266623</v>
      </c>
      <c r="I4" s="40">
        <f>_xlfn.STDEV.S(ClusterMalang!J24:J41)</f>
        <v>0.59408852578600457</v>
      </c>
      <c r="J4" s="40">
        <f>_xlfn.STDEV.S(ClusterMalang!K24:K41)</f>
        <v>0.50163132570454982</v>
      </c>
      <c r="K4" s="40">
        <f>_xlfn.STDEV.S(ClusterMalang!L24:L41)</f>
        <v>0.72535769855270305</v>
      </c>
      <c r="L4" s="40">
        <f>_xlfn.STDEV.S(ClusterMalang!M24:M41)</f>
        <v>0.97852763878660098</v>
      </c>
      <c r="M4" s="40">
        <f>_xlfn.STDEV.S(ClusterMalang!N24:N41)</f>
        <v>0.63913749070614267</v>
      </c>
      <c r="N4" s="40">
        <f>_xlfn.STDEV.S(ClusterMalang!O24:O41)</f>
        <v>1.0416176459053672</v>
      </c>
      <c r="O4" s="40">
        <f>_xlfn.STDEV.S(ClusterMalang!P24:P41)</f>
        <v>0.96338184286574469</v>
      </c>
      <c r="P4" s="40">
        <f>_xlfn.STDEV.S(ClusterMalang!Q24:Q41)</f>
        <v>1.0981267472114393</v>
      </c>
      <c r="Q4" s="40">
        <f>_xlfn.STDEV.S(ClusterMalang!R24:R41)</f>
        <v>0.51130999256491438</v>
      </c>
      <c r="R4" s="40">
        <f>_xlfn.STDEV.S(ClusterMalang!S24:S41)</f>
        <v>0.47140452079103129</v>
      </c>
      <c r="S4" s="40">
        <f>_xlfn.STDEV.S(ClusterMalang!T24:T41)</f>
        <v>0.46088859896247519</v>
      </c>
      <c r="T4" s="40">
        <f>_xlfn.STDEV.S(ClusterMalang!U24:U41)</f>
        <v>0.38348249442368521</v>
      </c>
      <c r="U4" s="40">
        <f>_xlfn.STDEV.S(ClusterMalang!V24:V41)</f>
        <v>1.0966377611066327</v>
      </c>
      <c r="V4" s="40">
        <f>_xlfn.STDEV.S(ClusterMalang!W24:W41)</f>
        <v>0.97014250014533188</v>
      </c>
    </row>
    <row r="6" spans="1:22" ht="45.75">
      <c r="A6" s="23" t="s">
        <v>331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B347-A4F7-479E-BCD9-32E512FBE7BD}">
  <dimension ref="A1:W96"/>
  <sheetViews>
    <sheetView topLeftCell="A50" workbookViewId="0">
      <selection activeCell="I53" sqref="I53"/>
    </sheetView>
  </sheetViews>
  <sheetFormatPr defaultRowHeight="15"/>
  <cols>
    <col min="1" max="1" width="8.7109375" customWidth="1"/>
    <col min="2" max="2" width="11.85546875" customWidth="1"/>
    <col min="3" max="3" width="17.28515625" customWidth="1"/>
    <col min="4" max="5" width="18.42578125" customWidth="1"/>
    <col min="6" max="7" width="18.5703125" customWidth="1"/>
    <col min="8" max="8" width="18.42578125" customWidth="1"/>
    <col min="9" max="9" width="18.140625" customWidth="1"/>
    <col min="10" max="11" width="18.42578125" customWidth="1"/>
    <col min="12" max="12" width="18.5703125" customWidth="1"/>
    <col min="13" max="13" width="18" customWidth="1"/>
    <col min="14" max="14" width="18.42578125" customWidth="1"/>
    <col min="15" max="15" width="18.28515625" customWidth="1"/>
    <col min="16" max="17" width="18.42578125" customWidth="1"/>
    <col min="18" max="18" width="18.7109375" customWidth="1"/>
    <col min="19" max="19" width="18.28515625" customWidth="1"/>
    <col min="20" max="22" width="18.42578125" customWidth="1"/>
    <col min="23" max="23" width="18.5703125" customWidth="1"/>
  </cols>
  <sheetData>
    <row r="1" spans="1:5">
      <c r="A1" s="25" t="s">
        <v>0</v>
      </c>
      <c r="B1" s="25" t="s">
        <v>272</v>
      </c>
      <c r="C1" s="26" t="s">
        <v>321</v>
      </c>
      <c r="D1" s="25" t="s">
        <v>322</v>
      </c>
      <c r="E1" s="28"/>
    </row>
    <row r="2" spans="1:5">
      <c r="A2" s="25">
        <v>1</v>
      </c>
      <c r="B2" s="25">
        <v>2702350024</v>
      </c>
      <c r="C2" s="25">
        <f ca="1">RANDBETWEEN(1,46)</f>
        <v>2</v>
      </c>
      <c r="D2" s="46">
        <v>28</v>
      </c>
      <c r="E2" s="47">
        <f>VLOOKUP(D2,A:B,2,FALSE)</f>
        <v>2702240891</v>
      </c>
    </row>
    <row r="3" spans="1:5">
      <c r="A3" s="25">
        <v>2</v>
      </c>
      <c r="B3" s="25">
        <v>2702241300</v>
      </c>
      <c r="C3" s="25">
        <f ca="1">RANDBETWEEN(1,46)</f>
        <v>34</v>
      </c>
      <c r="D3" s="48">
        <v>1</v>
      </c>
      <c r="E3" s="47">
        <f>VLOOKUP(D3,A:B,2,FALSE)</f>
        <v>2702350024</v>
      </c>
    </row>
    <row r="4" spans="1:5">
      <c r="A4" s="25">
        <v>3</v>
      </c>
      <c r="B4" s="25">
        <v>2702322544</v>
      </c>
      <c r="C4" s="25">
        <f ca="1">RANDBETWEEN(1,46)</f>
        <v>27</v>
      </c>
      <c r="D4" s="48">
        <v>17</v>
      </c>
      <c r="E4" s="47">
        <f>VLOOKUP(D4,A:B,2,FALSE)</f>
        <v>2702254676</v>
      </c>
    </row>
    <row r="5" spans="1:5">
      <c r="A5" s="25">
        <v>4</v>
      </c>
      <c r="B5" s="25">
        <v>2702302542</v>
      </c>
      <c r="C5" s="25">
        <f ca="1">RANDBETWEEN(1,46)</f>
        <v>38</v>
      </c>
      <c r="D5" s="48">
        <v>6</v>
      </c>
      <c r="E5" s="47">
        <f>VLOOKUP(D5,A:B,2,FALSE)</f>
        <v>2702298375</v>
      </c>
    </row>
    <row r="6" spans="1:5">
      <c r="A6" s="25">
        <v>5</v>
      </c>
      <c r="B6" s="25">
        <v>2702310335</v>
      </c>
      <c r="C6" s="25">
        <f ca="1">RANDBETWEEN(1,46)</f>
        <v>41</v>
      </c>
      <c r="D6" s="48">
        <v>9</v>
      </c>
      <c r="E6" s="47">
        <f>VLOOKUP(D6,A:B,2,FALSE)</f>
        <v>2702300575</v>
      </c>
    </row>
    <row r="7" spans="1:5">
      <c r="A7" s="25">
        <v>6</v>
      </c>
      <c r="B7" s="25">
        <v>2702298375</v>
      </c>
      <c r="C7" s="25">
        <f ca="1">RANDBETWEEN(1,46)</f>
        <v>18</v>
      </c>
      <c r="D7" s="48">
        <v>2</v>
      </c>
      <c r="E7" s="47">
        <f>VLOOKUP(D7,A:B,2,FALSE)</f>
        <v>2702241300</v>
      </c>
    </row>
    <row r="8" spans="1:5">
      <c r="A8" s="25">
        <v>7</v>
      </c>
      <c r="B8" s="25">
        <v>2702375600</v>
      </c>
      <c r="C8" s="25">
        <f ca="1">RANDBETWEEN(1,46)</f>
        <v>41</v>
      </c>
      <c r="D8" s="48">
        <v>38</v>
      </c>
      <c r="E8" s="47">
        <f>VLOOKUP(D8,A:B,2,FALSE)</f>
        <v>2702302284</v>
      </c>
    </row>
    <row r="9" spans="1:5">
      <c r="A9" s="25">
        <v>8</v>
      </c>
      <c r="B9" s="25">
        <v>2702266026</v>
      </c>
      <c r="C9" s="25">
        <f ca="1">RANDBETWEEN(1,46)</f>
        <v>17</v>
      </c>
      <c r="D9" s="48">
        <v>25</v>
      </c>
      <c r="E9" s="47">
        <f>VLOOKUP(D9,A:B,2,FALSE)</f>
        <v>2702299882</v>
      </c>
    </row>
    <row r="10" spans="1:5">
      <c r="A10" s="25">
        <v>9</v>
      </c>
      <c r="B10" s="25">
        <v>2702300575</v>
      </c>
      <c r="C10" s="25">
        <f ca="1">RANDBETWEEN(1,46)</f>
        <v>4</v>
      </c>
      <c r="D10" s="48">
        <v>17</v>
      </c>
      <c r="E10" s="47">
        <f>VLOOKUP(D10,A:B,2,FALSE)</f>
        <v>2702254676</v>
      </c>
    </row>
    <row r="11" spans="1:5">
      <c r="A11" s="25">
        <v>10</v>
      </c>
      <c r="B11" s="25">
        <v>2702386573</v>
      </c>
      <c r="C11" s="25">
        <f ca="1">RANDBETWEEN(1,46)</f>
        <v>13</v>
      </c>
      <c r="D11" s="48">
        <v>21</v>
      </c>
      <c r="E11" s="47">
        <f>VLOOKUP(D11,A:B,2,FALSE)</f>
        <v>2702327204</v>
      </c>
    </row>
    <row r="12" spans="1:5">
      <c r="A12" s="25">
        <v>11</v>
      </c>
      <c r="B12" s="25">
        <v>2702240166</v>
      </c>
      <c r="C12" s="25">
        <f ca="1">RANDBETWEEN(1,46)</f>
        <v>10</v>
      </c>
      <c r="D12" s="48">
        <v>43</v>
      </c>
      <c r="E12" s="47">
        <f>VLOOKUP(D12,A:B,2,FALSE)</f>
        <v>2702265995</v>
      </c>
    </row>
    <row r="13" spans="1:5">
      <c r="A13" s="25">
        <v>12</v>
      </c>
      <c r="B13" s="25">
        <v>2702301804</v>
      </c>
      <c r="C13" s="25">
        <f ca="1">RANDBETWEEN(1,46)</f>
        <v>41</v>
      </c>
      <c r="D13" s="48">
        <v>32</v>
      </c>
      <c r="E13" s="47">
        <f>VLOOKUP(D13,A:B,2,FALSE)</f>
        <v>2702243691</v>
      </c>
    </row>
    <row r="14" spans="1:5">
      <c r="A14" s="25">
        <v>13</v>
      </c>
      <c r="B14" s="25">
        <v>2702362876</v>
      </c>
      <c r="C14" s="25">
        <f ca="1">RANDBETWEEN(1,46)</f>
        <v>4</v>
      </c>
      <c r="D14" s="48">
        <v>23</v>
      </c>
      <c r="E14" s="47">
        <f>VLOOKUP(D14,A:B,2,FALSE)</f>
        <v>2702312751</v>
      </c>
    </row>
    <row r="15" spans="1:5">
      <c r="A15" s="25">
        <v>14</v>
      </c>
      <c r="B15" s="25">
        <v>2702300902</v>
      </c>
      <c r="C15" s="25">
        <f ca="1">RANDBETWEEN(1,46)</f>
        <v>15</v>
      </c>
      <c r="D15" s="48">
        <v>31</v>
      </c>
      <c r="E15" s="47">
        <f>VLOOKUP(D15,A:B,2,FALSE)</f>
        <v>2702294130</v>
      </c>
    </row>
    <row r="16" spans="1:5">
      <c r="A16" s="25">
        <v>15</v>
      </c>
      <c r="B16" s="25">
        <v>2702301836</v>
      </c>
      <c r="C16" s="25">
        <f ca="1">RANDBETWEEN(1,46)</f>
        <v>45</v>
      </c>
      <c r="D16" s="48">
        <v>25</v>
      </c>
      <c r="E16" s="47">
        <f>VLOOKUP(D16,A:B,2,FALSE)</f>
        <v>2702299882</v>
      </c>
    </row>
    <row r="17" spans="1:5">
      <c r="A17" s="25">
        <v>16</v>
      </c>
      <c r="B17" s="25">
        <v>2702292850</v>
      </c>
      <c r="C17" s="25">
        <f ca="1">RANDBETWEEN(1,46)</f>
        <v>32</v>
      </c>
      <c r="D17" s="48">
        <v>13</v>
      </c>
      <c r="E17" s="47">
        <f>VLOOKUP(D17,A:B,2,FALSE)</f>
        <v>2702362876</v>
      </c>
    </row>
    <row r="18" spans="1:5">
      <c r="A18" s="25">
        <v>17</v>
      </c>
      <c r="B18" s="25">
        <v>2702254676</v>
      </c>
      <c r="C18" s="25">
        <f ca="1">RANDBETWEEN(1,46)</f>
        <v>1</v>
      </c>
      <c r="D18" s="48">
        <v>34</v>
      </c>
      <c r="E18" s="47">
        <f>VLOOKUP(D18,A:B,2,FALSE)</f>
        <v>2702367901</v>
      </c>
    </row>
    <row r="19" spans="1:5">
      <c r="A19" s="25">
        <v>18</v>
      </c>
      <c r="B19" s="25">
        <v>2702272911</v>
      </c>
      <c r="C19" s="25">
        <f ca="1">RANDBETWEEN(1,46)</f>
        <v>15</v>
      </c>
      <c r="D19" s="48">
        <v>44</v>
      </c>
      <c r="E19" s="47">
        <f>VLOOKUP(D19,A:B,2,FALSE)</f>
        <v>2702294105</v>
      </c>
    </row>
    <row r="20" spans="1:5">
      <c r="A20" s="25">
        <v>19</v>
      </c>
      <c r="B20" s="25">
        <v>2702273031</v>
      </c>
      <c r="C20" s="25">
        <f ca="1">RANDBETWEEN(1,46)</f>
        <v>16</v>
      </c>
      <c r="D20" s="48">
        <v>26</v>
      </c>
      <c r="E20" s="47">
        <f>VLOOKUP(D20,A:B,2,FALSE)</f>
        <v>2702382184</v>
      </c>
    </row>
    <row r="21" spans="1:5">
      <c r="A21" s="25">
        <v>20</v>
      </c>
      <c r="B21" s="25">
        <v>2702302574</v>
      </c>
      <c r="C21" s="25">
        <f ca="1">RANDBETWEEN(1,46)</f>
        <v>20</v>
      </c>
      <c r="D21" s="48">
        <v>14</v>
      </c>
      <c r="E21" s="47">
        <f>VLOOKUP(D21,A:B,2,FALSE)</f>
        <v>2702300902</v>
      </c>
    </row>
    <row r="22" spans="1:5">
      <c r="A22" s="25">
        <v>21</v>
      </c>
      <c r="B22" s="25">
        <v>2702327204</v>
      </c>
      <c r="C22" s="25">
        <f ca="1">RANDBETWEEN(1,46)</f>
        <v>21</v>
      </c>
      <c r="D22" s="48">
        <v>9</v>
      </c>
      <c r="E22" s="47">
        <f>VLOOKUP(D22,A:B,2,FALSE)</f>
        <v>2702300575</v>
      </c>
    </row>
    <row r="23" spans="1:5">
      <c r="A23" s="25">
        <v>22</v>
      </c>
      <c r="B23" s="25">
        <v>2702266064</v>
      </c>
      <c r="C23" s="25">
        <f ca="1">RANDBETWEEN(1,46)</f>
        <v>13</v>
      </c>
      <c r="D23" s="48">
        <v>29</v>
      </c>
      <c r="E23" s="47">
        <f>VLOOKUP(D23,A:B,2,FALSE)</f>
        <v>2702317582</v>
      </c>
    </row>
    <row r="24" spans="1:5">
      <c r="A24" s="25">
        <v>23</v>
      </c>
      <c r="B24" s="25">
        <v>2702312751</v>
      </c>
      <c r="C24" s="25">
        <f ca="1">RANDBETWEEN(1,46)</f>
        <v>7</v>
      </c>
      <c r="D24" s="48">
        <v>6</v>
      </c>
      <c r="E24" s="47">
        <f>VLOOKUP(D24,A:B,2,FALSE)</f>
        <v>2702298375</v>
      </c>
    </row>
    <row r="25" spans="1:5">
      <c r="A25" s="25">
        <v>24</v>
      </c>
      <c r="B25" s="25">
        <v>2702348026</v>
      </c>
      <c r="C25" s="25">
        <f ca="1">RANDBETWEEN(1,46)</f>
        <v>33</v>
      </c>
      <c r="D25" s="48">
        <v>2</v>
      </c>
      <c r="E25" s="47">
        <f>VLOOKUP(D25,A:B,2,FALSE)</f>
        <v>2702241300</v>
      </c>
    </row>
    <row r="26" spans="1:5">
      <c r="A26" s="25">
        <v>25</v>
      </c>
      <c r="B26" s="25">
        <v>2702299882</v>
      </c>
      <c r="C26" s="25">
        <f ca="1">RANDBETWEEN(1,46)</f>
        <v>43</v>
      </c>
      <c r="D26" s="48">
        <v>10</v>
      </c>
      <c r="E26" s="47">
        <f>VLOOKUP(D26,A:B,2,FALSE)</f>
        <v>2702386573</v>
      </c>
    </row>
    <row r="27" spans="1:5">
      <c r="A27" s="25">
        <v>26</v>
      </c>
      <c r="B27" s="25">
        <v>2702382184</v>
      </c>
      <c r="C27" s="25">
        <f ca="1">RANDBETWEEN(1,46)</f>
        <v>27</v>
      </c>
      <c r="D27" s="48">
        <v>6</v>
      </c>
      <c r="E27" s="47">
        <f>VLOOKUP(D27,A:B,2,FALSE)</f>
        <v>2702298375</v>
      </c>
    </row>
    <row r="28" spans="1:5">
      <c r="A28" s="25">
        <v>27</v>
      </c>
      <c r="B28" s="25">
        <v>2702280192</v>
      </c>
      <c r="C28" s="25">
        <f ca="1">RANDBETWEEN(1,46)</f>
        <v>2</v>
      </c>
      <c r="D28" s="48">
        <v>8</v>
      </c>
      <c r="E28" s="47">
        <f>VLOOKUP(D28,A:B,2,FALSE)</f>
        <v>2702266026</v>
      </c>
    </row>
    <row r="29" spans="1:5">
      <c r="A29" s="25">
        <v>28</v>
      </c>
      <c r="B29" s="25">
        <v>2702240891</v>
      </c>
      <c r="C29" s="25">
        <f ca="1">RANDBETWEEN(1,46)</f>
        <v>28</v>
      </c>
      <c r="D29" s="48">
        <v>43</v>
      </c>
      <c r="E29" s="47">
        <f>VLOOKUP(D29,A:B,2,FALSE)</f>
        <v>2702265995</v>
      </c>
    </row>
    <row r="30" spans="1:5">
      <c r="A30" s="25">
        <v>29</v>
      </c>
      <c r="B30" s="25">
        <v>2702317582</v>
      </c>
      <c r="C30" s="25">
        <f ca="1">RANDBETWEEN(1,46)</f>
        <v>45</v>
      </c>
      <c r="D30" s="48">
        <v>3</v>
      </c>
      <c r="E30" s="47">
        <f>VLOOKUP(D30,A:B,2,FALSE)</f>
        <v>2702322544</v>
      </c>
    </row>
    <row r="31" spans="1:5">
      <c r="A31" s="25">
        <v>30</v>
      </c>
      <c r="B31" s="25">
        <v>2702331366</v>
      </c>
      <c r="C31" s="25">
        <f ca="1">RANDBETWEEN(1,46)</f>
        <v>3</v>
      </c>
      <c r="D31" s="48">
        <v>9</v>
      </c>
      <c r="E31" s="47">
        <f>VLOOKUP(D31,A:B,2,FALSE)</f>
        <v>2702300575</v>
      </c>
    </row>
    <row r="32" spans="1:5">
      <c r="A32" s="25">
        <v>31</v>
      </c>
      <c r="B32" s="25">
        <v>2702294130</v>
      </c>
      <c r="C32" s="25">
        <f ca="1">RANDBETWEEN(1,46)</f>
        <v>33</v>
      </c>
      <c r="D32" s="48">
        <v>17</v>
      </c>
      <c r="E32" s="47">
        <f>VLOOKUP(D32,A:B,2,FALSE)</f>
        <v>2702254676</v>
      </c>
    </row>
    <row r="33" spans="1:5">
      <c r="A33" s="25">
        <v>32</v>
      </c>
      <c r="B33" s="25">
        <v>2702243691</v>
      </c>
      <c r="C33" s="25">
        <f ca="1">RANDBETWEEN(1,46)</f>
        <v>3</v>
      </c>
      <c r="D33" s="48">
        <v>41</v>
      </c>
      <c r="E33" s="47">
        <f>VLOOKUP(D33,A:B,2,FALSE)</f>
        <v>2702354496</v>
      </c>
    </row>
    <row r="34" spans="1:5">
      <c r="A34" s="25">
        <v>33</v>
      </c>
      <c r="B34" s="25">
        <v>2702315671</v>
      </c>
      <c r="C34" s="25">
        <f ca="1">RANDBETWEEN(1,46)</f>
        <v>15</v>
      </c>
      <c r="D34" s="48">
        <v>21</v>
      </c>
      <c r="E34" s="47">
        <f>VLOOKUP(D34,A:B,2,FALSE)</f>
        <v>2702327204</v>
      </c>
    </row>
    <row r="35" spans="1:5">
      <c r="A35" s="25">
        <v>34</v>
      </c>
      <c r="B35" s="25">
        <v>2702367901</v>
      </c>
      <c r="C35" s="25">
        <f ca="1">RANDBETWEEN(1,46)</f>
        <v>32</v>
      </c>
      <c r="D35" s="48">
        <v>34</v>
      </c>
      <c r="E35" s="47">
        <f>VLOOKUP(D35,A:B,2,FALSE)</f>
        <v>2702367901</v>
      </c>
    </row>
    <row r="36" spans="1:5">
      <c r="A36" s="25">
        <v>35</v>
      </c>
      <c r="B36" s="25">
        <v>2702404323</v>
      </c>
      <c r="C36" s="25">
        <f ca="1">RANDBETWEEN(1,46)</f>
        <v>41</v>
      </c>
      <c r="D36" s="48">
        <v>25</v>
      </c>
      <c r="E36" s="47">
        <f>VLOOKUP(D36,A:B,2,FALSE)</f>
        <v>2702299882</v>
      </c>
    </row>
    <row r="37" spans="1:5">
      <c r="A37" s="25">
        <v>36</v>
      </c>
      <c r="B37" s="25">
        <v>2702243722</v>
      </c>
      <c r="C37" s="25">
        <f ca="1">RANDBETWEEN(1,46)</f>
        <v>31</v>
      </c>
      <c r="D37" s="48">
        <v>38</v>
      </c>
      <c r="E37" s="47">
        <f>VLOOKUP(D37,A:B,2,FALSE)</f>
        <v>2702302284</v>
      </c>
    </row>
    <row r="38" spans="1:5">
      <c r="A38" s="25">
        <v>37</v>
      </c>
      <c r="B38" s="25">
        <v>2702292932</v>
      </c>
      <c r="C38" s="25">
        <f ca="1">RANDBETWEEN(1,46)</f>
        <v>38</v>
      </c>
      <c r="D38" s="48">
        <v>39</v>
      </c>
      <c r="E38" s="47">
        <f>VLOOKUP(D38,A:B,2,FALSE)</f>
        <v>2702258024</v>
      </c>
    </row>
    <row r="39" spans="1:5">
      <c r="A39" s="25">
        <v>38</v>
      </c>
      <c r="B39" s="25">
        <v>2702302284</v>
      </c>
      <c r="C39" s="25">
        <f ca="1">RANDBETWEEN(1,46)</f>
        <v>32</v>
      </c>
      <c r="D39" s="48">
        <v>10</v>
      </c>
      <c r="E39" s="47">
        <f>VLOOKUP(D39,A:B,2,FALSE)</f>
        <v>2702386573</v>
      </c>
    </row>
    <row r="40" spans="1:5">
      <c r="A40" s="25">
        <v>39</v>
      </c>
      <c r="B40" s="25">
        <v>2702258024</v>
      </c>
      <c r="C40" s="25">
        <f ca="1">RANDBETWEEN(1,46)</f>
        <v>25</v>
      </c>
      <c r="D40" s="48">
        <v>13</v>
      </c>
      <c r="E40" s="47">
        <f>VLOOKUP(D40,A:B,2,FALSE)</f>
        <v>2702362876</v>
      </c>
    </row>
    <row r="41" spans="1:5">
      <c r="A41" s="25">
        <v>40</v>
      </c>
      <c r="B41" s="25">
        <v>2702244706</v>
      </c>
      <c r="C41" s="25">
        <f ca="1">RANDBETWEEN(1,46)</f>
        <v>7</v>
      </c>
      <c r="D41" s="48">
        <v>11</v>
      </c>
      <c r="E41" s="47">
        <f>VLOOKUP(D41,A:B,2,FALSE)</f>
        <v>2702240166</v>
      </c>
    </row>
    <row r="42" spans="1:5">
      <c r="A42" s="25">
        <v>41</v>
      </c>
      <c r="B42" s="25">
        <v>2702354496</v>
      </c>
      <c r="C42" s="25">
        <f ca="1">RANDBETWEEN(1,46)</f>
        <v>10</v>
      </c>
      <c r="D42" s="48">
        <v>8</v>
      </c>
      <c r="E42" s="47">
        <f>VLOOKUP(D42,A:B,2,FALSE)</f>
        <v>2702266026</v>
      </c>
    </row>
    <row r="43" spans="1:5">
      <c r="A43" s="25">
        <v>42</v>
      </c>
      <c r="B43" s="25">
        <v>2702299106</v>
      </c>
      <c r="C43" s="25">
        <f ca="1">RANDBETWEEN(1,46)</f>
        <v>45</v>
      </c>
      <c r="D43" s="25">
        <v>46</v>
      </c>
      <c r="E43" s="20">
        <f>VLOOKUP(D43,A:B,2,FALSE)</f>
        <v>2702377745</v>
      </c>
    </row>
    <row r="44" spans="1:5">
      <c r="A44" s="25">
        <v>43</v>
      </c>
      <c r="B44" s="25">
        <v>2702265995</v>
      </c>
      <c r="C44" s="25">
        <f ca="1">RANDBETWEEN(1,46)</f>
        <v>13</v>
      </c>
      <c r="D44" s="25">
        <v>31</v>
      </c>
      <c r="E44" s="20">
        <f>VLOOKUP(D44,A:B,2,FALSE)</f>
        <v>2702294130</v>
      </c>
    </row>
    <row r="45" spans="1:5">
      <c r="A45" s="25">
        <v>44</v>
      </c>
      <c r="B45" s="25">
        <v>2702294105</v>
      </c>
      <c r="C45" s="25">
        <f ca="1">RANDBETWEEN(1,46)</f>
        <v>8</v>
      </c>
      <c r="D45" s="25">
        <v>17</v>
      </c>
      <c r="E45" s="20">
        <f>VLOOKUP(D45,A:B,2,FALSE)</f>
        <v>2702254676</v>
      </c>
    </row>
    <row r="46" spans="1:5">
      <c r="A46" s="25">
        <v>45</v>
      </c>
      <c r="B46" s="25">
        <v>2702360883</v>
      </c>
      <c r="C46" s="25">
        <f ca="1">RANDBETWEEN(1,46)</f>
        <v>42</v>
      </c>
      <c r="D46" s="25">
        <v>21</v>
      </c>
      <c r="E46" s="20">
        <f>VLOOKUP(D46,A:B,2,FALSE)</f>
        <v>2702327204</v>
      </c>
    </row>
    <row r="47" spans="1:5">
      <c r="A47" s="25">
        <v>46</v>
      </c>
      <c r="B47" s="25">
        <v>2702377745</v>
      </c>
      <c r="C47" s="25">
        <f ca="1">RANDBETWEEN(1,46)</f>
        <v>43</v>
      </c>
      <c r="D47" s="25">
        <v>21</v>
      </c>
      <c r="E47" s="20">
        <f>VLOOKUP(D47,A:B,2,FALSE)</f>
        <v>2702327204</v>
      </c>
    </row>
    <row r="49" spans="1:23">
      <c r="B49" t="s">
        <v>323</v>
      </c>
    </row>
    <row r="50" spans="1:23" ht="91.5">
      <c r="A50" s="35" t="s">
        <v>0</v>
      </c>
      <c r="B50" s="35" t="s">
        <v>272</v>
      </c>
      <c r="C50" s="34" t="s">
        <v>9</v>
      </c>
      <c r="D50" s="34" t="s">
        <v>10</v>
      </c>
      <c r="E50" s="34" t="s">
        <v>11</v>
      </c>
      <c r="F50" s="34" t="s">
        <v>12</v>
      </c>
      <c r="G50" s="34" t="s">
        <v>13</v>
      </c>
      <c r="H50" s="34" t="s">
        <v>14</v>
      </c>
      <c r="I50" s="34" t="s">
        <v>15</v>
      </c>
      <c r="J50" s="34" t="s">
        <v>16</v>
      </c>
      <c r="K50" s="34" t="s">
        <v>18</v>
      </c>
      <c r="L50" s="34" t="s">
        <v>19</v>
      </c>
      <c r="M50" s="34" t="s">
        <v>20</v>
      </c>
      <c r="N50" s="34" t="s">
        <v>21</v>
      </c>
      <c r="O50" s="34" t="s">
        <v>22</v>
      </c>
      <c r="P50" s="34" t="s">
        <v>23</v>
      </c>
      <c r="Q50" s="34" t="s">
        <v>24</v>
      </c>
      <c r="R50" s="34" t="s">
        <v>27</v>
      </c>
      <c r="S50" s="34" t="s">
        <v>28</v>
      </c>
      <c r="T50" s="34" t="s">
        <v>29</v>
      </c>
      <c r="U50" s="34" t="s">
        <v>30</v>
      </c>
      <c r="V50" s="34" t="s">
        <v>31</v>
      </c>
      <c r="W50" s="34" t="s">
        <v>32</v>
      </c>
    </row>
    <row r="51" spans="1:23">
      <c r="A51" s="37">
        <v>28</v>
      </c>
      <c r="B51" s="35">
        <v>2702240891</v>
      </c>
      <c r="C51" s="35">
        <f>VLOOKUP(ClusterSemarang!$B51,Resource!$E:$AH, 6, FALSE)</f>
        <v>0</v>
      </c>
      <c r="D51" s="35">
        <f>VLOOKUP(ClusterSemarang!$B51,Resource!$E:$AH, 7, FALSE)</f>
        <v>4</v>
      </c>
      <c r="E51" s="35">
        <f>VLOOKUP(ClusterSemarang!$B51,Resource!$E:$AH, 8, FALSE)</f>
        <v>4</v>
      </c>
      <c r="F51" s="35">
        <f>VLOOKUP(ClusterSemarang!$B51,Resource!$E:$AH, 9, FALSE)</f>
        <v>4</v>
      </c>
      <c r="G51" s="35">
        <f>VLOOKUP(ClusterSemarang!$B51,Resource!$E:$AH, 10, FALSE)</f>
        <v>4</v>
      </c>
      <c r="H51" s="35">
        <f>VLOOKUP(ClusterSemarang!$B51,Resource!$E:$AH, 11, FALSE)</f>
        <v>5</v>
      </c>
      <c r="I51" s="35">
        <f>VLOOKUP(ClusterSemarang!$B51,Resource!$E:$AH, 12, FALSE)</f>
        <v>5</v>
      </c>
      <c r="J51" s="35">
        <f>VLOOKUP(ClusterSemarang!$B51,Resource!$E:$AH, 13, FALSE)</f>
        <v>3</v>
      </c>
      <c r="K51" s="35">
        <f>VLOOKUP(ClusterSemarang!$B51,Resource!$E:$AH, 15, FALSE)</f>
        <v>4</v>
      </c>
      <c r="L51" s="35">
        <f>VLOOKUP(ClusterSemarang!$B51,Resource!$E:$AH, 16, FALSE)</f>
        <v>4</v>
      </c>
      <c r="M51" s="35">
        <f>VLOOKUP(ClusterSemarang!$B51,Resource!$E:$AH, 17, FALSE)</f>
        <v>2</v>
      </c>
      <c r="N51" s="35">
        <f>VLOOKUP(ClusterSemarang!$B51,Resource!$E:$AH, 18, FALSE)</f>
        <v>4</v>
      </c>
      <c r="O51" s="35">
        <f>VLOOKUP(ClusterSemarang!$B51,Resource!$E:$AH, 19, FALSE)</f>
        <v>3</v>
      </c>
      <c r="P51" s="35">
        <f>VLOOKUP(ClusterSemarang!$B51,Resource!$E:$AH, 20, FALSE)</f>
        <v>5</v>
      </c>
      <c r="Q51" s="35">
        <f>VLOOKUP(ClusterSemarang!$B51,Resource!$E:$AH, 21, FALSE)</f>
        <v>5</v>
      </c>
      <c r="R51" s="35">
        <f>VLOOKUP(ClusterSemarang!$B51,Resource!$E:$AH, 24, FALSE)</f>
        <v>5</v>
      </c>
      <c r="S51" s="35">
        <f>VLOOKUP(ClusterSemarang!$B51,Resource!$E:$AH, 25, FALSE)</f>
        <v>5</v>
      </c>
      <c r="T51" s="35">
        <f>VLOOKUP(ClusterSemarang!$B51,Resource!$E:$AH, 26, FALSE)</f>
        <v>4</v>
      </c>
      <c r="U51" s="35">
        <f>VLOOKUP(ClusterSemarang!$B51,Resource!$E:$AH, 27, FALSE)</f>
        <v>4</v>
      </c>
      <c r="V51" s="35">
        <f>VLOOKUP(ClusterSemarang!$B51,Resource!$E:$AH, 28, FALSE)</f>
        <v>2</v>
      </c>
      <c r="W51" s="35">
        <f>VLOOKUP(ClusterSemarang!$B51,Resource!$E:$AH, 29, FALSE)</f>
        <v>2</v>
      </c>
    </row>
    <row r="52" spans="1:23">
      <c r="A52" s="25">
        <v>1</v>
      </c>
      <c r="B52" s="35">
        <v>2702350024</v>
      </c>
      <c r="C52" s="35">
        <f>VLOOKUP(ClusterSemarang!$B52,Resource!$E:$AH, 6, FALSE)</f>
        <v>1</v>
      </c>
      <c r="D52" s="35">
        <f>VLOOKUP(ClusterSemarang!$B52,Resource!$E:$AH, 7, FALSE)</f>
        <v>4</v>
      </c>
      <c r="E52" s="35">
        <f>VLOOKUP(ClusterSemarang!$B52,Resource!$E:$AH, 8, FALSE)</f>
        <v>4</v>
      </c>
      <c r="F52" s="35">
        <f>VLOOKUP(ClusterSemarang!$B52,Resource!$E:$AH, 9, FALSE)</f>
        <v>4</v>
      </c>
      <c r="G52" s="35">
        <f>VLOOKUP(ClusterSemarang!$B52,Resource!$E:$AH, 10, FALSE)</f>
        <v>4</v>
      </c>
      <c r="H52" s="35">
        <f>VLOOKUP(ClusterSemarang!$B52,Resource!$E:$AH, 11, FALSE)</f>
        <v>5</v>
      </c>
      <c r="I52" s="35">
        <f>VLOOKUP(ClusterSemarang!$B52,Resource!$E:$AH, 12, FALSE)</f>
        <v>5</v>
      </c>
      <c r="J52" s="35">
        <f>VLOOKUP(ClusterSemarang!$B52,Resource!$E:$AH, 13, FALSE)</f>
        <v>5</v>
      </c>
      <c r="K52" s="35">
        <f>VLOOKUP(ClusterSemarang!$B52,Resource!$E:$AH, 15, FALSE)</f>
        <v>4</v>
      </c>
      <c r="L52" s="35">
        <f>VLOOKUP(ClusterSemarang!$B52,Resource!$E:$AH, 16, FALSE)</f>
        <v>4</v>
      </c>
      <c r="M52" s="35">
        <f>VLOOKUP(ClusterSemarang!$B52,Resource!$E:$AH, 17, FALSE)</f>
        <v>4</v>
      </c>
      <c r="N52" s="35">
        <f>VLOOKUP(ClusterSemarang!$B52,Resource!$E:$AH, 18, FALSE)</f>
        <v>4</v>
      </c>
      <c r="O52" s="35">
        <f>VLOOKUP(ClusterSemarang!$B52,Resource!$E:$AH, 19, FALSE)</f>
        <v>3</v>
      </c>
      <c r="P52" s="35">
        <f>VLOOKUP(ClusterSemarang!$B52,Resource!$E:$AH, 20, FALSE)</f>
        <v>5</v>
      </c>
      <c r="Q52" s="35">
        <f>VLOOKUP(ClusterSemarang!$B52,Resource!$E:$AH, 21, FALSE)</f>
        <v>4</v>
      </c>
      <c r="R52" s="35">
        <f>VLOOKUP(ClusterSemarang!$B52,Resource!$E:$AH, 24, FALSE)</f>
        <v>5</v>
      </c>
      <c r="S52" s="35">
        <f>VLOOKUP(ClusterSemarang!$B52,Resource!$E:$AH, 25, FALSE)</f>
        <v>5</v>
      </c>
      <c r="T52" s="35">
        <f>VLOOKUP(ClusterSemarang!$B52,Resource!$E:$AH, 26, FALSE)</f>
        <v>4</v>
      </c>
      <c r="U52" s="35">
        <f>VLOOKUP(ClusterSemarang!$B52,Resource!$E:$AH, 27, FALSE)</f>
        <v>4</v>
      </c>
      <c r="V52" s="35">
        <f>VLOOKUP(ClusterSemarang!$B52,Resource!$E:$AH, 28, FALSE)</f>
        <v>5</v>
      </c>
      <c r="W52" s="35">
        <f>VLOOKUP(ClusterSemarang!$B52,Resource!$E:$AH, 29, FALSE)</f>
        <v>4</v>
      </c>
    </row>
    <row r="53" spans="1:23">
      <c r="A53" s="25">
        <v>17</v>
      </c>
      <c r="B53" s="35">
        <v>2702254676</v>
      </c>
      <c r="C53" s="35">
        <f>VLOOKUP(ClusterSemarang!$B53,Resource!$E:$AH, 6, FALSE)</f>
        <v>1</v>
      </c>
      <c r="D53" s="35">
        <f>VLOOKUP(ClusterSemarang!$B53,Resource!$E:$AH, 7, FALSE)</f>
        <v>4</v>
      </c>
      <c r="E53" s="35">
        <f>VLOOKUP(ClusterSemarang!$B53,Resource!$E:$AH, 8, FALSE)</f>
        <v>4</v>
      </c>
      <c r="F53" s="35">
        <f>VLOOKUP(ClusterSemarang!$B53,Resource!$E:$AH, 9, FALSE)</f>
        <v>4</v>
      </c>
      <c r="G53" s="35">
        <f>VLOOKUP(ClusterSemarang!$B53,Resource!$E:$AH, 10, FALSE)</f>
        <v>3</v>
      </c>
      <c r="H53" s="35">
        <f>VLOOKUP(ClusterSemarang!$B53,Resource!$E:$AH, 11, FALSE)</f>
        <v>5</v>
      </c>
      <c r="I53" s="35">
        <f>VLOOKUP(ClusterSemarang!$B53,Resource!$E:$AH, 12, FALSE)</f>
        <v>4</v>
      </c>
      <c r="J53" s="35">
        <f>VLOOKUP(ClusterSemarang!$B53,Resource!$E:$AH, 13, FALSE)</f>
        <v>4</v>
      </c>
      <c r="K53" s="35">
        <f>VLOOKUP(ClusterSemarang!$B53,Resource!$E:$AH, 15, FALSE)</f>
        <v>4</v>
      </c>
      <c r="L53" s="35">
        <f>VLOOKUP(ClusterSemarang!$B53,Resource!$E:$AH, 16, FALSE)</f>
        <v>3</v>
      </c>
      <c r="M53" s="35">
        <f>VLOOKUP(ClusterSemarang!$B53,Resource!$E:$AH, 17, FALSE)</f>
        <v>3</v>
      </c>
      <c r="N53" s="35">
        <f>VLOOKUP(ClusterSemarang!$B53,Resource!$E:$AH, 18, FALSE)</f>
        <v>3</v>
      </c>
      <c r="O53" s="35">
        <f>VLOOKUP(ClusterSemarang!$B53,Resource!$E:$AH, 19, FALSE)</f>
        <v>4</v>
      </c>
      <c r="P53" s="35">
        <f>VLOOKUP(ClusterSemarang!$B53,Resource!$E:$AH, 20, FALSE)</f>
        <v>4</v>
      </c>
      <c r="Q53" s="35">
        <f>VLOOKUP(ClusterSemarang!$B53,Resource!$E:$AH, 21, FALSE)</f>
        <v>3</v>
      </c>
      <c r="R53" s="35">
        <f>VLOOKUP(ClusterSemarang!$B53,Resource!$E:$AH, 24, FALSE)</f>
        <v>4</v>
      </c>
      <c r="S53" s="35">
        <f>VLOOKUP(ClusterSemarang!$B53,Resource!$E:$AH, 25, FALSE)</f>
        <v>4</v>
      </c>
      <c r="T53" s="35">
        <f>VLOOKUP(ClusterSemarang!$B53,Resource!$E:$AH, 26, FALSE)</f>
        <v>4</v>
      </c>
      <c r="U53" s="35">
        <f>VLOOKUP(ClusterSemarang!$B53,Resource!$E:$AH, 27, FALSE)</f>
        <v>4</v>
      </c>
      <c r="V53" s="35">
        <f>VLOOKUP(ClusterSemarang!$B53,Resource!$E:$AH, 28, FALSE)</f>
        <v>3</v>
      </c>
      <c r="W53" s="35">
        <f>VLOOKUP(ClusterSemarang!$B53,Resource!$E:$AH, 29, FALSE)</f>
        <v>4</v>
      </c>
    </row>
    <row r="54" spans="1:23">
      <c r="A54" s="25">
        <v>6</v>
      </c>
      <c r="B54" s="35">
        <v>2702298375</v>
      </c>
      <c r="C54" s="35">
        <f>VLOOKUP(ClusterSemarang!$B54,Resource!$E:$AH, 6, FALSE)</f>
        <v>2</v>
      </c>
      <c r="D54" s="35">
        <f>VLOOKUP(ClusterSemarang!$B54,Resource!$E:$AH, 7, FALSE)</f>
        <v>3</v>
      </c>
      <c r="E54" s="35">
        <f>VLOOKUP(ClusterSemarang!$B54,Resource!$E:$AH, 8, FALSE)</f>
        <v>4</v>
      </c>
      <c r="F54" s="35">
        <f>VLOOKUP(ClusterSemarang!$B54,Resource!$E:$AH, 9, FALSE)</f>
        <v>4</v>
      </c>
      <c r="G54" s="35">
        <f>VLOOKUP(ClusterSemarang!$B54,Resource!$E:$AH, 10, FALSE)</f>
        <v>4</v>
      </c>
      <c r="H54" s="35">
        <f>VLOOKUP(ClusterSemarang!$B54,Resource!$E:$AH, 11, FALSE)</f>
        <v>4</v>
      </c>
      <c r="I54" s="35">
        <f>VLOOKUP(ClusterSemarang!$B54,Resource!$E:$AH, 12, FALSE)</f>
        <v>4</v>
      </c>
      <c r="J54" s="35">
        <f>VLOOKUP(ClusterSemarang!$B54,Resource!$E:$AH, 13, FALSE)</f>
        <v>4</v>
      </c>
      <c r="K54" s="35">
        <f>VLOOKUP(ClusterSemarang!$B54,Resource!$E:$AH, 15, FALSE)</f>
        <v>4</v>
      </c>
      <c r="L54" s="35">
        <f>VLOOKUP(ClusterSemarang!$B54,Resource!$E:$AH, 16, FALSE)</f>
        <v>4</v>
      </c>
      <c r="M54" s="35">
        <f>VLOOKUP(ClusterSemarang!$B54,Resource!$E:$AH, 17, FALSE)</f>
        <v>3</v>
      </c>
      <c r="N54" s="35">
        <f>VLOOKUP(ClusterSemarang!$B54,Resource!$E:$AH, 18, FALSE)</f>
        <v>4</v>
      </c>
      <c r="O54" s="35">
        <f>VLOOKUP(ClusterSemarang!$B54,Resource!$E:$AH, 19, FALSE)</f>
        <v>2</v>
      </c>
      <c r="P54" s="35">
        <f>VLOOKUP(ClusterSemarang!$B54,Resource!$E:$AH, 20, FALSE)</f>
        <v>4</v>
      </c>
      <c r="Q54" s="35">
        <f>VLOOKUP(ClusterSemarang!$B54,Resource!$E:$AH, 21, FALSE)</f>
        <v>2</v>
      </c>
      <c r="R54" s="35">
        <f>VLOOKUP(ClusterSemarang!$B54,Resource!$E:$AH, 24, FALSE)</f>
        <v>4</v>
      </c>
      <c r="S54" s="35">
        <f>VLOOKUP(ClusterSemarang!$B54,Resource!$E:$AH, 25, FALSE)</f>
        <v>4</v>
      </c>
      <c r="T54" s="35">
        <f>VLOOKUP(ClusterSemarang!$B54,Resource!$E:$AH, 26, FALSE)</f>
        <v>4</v>
      </c>
      <c r="U54" s="35">
        <f>VLOOKUP(ClusterSemarang!$B54,Resource!$E:$AH, 27, FALSE)</f>
        <v>4</v>
      </c>
      <c r="V54" s="35">
        <f>VLOOKUP(ClusterSemarang!$B54,Resource!$E:$AH, 28, FALSE)</f>
        <v>4</v>
      </c>
      <c r="W54" s="35">
        <f>VLOOKUP(ClusterSemarang!$B54,Resource!$E:$AH, 29, FALSE)</f>
        <v>4</v>
      </c>
    </row>
    <row r="55" spans="1:23">
      <c r="A55" s="25">
        <v>9</v>
      </c>
      <c r="B55" s="35">
        <v>2702300575</v>
      </c>
      <c r="C55" s="35">
        <f>VLOOKUP(ClusterSemarang!$B55,Resource!$E:$AH, 6, FALSE)</f>
        <v>1</v>
      </c>
      <c r="D55" s="35">
        <f>VLOOKUP(ClusterSemarang!$B55,Resource!$E:$AH, 7, FALSE)</f>
        <v>3</v>
      </c>
      <c r="E55" s="35">
        <f>VLOOKUP(ClusterSemarang!$B55,Resource!$E:$AH, 8, FALSE)</f>
        <v>4</v>
      </c>
      <c r="F55" s="35">
        <f>VLOOKUP(ClusterSemarang!$B55,Resource!$E:$AH, 9, FALSE)</f>
        <v>3</v>
      </c>
      <c r="G55" s="35">
        <f>VLOOKUP(ClusterSemarang!$B55,Resource!$E:$AH, 10, FALSE)</f>
        <v>4</v>
      </c>
      <c r="H55" s="35">
        <f>VLOOKUP(ClusterSemarang!$B55,Resource!$E:$AH, 11, FALSE)</f>
        <v>4</v>
      </c>
      <c r="I55" s="35">
        <f>VLOOKUP(ClusterSemarang!$B55,Resource!$E:$AH, 12, FALSE)</f>
        <v>4</v>
      </c>
      <c r="J55" s="35">
        <f>VLOOKUP(ClusterSemarang!$B55,Resource!$E:$AH, 13, FALSE)</f>
        <v>4</v>
      </c>
      <c r="K55" s="35">
        <f>VLOOKUP(ClusterSemarang!$B55,Resource!$E:$AH, 15, FALSE)</f>
        <v>3</v>
      </c>
      <c r="L55" s="35">
        <f>VLOOKUP(ClusterSemarang!$B55,Resource!$E:$AH, 16, FALSE)</f>
        <v>4</v>
      </c>
      <c r="M55" s="35">
        <f>VLOOKUP(ClusterSemarang!$B55,Resource!$E:$AH, 17, FALSE)</f>
        <v>4</v>
      </c>
      <c r="N55" s="35">
        <f>VLOOKUP(ClusterSemarang!$B55,Resource!$E:$AH, 18, FALSE)</f>
        <v>4</v>
      </c>
      <c r="O55" s="35">
        <f>VLOOKUP(ClusterSemarang!$B55,Resource!$E:$AH, 19, FALSE)</f>
        <v>2</v>
      </c>
      <c r="P55" s="35">
        <f>VLOOKUP(ClusterSemarang!$B55,Resource!$E:$AH, 20, FALSE)</f>
        <v>4</v>
      </c>
      <c r="Q55" s="35">
        <f>VLOOKUP(ClusterSemarang!$B55,Resource!$E:$AH, 21, FALSE)</f>
        <v>4</v>
      </c>
      <c r="R55" s="35">
        <f>VLOOKUP(ClusterSemarang!$B55,Resource!$E:$AH, 24, FALSE)</f>
        <v>3</v>
      </c>
      <c r="S55" s="35">
        <f>VLOOKUP(ClusterSemarang!$B55,Resource!$E:$AH, 25, FALSE)</f>
        <v>3</v>
      </c>
      <c r="T55" s="35">
        <f>VLOOKUP(ClusterSemarang!$B55,Resource!$E:$AH, 26, FALSE)</f>
        <v>4</v>
      </c>
      <c r="U55" s="35">
        <f>VLOOKUP(ClusterSemarang!$B55,Resource!$E:$AH, 27, FALSE)</f>
        <v>4</v>
      </c>
      <c r="V55" s="35">
        <f>VLOOKUP(ClusterSemarang!$B55,Resource!$E:$AH, 28, FALSE)</f>
        <v>3</v>
      </c>
      <c r="W55" s="35">
        <f>VLOOKUP(ClusterSemarang!$B55,Resource!$E:$AH, 29, FALSE)</f>
        <v>3</v>
      </c>
    </row>
    <row r="56" spans="1:23">
      <c r="A56" s="25">
        <v>2</v>
      </c>
      <c r="B56" s="35">
        <v>2702241300</v>
      </c>
      <c r="C56" s="35">
        <f>VLOOKUP(ClusterSemarang!$B56,Resource!$E:$AH, 6, FALSE)</f>
        <v>2</v>
      </c>
      <c r="D56" s="35">
        <f>VLOOKUP(ClusterSemarang!$B56,Resource!$E:$AH, 7, FALSE)</f>
        <v>4</v>
      </c>
      <c r="E56" s="35">
        <f>VLOOKUP(ClusterSemarang!$B56,Resource!$E:$AH, 8, FALSE)</f>
        <v>4</v>
      </c>
      <c r="F56" s="35">
        <f>VLOOKUP(ClusterSemarang!$B56,Resource!$E:$AH, 9, FALSE)</f>
        <v>4</v>
      </c>
      <c r="G56" s="35">
        <f>VLOOKUP(ClusterSemarang!$B56,Resource!$E:$AH, 10, FALSE)</f>
        <v>4</v>
      </c>
      <c r="H56" s="35">
        <f>VLOOKUP(ClusterSemarang!$B56,Resource!$E:$AH, 11, FALSE)</f>
        <v>4</v>
      </c>
      <c r="I56" s="35">
        <f>VLOOKUP(ClusterSemarang!$B56,Resource!$E:$AH, 12, FALSE)</f>
        <v>4</v>
      </c>
      <c r="J56" s="35">
        <f>VLOOKUP(ClusterSemarang!$B56,Resource!$E:$AH, 13, FALSE)</f>
        <v>4</v>
      </c>
      <c r="K56" s="35">
        <f>VLOOKUP(ClusterSemarang!$B56,Resource!$E:$AH, 15, FALSE)</f>
        <v>4</v>
      </c>
      <c r="L56" s="35">
        <f>VLOOKUP(ClusterSemarang!$B56,Resource!$E:$AH, 16, FALSE)</f>
        <v>4</v>
      </c>
      <c r="M56" s="35">
        <f>VLOOKUP(ClusterSemarang!$B56,Resource!$E:$AH, 17, FALSE)</f>
        <v>4</v>
      </c>
      <c r="N56" s="35">
        <f>VLOOKUP(ClusterSemarang!$B56,Resource!$E:$AH, 18, FALSE)</f>
        <v>4</v>
      </c>
      <c r="O56" s="35">
        <f>VLOOKUP(ClusterSemarang!$B56,Resource!$E:$AH, 19, FALSE)</f>
        <v>4</v>
      </c>
      <c r="P56" s="35">
        <f>VLOOKUP(ClusterSemarang!$B56,Resource!$E:$AH, 20, FALSE)</f>
        <v>4</v>
      </c>
      <c r="Q56" s="35">
        <f>VLOOKUP(ClusterSemarang!$B56,Resource!$E:$AH, 21, FALSE)</f>
        <v>4</v>
      </c>
      <c r="R56" s="35">
        <f>VLOOKUP(ClusterSemarang!$B56,Resource!$E:$AH, 24, FALSE)</f>
        <v>4</v>
      </c>
      <c r="S56" s="35">
        <f>VLOOKUP(ClusterSemarang!$B56,Resource!$E:$AH, 25, FALSE)</f>
        <v>4</v>
      </c>
      <c r="T56" s="35">
        <f>VLOOKUP(ClusterSemarang!$B56,Resource!$E:$AH, 26, FALSE)</f>
        <v>4</v>
      </c>
      <c r="U56" s="35">
        <f>VLOOKUP(ClusterSemarang!$B56,Resource!$E:$AH, 27, FALSE)</f>
        <v>4</v>
      </c>
      <c r="V56" s="35">
        <f>VLOOKUP(ClusterSemarang!$B56,Resource!$E:$AH, 28, FALSE)</f>
        <v>4</v>
      </c>
      <c r="W56" s="35">
        <f>VLOOKUP(ClusterSemarang!$B56,Resource!$E:$AH, 29, FALSE)</f>
        <v>4</v>
      </c>
    </row>
    <row r="57" spans="1:23">
      <c r="A57" s="25">
        <v>38</v>
      </c>
      <c r="B57" s="35">
        <v>2702302284</v>
      </c>
      <c r="C57" s="35">
        <f>VLOOKUP(ClusterSemarang!$B57,Resource!$E:$AH, 6, FALSE)</f>
        <v>2</v>
      </c>
      <c r="D57" s="35">
        <f>VLOOKUP(ClusterSemarang!$B57,Resource!$E:$AH, 7, FALSE)</f>
        <v>4</v>
      </c>
      <c r="E57" s="35">
        <f>VLOOKUP(ClusterSemarang!$B57,Resource!$E:$AH, 8, FALSE)</f>
        <v>5</v>
      </c>
      <c r="F57" s="35">
        <f>VLOOKUP(ClusterSemarang!$B57,Resource!$E:$AH, 9, FALSE)</f>
        <v>4</v>
      </c>
      <c r="G57" s="35">
        <f>VLOOKUP(ClusterSemarang!$B57,Resource!$E:$AH, 10, FALSE)</f>
        <v>4</v>
      </c>
      <c r="H57" s="35">
        <f>VLOOKUP(ClusterSemarang!$B57,Resource!$E:$AH, 11, FALSE)</f>
        <v>5</v>
      </c>
      <c r="I57" s="35">
        <f>VLOOKUP(ClusterSemarang!$B57,Resource!$E:$AH, 12, FALSE)</f>
        <v>5</v>
      </c>
      <c r="J57" s="35">
        <f>VLOOKUP(ClusterSemarang!$B57,Resource!$E:$AH, 13, FALSE)</f>
        <v>4</v>
      </c>
      <c r="K57" s="35">
        <f>VLOOKUP(ClusterSemarang!$B57,Resource!$E:$AH, 15, FALSE)</f>
        <v>5</v>
      </c>
      <c r="L57" s="35">
        <f>VLOOKUP(ClusterSemarang!$B57,Resource!$E:$AH, 16, FALSE)</f>
        <v>3</v>
      </c>
      <c r="M57" s="35">
        <f>VLOOKUP(ClusterSemarang!$B57,Resource!$E:$AH, 17, FALSE)</f>
        <v>4</v>
      </c>
      <c r="N57" s="35">
        <f>VLOOKUP(ClusterSemarang!$B57,Resource!$E:$AH, 18, FALSE)</f>
        <v>3</v>
      </c>
      <c r="O57" s="35">
        <f>VLOOKUP(ClusterSemarang!$B57,Resource!$E:$AH, 19, FALSE)</f>
        <v>3</v>
      </c>
      <c r="P57" s="35">
        <f>VLOOKUP(ClusterSemarang!$B57,Resource!$E:$AH, 20, FALSE)</f>
        <v>4</v>
      </c>
      <c r="Q57" s="35">
        <f>VLOOKUP(ClusterSemarang!$B57,Resource!$E:$AH, 21, FALSE)</f>
        <v>4</v>
      </c>
      <c r="R57" s="35">
        <f>VLOOKUP(ClusterSemarang!$B57,Resource!$E:$AH, 24, FALSE)</f>
        <v>4</v>
      </c>
      <c r="S57" s="35">
        <f>VLOOKUP(ClusterSemarang!$B57,Resource!$E:$AH, 25, FALSE)</f>
        <v>4</v>
      </c>
      <c r="T57" s="35">
        <f>VLOOKUP(ClusterSemarang!$B57,Resource!$E:$AH, 26, FALSE)</f>
        <v>4</v>
      </c>
      <c r="U57" s="35">
        <f>VLOOKUP(ClusterSemarang!$B57,Resource!$E:$AH, 27, FALSE)</f>
        <v>4</v>
      </c>
      <c r="V57" s="35">
        <f>VLOOKUP(ClusterSemarang!$B57,Resource!$E:$AH, 28, FALSE)</f>
        <v>4</v>
      </c>
      <c r="W57" s="35">
        <f>VLOOKUP(ClusterSemarang!$B57,Resource!$E:$AH, 29, FALSE)</f>
        <v>4</v>
      </c>
    </row>
    <row r="58" spans="1:23">
      <c r="A58" s="25">
        <v>25</v>
      </c>
      <c r="B58" s="35">
        <v>2702299882</v>
      </c>
      <c r="C58" s="35">
        <f>VLOOKUP(ClusterSemarang!$B58,Resource!$E:$AH, 6, FALSE)</f>
        <v>1</v>
      </c>
      <c r="D58" s="35">
        <f>VLOOKUP(ClusterSemarang!$B58,Resource!$E:$AH, 7, FALSE)</f>
        <v>4</v>
      </c>
      <c r="E58" s="35">
        <f>VLOOKUP(ClusterSemarang!$B58,Resource!$E:$AH, 8, FALSE)</f>
        <v>4</v>
      </c>
      <c r="F58" s="35">
        <f>VLOOKUP(ClusterSemarang!$B58,Resource!$E:$AH, 9, FALSE)</f>
        <v>4</v>
      </c>
      <c r="G58" s="35">
        <f>VLOOKUP(ClusterSemarang!$B58,Resource!$E:$AH, 10, FALSE)</f>
        <v>4</v>
      </c>
      <c r="H58" s="35">
        <f>VLOOKUP(ClusterSemarang!$B58,Resource!$E:$AH, 11, FALSE)</f>
        <v>4</v>
      </c>
      <c r="I58" s="35">
        <f>VLOOKUP(ClusterSemarang!$B58,Resource!$E:$AH, 12, FALSE)</f>
        <v>4</v>
      </c>
      <c r="J58" s="35">
        <f>VLOOKUP(ClusterSemarang!$B58,Resource!$E:$AH, 13, FALSE)</f>
        <v>4</v>
      </c>
      <c r="K58" s="35">
        <f>VLOOKUP(ClusterSemarang!$B58,Resource!$E:$AH, 15, FALSE)</f>
        <v>4</v>
      </c>
      <c r="L58" s="35">
        <f>VLOOKUP(ClusterSemarang!$B58,Resource!$E:$AH, 16, FALSE)</f>
        <v>4</v>
      </c>
      <c r="M58" s="35">
        <f>VLOOKUP(ClusterSemarang!$B58,Resource!$E:$AH, 17, FALSE)</f>
        <v>4</v>
      </c>
      <c r="N58" s="35">
        <f>VLOOKUP(ClusterSemarang!$B58,Resource!$E:$AH, 18, FALSE)</f>
        <v>4</v>
      </c>
      <c r="O58" s="35">
        <f>VLOOKUP(ClusterSemarang!$B58,Resource!$E:$AH, 19, FALSE)</f>
        <v>4</v>
      </c>
      <c r="P58" s="35">
        <f>VLOOKUP(ClusterSemarang!$B58,Resource!$E:$AH, 20, FALSE)</f>
        <v>4</v>
      </c>
      <c r="Q58" s="35">
        <f>VLOOKUP(ClusterSemarang!$B58,Resource!$E:$AH, 21, FALSE)</f>
        <v>4</v>
      </c>
      <c r="R58" s="35">
        <f>VLOOKUP(ClusterSemarang!$B58,Resource!$E:$AH, 24, FALSE)</f>
        <v>4</v>
      </c>
      <c r="S58" s="35">
        <f>VLOOKUP(ClusterSemarang!$B58,Resource!$E:$AH, 25, FALSE)</f>
        <v>4</v>
      </c>
      <c r="T58" s="35">
        <f>VLOOKUP(ClusterSemarang!$B58,Resource!$E:$AH, 26, FALSE)</f>
        <v>5</v>
      </c>
      <c r="U58" s="35">
        <f>VLOOKUP(ClusterSemarang!$B58,Resource!$E:$AH, 27, FALSE)</f>
        <v>4</v>
      </c>
      <c r="V58" s="35">
        <f>VLOOKUP(ClusterSemarang!$B58,Resource!$E:$AH, 28, FALSE)</f>
        <v>4</v>
      </c>
      <c r="W58" s="35">
        <f>VLOOKUP(ClusterSemarang!$B58,Resource!$E:$AH, 29, FALSE)</f>
        <v>4</v>
      </c>
    </row>
    <row r="59" spans="1:23">
      <c r="A59" s="25">
        <v>17</v>
      </c>
      <c r="B59" s="35">
        <v>2702254676</v>
      </c>
      <c r="C59" s="35">
        <f>VLOOKUP(ClusterSemarang!$B59,Resource!$E:$AH, 6, FALSE)</f>
        <v>1</v>
      </c>
      <c r="D59" s="35">
        <f>VLOOKUP(ClusterSemarang!$B59,Resource!$E:$AH, 7, FALSE)</f>
        <v>4</v>
      </c>
      <c r="E59" s="35">
        <f>VLOOKUP(ClusterSemarang!$B59,Resource!$E:$AH, 8, FALSE)</f>
        <v>4</v>
      </c>
      <c r="F59" s="35">
        <f>VLOOKUP(ClusterSemarang!$B59,Resource!$E:$AH, 9, FALSE)</f>
        <v>4</v>
      </c>
      <c r="G59" s="35">
        <f>VLOOKUP(ClusterSemarang!$B59,Resource!$E:$AH, 10, FALSE)</f>
        <v>3</v>
      </c>
      <c r="H59" s="35">
        <f>VLOOKUP(ClusterSemarang!$B59,Resource!$E:$AH, 11, FALSE)</f>
        <v>5</v>
      </c>
      <c r="I59" s="35">
        <f>VLOOKUP(ClusterSemarang!$B59,Resource!$E:$AH, 12, FALSE)</f>
        <v>4</v>
      </c>
      <c r="J59" s="35">
        <f>VLOOKUP(ClusterSemarang!$B59,Resource!$E:$AH, 13, FALSE)</f>
        <v>4</v>
      </c>
      <c r="K59" s="35">
        <f>VLOOKUP(ClusterSemarang!$B59,Resource!$E:$AH, 15, FALSE)</f>
        <v>4</v>
      </c>
      <c r="L59" s="35">
        <f>VLOOKUP(ClusterSemarang!$B59,Resource!$E:$AH, 16, FALSE)</f>
        <v>3</v>
      </c>
      <c r="M59" s="35">
        <f>VLOOKUP(ClusterSemarang!$B59,Resource!$E:$AH, 17, FALSE)</f>
        <v>3</v>
      </c>
      <c r="N59" s="35">
        <f>VLOOKUP(ClusterSemarang!$B59,Resource!$E:$AH, 18, FALSE)</f>
        <v>3</v>
      </c>
      <c r="O59" s="35">
        <f>VLOOKUP(ClusterSemarang!$B59,Resource!$E:$AH, 19, FALSE)</f>
        <v>4</v>
      </c>
      <c r="P59" s="35">
        <f>VLOOKUP(ClusterSemarang!$B59,Resource!$E:$AH, 20, FALSE)</f>
        <v>4</v>
      </c>
      <c r="Q59" s="35">
        <f>VLOOKUP(ClusterSemarang!$B59,Resource!$E:$AH, 21, FALSE)</f>
        <v>3</v>
      </c>
      <c r="R59" s="35">
        <f>VLOOKUP(ClusterSemarang!$B59,Resource!$E:$AH, 24, FALSE)</f>
        <v>4</v>
      </c>
      <c r="S59" s="35">
        <f>VLOOKUP(ClusterSemarang!$B59,Resource!$E:$AH, 25, FALSE)</f>
        <v>4</v>
      </c>
      <c r="T59" s="35">
        <f>VLOOKUP(ClusterSemarang!$B59,Resource!$E:$AH, 26, FALSE)</f>
        <v>4</v>
      </c>
      <c r="U59" s="35">
        <f>VLOOKUP(ClusterSemarang!$B59,Resource!$E:$AH, 27, FALSE)</f>
        <v>4</v>
      </c>
      <c r="V59" s="35">
        <f>VLOOKUP(ClusterSemarang!$B59,Resource!$E:$AH, 28, FALSE)</f>
        <v>3</v>
      </c>
      <c r="W59" s="35">
        <f>VLOOKUP(ClusterSemarang!$B59,Resource!$E:$AH, 29, FALSE)</f>
        <v>4</v>
      </c>
    </row>
    <row r="60" spans="1:23">
      <c r="A60" s="25">
        <v>21</v>
      </c>
      <c r="B60" s="35">
        <v>2702327204</v>
      </c>
      <c r="C60" s="35">
        <f>VLOOKUP(ClusterSemarang!$B60,Resource!$E:$AH, 6, FALSE)</f>
        <v>0</v>
      </c>
      <c r="D60" s="35">
        <f>VLOOKUP(ClusterSemarang!$B60,Resource!$E:$AH, 7, FALSE)</f>
        <v>3</v>
      </c>
      <c r="E60" s="35">
        <f>VLOOKUP(ClusterSemarang!$B60,Resource!$E:$AH, 8, FALSE)</f>
        <v>3</v>
      </c>
      <c r="F60" s="35">
        <f>VLOOKUP(ClusterSemarang!$B60,Resource!$E:$AH, 9, FALSE)</f>
        <v>3</v>
      </c>
      <c r="G60" s="35">
        <f>VLOOKUP(ClusterSemarang!$B60,Resource!$E:$AH, 10, FALSE)</f>
        <v>3</v>
      </c>
      <c r="H60" s="35">
        <f>VLOOKUP(ClusterSemarang!$B60,Resource!$E:$AH, 11, FALSE)</f>
        <v>3</v>
      </c>
      <c r="I60" s="35">
        <f>VLOOKUP(ClusterSemarang!$B60,Resource!$E:$AH, 12, FALSE)</f>
        <v>3</v>
      </c>
      <c r="J60" s="35">
        <f>VLOOKUP(ClusterSemarang!$B60,Resource!$E:$AH, 13, FALSE)</f>
        <v>3</v>
      </c>
      <c r="K60" s="35">
        <f>VLOOKUP(ClusterSemarang!$B60,Resource!$E:$AH, 15, FALSE)</f>
        <v>4</v>
      </c>
      <c r="L60" s="35">
        <f>VLOOKUP(ClusterSemarang!$B60,Resource!$E:$AH, 16, FALSE)</f>
        <v>3</v>
      </c>
      <c r="M60" s="35">
        <f>VLOOKUP(ClusterSemarang!$B60,Resource!$E:$AH, 17, FALSE)</f>
        <v>3</v>
      </c>
      <c r="N60" s="35">
        <f>VLOOKUP(ClusterSemarang!$B60,Resource!$E:$AH, 18, FALSE)</f>
        <v>3</v>
      </c>
      <c r="O60" s="35">
        <f>VLOOKUP(ClusterSemarang!$B60,Resource!$E:$AH, 19, FALSE)</f>
        <v>4</v>
      </c>
      <c r="P60" s="35">
        <f>VLOOKUP(ClusterSemarang!$B60,Resource!$E:$AH, 20, FALSE)</f>
        <v>4</v>
      </c>
      <c r="Q60" s="35">
        <f>VLOOKUP(ClusterSemarang!$B60,Resource!$E:$AH, 21, FALSE)</f>
        <v>4</v>
      </c>
      <c r="R60" s="35">
        <f>VLOOKUP(ClusterSemarang!$B60,Resource!$E:$AH, 24, FALSE)</f>
        <v>4</v>
      </c>
      <c r="S60" s="35">
        <f>VLOOKUP(ClusterSemarang!$B60,Resource!$E:$AH, 25, FALSE)</f>
        <v>4</v>
      </c>
      <c r="T60" s="35">
        <f>VLOOKUP(ClusterSemarang!$B60,Resource!$E:$AH, 26, FALSE)</f>
        <v>3</v>
      </c>
      <c r="U60" s="35">
        <f>VLOOKUP(ClusterSemarang!$B60,Resource!$E:$AH, 27, FALSE)</f>
        <v>3</v>
      </c>
      <c r="V60" s="35">
        <f>VLOOKUP(ClusterSemarang!$B60,Resource!$E:$AH, 28, FALSE)</f>
        <v>2</v>
      </c>
      <c r="W60" s="35">
        <f>VLOOKUP(ClusterSemarang!$B60,Resource!$E:$AH, 29, FALSE)</f>
        <v>3</v>
      </c>
    </row>
    <row r="61" spans="1:23">
      <c r="A61" s="25">
        <v>43</v>
      </c>
      <c r="B61" s="35">
        <v>2702265995</v>
      </c>
      <c r="C61" s="35">
        <f>VLOOKUP(ClusterSemarang!$B61,Resource!$E:$AH, 6, FALSE)</f>
        <v>2</v>
      </c>
      <c r="D61" s="35">
        <f>VLOOKUP(ClusterSemarang!$B61,Resource!$E:$AH, 7, FALSE)</f>
        <v>5</v>
      </c>
      <c r="E61" s="35">
        <f>VLOOKUP(ClusterSemarang!$B61,Resource!$E:$AH, 8, FALSE)</f>
        <v>5</v>
      </c>
      <c r="F61" s="35">
        <f>VLOOKUP(ClusterSemarang!$B61,Resource!$E:$AH, 9, FALSE)</f>
        <v>5</v>
      </c>
      <c r="G61" s="35">
        <f>VLOOKUP(ClusterSemarang!$B61,Resource!$E:$AH, 10, FALSE)</f>
        <v>4</v>
      </c>
      <c r="H61" s="35">
        <f>VLOOKUP(ClusterSemarang!$B61,Resource!$E:$AH, 11, FALSE)</f>
        <v>5</v>
      </c>
      <c r="I61" s="35">
        <f>VLOOKUP(ClusterSemarang!$B61,Resource!$E:$AH, 12, FALSE)</f>
        <v>5</v>
      </c>
      <c r="J61" s="35">
        <f>VLOOKUP(ClusterSemarang!$B61,Resource!$E:$AH, 13, FALSE)</f>
        <v>5</v>
      </c>
      <c r="K61" s="35">
        <f>VLOOKUP(ClusterSemarang!$B61,Resource!$E:$AH, 15, FALSE)</f>
        <v>5</v>
      </c>
      <c r="L61" s="35">
        <f>VLOOKUP(ClusterSemarang!$B61,Resource!$E:$AH, 16, FALSE)</f>
        <v>4</v>
      </c>
      <c r="M61" s="35">
        <f>VLOOKUP(ClusterSemarang!$B61,Resource!$E:$AH, 17, FALSE)</f>
        <v>4</v>
      </c>
      <c r="N61" s="35">
        <f>VLOOKUP(ClusterSemarang!$B61,Resource!$E:$AH, 18, FALSE)</f>
        <v>5</v>
      </c>
      <c r="O61" s="35">
        <f>VLOOKUP(ClusterSemarang!$B61,Resource!$E:$AH, 19, FALSE)</f>
        <v>3</v>
      </c>
      <c r="P61" s="35">
        <f>VLOOKUP(ClusterSemarang!$B61,Resource!$E:$AH, 20, FALSE)</f>
        <v>4</v>
      </c>
      <c r="Q61" s="35">
        <f>VLOOKUP(ClusterSemarang!$B61,Resource!$E:$AH, 21, FALSE)</f>
        <v>4</v>
      </c>
      <c r="R61" s="35">
        <f>VLOOKUP(ClusterSemarang!$B61,Resource!$E:$AH, 24, FALSE)</f>
        <v>2</v>
      </c>
      <c r="S61" s="35">
        <f>VLOOKUP(ClusterSemarang!$B61,Resource!$E:$AH, 25, FALSE)</f>
        <v>2</v>
      </c>
      <c r="T61" s="35">
        <f>VLOOKUP(ClusterSemarang!$B61,Resource!$E:$AH, 26, FALSE)</f>
        <v>5</v>
      </c>
      <c r="U61" s="35">
        <f>VLOOKUP(ClusterSemarang!$B61,Resource!$E:$AH, 27, FALSE)</f>
        <v>5</v>
      </c>
      <c r="V61" s="35">
        <f>VLOOKUP(ClusterSemarang!$B61,Resource!$E:$AH, 28, FALSE)</f>
        <v>5</v>
      </c>
      <c r="W61" s="35">
        <f>VLOOKUP(ClusterSemarang!$B61,Resource!$E:$AH, 29, FALSE)</f>
        <v>5</v>
      </c>
    </row>
    <row r="62" spans="1:23">
      <c r="A62" s="25">
        <v>32</v>
      </c>
      <c r="B62" s="35">
        <v>2702243691</v>
      </c>
      <c r="C62" s="35">
        <f>VLOOKUP(ClusterSemarang!$B62,Resource!$E:$AH, 6, FALSE)</f>
        <v>0</v>
      </c>
      <c r="D62" s="35">
        <f>VLOOKUP(ClusterSemarang!$B62,Resource!$E:$AH, 7, FALSE)</f>
        <v>3</v>
      </c>
      <c r="E62" s="35">
        <f>VLOOKUP(ClusterSemarang!$B62,Resource!$E:$AH, 8, FALSE)</f>
        <v>3</v>
      </c>
      <c r="F62" s="35">
        <f>VLOOKUP(ClusterSemarang!$B62,Resource!$E:$AH, 9, FALSE)</f>
        <v>3</v>
      </c>
      <c r="G62" s="35">
        <f>VLOOKUP(ClusterSemarang!$B62,Resource!$E:$AH, 10, FALSE)</f>
        <v>3</v>
      </c>
      <c r="H62" s="35">
        <f>VLOOKUP(ClusterSemarang!$B62,Resource!$E:$AH, 11, FALSE)</f>
        <v>3</v>
      </c>
      <c r="I62" s="35">
        <f>VLOOKUP(ClusterSemarang!$B62,Resource!$E:$AH, 12, FALSE)</f>
        <v>3</v>
      </c>
      <c r="J62" s="35">
        <f>VLOOKUP(ClusterSemarang!$B62,Resource!$E:$AH, 13, FALSE)</f>
        <v>3</v>
      </c>
      <c r="K62" s="35">
        <f>VLOOKUP(ClusterSemarang!$B62,Resource!$E:$AH, 15, FALSE)</f>
        <v>3</v>
      </c>
      <c r="L62" s="35">
        <f>VLOOKUP(ClusterSemarang!$B62,Resource!$E:$AH, 16, FALSE)</f>
        <v>3</v>
      </c>
      <c r="M62" s="35">
        <f>VLOOKUP(ClusterSemarang!$B62,Resource!$E:$AH, 17, FALSE)</f>
        <v>3</v>
      </c>
      <c r="N62" s="35">
        <f>VLOOKUP(ClusterSemarang!$B62,Resource!$E:$AH, 18, FALSE)</f>
        <v>3</v>
      </c>
      <c r="O62" s="35">
        <f>VLOOKUP(ClusterSemarang!$B62,Resource!$E:$AH, 19, FALSE)</f>
        <v>3</v>
      </c>
      <c r="P62" s="35">
        <f>VLOOKUP(ClusterSemarang!$B62,Resource!$E:$AH, 20, FALSE)</f>
        <v>3</v>
      </c>
      <c r="Q62" s="35">
        <f>VLOOKUP(ClusterSemarang!$B62,Resource!$E:$AH, 21, FALSE)</f>
        <v>3</v>
      </c>
      <c r="R62" s="35">
        <f>VLOOKUP(ClusterSemarang!$B62,Resource!$E:$AH, 24, FALSE)</f>
        <v>3</v>
      </c>
      <c r="S62" s="35">
        <f>VLOOKUP(ClusterSemarang!$B62,Resource!$E:$AH, 25, FALSE)</f>
        <v>3</v>
      </c>
      <c r="T62" s="35">
        <f>VLOOKUP(ClusterSemarang!$B62,Resource!$E:$AH, 26, FALSE)</f>
        <v>3</v>
      </c>
      <c r="U62" s="35">
        <f>VLOOKUP(ClusterSemarang!$B62,Resource!$E:$AH, 27, FALSE)</f>
        <v>3</v>
      </c>
      <c r="V62" s="35">
        <f>VLOOKUP(ClusterSemarang!$B62,Resource!$E:$AH, 28, FALSE)</f>
        <v>3</v>
      </c>
      <c r="W62" s="35">
        <f>VLOOKUP(ClusterSemarang!$B62,Resource!$E:$AH, 29, FALSE)</f>
        <v>3</v>
      </c>
    </row>
    <row r="63" spans="1:23">
      <c r="A63" s="25">
        <v>23</v>
      </c>
      <c r="B63" s="35">
        <v>2702312751</v>
      </c>
      <c r="C63" s="35">
        <f>VLOOKUP(ClusterSemarang!$B63,Resource!$E:$AH, 6, FALSE)</f>
        <v>2</v>
      </c>
      <c r="D63" s="35">
        <f>VLOOKUP(ClusterSemarang!$B63,Resource!$E:$AH, 7, FALSE)</f>
        <v>5</v>
      </c>
      <c r="E63" s="35">
        <f>VLOOKUP(ClusterSemarang!$B63,Resource!$E:$AH, 8, FALSE)</f>
        <v>5</v>
      </c>
      <c r="F63" s="35">
        <f>VLOOKUP(ClusterSemarang!$B63,Resource!$E:$AH, 9, FALSE)</f>
        <v>5</v>
      </c>
      <c r="G63" s="35">
        <f>VLOOKUP(ClusterSemarang!$B63,Resource!$E:$AH, 10, FALSE)</f>
        <v>5</v>
      </c>
      <c r="H63" s="35">
        <f>VLOOKUP(ClusterSemarang!$B63,Resource!$E:$AH, 11, FALSE)</f>
        <v>5</v>
      </c>
      <c r="I63" s="35">
        <f>VLOOKUP(ClusterSemarang!$B63,Resource!$E:$AH, 12, FALSE)</f>
        <v>5</v>
      </c>
      <c r="J63" s="35">
        <f>VLOOKUP(ClusterSemarang!$B63,Resource!$E:$AH, 13, FALSE)</f>
        <v>5</v>
      </c>
      <c r="K63" s="35">
        <f>VLOOKUP(ClusterSemarang!$B63,Resource!$E:$AH, 15, FALSE)</f>
        <v>4</v>
      </c>
      <c r="L63" s="35">
        <f>VLOOKUP(ClusterSemarang!$B63,Resource!$E:$AH, 16, FALSE)</f>
        <v>4</v>
      </c>
      <c r="M63" s="35">
        <f>VLOOKUP(ClusterSemarang!$B63,Resource!$E:$AH, 17, FALSE)</f>
        <v>4</v>
      </c>
      <c r="N63" s="35">
        <f>VLOOKUP(ClusterSemarang!$B63,Resource!$E:$AH, 18, FALSE)</f>
        <v>5</v>
      </c>
      <c r="O63" s="35">
        <f>VLOOKUP(ClusterSemarang!$B63,Resource!$E:$AH, 19, FALSE)</f>
        <v>4</v>
      </c>
      <c r="P63" s="35">
        <f>VLOOKUP(ClusterSemarang!$B63,Resource!$E:$AH, 20, FALSE)</f>
        <v>4</v>
      </c>
      <c r="Q63" s="35">
        <f>VLOOKUP(ClusterSemarang!$B63,Resource!$E:$AH, 21, FALSE)</f>
        <v>4</v>
      </c>
      <c r="R63" s="35">
        <f>VLOOKUP(ClusterSemarang!$B63,Resource!$E:$AH, 24, FALSE)</f>
        <v>5</v>
      </c>
      <c r="S63" s="35">
        <f>VLOOKUP(ClusterSemarang!$B63,Resource!$E:$AH, 25, FALSE)</f>
        <v>5</v>
      </c>
      <c r="T63" s="35">
        <f>VLOOKUP(ClusterSemarang!$B63,Resource!$E:$AH, 26, FALSE)</f>
        <v>5</v>
      </c>
      <c r="U63" s="35">
        <f>VLOOKUP(ClusterSemarang!$B63,Resource!$E:$AH, 27, FALSE)</f>
        <v>5</v>
      </c>
      <c r="V63" s="35">
        <f>VLOOKUP(ClusterSemarang!$B63,Resource!$E:$AH, 28, FALSE)</f>
        <v>5</v>
      </c>
      <c r="W63" s="35">
        <f>VLOOKUP(ClusterSemarang!$B63,Resource!$E:$AH, 29, FALSE)</f>
        <v>5</v>
      </c>
    </row>
    <row r="64" spans="1:23">
      <c r="A64" s="25">
        <v>31</v>
      </c>
      <c r="B64" s="35">
        <v>2702294130</v>
      </c>
      <c r="C64" s="35">
        <f>VLOOKUP(ClusterSemarang!$B64,Resource!$E:$AH, 6, FALSE)</f>
        <v>0</v>
      </c>
      <c r="D64" s="35">
        <f>VLOOKUP(ClusterSemarang!$B64,Resource!$E:$AH, 7, FALSE)</f>
        <v>3</v>
      </c>
      <c r="E64" s="35">
        <f>VLOOKUP(ClusterSemarang!$B64,Resource!$E:$AH, 8, FALSE)</f>
        <v>4</v>
      </c>
      <c r="F64" s="35">
        <f>VLOOKUP(ClusterSemarang!$B64,Resource!$E:$AH, 9, FALSE)</f>
        <v>4</v>
      </c>
      <c r="G64" s="35">
        <f>VLOOKUP(ClusterSemarang!$B64,Resource!$E:$AH, 10, FALSE)</f>
        <v>4</v>
      </c>
      <c r="H64" s="35">
        <f>VLOOKUP(ClusterSemarang!$B64,Resource!$E:$AH, 11, FALSE)</f>
        <v>5</v>
      </c>
      <c r="I64" s="35">
        <f>VLOOKUP(ClusterSemarang!$B64,Resource!$E:$AH, 12, FALSE)</f>
        <v>5</v>
      </c>
      <c r="J64" s="35">
        <f>VLOOKUP(ClusterSemarang!$B64,Resource!$E:$AH, 13, FALSE)</f>
        <v>5</v>
      </c>
      <c r="K64" s="35">
        <f>VLOOKUP(ClusterSemarang!$B64,Resource!$E:$AH, 15, FALSE)</f>
        <v>3</v>
      </c>
      <c r="L64" s="35">
        <f>VLOOKUP(ClusterSemarang!$B64,Resource!$E:$AH, 16, FALSE)</f>
        <v>3</v>
      </c>
      <c r="M64" s="35">
        <f>VLOOKUP(ClusterSemarang!$B64,Resource!$E:$AH, 17, FALSE)</f>
        <v>2</v>
      </c>
      <c r="N64" s="35">
        <f>VLOOKUP(ClusterSemarang!$B64,Resource!$E:$AH, 18, FALSE)</f>
        <v>3</v>
      </c>
      <c r="O64" s="35">
        <f>VLOOKUP(ClusterSemarang!$B64,Resource!$E:$AH, 19, FALSE)</f>
        <v>2</v>
      </c>
      <c r="P64" s="35">
        <f>VLOOKUP(ClusterSemarang!$B64,Resource!$E:$AH, 20, FALSE)</f>
        <v>4</v>
      </c>
      <c r="Q64" s="35">
        <f>VLOOKUP(ClusterSemarang!$B64,Resource!$E:$AH, 21, FALSE)</f>
        <v>4</v>
      </c>
      <c r="R64" s="35">
        <f>VLOOKUP(ClusterSemarang!$B64,Resource!$E:$AH, 24, FALSE)</f>
        <v>4</v>
      </c>
      <c r="S64" s="35">
        <f>VLOOKUP(ClusterSemarang!$B64,Resource!$E:$AH, 25, FALSE)</f>
        <v>3</v>
      </c>
      <c r="T64" s="35">
        <f>VLOOKUP(ClusterSemarang!$B64,Resource!$E:$AH, 26, FALSE)</f>
        <v>4</v>
      </c>
      <c r="U64" s="35">
        <f>VLOOKUP(ClusterSemarang!$B64,Resource!$E:$AH, 27, FALSE)</f>
        <v>3</v>
      </c>
      <c r="V64" s="35">
        <f>VLOOKUP(ClusterSemarang!$B64,Resource!$E:$AH, 28, FALSE)</f>
        <v>3</v>
      </c>
      <c r="W64" s="35">
        <f>VLOOKUP(ClusterSemarang!$B64,Resource!$E:$AH, 29, FALSE)</f>
        <v>3</v>
      </c>
    </row>
    <row r="65" spans="1:23">
      <c r="A65" s="25">
        <v>25</v>
      </c>
      <c r="B65" s="35">
        <v>2702299882</v>
      </c>
      <c r="C65" s="35">
        <f>VLOOKUP(ClusterSemarang!$B65,Resource!$E:$AH, 6, FALSE)</f>
        <v>1</v>
      </c>
      <c r="D65" s="35">
        <f>VLOOKUP(ClusterSemarang!$B65,Resource!$E:$AH, 7, FALSE)</f>
        <v>4</v>
      </c>
      <c r="E65" s="35">
        <f>VLOOKUP(ClusterSemarang!$B65,Resource!$E:$AH, 8, FALSE)</f>
        <v>4</v>
      </c>
      <c r="F65" s="35">
        <f>VLOOKUP(ClusterSemarang!$B65,Resource!$E:$AH, 9, FALSE)</f>
        <v>4</v>
      </c>
      <c r="G65" s="35">
        <f>VLOOKUP(ClusterSemarang!$B65,Resource!$E:$AH, 10, FALSE)</f>
        <v>4</v>
      </c>
      <c r="H65" s="35">
        <f>VLOOKUP(ClusterSemarang!$B65,Resource!$E:$AH, 11, FALSE)</f>
        <v>4</v>
      </c>
      <c r="I65" s="35">
        <f>VLOOKUP(ClusterSemarang!$B65,Resource!$E:$AH, 12, FALSE)</f>
        <v>4</v>
      </c>
      <c r="J65" s="35">
        <f>VLOOKUP(ClusterSemarang!$B65,Resource!$E:$AH, 13, FALSE)</f>
        <v>4</v>
      </c>
      <c r="K65" s="35">
        <f>VLOOKUP(ClusterSemarang!$B65,Resource!$E:$AH, 15, FALSE)</f>
        <v>4</v>
      </c>
      <c r="L65" s="35">
        <f>VLOOKUP(ClusterSemarang!$B65,Resource!$E:$AH, 16, FALSE)</f>
        <v>4</v>
      </c>
      <c r="M65" s="35">
        <f>VLOOKUP(ClusterSemarang!$B65,Resource!$E:$AH, 17, FALSE)</f>
        <v>4</v>
      </c>
      <c r="N65" s="35">
        <f>VLOOKUP(ClusterSemarang!$B65,Resource!$E:$AH, 18, FALSE)</f>
        <v>4</v>
      </c>
      <c r="O65" s="35">
        <f>VLOOKUP(ClusterSemarang!$B65,Resource!$E:$AH, 19, FALSE)</f>
        <v>4</v>
      </c>
      <c r="P65" s="35">
        <f>VLOOKUP(ClusterSemarang!$B65,Resource!$E:$AH, 20, FALSE)</f>
        <v>4</v>
      </c>
      <c r="Q65" s="35">
        <f>VLOOKUP(ClusterSemarang!$B65,Resource!$E:$AH, 21, FALSE)</f>
        <v>4</v>
      </c>
      <c r="R65" s="35">
        <f>VLOOKUP(ClusterSemarang!$B65,Resource!$E:$AH, 24, FALSE)</f>
        <v>4</v>
      </c>
      <c r="S65" s="35">
        <f>VLOOKUP(ClusterSemarang!$B65,Resource!$E:$AH, 25, FALSE)</f>
        <v>4</v>
      </c>
      <c r="T65" s="35">
        <f>VLOOKUP(ClusterSemarang!$B65,Resource!$E:$AH, 26, FALSE)</f>
        <v>5</v>
      </c>
      <c r="U65" s="35">
        <f>VLOOKUP(ClusterSemarang!$B65,Resource!$E:$AH, 27, FALSE)</f>
        <v>4</v>
      </c>
      <c r="V65" s="35">
        <f>VLOOKUP(ClusterSemarang!$B65,Resource!$E:$AH, 28, FALSE)</f>
        <v>4</v>
      </c>
      <c r="W65" s="35">
        <f>VLOOKUP(ClusterSemarang!$B65,Resource!$E:$AH, 29, FALSE)</f>
        <v>4</v>
      </c>
    </row>
    <row r="66" spans="1:23">
      <c r="A66" s="25">
        <v>13</v>
      </c>
      <c r="B66" s="35">
        <v>2702362876</v>
      </c>
      <c r="C66" s="35">
        <f>VLOOKUP(ClusterSemarang!$B66,Resource!$E:$AH, 6, FALSE)</f>
        <v>1</v>
      </c>
      <c r="D66" s="35">
        <f>VLOOKUP(ClusterSemarang!$B66,Resource!$E:$AH, 7, FALSE)</f>
        <v>5</v>
      </c>
      <c r="E66" s="35">
        <f>VLOOKUP(ClusterSemarang!$B66,Resource!$E:$AH, 8, FALSE)</f>
        <v>5</v>
      </c>
      <c r="F66" s="35">
        <f>VLOOKUP(ClusterSemarang!$B66,Resource!$E:$AH, 9, FALSE)</f>
        <v>5</v>
      </c>
      <c r="G66" s="35">
        <f>VLOOKUP(ClusterSemarang!$B66,Resource!$E:$AH, 10, FALSE)</f>
        <v>4</v>
      </c>
      <c r="H66" s="35">
        <f>VLOOKUP(ClusterSemarang!$B66,Resource!$E:$AH, 11, FALSE)</f>
        <v>5</v>
      </c>
      <c r="I66" s="35">
        <f>VLOOKUP(ClusterSemarang!$B66,Resource!$E:$AH, 12, FALSE)</f>
        <v>5</v>
      </c>
      <c r="J66" s="35">
        <f>VLOOKUP(ClusterSemarang!$B66,Resource!$E:$AH, 13, FALSE)</f>
        <v>5</v>
      </c>
      <c r="K66" s="35">
        <f>VLOOKUP(ClusterSemarang!$B66,Resource!$E:$AH, 15, FALSE)</f>
        <v>4</v>
      </c>
      <c r="L66" s="35">
        <f>VLOOKUP(ClusterSemarang!$B66,Resource!$E:$AH, 16, FALSE)</f>
        <v>5</v>
      </c>
      <c r="M66" s="35">
        <f>VLOOKUP(ClusterSemarang!$B66,Resource!$E:$AH, 17, FALSE)</f>
        <v>2</v>
      </c>
      <c r="N66" s="35">
        <f>VLOOKUP(ClusterSemarang!$B66,Resource!$E:$AH, 18, FALSE)</f>
        <v>3</v>
      </c>
      <c r="O66" s="35">
        <f>VLOOKUP(ClusterSemarang!$B66,Resource!$E:$AH, 19, FALSE)</f>
        <v>3</v>
      </c>
      <c r="P66" s="35">
        <f>VLOOKUP(ClusterSemarang!$B66,Resource!$E:$AH, 20, FALSE)</f>
        <v>4</v>
      </c>
      <c r="Q66" s="35">
        <f>VLOOKUP(ClusterSemarang!$B66,Resource!$E:$AH, 21, FALSE)</f>
        <v>4</v>
      </c>
      <c r="R66" s="35">
        <f>VLOOKUP(ClusterSemarang!$B66,Resource!$E:$AH, 24, FALSE)</f>
        <v>4</v>
      </c>
      <c r="S66" s="35">
        <f>VLOOKUP(ClusterSemarang!$B66,Resource!$E:$AH, 25, FALSE)</f>
        <v>5</v>
      </c>
      <c r="T66" s="35">
        <f>VLOOKUP(ClusterSemarang!$B66,Resource!$E:$AH, 26, FALSE)</f>
        <v>5</v>
      </c>
      <c r="U66" s="35">
        <f>VLOOKUP(ClusterSemarang!$B66,Resource!$E:$AH, 27, FALSE)</f>
        <v>5</v>
      </c>
      <c r="V66" s="35">
        <f>VLOOKUP(ClusterSemarang!$B66,Resource!$E:$AH, 28, FALSE)</f>
        <v>2</v>
      </c>
      <c r="W66" s="35">
        <f>VLOOKUP(ClusterSemarang!$B66,Resource!$E:$AH, 29, FALSE)</f>
        <v>4</v>
      </c>
    </row>
    <row r="67" spans="1:23">
      <c r="A67" s="25">
        <v>34</v>
      </c>
      <c r="B67" s="35">
        <v>2702367901</v>
      </c>
      <c r="C67" s="35">
        <f>VLOOKUP(ClusterSemarang!$B67,Resource!$E:$AH, 6, FALSE)</f>
        <v>1</v>
      </c>
      <c r="D67" s="35">
        <f>VLOOKUP(ClusterSemarang!$B67,Resource!$E:$AH, 7, FALSE)</f>
        <v>4</v>
      </c>
      <c r="E67" s="35">
        <f>VLOOKUP(ClusterSemarang!$B67,Resource!$E:$AH, 8, FALSE)</f>
        <v>4</v>
      </c>
      <c r="F67" s="35">
        <f>VLOOKUP(ClusterSemarang!$B67,Resource!$E:$AH, 9, FALSE)</f>
        <v>4</v>
      </c>
      <c r="G67" s="35">
        <f>VLOOKUP(ClusterSemarang!$B67,Resource!$E:$AH, 10, FALSE)</f>
        <v>4</v>
      </c>
      <c r="H67" s="35">
        <f>VLOOKUP(ClusterSemarang!$B67,Resource!$E:$AH, 11, FALSE)</f>
        <v>4</v>
      </c>
      <c r="I67" s="35">
        <f>VLOOKUP(ClusterSemarang!$B67,Resource!$E:$AH, 12, FALSE)</f>
        <v>4</v>
      </c>
      <c r="J67" s="35">
        <f>VLOOKUP(ClusterSemarang!$B67,Resource!$E:$AH, 13, FALSE)</f>
        <v>4</v>
      </c>
      <c r="K67" s="35">
        <f>VLOOKUP(ClusterSemarang!$B67,Resource!$E:$AH, 15, FALSE)</f>
        <v>4</v>
      </c>
      <c r="L67" s="35">
        <f>VLOOKUP(ClusterSemarang!$B67,Resource!$E:$AH, 16, FALSE)</f>
        <v>4</v>
      </c>
      <c r="M67" s="35">
        <f>VLOOKUP(ClusterSemarang!$B67,Resource!$E:$AH, 17, FALSE)</f>
        <v>4</v>
      </c>
      <c r="N67" s="35">
        <f>VLOOKUP(ClusterSemarang!$B67,Resource!$E:$AH, 18, FALSE)</f>
        <v>4</v>
      </c>
      <c r="O67" s="35">
        <f>VLOOKUP(ClusterSemarang!$B67,Resource!$E:$AH, 19, FALSE)</f>
        <v>4</v>
      </c>
      <c r="P67" s="35">
        <f>VLOOKUP(ClusterSemarang!$B67,Resource!$E:$AH, 20, FALSE)</f>
        <v>4</v>
      </c>
      <c r="Q67" s="35">
        <f>VLOOKUP(ClusterSemarang!$B67,Resource!$E:$AH, 21, FALSE)</f>
        <v>4</v>
      </c>
      <c r="R67" s="35">
        <f>VLOOKUP(ClusterSemarang!$B67,Resource!$E:$AH, 24, FALSE)</f>
        <v>3</v>
      </c>
      <c r="S67" s="35">
        <f>VLOOKUP(ClusterSemarang!$B67,Resource!$E:$AH, 25, FALSE)</f>
        <v>4</v>
      </c>
      <c r="T67" s="35">
        <f>VLOOKUP(ClusterSemarang!$B67,Resource!$E:$AH, 26, FALSE)</f>
        <v>4</v>
      </c>
      <c r="U67" s="35">
        <f>VLOOKUP(ClusterSemarang!$B67,Resource!$E:$AH, 27, FALSE)</f>
        <v>4</v>
      </c>
      <c r="V67" s="35">
        <f>VLOOKUP(ClusterSemarang!$B67,Resource!$E:$AH, 28, FALSE)</f>
        <v>3</v>
      </c>
      <c r="W67" s="35">
        <f>VLOOKUP(ClusterSemarang!$B67,Resource!$E:$AH, 29, FALSE)</f>
        <v>4</v>
      </c>
    </row>
    <row r="68" spans="1:23">
      <c r="A68" s="25">
        <v>44</v>
      </c>
      <c r="B68" s="35">
        <v>2702294105</v>
      </c>
      <c r="C68" s="35">
        <f>VLOOKUP(ClusterSemarang!$B68,Resource!$E:$AH, 6, FALSE)</f>
        <v>3</v>
      </c>
      <c r="D68" s="35">
        <f>VLOOKUP(ClusterSemarang!$B68,Resource!$E:$AH, 7, FALSE)</f>
        <v>3</v>
      </c>
      <c r="E68" s="35">
        <f>VLOOKUP(ClusterSemarang!$B68,Resource!$E:$AH, 8, FALSE)</f>
        <v>3</v>
      </c>
      <c r="F68" s="35">
        <f>VLOOKUP(ClusterSemarang!$B68,Resource!$E:$AH, 9, FALSE)</f>
        <v>4</v>
      </c>
      <c r="G68" s="35">
        <f>VLOOKUP(ClusterSemarang!$B68,Resource!$E:$AH, 10, FALSE)</f>
        <v>4</v>
      </c>
      <c r="H68" s="35">
        <f>VLOOKUP(ClusterSemarang!$B68,Resource!$E:$AH, 11, FALSE)</f>
        <v>4</v>
      </c>
      <c r="I68" s="35">
        <f>VLOOKUP(ClusterSemarang!$B68,Resource!$E:$AH, 12, FALSE)</f>
        <v>4</v>
      </c>
      <c r="J68" s="35">
        <f>VLOOKUP(ClusterSemarang!$B68,Resource!$E:$AH, 13, FALSE)</f>
        <v>5</v>
      </c>
      <c r="K68" s="35">
        <f>VLOOKUP(ClusterSemarang!$B68,Resource!$E:$AH, 15, FALSE)</f>
        <v>4</v>
      </c>
      <c r="L68" s="35">
        <f>VLOOKUP(ClusterSemarang!$B68,Resource!$E:$AH, 16, FALSE)</f>
        <v>4</v>
      </c>
      <c r="M68" s="35">
        <f>VLOOKUP(ClusterSemarang!$B68,Resource!$E:$AH, 17, FALSE)</f>
        <v>3</v>
      </c>
      <c r="N68" s="35">
        <f>VLOOKUP(ClusterSemarang!$B68,Resource!$E:$AH, 18, FALSE)</f>
        <v>4</v>
      </c>
      <c r="O68" s="35">
        <f>VLOOKUP(ClusterSemarang!$B68,Resource!$E:$AH, 19, FALSE)</f>
        <v>2</v>
      </c>
      <c r="P68" s="35">
        <f>VLOOKUP(ClusterSemarang!$B68,Resource!$E:$AH, 20, FALSE)</f>
        <v>4</v>
      </c>
      <c r="Q68" s="35">
        <f>VLOOKUP(ClusterSemarang!$B68,Resource!$E:$AH, 21, FALSE)</f>
        <v>4</v>
      </c>
      <c r="R68" s="35">
        <f>VLOOKUP(ClusterSemarang!$B68,Resource!$E:$AH, 24, FALSE)</f>
        <v>4</v>
      </c>
      <c r="S68" s="35">
        <f>VLOOKUP(ClusterSemarang!$B68,Resource!$E:$AH, 25, FALSE)</f>
        <v>4</v>
      </c>
      <c r="T68" s="35">
        <f>VLOOKUP(ClusterSemarang!$B68,Resource!$E:$AH, 26, FALSE)</f>
        <v>4</v>
      </c>
      <c r="U68" s="35">
        <f>VLOOKUP(ClusterSemarang!$B68,Resource!$E:$AH, 27, FALSE)</f>
        <v>4</v>
      </c>
      <c r="V68" s="35">
        <f>VLOOKUP(ClusterSemarang!$B68,Resource!$E:$AH, 28, FALSE)</f>
        <v>4</v>
      </c>
      <c r="W68" s="35">
        <f>VLOOKUP(ClusterSemarang!$B68,Resource!$E:$AH, 29, FALSE)</f>
        <v>4</v>
      </c>
    </row>
    <row r="69" spans="1:23">
      <c r="A69" s="25">
        <v>26</v>
      </c>
      <c r="B69" s="35">
        <v>2702382184</v>
      </c>
      <c r="C69" s="35">
        <f>VLOOKUP(ClusterSemarang!$B69,Resource!$E:$AH, 6, FALSE)</f>
        <v>1</v>
      </c>
      <c r="D69" s="35">
        <f>VLOOKUP(ClusterSemarang!$B69,Resource!$E:$AH, 7, FALSE)</f>
        <v>3</v>
      </c>
      <c r="E69" s="35">
        <f>VLOOKUP(ClusterSemarang!$B69,Resource!$E:$AH, 8, FALSE)</f>
        <v>4</v>
      </c>
      <c r="F69" s="35">
        <f>VLOOKUP(ClusterSemarang!$B69,Resource!$E:$AH, 9, FALSE)</f>
        <v>4</v>
      </c>
      <c r="G69" s="35">
        <f>VLOOKUP(ClusterSemarang!$B69,Resource!$E:$AH, 10, FALSE)</f>
        <v>4</v>
      </c>
      <c r="H69" s="35">
        <f>VLOOKUP(ClusterSemarang!$B69,Resource!$E:$AH, 11, FALSE)</f>
        <v>4</v>
      </c>
      <c r="I69" s="35">
        <f>VLOOKUP(ClusterSemarang!$B69,Resource!$E:$AH, 12, FALSE)</f>
        <v>4</v>
      </c>
      <c r="J69" s="35">
        <f>VLOOKUP(ClusterSemarang!$B69,Resource!$E:$AH, 13, FALSE)</f>
        <v>4</v>
      </c>
      <c r="K69" s="35">
        <f>VLOOKUP(ClusterSemarang!$B69,Resource!$E:$AH, 15, FALSE)</f>
        <v>4</v>
      </c>
      <c r="L69" s="35">
        <f>VLOOKUP(ClusterSemarang!$B69,Resource!$E:$AH, 16, FALSE)</f>
        <v>3</v>
      </c>
      <c r="M69" s="35">
        <f>VLOOKUP(ClusterSemarang!$B69,Resource!$E:$AH, 17, FALSE)</f>
        <v>3</v>
      </c>
      <c r="N69" s="35">
        <f>VLOOKUP(ClusterSemarang!$B69,Resource!$E:$AH, 18, FALSE)</f>
        <v>3</v>
      </c>
      <c r="O69" s="35">
        <f>VLOOKUP(ClusterSemarang!$B69,Resource!$E:$AH, 19, FALSE)</f>
        <v>4</v>
      </c>
      <c r="P69" s="35">
        <f>VLOOKUP(ClusterSemarang!$B69,Resource!$E:$AH, 20, FALSE)</f>
        <v>4</v>
      </c>
      <c r="Q69" s="35">
        <f>VLOOKUP(ClusterSemarang!$B69,Resource!$E:$AH, 21, FALSE)</f>
        <v>4</v>
      </c>
      <c r="R69" s="35">
        <f>VLOOKUP(ClusterSemarang!$B69,Resource!$E:$AH, 24, FALSE)</f>
        <v>3</v>
      </c>
      <c r="S69" s="35">
        <f>VLOOKUP(ClusterSemarang!$B69,Resource!$E:$AH, 25, FALSE)</f>
        <v>4</v>
      </c>
      <c r="T69" s="35">
        <f>VLOOKUP(ClusterSemarang!$B69,Resource!$E:$AH, 26, FALSE)</f>
        <v>3</v>
      </c>
      <c r="U69" s="35">
        <f>VLOOKUP(ClusterSemarang!$B69,Resource!$E:$AH, 27, FALSE)</f>
        <v>3</v>
      </c>
      <c r="V69" s="35">
        <f>VLOOKUP(ClusterSemarang!$B69,Resource!$E:$AH, 28, FALSE)</f>
        <v>4</v>
      </c>
      <c r="W69" s="35">
        <f>VLOOKUP(ClusterSemarang!$B69,Resource!$E:$AH, 29, FALSE)</f>
        <v>3</v>
      </c>
    </row>
    <row r="70" spans="1:23">
      <c r="A70" s="25">
        <v>14</v>
      </c>
      <c r="B70" s="35">
        <v>2702300902</v>
      </c>
      <c r="C70" s="35">
        <f>VLOOKUP(ClusterSemarang!$B70,Resource!$E:$AH, 6, FALSE)</f>
        <v>2</v>
      </c>
      <c r="D70" s="35">
        <f>VLOOKUP(ClusterSemarang!$B70,Resource!$E:$AH, 7, FALSE)</f>
        <v>4</v>
      </c>
      <c r="E70" s="35">
        <f>VLOOKUP(ClusterSemarang!$B70,Resource!$E:$AH, 8, FALSE)</f>
        <v>4</v>
      </c>
      <c r="F70" s="35">
        <f>VLOOKUP(ClusterSemarang!$B70,Resource!$E:$AH, 9, FALSE)</f>
        <v>5</v>
      </c>
      <c r="G70" s="35">
        <f>VLOOKUP(ClusterSemarang!$B70,Resource!$E:$AH, 10, FALSE)</f>
        <v>4</v>
      </c>
      <c r="H70" s="35">
        <f>VLOOKUP(ClusterSemarang!$B70,Resource!$E:$AH, 11, FALSE)</f>
        <v>5</v>
      </c>
      <c r="I70" s="35">
        <f>VLOOKUP(ClusterSemarang!$B70,Resource!$E:$AH, 12, FALSE)</f>
        <v>5</v>
      </c>
      <c r="J70" s="35">
        <f>VLOOKUP(ClusterSemarang!$B70,Resource!$E:$AH, 13, FALSE)</f>
        <v>4</v>
      </c>
      <c r="K70" s="35">
        <f>VLOOKUP(ClusterSemarang!$B70,Resource!$E:$AH, 15, FALSE)</f>
        <v>4</v>
      </c>
      <c r="L70" s="35">
        <f>VLOOKUP(ClusterSemarang!$B70,Resource!$E:$AH, 16, FALSE)</f>
        <v>4</v>
      </c>
      <c r="M70" s="35">
        <f>VLOOKUP(ClusterSemarang!$B70,Resource!$E:$AH, 17, FALSE)</f>
        <v>5</v>
      </c>
      <c r="N70" s="35">
        <f>VLOOKUP(ClusterSemarang!$B70,Resource!$E:$AH, 18, FALSE)</f>
        <v>4</v>
      </c>
      <c r="O70" s="35">
        <f>VLOOKUP(ClusterSemarang!$B70,Resource!$E:$AH, 19, FALSE)</f>
        <v>4</v>
      </c>
      <c r="P70" s="35">
        <f>VLOOKUP(ClusterSemarang!$B70,Resource!$E:$AH, 20, FALSE)</f>
        <v>4</v>
      </c>
      <c r="Q70" s="35">
        <f>VLOOKUP(ClusterSemarang!$B70,Resource!$E:$AH, 21, FALSE)</f>
        <v>5</v>
      </c>
      <c r="R70" s="35">
        <f>VLOOKUP(ClusterSemarang!$B70,Resource!$E:$AH, 24, FALSE)</f>
        <v>4</v>
      </c>
      <c r="S70" s="35">
        <f>VLOOKUP(ClusterSemarang!$B70,Resource!$E:$AH, 25, FALSE)</f>
        <v>5</v>
      </c>
      <c r="T70" s="35">
        <f>VLOOKUP(ClusterSemarang!$B70,Resource!$E:$AH, 26, FALSE)</f>
        <v>4</v>
      </c>
      <c r="U70" s="35">
        <f>VLOOKUP(ClusterSemarang!$B70,Resource!$E:$AH, 27, FALSE)</f>
        <v>4</v>
      </c>
      <c r="V70" s="35">
        <f>VLOOKUP(ClusterSemarang!$B70,Resource!$E:$AH, 28, FALSE)</f>
        <v>4</v>
      </c>
      <c r="W70" s="35">
        <f>VLOOKUP(ClusterSemarang!$B70,Resource!$E:$AH, 29, FALSE)</f>
        <v>5</v>
      </c>
    </row>
    <row r="71" spans="1:23">
      <c r="A71" s="25">
        <v>9</v>
      </c>
      <c r="B71" s="35">
        <v>2702300575</v>
      </c>
      <c r="C71" s="35">
        <f>VLOOKUP(ClusterSemarang!$B71,Resource!$E:$AH, 6, FALSE)</f>
        <v>1</v>
      </c>
      <c r="D71" s="35">
        <f>VLOOKUP(ClusterSemarang!$B71,Resource!$E:$AH, 7, FALSE)</f>
        <v>3</v>
      </c>
      <c r="E71" s="35">
        <f>VLOOKUP(ClusterSemarang!$B71,Resource!$E:$AH, 8, FALSE)</f>
        <v>4</v>
      </c>
      <c r="F71" s="35">
        <f>VLOOKUP(ClusterSemarang!$B71,Resource!$E:$AH, 9, FALSE)</f>
        <v>3</v>
      </c>
      <c r="G71" s="35">
        <f>VLOOKUP(ClusterSemarang!$B71,Resource!$E:$AH, 10, FALSE)</f>
        <v>4</v>
      </c>
      <c r="H71" s="35">
        <f>VLOOKUP(ClusterSemarang!$B71,Resource!$E:$AH, 11, FALSE)</f>
        <v>4</v>
      </c>
      <c r="I71" s="35">
        <f>VLOOKUP(ClusterSemarang!$B71,Resource!$E:$AH, 12, FALSE)</f>
        <v>4</v>
      </c>
      <c r="J71" s="35">
        <f>VLOOKUP(ClusterSemarang!$B71,Resource!$E:$AH, 13, FALSE)</f>
        <v>4</v>
      </c>
      <c r="K71" s="35">
        <f>VLOOKUP(ClusterSemarang!$B71,Resource!$E:$AH, 15, FALSE)</f>
        <v>3</v>
      </c>
      <c r="L71" s="35">
        <f>VLOOKUP(ClusterSemarang!$B71,Resource!$E:$AH, 16, FALSE)</f>
        <v>4</v>
      </c>
      <c r="M71" s="35">
        <f>VLOOKUP(ClusterSemarang!$B71,Resource!$E:$AH, 17, FALSE)</f>
        <v>4</v>
      </c>
      <c r="N71" s="35">
        <f>VLOOKUP(ClusterSemarang!$B71,Resource!$E:$AH, 18, FALSE)</f>
        <v>4</v>
      </c>
      <c r="O71" s="35">
        <f>VLOOKUP(ClusterSemarang!$B71,Resource!$E:$AH, 19, FALSE)</f>
        <v>2</v>
      </c>
      <c r="P71" s="35">
        <f>VLOOKUP(ClusterSemarang!$B71,Resource!$E:$AH, 20, FALSE)</f>
        <v>4</v>
      </c>
      <c r="Q71" s="35">
        <f>VLOOKUP(ClusterSemarang!$B71,Resource!$E:$AH, 21, FALSE)</f>
        <v>4</v>
      </c>
      <c r="R71" s="35">
        <f>VLOOKUP(ClusterSemarang!$B71,Resource!$E:$AH, 24, FALSE)</f>
        <v>3</v>
      </c>
      <c r="S71" s="35">
        <f>VLOOKUP(ClusterSemarang!$B71,Resource!$E:$AH, 25, FALSE)</f>
        <v>3</v>
      </c>
      <c r="T71" s="35">
        <f>VLOOKUP(ClusterSemarang!$B71,Resource!$E:$AH, 26, FALSE)</f>
        <v>4</v>
      </c>
      <c r="U71" s="35">
        <f>VLOOKUP(ClusterSemarang!$B71,Resource!$E:$AH, 27, FALSE)</f>
        <v>4</v>
      </c>
      <c r="V71" s="35">
        <f>VLOOKUP(ClusterSemarang!$B71,Resource!$E:$AH, 28, FALSE)</f>
        <v>3</v>
      </c>
      <c r="W71" s="35">
        <f>VLOOKUP(ClusterSemarang!$B71,Resource!$E:$AH, 29, FALSE)</f>
        <v>3</v>
      </c>
    </row>
    <row r="72" spans="1:23">
      <c r="A72" s="25">
        <v>29</v>
      </c>
      <c r="B72" s="35">
        <v>2702317582</v>
      </c>
      <c r="C72" s="35">
        <f>VLOOKUP(ClusterSemarang!$B72,Resource!$E:$AH, 6, FALSE)</f>
        <v>1</v>
      </c>
      <c r="D72" s="35">
        <f>VLOOKUP(ClusterSemarang!$B72,Resource!$E:$AH, 7, FALSE)</f>
        <v>4</v>
      </c>
      <c r="E72" s="35">
        <f>VLOOKUP(ClusterSemarang!$B72,Resource!$E:$AH, 8, FALSE)</f>
        <v>4</v>
      </c>
      <c r="F72" s="35">
        <f>VLOOKUP(ClusterSemarang!$B72,Resource!$E:$AH, 9, FALSE)</f>
        <v>4</v>
      </c>
      <c r="G72" s="35">
        <f>VLOOKUP(ClusterSemarang!$B72,Resource!$E:$AH, 10, FALSE)</f>
        <v>4</v>
      </c>
      <c r="H72" s="35">
        <f>VLOOKUP(ClusterSemarang!$B72,Resource!$E:$AH, 11, FALSE)</f>
        <v>5</v>
      </c>
      <c r="I72" s="35">
        <f>VLOOKUP(ClusterSemarang!$B72,Resource!$E:$AH, 12, FALSE)</f>
        <v>4</v>
      </c>
      <c r="J72" s="35">
        <f>VLOOKUP(ClusterSemarang!$B72,Resource!$E:$AH, 13, FALSE)</f>
        <v>5</v>
      </c>
      <c r="K72" s="35">
        <f>VLOOKUP(ClusterSemarang!$B72,Resource!$E:$AH, 15, FALSE)</f>
        <v>5</v>
      </c>
      <c r="L72" s="35">
        <f>VLOOKUP(ClusterSemarang!$B72,Resource!$E:$AH, 16, FALSE)</f>
        <v>4</v>
      </c>
      <c r="M72" s="35">
        <f>VLOOKUP(ClusterSemarang!$B72,Resource!$E:$AH, 17, FALSE)</f>
        <v>4</v>
      </c>
      <c r="N72" s="35">
        <f>VLOOKUP(ClusterSemarang!$B72,Resource!$E:$AH, 18, FALSE)</f>
        <v>4</v>
      </c>
      <c r="O72" s="35">
        <f>VLOOKUP(ClusterSemarang!$B72,Resource!$E:$AH, 19, FALSE)</f>
        <v>5</v>
      </c>
      <c r="P72" s="35">
        <f>VLOOKUP(ClusterSemarang!$B72,Resource!$E:$AH, 20, FALSE)</f>
        <v>4</v>
      </c>
      <c r="Q72" s="35">
        <f>VLOOKUP(ClusterSemarang!$B72,Resource!$E:$AH, 21, FALSE)</f>
        <v>4</v>
      </c>
      <c r="R72" s="35">
        <f>VLOOKUP(ClusterSemarang!$B72,Resource!$E:$AH, 24, FALSE)</f>
        <v>4</v>
      </c>
      <c r="S72" s="35">
        <f>VLOOKUP(ClusterSemarang!$B72,Resource!$E:$AH, 25, FALSE)</f>
        <v>4</v>
      </c>
      <c r="T72" s="35">
        <f>VLOOKUP(ClusterSemarang!$B72,Resource!$E:$AH, 26, FALSE)</f>
        <v>4</v>
      </c>
      <c r="U72" s="35">
        <f>VLOOKUP(ClusterSemarang!$B72,Resource!$E:$AH, 27, FALSE)</f>
        <v>4</v>
      </c>
      <c r="V72" s="35">
        <f>VLOOKUP(ClusterSemarang!$B72,Resource!$E:$AH, 28, FALSE)</f>
        <v>4</v>
      </c>
      <c r="W72" s="35">
        <f>VLOOKUP(ClusterSemarang!$B72,Resource!$E:$AH, 29, FALSE)</f>
        <v>4</v>
      </c>
    </row>
    <row r="73" spans="1:23">
      <c r="A73" s="25">
        <v>6</v>
      </c>
      <c r="B73" s="35">
        <v>2702298375</v>
      </c>
      <c r="C73" s="35">
        <f>VLOOKUP(ClusterSemarang!$B73,Resource!$E:$AH, 6, FALSE)</f>
        <v>2</v>
      </c>
      <c r="D73" s="35">
        <f>VLOOKUP(ClusterSemarang!$B73,Resource!$E:$AH, 7, FALSE)</f>
        <v>3</v>
      </c>
      <c r="E73" s="35">
        <f>VLOOKUP(ClusterSemarang!$B73,Resource!$E:$AH, 8, FALSE)</f>
        <v>4</v>
      </c>
      <c r="F73" s="35">
        <f>VLOOKUP(ClusterSemarang!$B73,Resource!$E:$AH, 9, FALSE)</f>
        <v>4</v>
      </c>
      <c r="G73" s="35">
        <f>VLOOKUP(ClusterSemarang!$B73,Resource!$E:$AH, 10, FALSE)</f>
        <v>4</v>
      </c>
      <c r="H73" s="35">
        <f>VLOOKUP(ClusterSemarang!$B73,Resource!$E:$AH, 11, FALSE)</f>
        <v>4</v>
      </c>
      <c r="I73" s="35">
        <f>VLOOKUP(ClusterSemarang!$B73,Resource!$E:$AH, 12, FALSE)</f>
        <v>4</v>
      </c>
      <c r="J73" s="35">
        <f>VLOOKUP(ClusterSemarang!$B73,Resource!$E:$AH, 13, FALSE)</f>
        <v>4</v>
      </c>
      <c r="K73" s="35">
        <f>VLOOKUP(ClusterSemarang!$B73,Resource!$E:$AH, 15, FALSE)</f>
        <v>4</v>
      </c>
      <c r="L73" s="35">
        <f>VLOOKUP(ClusterSemarang!$B73,Resource!$E:$AH, 16, FALSE)</f>
        <v>4</v>
      </c>
      <c r="M73" s="35">
        <f>VLOOKUP(ClusterSemarang!$B73,Resource!$E:$AH, 17, FALSE)</f>
        <v>3</v>
      </c>
      <c r="N73" s="35">
        <f>VLOOKUP(ClusterSemarang!$B73,Resource!$E:$AH, 18, FALSE)</f>
        <v>4</v>
      </c>
      <c r="O73" s="35">
        <f>VLOOKUP(ClusterSemarang!$B73,Resource!$E:$AH, 19, FALSE)</f>
        <v>2</v>
      </c>
      <c r="P73" s="35">
        <f>VLOOKUP(ClusterSemarang!$B73,Resource!$E:$AH, 20, FALSE)</f>
        <v>4</v>
      </c>
      <c r="Q73" s="35">
        <f>VLOOKUP(ClusterSemarang!$B73,Resource!$E:$AH, 21, FALSE)</f>
        <v>2</v>
      </c>
      <c r="R73" s="35">
        <f>VLOOKUP(ClusterSemarang!$B73,Resource!$E:$AH, 24, FALSE)</f>
        <v>4</v>
      </c>
      <c r="S73" s="35">
        <f>VLOOKUP(ClusterSemarang!$B73,Resource!$E:$AH, 25, FALSE)</f>
        <v>4</v>
      </c>
      <c r="T73" s="35">
        <f>VLOOKUP(ClusterSemarang!$B73,Resource!$E:$AH, 26, FALSE)</f>
        <v>4</v>
      </c>
      <c r="U73" s="35">
        <f>VLOOKUP(ClusterSemarang!$B73,Resource!$E:$AH, 27, FALSE)</f>
        <v>4</v>
      </c>
      <c r="V73" s="35">
        <f>VLOOKUP(ClusterSemarang!$B73,Resource!$E:$AH, 28, FALSE)</f>
        <v>4</v>
      </c>
      <c r="W73" s="35">
        <f>VLOOKUP(ClusterSemarang!$B73,Resource!$E:$AH, 29, FALSE)</f>
        <v>4</v>
      </c>
    </row>
    <row r="74" spans="1:23">
      <c r="A74" s="25">
        <v>2</v>
      </c>
      <c r="B74" s="35">
        <v>2702241300</v>
      </c>
      <c r="C74" s="35">
        <f>VLOOKUP(ClusterSemarang!$B74,Resource!$E:$AH, 6, FALSE)</f>
        <v>2</v>
      </c>
      <c r="D74" s="35">
        <f>VLOOKUP(ClusterSemarang!$B74,Resource!$E:$AH, 7, FALSE)</f>
        <v>4</v>
      </c>
      <c r="E74" s="35">
        <f>VLOOKUP(ClusterSemarang!$B74,Resource!$E:$AH, 8, FALSE)</f>
        <v>4</v>
      </c>
      <c r="F74" s="35">
        <f>VLOOKUP(ClusterSemarang!$B74,Resource!$E:$AH, 9, FALSE)</f>
        <v>4</v>
      </c>
      <c r="G74" s="35">
        <f>VLOOKUP(ClusterSemarang!$B74,Resource!$E:$AH, 10, FALSE)</f>
        <v>4</v>
      </c>
      <c r="H74" s="35">
        <f>VLOOKUP(ClusterSemarang!$B74,Resource!$E:$AH, 11, FALSE)</f>
        <v>4</v>
      </c>
      <c r="I74" s="35">
        <f>VLOOKUP(ClusterSemarang!$B74,Resource!$E:$AH, 12, FALSE)</f>
        <v>4</v>
      </c>
      <c r="J74" s="35">
        <f>VLOOKUP(ClusterSemarang!$B74,Resource!$E:$AH, 13, FALSE)</f>
        <v>4</v>
      </c>
      <c r="K74" s="35">
        <f>VLOOKUP(ClusterSemarang!$B74,Resource!$E:$AH, 15, FALSE)</f>
        <v>4</v>
      </c>
      <c r="L74" s="35">
        <f>VLOOKUP(ClusterSemarang!$B74,Resource!$E:$AH, 16, FALSE)</f>
        <v>4</v>
      </c>
      <c r="M74" s="35">
        <f>VLOOKUP(ClusterSemarang!$B74,Resource!$E:$AH, 17, FALSE)</f>
        <v>4</v>
      </c>
      <c r="N74" s="35">
        <f>VLOOKUP(ClusterSemarang!$B74,Resource!$E:$AH, 18, FALSE)</f>
        <v>4</v>
      </c>
      <c r="O74" s="35">
        <f>VLOOKUP(ClusterSemarang!$B74,Resource!$E:$AH, 19, FALSE)</f>
        <v>4</v>
      </c>
      <c r="P74" s="35">
        <f>VLOOKUP(ClusterSemarang!$B74,Resource!$E:$AH, 20, FALSE)</f>
        <v>4</v>
      </c>
      <c r="Q74" s="35">
        <f>VLOOKUP(ClusterSemarang!$B74,Resource!$E:$AH, 21, FALSE)</f>
        <v>4</v>
      </c>
      <c r="R74" s="35">
        <f>VLOOKUP(ClusterSemarang!$B74,Resource!$E:$AH, 24, FALSE)</f>
        <v>4</v>
      </c>
      <c r="S74" s="35">
        <f>VLOOKUP(ClusterSemarang!$B74,Resource!$E:$AH, 25, FALSE)</f>
        <v>4</v>
      </c>
      <c r="T74" s="35">
        <f>VLOOKUP(ClusterSemarang!$B74,Resource!$E:$AH, 26, FALSE)</f>
        <v>4</v>
      </c>
      <c r="U74" s="35">
        <f>VLOOKUP(ClusterSemarang!$B74,Resource!$E:$AH, 27, FALSE)</f>
        <v>4</v>
      </c>
      <c r="V74" s="35">
        <f>VLOOKUP(ClusterSemarang!$B74,Resource!$E:$AH, 28, FALSE)</f>
        <v>4</v>
      </c>
      <c r="W74" s="35">
        <f>VLOOKUP(ClusterSemarang!$B74,Resource!$E:$AH, 29, FALSE)</f>
        <v>4</v>
      </c>
    </row>
    <row r="75" spans="1:23">
      <c r="A75" s="25">
        <v>10</v>
      </c>
      <c r="B75" s="35">
        <v>2702386573</v>
      </c>
      <c r="C75" s="35">
        <f>VLOOKUP(ClusterSemarang!$B75,Resource!$E:$AH, 6, FALSE)</f>
        <v>1</v>
      </c>
      <c r="D75" s="35">
        <f>VLOOKUP(ClusterSemarang!$B75,Resource!$E:$AH, 7, FALSE)</f>
        <v>5</v>
      </c>
      <c r="E75" s="35">
        <f>VLOOKUP(ClusterSemarang!$B75,Resource!$E:$AH, 8, FALSE)</f>
        <v>5</v>
      </c>
      <c r="F75" s="35">
        <f>VLOOKUP(ClusterSemarang!$B75,Resource!$E:$AH, 9, FALSE)</f>
        <v>5</v>
      </c>
      <c r="G75" s="35">
        <f>VLOOKUP(ClusterSemarang!$B75,Resource!$E:$AH, 10, FALSE)</f>
        <v>5</v>
      </c>
      <c r="H75" s="35">
        <f>VLOOKUP(ClusterSemarang!$B75,Resource!$E:$AH, 11, FALSE)</f>
        <v>5</v>
      </c>
      <c r="I75" s="35">
        <f>VLOOKUP(ClusterSemarang!$B75,Resource!$E:$AH, 12, FALSE)</f>
        <v>5</v>
      </c>
      <c r="J75" s="35">
        <f>VLOOKUP(ClusterSemarang!$B75,Resource!$E:$AH, 13, FALSE)</f>
        <v>5</v>
      </c>
      <c r="K75" s="35">
        <f>VLOOKUP(ClusterSemarang!$B75,Resource!$E:$AH, 15, FALSE)</f>
        <v>4</v>
      </c>
      <c r="L75" s="35">
        <f>VLOOKUP(ClusterSemarang!$B75,Resource!$E:$AH, 16, FALSE)</f>
        <v>5</v>
      </c>
      <c r="M75" s="35">
        <f>VLOOKUP(ClusterSemarang!$B75,Resource!$E:$AH, 17, FALSE)</f>
        <v>4</v>
      </c>
      <c r="N75" s="35">
        <f>VLOOKUP(ClusterSemarang!$B75,Resource!$E:$AH, 18, FALSE)</f>
        <v>4</v>
      </c>
      <c r="O75" s="35">
        <f>VLOOKUP(ClusterSemarang!$B75,Resource!$E:$AH, 19, FALSE)</f>
        <v>3</v>
      </c>
      <c r="P75" s="35">
        <f>VLOOKUP(ClusterSemarang!$B75,Resource!$E:$AH, 20, FALSE)</f>
        <v>4</v>
      </c>
      <c r="Q75" s="35">
        <f>VLOOKUP(ClusterSemarang!$B75,Resource!$E:$AH, 21, FALSE)</f>
        <v>4</v>
      </c>
      <c r="R75" s="35">
        <f>VLOOKUP(ClusterSemarang!$B75,Resource!$E:$AH, 24, FALSE)</f>
        <v>4</v>
      </c>
      <c r="S75" s="35">
        <f>VLOOKUP(ClusterSemarang!$B75,Resource!$E:$AH, 25, FALSE)</f>
        <v>4</v>
      </c>
      <c r="T75" s="35">
        <f>VLOOKUP(ClusterSemarang!$B75,Resource!$E:$AH, 26, FALSE)</f>
        <v>5</v>
      </c>
      <c r="U75" s="35">
        <f>VLOOKUP(ClusterSemarang!$B75,Resource!$E:$AH, 27, FALSE)</f>
        <v>4</v>
      </c>
      <c r="V75" s="35">
        <f>VLOOKUP(ClusterSemarang!$B75,Resource!$E:$AH, 28, FALSE)</f>
        <v>4</v>
      </c>
      <c r="W75" s="35">
        <f>VLOOKUP(ClusterSemarang!$B75,Resource!$E:$AH, 29, FALSE)</f>
        <v>4</v>
      </c>
    </row>
    <row r="76" spans="1:23">
      <c r="A76" s="25">
        <v>6</v>
      </c>
      <c r="B76" s="35">
        <v>2702298375</v>
      </c>
      <c r="C76" s="35">
        <f>VLOOKUP(ClusterSemarang!$B76,Resource!$E:$AH, 6, FALSE)</f>
        <v>2</v>
      </c>
      <c r="D76" s="35">
        <f>VLOOKUP(ClusterSemarang!$B76,Resource!$E:$AH, 7, FALSE)</f>
        <v>3</v>
      </c>
      <c r="E76" s="35">
        <f>VLOOKUP(ClusterSemarang!$B76,Resource!$E:$AH, 8, FALSE)</f>
        <v>4</v>
      </c>
      <c r="F76" s="35">
        <f>VLOOKUP(ClusterSemarang!$B76,Resource!$E:$AH, 9, FALSE)</f>
        <v>4</v>
      </c>
      <c r="G76" s="35">
        <f>VLOOKUP(ClusterSemarang!$B76,Resource!$E:$AH, 10, FALSE)</f>
        <v>4</v>
      </c>
      <c r="H76" s="35">
        <f>VLOOKUP(ClusterSemarang!$B76,Resource!$E:$AH, 11, FALSE)</f>
        <v>4</v>
      </c>
      <c r="I76" s="35">
        <f>VLOOKUP(ClusterSemarang!$B76,Resource!$E:$AH, 12, FALSE)</f>
        <v>4</v>
      </c>
      <c r="J76" s="35">
        <f>VLOOKUP(ClusterSemarang!$B76,Resource!$E:$AH, 13, FALSE)</f>
        <v>4</v>
      </c>
      <c r="K76" s="35">
        <f>VLOOKUP(ClusterSemarang!$B76,Resource!$E:$AH, 15, FALSE)</f>
        <v>4</v>
      </c>
      <c r="L76" s="35">
        <f>VLOOKUP(ClusterSemarang!$B76,Resource!$E:$AH, 16, FALSE)</f>
        <v>4</v>
      </c>
      <c r="M76" s="35">
        <f>VLOOKUP(ClusterSemarang!$B76,Resource!$E:$AH, 17, FALSE)</f>
        <v>3</v>
      </c>
      <c r="N76" s="35">
        <f>VLOOKUP(ClusterSemarang!$B76,Resource!$E:$AH, 18, FALSE)</f>
        <v>4</v>
      </c>
      <c r="O76" s="35">
        <f>VLOOKUP(ClusterSemarang!$B76,Resource!$E:$AH, 19, FALSE)</f>
        <v>2</v>
      </c>
      <c r="P76" s="35">
        <f>VLOOKUP(ClusterSemarang!$B76,Resource!$E:$AH, 20, FALSE)</f>
        <v>4</v>
      </c>
      <c r="Q76" s="35">
        <f>VLOOKUP(ClusterSemarang!$B76,Resource!$E:$AH, 21, FALSE)</f>
        <v>2</v>
      </c>
      <c r="R76" s="35">
        <f>VLOOKUP(ClusterSemarang!$B76,Resource!$E:$AH, 24, FALSE)</f>
        <v>4</v>
      </c>
      <c r="S76" s="35">
        <f>VLOOKUP(ClusterSemarang!$B76,Resource!$E:$AH, 25, FALSE)</f>
        <v>4</v>
      </c>
      <c r="T76" s="35">
        <f>VLOOKUP(ClusterSemarang!$B76,Resource!$E:$AH, 26, FALSE)</f>
        <v>4</v>
      </c>
      <c r="U76" s="35">
        <f>VLOOKUP(ClusterSemarang!$B76,Resource!$E:$AH, 27, FALSE)</f>
        <v>4</v>
      </c>
      <c r="V76" s="35">
        <f>VLOOKUP(ClusterSemarang!$B76,Resource!$E:$AH, 28, FALSE)</f>
        <v>4</v>
      </c>
      <c r="W76" s="35">
        <f>VLOOKUP(ClusterSemarang!$B76,Resource!$E:$AH, 29, FALSE)</f>
        <v>4</v>
      </c>
    </row>
    <row r="77" spans="1:23">
      <c r="A77" s="25">
        <v>8</v>
      </c>
      <c r="B77" s="35">
        <v>2702266026</v>
      </c>
      <c r="C77" s="35">
        <f>VLOOKUP(ClusterSemarang!$B77,Resource!$E:$AH, 6, FALSE)</f>
        <v>3</v>
      </c>
      <c r="D77" s="35">
        <f>VLOOKUP(ClusterSemarang!$B77,Resource!$E:$AH, 7, FALSE)</f>
        <v>5</v>
      </c>
      <c r="E77" s="35">
        <f>VLOOKUP(ClusterSemarang!$B77,Resource!$E:$AH, 8, FALSE)</f>
        <v>5</v>
      </c>
      <c r="F77" s="35">
        <f>VLOOKUP(ClusterSemarang!$B77,Resource!$E:$AH, 9, FALSE)</f>
        <v>5</v>
      </c>
      <c r="G77" s="35">
        <f>VLOOKUP(ClusterSemarang!$B77,Resource!$E:$AH, 10, FALSE)</f>
        <v>5</v>
      </c>
      <c r="H77" s="35">
        <f>VLOOKUP(ClusterSemarang!$B77,Resource!$E:$AH, 11, FALSE)</f>
        <v>4</v>
      </c>
      <c r="I77" s="35">
        <f>VLOOKUP(ClusterSemarang!$B77,Resource!$E:$AH, 12, FALSE)</f>
        <v>5</v>
      </c>
      <c r="J77" s="35">
        <f>VLOOKUP(ClusterSemarang!$B77,Resource!$E:$AH, 13, FALSE)</f>
        <v>5</v>
      </c>
      <c r="K77" s="35">
        <f>VLOOKUP(ClusterSemarang!$B77,Resource!$E:$AH, 15, FALSE)</f>
        <v>3</v>
      </c>
      <c r="L77" s="35">
        <f>VLOOKUP(ClusterSemarang!$B77,Resource!$E:$AH, 16, FALSE)</f>
        <v>2</v>
      </c>
      <c r="M77" s="35">
        <f>VLOOKUP(ClusterSemarang!$B77,Resource!$E:$AH, 17, FALSE)</f>
        <v>3</v>
      </c>
      <c r="N77" s="35">
        <f>VLOOKUP(ClusterSemarang!$B77,Resource!$E:$AH, 18, FALSE)</f>
        <v>4</v>
      </c>
      <c r="O77" s="35">
        <f>VLOOKUP(ClusterSemarang!$B77,Resource!$E:$AH, 19, FALSE)</f>
        <v>5</v>
      </c>
      <c r="P77" s="35">
        <f>VLOOKUP(ClusterSemarang!$B77,Resource!$E:$AH, 20, FALSE)</f>
        <v>5</v>
      </c>
      <c r="Q77" s="35">
        <f>VLOOKUP(ClusterSemarang!$B77,Resource!$E:$AH, 21, FALSE)</f>
        <v>5</v>
      </c>
      <c r="R77" s="35">
        <f>VLOOKUP(ClusterSemarang!$B77,Resource!$E:$AH, 24, FALSE)</f>
        <v>5</v>
      </c>
      <c r="S77" s="35">
        <f>VLOOKUP(ClusterSemarang!$B77,Resource!$E:$AH, 25, FALSE)</f>
        <v>5</v>
      </c>
      <c r="T77" s="35">
        <f>VLOOKUP(ClusterSemarang!$B77,Resource!$E:$AH, 26, FALSE)</f>
        <v>5</v>
      </c>
      <c r="U77" s="35">
        <f>VLOOKUP(ClusterSemarang!$B77,Resource!$E:$AH, 27, FALSE)</f>
        <v>5</v>
      </c>
      <c r="V77" s="35">
        <f>VLOOKUP(ClusterSemarang!$B77,Resource!$E:$AH, 28, FALSE)</f>
        <v>5</v>
      </c>
      <c r="W77" s="35">
        <f>VLOOKUP(ClusterSemarang!$B77,Resource!$E:$AH, 29, FALSE)</f>
        <v>5</v>
      </c>
    </row>
    <row r="78" spans="1:23">
      <c r="A78" s="25">
        <v>43</v>
      </c>
      <c r="B78" s="35">
        <v>2702265995</v>
      </c>
      <c r="C78" s="35">
        <f>VLOOKUP(ClusterSemarang!$B78,Resource!$E:$AH, 6, FALSE)</f>
        <v>2</v>
      </c>
      <c r="D78" s="35">
        <f>VLOOKUP(ClusterSemarang!$B78,Resource!$E:$AH, 7, FALSE)</f>
        <v>5</v>
      </c>
      <c r="E78" s="35">
        <f>VLOOKUP(ClusterSemarang!$B78,Resource!$E:$AH, 8, FALSE)</f>
        <v>5</v>
      </c>
      <c r="F78" s="35">
        <f>VLOOKUP(ClusterSemarang!$B78,Resource!$E:$AH, 9, FALSE)</f>
        <v>5</v>
      </c>
      <c r="G78" s="35">
        <f>VLOOKUP(ClusterSemarang!$B78,Resource!$E:$AH, 10, FALSE)</f>
        <v>4</v>
      </c>
      <c r="H78" s="35">
        <f>VLOOKUP(ClusterSemarang!$B78,Resource!$E:$AH, 11, FALSE)</f>
        <v>5</v>
      </c>
      <c r="I78" s="35">
        <f>VLOOKUP(ClusterSemarang!$B78,Resource!$E:$AH, 12, FALSE)</f>
        <v>5</v>
      </c>
      <c r="J78" s="35">
        <f>VLOOKUP(ClusterSemarang!$B78,Resource!$E:$AH, 13, FALSE)</f>
        <v>5</v>
      </c>
      <c r="K78" s="35">
        <f>VLOOKUP(ClusterSemarang!$B78,Resource!$E:$AH, 15, FALSE)</f>
        <v>5</v>
      </c>
      <c r="L78" s="35">
        <f>VLOOKUP(ClusterSemarang!$B78,Resource!$E:$AH, 16, FALSE)</f>
        <v>4</v>
      </c>
      <c r="M78" s="35">
        <f>VLOOKUP(ClusterSemarang!$B78,Resource!$E:$AH, 17, FALSE)</f>
        <v>4</v>
      </c>
      <c r="N78" s="35">
        <f>VLOOKUP(ClusterSemarang!$B78,Resource!$E:$AH, 18, FALSE)</f>
        <v>5</v>
      </c>
      <c r="O78" s="35">
        <f>VLOOKUP(ClusterSemarang!$B78,Resource!$E:$AH, 19, FALSE)</f>
        <v>3</v>
      </c>
      <c r="P78" s="35">
        <f>VLOOKUP(ClusterSemarang!$B78,Resource!$E:$AH, 20, FALSE)</f>
        <v>4</v>
      </c>
      <c r="Q78" s="35">
        <f>VLOOKUP(ClusterSemarang!$B78,Resource!$E:$AH, 21, FALSE)</f>
        <v>4</v>
      </c>
      <c r="R78" s="35">
        <f>VLOOKUP(ClusterSemarang!$B78,Resource!$E:$AH, 24, FALSE)</f>
        <v>2</v>
      </c>
      <c r="S78" s="35">
        <f>VLOOKUP(ClusterSemarang!$B78,Resource!$E:$AH, 25, FALSE)</f>
        <v>2</v>
      </c>
      <c r="T78" s="35">
        <f>VLOOKUP(ClusterSemarang!$B78,Resource!$E:$AH, 26, FALSE)</f>
        <v>5</v>
      </c>
      <c r="U78" s="35">
        <f>VLOOKUP(ClusterSemarang!$B78,Resource!$E:$AH, 27, FALSE)</f>
        <v>5</v>
      </c>
      <c r="V78" s="35">
        <f>VLOOKUP(ClusterSemarang!$B78,Resource!$E:$AH, 28, FALSE)</f>
        <v>5</v>
      </c>
      <c r="W78" s="35">
        <f>VLOOKUP(ClusterSemarang!$B78,Resource!$E:$AH, 29, FALSE)</f>
        <v>5</v>
      </c>
    </row>
    <row r="79" spans="1:23">
      <c r="A79" s="25">
        <v>3</v>
      </c>
      <c r="B79" s="35">
        <v>2702322544</v>
      </c>
      <c r="C79" s="35">
        <f>VLOOKUP(ClusterSemarang!$B79,Resource!$E:$AH, 6, FALSE)</f>
        <v>1</v>
      </c>
      <c r="D79" s="35">
        <f>VLOOKUP(ClusterSemarang!$B79,Resource!$E:$AH, 7, FALSE)</f>
        <v>3</v>
      </c>
      <c r="E79" s="35">
        <f>VLOOKUP(ClusterSemarang!$B79,Resource!$E:$AH, 8, FALSE)</f>
        <v>3</v>
      </c>
      <c r="F79" s="35">
        <f>VLOOKUP(ClusterSemarang!$B79,Resource!$E:$AH, 9, FALSE)</f>
        <v>4</v>
      </c>
      <c r="G79" s="35">
        <f>VLOOKUP(ClusterSemarang!$B79,Resource!$E:$AH, 10, FALSE)</f>
        <v>4</v>
      </c>
      <c r="H79" s="35">
        <f>VLOOKUP(ClusterSemarang!$B79,Resource!$E:$AH, 11, FALSE)</f>
        <v>5</v>
      </c>
      <c r="I79" s="35">
        <f>VLOOKUP(ClusterSemarang!$B79,Resource!$E:$AH, 12, FALSE)</f>
        <v>5</v>
      </c>
      <c r="J79" s="35">
        <f>VLOOKUP(ClusterSemarang!$B79,Resource!$E:$AH, 13, FALSE)</f>
        <v>4</v>
      </c>
      <c r="K79" s="35">
        <f>VLOOKUP(ClusterSemarang!$B79,Resource!$E:$AH, 15, FALSE)</f>
        <v>4</v>
      </c>
      <c r="L79" s="35">
        <f>VLOOKUP(ClusterSemarang!$B79,Resource!$E:$AH, 16, FALSE)</f>
        <v>4</v>
      </c>
      <c r="M79" s="35">
        <f>VLOOKUP(ClusterSemarang!$B79,Resource!$E:$AH, 17, FALSE)</f>
        <v>3</v>
      </c>
      <c r="N79" s="35">
        <f>VLOOKUP(ClusterSemarang!$B79,Resource!$E:$AH, 18, FALSE)</f>
        <v>3</v>
      </c>
      <c r="O79" s="35">
        <f>VLOOKUP(ClusterSemarang!$B79,Resource!$E:$AH, 19, FALSE)</f>
        <v>3</v>
      </c>
      <c r="P79" s="35">
        <f>VLOOKUP(ClusterSemarang!$B79,Resource!$E:$AH, 20, FALSE)</f>
        <v>4</v>
      </c>
      <c r="Q79" s="35">
        <f>VLOOKUP(ClusterSemarang!$B79,Resource!$E:$AH, 21, FALSE)</f>
        <v>4</v>
      </c>
      <c r="R79" s="35">
        <f>VLOOKUP(ClusterSemarang!$B79,Resource!$E:$AH, 24, FALSE)</f>
        <v>4</v>
      </c>
      <c r="S79" s="35">
        <f>VLOOKUP(ClusterSemarang!$B79,Resource!$E:$AH, 25, FALSE)</f>
        <v>4</v>
      </c>
      <c r="T79" s="35">
        <f>VLOOKUP(ClusterSemarang!$B79,Resource!$E:$AH, 26, FALSE)</f>
        <v>4</v>
      </c>
      <c r="U79" s="35">
        <f>VLOOKUP(ClusterSemarang!$B79,Resource!$E:$AH, 27, FALSE)</f>
        <v>4</v>
      </c>
      <c r="V79" s="35">
        <f>VLOOKUP(ClusterSemarang!$B79,Resource!$E:$AH, 28, FALSE)</f>
        <v>4</v>
      </c>
      <c r="W79" s="35">
        <f>VLOOKUP(ClusterSemarang!$B79,Resource!$E:$AH, 29, FALSE)</f>
        <v>4</v>
      </c>
    </row>
    <row r="80" spans="1:23">
      <c r="A80" s="25">
        <v>9</v>
      </c>
      <c r="B80" s="35">
        <v>2702300575</v>
      </c>
      <c r="C80" s="35">
        <f>VLOOKUP(ClusterSemarang!$B80,Resource!$E:$AH, 6, FALSE)</f>
        <v>1</v>
      </c>
      <c r="D80" s="35">
        <f>VLOOKUP(ClusterSemarang!$B80,Resource!$E:$AH, 7, FALSE)</f>
        <v>3</v>
      </c>
      <c r="E80" s="35">
        <f>VLOOKUP(ClusterSemarang!$B80,Resource!$E:$AH, 8, FALSE)</f>
        <v>4</v>
      </c>
      <c r="F80" s="35">
        <f>VLOOKUP(ClusterSemarang!$B80,Resource!$E:$AH, 9, FALSE)</f>
        <v>3</v>
      </c>
      <c r="G80" s="35">
        <f>VLOOKUP(ClusterSemarang!$B80,Resource!$E:$AH, 10, FALSE)</f>
        <v>4</v>
      </c>
      <c r="H80" s="35">
        <f>VLOOKUP(ClusterSemarang!$B80,Resource!$E:$AH, 11, FALSE)</f>
        <v>4</v>
      </c>
      <c r="I80" s="35">
        <f>VLOOKUP(ClusterSemarang!$B80,Resource!$E:$AH, 12, FALSE)</f>
        <v>4</v>
      </c>
      <c r="J80" s="35">
        <f>VLOOKUP(ClusterSemarang!$B80,Resource!$E:$AH, 13, FALSE)</f>
        <v>4</v>
      </c>
      <c r="K80" s="35">
        <f>VLOOKUP(ClusterSemarang!$B80,Resource!$E:$AH, 15, FALSE)</f>
        <v>3</v>
      </c>
      <c r="L80" s="35">
        <f>VLOOKUP(ClusterSemarang!$B80,Resource!$E:$AH, 16, FALSE)</f>
        <v>4</v>
      </c>
      <c r="M80" s="35">
        <f>VLOOKUP(ClusterSemarang!$B80,Resource!$E:$AH, 17, FALSE)</f>
        <v>4</v>
      </c>
      <c r="N80" s="35">
        <f>VLOOKUP(ClusterSemarang!$B80,Resource!$E:$AH, 18, FALSE)</f>
        <v>4</v>
      </c>
      <c r="O80" s="35">
        <f>VLOOKUP(ClusterSemarang!$B80,Resource!$E:$AH, 19, FALSE)</f>
        <v>2</v>
      </c>
      <c r="P80" s="35">
        <f>VLOOKUP(ClusterSemarang!$B80,Resource!$E:$AH, 20, FALSE)</f>
        <v>4</v>
      </c>
      <c r="Q80" s="35">
        <f>VLOOKUP(ClusterSemarang!$B80,Resource!$E:$AH, 21, FALSE)</f>
        <v>4</v>
      </c>
      <c r="R80" s="35">
        <f>VLOOKUP(ClusterSemarang!$B80,Resource!$E:$AH, 24, FALSE)</f>
        <v>3</v>
      </c>
      <c r="S80" s="35">
        <f>VLOOKUP(ClusterSemarang!$B80,Resource!$E:$AH, 25, FALSE)</f>
        <v>3</v>
      </c>
      <c r="T80" s="35">
        <f>VLOOKUP(ClusterSemarang!$B80,Resource!$E:$AH, 26, FALSE)</f>
        <v>4</v>
      </c>
      <c r="U80" s="35">
        <f>VLOOKUP(ClusterSemarang!$B80,Resource!$E:$AH, 27, FALSE)</f>
        <v>4</v>
      </c>
      <c r="V80" s="35">
        <f>VLOOKUP(ClusterSemarang!$B80,Resource!$E:$AH, 28, FALSE)</f>
        <v>3</v>
      </c>
      <c r="W80" s="35">
        <f>VLOOKUP(ClusterSemarang!$B80,Resource!$E:$AH, 29, FALSE)</f>
        <v>3</v>
      </c>
    </row>
    <row r="81" spans="1:23">
      <c r="A81" s="25">
        <v>17</v>
      </c>
      <c r="B81" s="35">
        <v>2702254676</v>
      </c>
      <c r="C81" s="35">
        <f>VLOOKUP(ClusterSemarang!$B81,Resource!$E:$AH, 6, FALSE)</f>
        <v>1</v>
      </c>
      <c r="D81" s="35">
        <f>VLOOKUP(ClusterSemarang!$B81,Resource!$E:$AH, 7, FALSE)</f>
        <v>4</v>
      </c>
      <c r="E81" s="35">
        <f>VLOOKUP(ClusterSemarang!$B81,Resource!$E:$AH, 8, FALSE)</f>
        <v>4</v>
      </c>
      <c r="F81" s="35">
        <f>VLOOKUP(ClusterSemarang!$B81,Resource!$E:$AH, 9, FALSE)</f>
        <v>4</v>
      </c>
      <c r="G81" s="35">
        <f>VLOOKUP(ClusterSemarang!$B81,Resource!$E:$AH, 10, FALSE)</f>
        <v>3</v>
      </c>
      <c r="H81" s="35">
        <f>VLOOKUP(ClusterSemarang!$B81,Resource!$E:$AH, 11, FALSE)</f>
        <v>5</v>
      </c>
      <c r="I81" s="35">
        <f>VLOOKUP(ClusterSemarang!$B81,Resource!$E:$AH, 12, FALSE)</f>
        <v>4</v>
      </c>
      <c r="J81" s="35">
        <f>VLOOKUP(ClusterSemarang!$B81,Resource!$E:$AH, 13, FALSE)</f>
        <v>4</v>
      </c>
      <c r="K81" s="35">
        <f>VLOOKUP(ClusterSemarang!$B81,Resource!$E:$AH, 15, FALSE)</f>
        <v>4</v>
      </c>
      <c r="L81" s="35">
        <f>VLOOKUP(ClusterSemarang!$B81,Resource!$E:$AH, 16, FALSE)</f>
        <v>3</v>
      </c>
      <c r="M81" s="35">
        <f>VLOOKUP(ClusterSemarang!$B81,Resource!$E:$AH, 17, FALSE)</f>
        <v>3</v>
      </c>
      <c r="N81" s="35">
        <f>VLOOKUP(ClusterSemarang!$B81,Resource!$E:$AH, 18, FALSE)</f>
        <v>3</v>
      </c>
      <c r="O81" s="35">
        <f>VLOOKUP(ClusterSemarang!$B81,Resource!$E:$AH, 19, FALSE)</f>
        <v>4</v>
      </c>
      <c r="P81" s="35">
        <f>VLOOKUP(ClusterSemarang!$B81,Resource!$E:$AH, 20, FALSE)</f>
        <v>4</v>
      </c>
      <c r="Q81" s="35">
        <f>VLOOKUP(ClusterSemarang!$B81,Resource!$E:$AH, 21, FALSE)</f>
        <v>3</v>
      </c>
      <c r="R81" s="35">
        <f>VLOOKUP(ClusterSemarang!$B81,Resource!$E:$AH, 24, FALSE)</f>
        <v>4</v>
      </c>
      <c r="S81" s="35">
        <f>VLOOKUP(ClusterSemarang!$B81,Resource!$E:$AH, 25, FALSE)</f>
        <v>4</v>
      </c>
      <c r="T81" s="35">
        <f>VLOOKUP(ClusterSemarang!$B81,Resource!$E:$AH, 26, FALSE)</f>
        <v>4</v>
      </c>
      <c r="U81" s="35">
        <f>VLOOKUP(ClusterSemarang!$B81,Resource!$E:$AH, 27, FALSE)</f>
        <v>4</v>
      </c>
      <c r="V81" s="35">
        <f>VLOOKUP(ClusterSemarang!$B81,Resource!$E:$AH, 28, FALSE)</f>
        <v>3</v>
      </c>
      <c r="W81" s="35">
        <f>VLOOKUP(ClusterSemarang!$B81,Resource!$E:$AH, 29, FALSE)</f>
        <v>4</v>
      </c>
    </row>
    <row r="82" spans="1:23">
      <c r="A82" s="25">
        <v>41</v>
      </c>
      <c r="B82" s="35">
        <v>2702354496</v>
      </c>
      <c r="C82" s="35">
        <f>VLOOKUP(ClusterSemarang!$B82,Resource!$E:$AH, 6, FALSE)</f>
        <v>1</v>
      </c>
      <c r="D82" s="35">
        <f>VLOOKUP(ClusterSemarang!$B82,Resource!$E:$AH, 7, FALSE)</f>
        <v>4</v>
      </c>
      <c r="E82" s="35">
        <f>VLOOKUP(ClusterSemarang!$B82,Resource!$E:$AH, 8, FALSE)</f>
        <v>4</v>
      </c>
      <c r="F82" s="35">
        <f>VLOOKUP(ClusterSemarang!$B82,Resource!$E:$AH, 9, FALSE)</f>
        <v>4</v>
      </c>
      <c r="G82" s="35">
        <f>VLOOKUP(ClusterSemarang!$B82,Resource!$E:$AH, 10, FALSE)</f>
        <v>4</v>
      </c>
      <c r="H82" s="35">
        <f>VLOOKUP(ClusterSemarang!$B82,Resource!$E:$AH, 11, FALSE)</f>
        <v>4</v>
      </c>
      <c r="I82" s="35">
        <f>VLOOKUP(ClusterSemarang!$B82,Resource!$E:$AH, 12, FALSE)</f>
        <v>4</v>
      </c>
      <c r="J82" s="35">
        <f>VLOOKUP(ClusterSemarang!$B82,Resource!$E:$AH, 13, FALSE)</f>
        <v>4</v>
      </c>
      <c r="K82" s="35">
        <f>VLOOKUP(ClusterSemarang!$B82,Resource!$E:$AH, 15, FALSE)</f>
        <v>4</v>
      </c>
      <c r="L82" s="35">
        <f>VLOOKUP(ClusterSemarang!$B82,Resource!$E:$AH, 16, FALSE)</f>
        <v>4</v>
      </c>
      <c r="M82" s="35">
        <f>VLOOKUP(ClusterSemarang!$B82,Resource!$E:$AH, 17, FALSE)</f>
        <v>4</v>
      </c>
      <c r="N82" s="35">
        <f>VLOOKUP(ClusterSemarang!$B82,Resource!$E:$AH, 18, FALSE)</f>
        <v>4</v>
      </c>
      <c r="O82" s="35">
        <f>VLOOKUP(ClusterSemarang!$B82,Resource!$E:$AH, 19, FALSE)</f>
        <v>4</v>
      </c>
      <c r="P82" s="35">
        <f>VLOOKUP(ClusterSemarang!$B82,Resource!$E:$AH, 20, FALSE)</f>
        <v>4</v>
      </c>
      <c r="Q82" s="35">
        <f>VLOOKUP(ClusterSemarang!$B82,Resource!$E:$AH, 21, FALSE)</f>
        <v>4</v>
      </c>
      <c r="R82" s="35">
        <f>VLOOKUP(ClusterSemarang!$B82,Resource!$E:$AH, 24, FALSE)</f>
        <v>4</v>
      </c>
      <c r="S82" s="35">
        <f>VLOOKUP(ClusterSemarang!$B82,Resource!$E:$AH, 25, FALSE)</f>
        <v>4</v>
      </c>
      <c r="T82" s="35">
        <f>VLOOKUP(ClusterSemarang!$B82,Resource!$E:$AH, 26, FALSE)</f>
        <v>4</v>
      </c>
      <c r="U82" s="35">
        <f>VLOOKUP(ClusterSemarang!$B82,Resource!$E:$AH, 27, FALSE)</f>
        <v>4</v>
      </c>
      <c r="V82" s="35">
        <f>VLOOKUP(ClusterSemarang!$B82,Resource!$E:$AH, 28, FALSE)</f>
        <v>4</v>
      </c>
      <c r="W82" s="35">
        <f>VLOOKUP(ClusterSemarang!$B82,Resource!$E:$AH, 29, FALSE)</f>
        <v>4</v>
      </c>
    </row>
    <row r="83" spans="1:23">
      <c r="A83" s="25">
        <v>21</v>
      </c>
      <c r="B83" s="35">
        <v>2702327204</v>
      </c>
      <c r="C83" s="35">
        <f>VLOOKUP(ClusterSemarang!$B83,Resource!$E:$AH, 6, FALSE)</f>
        <v>0</v>
      </c>
      <c r="D83" s="35">
        <f>VLOOKUP(ClusterSemarang!$B83,Resource!$E:$AH, 7, FALSE)</f>
        <v>3</v>
      </c>
      <c r="E83" s="35">
        <f>VLOOKUP(ClusterSemarang!$B83,Resource!$E:$AH, 8, FALSE)</f>
        <v>3</v>
      </c>
      <c r="F83" s="35">
        <f>VLOOKUP(ClusterSemarang!$B83,Resource!$E:$AH, 9, FALSE)</f>
        <v>3</v>
      </c>
      <c r="G83" s="35">
        <f>VLOOKUP(ClusterSemarang!$B83,Resource!$E:$AH, 10, FALSE)</f>
        <v>3</v>
      </c>
      <c r="H83" s="35">
        <f>VLOOKUP(ClusterSemarang!$B83,Resource!$E:$AH, 11, FALSE)</f>
        <v>3</v>
      </c>
      <c r="I83" s="35">
        <f>VLOOKUP(ClusterSemarang!$B83,Resource!$E:$AH, 12, FALSE)</f>
        <v>3</v>
      </c>
      <c r="J83" s="35">
        <f>VLOOKUP(ClusterSemarang!$B83,Resource!$E:$AH, 13, FALSE)</f>
        <v>3</v>
      </c>
      <c r="K83" s="35">
        <f>VLOOKUP(ClusterSemarang!$B83,Resource!$E:$AH, 15, FALSE)</f>
        <v>4</v>
      </c>
      <c r="L83" s="35">
        <f>VLOOKUP(ClusterSemarang!$B83,Resource!$E:$AH, 16, FALSE)</f>
        <v>3</v>
      </c>
      <c r="M83" s="35">
        <f>VLOOKUP(ClusterSemarang!$B83,Resource!$E:$AH, 17, FALSE)</f>
        <v>3</v>
      </c>
      <c r="N83" s="35">
        <f>VLOOKUP(ClusterSemarang!$B83,Resource!$E:$AH, 18, FALSE)</f>
        <v>3</v>
      </c>
      <c r="O83" s="35">
        <f>VLOOKUP(ClusterSemarang!$B83,Resource!$E:$AH, 19, FALSE)</f>
        <v>4</v>
      </c>
      <c r="P83" s="35">
        <f>VLOOKUP(ClusterSemarang!$B83,Resource!$E:$AH, 20, FALSE)</f>
        <v>4</v>
      </c>
      <c r="Q83" s="35">
        <f>VLOOKUP(ClusterSemarang!$B83,Resource!$E:$AH, 21, FALSE)</f>
        <v>4</v>
      </c>
      <c r="R83" s="35">
        <f>VLOOKUP(ClusterSemarang!$B83,Resource!$E:$AH, 24, FALSE)</f>
        <v>4</v>
      </c>
      <c r="S83" s="35">
        <f>VLOOKUP(ClusterSemarang!$B83,Resource!$E:$AH, 25, FALSE)</f>
        <v>4</v>
      </c>
      <c r="T83" s="35">
        <f>VLOOKUP(ClusterSemarang!$B83,Resource!$E:$AH, 26, FALSE)</f>
        <v>3</v>
      </c>
      <c r="U83" s="35">
        <f>VLOOKUP(ClusterSemarang!$B83,Resource!$E:$AH, 27, FALSE)</f>
        <v>3</v>
      </c>
      <c r="V83" s="35">
        <f>VLOOKUP(ClusterSemarang!$B83,Resource!$E:$AH, 28, FALSE)</f>
        <v>2</v>
      </c>
      <c r="W83" s="35">
        <f>VLOOKUP(ClusterSemarang!$B83,Resource!$E:$AH, 29, FALSE)</f>
        <v>3</v>
      </c>
    </row>
    <row r="84" spans="1:23">
      <c r="A84" s="25">
        <v>34</v>
      </c>
      <c r="B84" s="35">
        <v>2702367901</v>
      </c>
      <c r="C84" s="35">
        <f>VLOOKUP(ClusterSemarang!$B84,Resource!$E:$AH, 6, FALSE)</f>
        <v>1</v>
      </c>
      <c r="D84" s="35">
        <f>VLOOKUP(ClusterSemarang!$B84,Resource!$E:$AH, 7, FALSE)</f>
        <v>4</v>
      </c>
      <c r="E84" s="35">
        <f>VLOOKUP(ClusterSemarang!$B84,Resource!$E:$AH, 8, FALSE)</f>
        <v>4</v>
      </c>
      <c r="F84" s="35">
        <f>VLOOKUP(ClusterSemarang!$B84,Resource!$E:$AH, 9, FALSE)</f>
        <v>4</v>
      </c>
      <c r="G84" s="35">
        <f>VLOOKUP(ClusterSemarang!$B84,Resource!$E:$AH, 10, FALSE)</f>
        <v>4</v>
      </c>
      <c r="H84" s="35">
        <f>VLOOKUP(ClusterSemarang!$B84,Resource!$E:$AH, 11, FALSE)</f>
        <v>4</v>
      </c>
      <c r="I84" s="35">
        <f>VLOOKUP(ClusterSemarang!$B84,Resource!$E:$AH, 12, FALSE)</f>
        <v>4</v>
      </c>
      <c r="J84" s="35">
        <f>VLOOKUP(ClusterSemarang!$B84,Resource!$E:$AH, 13, FALSE)</f>
        <v>4</v>
      </c>
      <c r="K84" s="35">
        <f>VLOOKUP(ClusterSemarang!$B84,Resource!$E:$AH, 15, FALSE)</f>
        <v>4</v>
      </c>
      <c r="L84" s="35">
        <f>VLOOKUP(ClusterSemarang!$B84,Resource!$E:$AH, 16, FALSE)</f>
        <v>4</v>
      </c>
      <c r="M84" s="35">
        <f>VLOOKUP(ClusterSemarang!$B84,Resource!$E:$AH, 17, FALSE)</f>
        <v>4</v>
      </c>
      <c r="N84" s="35">
        <f>VLOOKUP(ClusterSemarang!$B84,Resource!$E:$AH, 18, FALSE)</f>
        <v>4</v>
      </c>
      <c r="O84" s="35">
        <f>VLOOKUP(ClusterSemarang!$B84,Resource!$E:$AH, 19, FALSE)</f>
        <v>4</v>
      </c>
      <c r="P84" s="35">
        <f>VLOOKUP(ClusterSemarang!$B84,Resource!$E:$AH, 20, FALSE)</f>
        <v>4</v>
      </c>
      <c r="Q84" s="35">
        <f>VLOOKUP(ClusterSemarang!$B84,Resource!$E:$AH, 21, FALSE)</f>
        <v>4</v>
      </c>
      <c r="R84" s="35">
        <f>VLOOKUP(ClusterSemarang!$B84,Resource!$E:$AH, 24, FALSE)</f>
        <v>3</v>
      </c>
      <c r="S84" s="35">
        <f>VLOOKUP(ClusterSemarang!$B84,Resource!$E:$AH, 25, FALSE)</f>
        <v>4</v>
      </c>
      <c r="T84" s="35">
        <f>VLOOKUP(ClusterSemarang!$B84,Resource!$E:$AH, 26, FALSE)</f>
        <v>4</v>
      </c>
      <c r="U84" s="35">
        <f>VLOOKUP(ClusterSemarang!$B84,Resource!$E:$AH, 27, FALSE)</f>
        <v>4</v>
      </c>
      <c r="V84" s="35">
        <f>VLOOKUP(ClusterSemarang!$B84,Resource!$E:$AH, 28, FALSE)</f>
        <v>3</v>
      </c>
      <c r="W84" s="35">
        <f>VLOOKUP(ClusterSemarang!$B84,Resource!$E:$AH, 29, FALSE)</f>
        <v>4</v>
      </c>
    </row>
    <row r="85" spans="1:23">
      <c r="A85" s="25">
        <v>25</v>
      </c>
      <c r="B85" s="35">
        <v>2702299882</v>
      </c>
      <c r="C85" s="35">
        <f>VLOOKUP(ClusterSemarang!$B85,Resource!$E:$AH, 6, FALSE)</f>
        <v>1</v>
      </c>
      <c r="D85" s="35">
        <f>VLOOKUP(ClusterSemarang!$B85,Resource!$E:$AH, 7, FALSE)</f>
        <v>4</v>
      </c>
      <c r="E85" s="35">
        <f>VLOOKUP(ClusterSemarang!$B85,Resource!$E:$AH, 8, FALSE)</f>
        <v>4</v>
      </c>
      <c r="F85" s="35">
        <f>VLOOKUP(ClusterSemarang!$B85,Resource!$E:$AH, 9, FALSE)</f>
        <v>4</v>
      </c>
      <c r="G85" s="35">
        <f>VLOOKUP(ClusterSemarang!$B85,Resource!$E:$AH, 10, FALSE)</f>
        <v>4</v>
      </c>
      <c r="H85" s="35">
        <f>VLOOKUP(ClusterSemarang!$B85,Resource!$E:$AH, 11, FALSE)</f>
        <v>4</v>
      </c>
      <c r="I85" s="35">
        <f>VLOOKUP(ClusterSemarang!$B85,Resource!$E:$AH, 12, FALSE)</f>
        <v>4</v>
      </c>
      <c r="J85" s="35">
        <f>VLOOKUP(ClusterSemarang!$B85,Resource!$E:$AH, 13, FALSE)</f>
        <v>4</v>
      </c>
      <c r="K85" s="35">
        <f>VLOOKUP(ClusterSemarang!$B85,Resource!$E:$AH, 15, FALSE)</f>
        <v>4</v>
      </c>
      <c r="L85" s="35">
        <f>VLOOKUP(ClusterSemarang!$B85,Resource!$E:$AH, 16, FALSE)</f>
        <v>4</v>
      </c>
      <c r="M85" s="35">
        <f>VLOOKUP(ClusterSemarang!$B85,Resource!$E:$AH, 17, FALSE)</f>
        <v>4</v>
      </c>
      <c r="N85" s="35">
        <f>VLOOKUP(ClusterSemarang!$B85,Resource!$E:$AH, 18, FALSE)</f>
        <v>4</v>
      </c>
      <c r="O85" s="35">
        <f>VLOOKUP(ClusterSemarang!$B85,Resource!$E:$AH, 19, FALSE)</f>
        <v>4</v>
      </c>
      <c r="P85" s="35">
        <f>VLOOKUP(ClusterSemarang!$B85,Resource!$E:$AH, 20, FALSE)</f>
        <v>4</v>
      </c>
      <c r="Q85" s="35">
        <f>VLOOKUP(ClusterSemarang!$B85,Resource!$E:$AH, 21, FALSE)</f>
        <v>4</v>
      </c>
      <c r="R85" s="35">
        <f>VLOOKUP(ClusterSemarang!$B85,Resource!$E:$AH, 24, FALSE)</f>
        <v>4</v>
      </c>
      <c r="S85" s="35">
        <f>VLOOKUP(ClusterSemarang!$B85,Resource!$E:$AH, 25, FALSE)</f>
        <v>4</v>
      </c>
      <c r="T85" s="35">
        <f>VLOOKUP(ClusterSemarang!$B85,Resource!$E:$AH, 26, FALSE)</f>
        <v>5</v>
      </c>
      <c r="U85" s="35">
        <f>VLOOKUP(ClusterSemarang!$B85,Resource!$E:$AH, 27, FALSE)</f>
        <v>4</v>
      </c>
      <c r="V85" s="35">
        <f>VLOOKUP(ClusterSemarang!$B85,Resource!$E:$AH, 28, FALSE)</f>
        <v>4</v>
      </c>
      <c r="W85" s="35">
        <f>VLOOKUP(ClusterSemarang!$B85,Resource!$E:$AH, 29, FALSE)</f>
        <v>4</v>
      </c>
    </row>
    <row r="86" spans="1:23">
      <c r="A86" s="25">
        <v>38</v>
      </c>
      <c r="B86" s="35">
        <v>2702302284</v>
      </c>
      <c r="C86" s="35">
        <f>VLOOKUP(ClusterSemarang!$B86,Resource!$E:$AH, 6, FALSE)</f>
        <v>2</v>
      </c>
      <c r="D86" s="35">
        <f>VLOOKUP(ClusterSemarang!$B86,Resource!$E:$AH, 7, FALSE)</f>
        <v>4</v>
      </c>
      <c r="E86" s="35">
        <f>VLOOKUP(ClusterSemarang!$B86,Resource!$E:$AH, 8, FALSE)</f>
        <v>5</v>
      </c>
      <c r="F86" s="35">
        <f>VLOOKUP(ClusterSemarang!$B86,Resource!$E:$AH, 9, FALSE)</f>
        <v>4</v>
      </c>
      <c r="G86" s="35">
        <f>VLOOKUP(ClusterSemarang!$B86,Resource!$E:$AH, 10, FALSE)</f>
        <v>4</v>
      </c>
      <c r="H86" s="35">
        <f>VLOOKUP(ClusterSemarang!$B86,Resource!$E:$AH, 11, FALSE)</f>
        <v>5</v>
      </c>
      <c r="I86" s="35">
        <f>VLOOKUP(ClusterSemarang!$B86,Resource!$E:$AH, 12, FALSE)</f>
        <v>5</v>
      </c>
      <c r="J86" s="35">
        <f>VLOOKUP(ClusterSemarang!$B86,Resource!$E:$AH, 13, FALSE)</f>
        <v>4</v>
      </c>
      <c r="K86" s="35">
        <f>VLOOKUP(ClusterSemarang!$B86,Resource!$E:$AH, 15, FALSE)</f>
        <v>5</v>
      </c>
      <c r="L86" s="35">
        <f>VLOOKUP(ClusterSemarang!$B86,Resource!$E:$AH, 16, FALSE)</f>
        <v>3</v>
      </c>
      <c r="M86" s="35">
        <f>VLOOKUP(ClusterSemarang!$B86,Resource!$E:$AH, 17, FALSE)</f>
        <v>4</v>
      </c>
      <c r="N86" s="35">
        <f>VLOOKUP(ClusterSemarang!$B86,Resource!$E:$AH, 18, FALSE)</f>
        <v>3</v>
      </c>
      <c r="O86" s="35">
        <f>VLOOKUP(ClusterSemarang!$B86,Resource!$E:$AH, 19, FALSE)</f>
        <v>3</v>
      </c>
      <c r="P86" s="35">
        <f>VLOOKUP(ClusterSemarang!$B86,Resource!$E:$AH, 20, FALSE)</f>
        <v>4</v>
      </c>
      <c r="Q86" s="35">
        <f>VLOOKUP(ClusterSemarang!$B86,Resource!$E:$AH, 21, FALSE)</f>
        <v>4</v>
      </c>
      <c r="R86" s="35">
        <f>VLOOKUP(ClusterSemarang!$B86,Resource!$E:$AH, 24, FALSE)</f>
        <v>4</v>
      </c>
      <c r="S86" s="35">
        <f>VLOOKUP(ClusterSemarang!$B86,Resource!$E:$AH, 25, FALSE)</f>
        <v>4</v>
      </c>
      <c r="T86" s="35">
        <f>VLOOKUP(ClusterSemarang!$B86,Resource!$E:$AH, 26, FALSE)</f>
        <v>4</v>
      </c>
      <c r="U86" s="35">
        <f>VLOOKUP(ClusterSemarang!$B86,Resource!$E:$AH, 27, FALSE)</f>
        <v>4</v>
      </c>
      <c r="V86" s="35">
        <f>VLOOKUP(ClusterSemarang!$B86,Resource!$E:$AH, 28, FALSE)</f>
        <v>4</v>
      </c>
      <c r="W86" s="35">
        <f>VLOOKUP(ClusterSemarang!$B86,Resource!$E:$AH, 29, FALSE)</f>
        <v>4</v>
      </c>
    </row>
    <row r="87" spans="1:23">
      <c r="A87" s="25">
        <v>39</v>
      </c>
      <c r="B87" s="35">
        <v>2702258024</v>
      </c>
      <c r="C87" s="35">
        <f>VLOOKUP(ClusterSemarang!$B87,Resource!$E:$AH, 6, FALSE)</f>
        <v>2</v>
      </c>
      <c r="D87" s="35">
        <f>VLOOKUP(ClusterSemarang!$B87,Resource!$E:$AH, 7, FALSE)</f>
        <v>4</v>
      </c>
      <c r="E87" s="35">
        <f>VLOOKUP(ClusterSemarang!$B87,Resource!$E:$AH, 8, FALSE)</f>
        <v>4</v>
      </c>
      <c r="F87" s="35">
        <f>VLOOKUP(ClusterSemarang!$B87,Resource!$E:$AH, 9, FALSE)</f>
        <v>4</v>
      </c>
      <c r="G87" s="35">
        <f>VLOOKUP(ClusterSemarang!$B87,Resource!$E:$AH, 10, FALSE)</f>
        <v>3</v>
      </c>
      <c r="H87" s="35">
        <f>VLOOKUP(ClusterSemarang!$B87,Resource!$E:$AH, 11, FALSE)</f>
        <v>4</v>
      </c>
      <c r="I87" s="35">
        <f>VLOOKUP(ClusterSemarang!$B87,Resource!$E:$AH, 12, FALSE)</f>
        <v>5</v>
      </c>
      <c r="J87" s="35">
        <f>VLOOKUP(ClusterSemarang!$B87,Resource!$E:$AH, 13, FALSE)</f>
        <v>5</v>
      </c>
      <c r="K87" s="35">
        <f>VLOOKUP(ClusterSemarang!$B87,Resource!$E:$AH, 15, FALSE)</f>
        <v>4</v>
      </c>
      <c r="L87" s="35">
        <f>VLOOKUP(ClusterSemarang!$B87,Resource!$E:$AH, 16, FALSE)</f>
        <v>4</v>
      </c>
      <c r="M87" s="35">
        <f>VLOOKUP(ClusterSemarang!$B87,Resource!$E:$AH, 17, FALSE)</f>
        <v>2</v>
      </c>
      <c r="N87" s="35">
        <f>VLOOKUP(ClusterSemarang!$B87,Resource!$E:$AH, 18, FALSE)</f>
        <v>3</v>
      </c>
      <c r="O87" s="35">
        <f>VLOOKUP(ClusterSemarang!$B87,Resource!$E:$AH, 19, FALSE)</f>
        <v>2</v>
      </c>
      <c r="P87" s="35">
        <f>VLOOKUP(ClusterSemarang!$B87,Resource!$E:$AH, 20, FALSE)</f>
        <v>3</v>
      </c>
      <c r="Q87" s="35">
        <f>VLOOKUP(ClusterSemarang!$B87,Resource!$E:$AH, 21, FALSE)</f>
        <v>4</v>
      </c>
      <c r="R87" s="35">
        <f>VLOOKUP(ClusterSemarang!$B87,Resource!$E:$AH, 24, FALSE)</f>
        <v>3</v>
      </c>
      <c r="S87" s="35">
        <f>VLOOKUP(ClusterSemarang!$B87,Resource!$E:$AH, 25, FALSE)</f>
        <v>3</v>
      </c>
      <c r="T87" s="35">
        <f>VLOOKUP(ClusterSemarang!$B87,Resource!$E:$AH, 26, FALSE)</f>
        <v>3</v>
      </c>
      <c r="U87" s="35">
        <f>VLOOKUP(ClusterSemarang!$B87,Resource!$E:$AH, 27, FALSE)</f>
        <v>4</v>
      </c>
      <c r="V87" s="35">
        <f>VLOOKUP(ClusterSemarang!$B87,Resource!$E:$AH, 28, FALSE)</f>
        <v>4</v>
      </c>
      <c r="W87" s="35">
        <f>VLOOKUP(ClusterSemarang!$B87,Resource!$E:$AH, 29, FALSE)</f>
        <v>4</v>
      </c>
    </row>
    <row r="88" spans="1:23">
      <c r="A88" s="25">
        <v>10</v>
      </c>
      <c r="B88" s="35">
        <v>2702386573</v>
      </c>
      <c r="C88" s="35">
        <f>VLOOKUP(ClusterSemarang!$B88,Resource!$E:$AH, 6, FALSE)</f>
        <v>1</v>
      </c>
      <c r="D88" s="35">
        <f>VLOOKUP(ClusterSemarang!$B88,Resource!$E:$AH, 7, FALSE)</f>
        <v>5</v>
      </c>
      <c r="E88" s="35">
        <f>VLOOKUP(ClusterSemarang!$B88,Resource!$E:$AH, 8, FALSE)</f>
        <v>5</v>
      </c>
      <c r="F88" s="35">
        <f>VLOOKUP(ClusterSemarang!$B88,Resource!$E:$AH, 9, FALSE)</f>
        <v>5</v>
      </c>
      <c r="G88" s="35">
        <f>VLOOKUP(ClusterSemarang!$B88,Resource!$E:$AH, 10, FALSE)</f>
        <v>5</v>
      </c>
      <c r="H88" s="35">
        <f>VLOOKUP(ClusterSemarang!$B88,Resource!$E:$AH, 11, FALSE)</f>
        <v>5</v>
      </c>
      <c r="I88" s="35">
        <f>VLOOKUP(ClusterSemarang!$B88,Resource!$E:$AH, 12, FALSE)</f>
        <v>5</v>
      </c>
      <c r="J88" s="35">
        <f>VLOOKUP(ClusterSemarang!$B88,Resource!$E:$AH, 13, FALSE)</f>
        <v>5</v>
      </c>
      <c r="K88" s="35">
        <f>VLOOKUP(ClusterSemarang!$B88,Resource!$E:$AH, 15, FALSE)</f>
        <v>4</v>
      </c>
      <c r="L88" s="35">
        <f>VLOOKUP(ClusterSemarang!$B88,Resource!$E:$AH, 16, FALSE)</f>
        <v>5</v>
      </c>
      <c r="M88" s="35">
        <f>VLOOKUP(ClusterSemarang!$B88,Resource!$E:$AH, 17, FALSE)</f>
        <v>4</v>
      </c>
      <c r="N88" s="35">
        <f>VLOOKUP(ClusterSemarang!$B88,Resource!$E:$AH, 18, FALSE)</f>
        <v>4</v>
      </c>
      <c r="O88" s="35">
        <f>VLOOKUP(ClusterSemarang!$B88,Resource!$E:$AH, 19, FALSE)</f>
        <v>3</v>
      </c>
      <c r="P88" s="35">
        <f>VLOOKUP(ClusterSemarang!$B88,Resource!$E:$AH, 20, FALSE)</f>
        <v>4</v>
      </c>
      <c r="Q88" s="35">
        <f>VLOOKUP(ClusterSemarang!$B88,Resource!$E:$AH, 21, FALSE)</f>
        <v>4</v>
      </c>
      <c r="R88" s="35">
        <f>VLOOKUP(ClusterSemarang!$B88,Resource!$E:$AH, 24, FALSE)</f>
        <v>4</v>
      </c>
      <c r="S88" s="35">
        <f>VLOOKUP(ClusterSemarang!$B88,Resource!$E:$AH, 25, FALSE)</f>
        <v>4</v>
      </c>
      <c r="T88" s="35">
        <f>VLOOKUP(ClusterSemarang!$B88,Resource!$E:$AH, 26, FALSE)</f>
        <v>5</v>
      </c>
      <c r="U88" s="35">
        <f>VLOOKUP(ClusterSemarang!$B88,Resource!$E:$AH, 27, FALSE)</f>
        <v>4</v>
      </c>
      <c r="V88" s="35">
        <f>VLOOKUP(ClusterSemarang!$B88,Resource!$E:$AH, 28, FALSE)</f>
        <v>4</v>
      </c>
      <c r="W88" s="35">
        <f>VLOOKUP(ClusterSemarang!$B88,Resource!$E:$AH, 29, FALSE)</f>
        <v>4</v>
      </c>
    </row>
    <row r="89" spans="1:23">
      <c r="A89" s="25">
        <v>13</v>
      </c>
      <c r="B89" s="35">
        <v>2702362876</v>
      </c>
      <c r="C89" s="35">
        <f>VLOOKUP(ClusterSemarang!$B89,Resource!$E:$AH, 6, FALSE)</f>
        <v>1</v>
      </c>
      <c r="D89" s="35">
        <f>VLOOKUP(ClusterSemarang!$B89,Resource!$E:$AH, 7, FALSE)</f>
        <v>5</v>
      </c>
      <c r="E89" s="35">
        <f>VLOOKUP(ClusterSemarang!$B89,Resource!$E:$AH, 8, FALSE)</f>
        <v>5</v>
      </c>
      <c r="F89" s="35">
        <f>VLOOKUP(ClusterSemarang!$B89,Resource!$E:$AH, 9, FALSE)</f>
        <v>5</v>
      </c>
      <c r="G89" s="35">
        <f>VLOOKUP(ClusterSemarang!$B89,Resource!$E:$AH, 10, FALSE)</f>
        <v>4</v>
      </c>
      <c r="H89" s="35">
        <f>VLOOKUP(ClusterSemarang!$B89,Resource!$E:$AH, 11, FALSE)</f>
        <v>5</v>
      </c>
      <c r="I89" s="35">
        <f>VLOOKUP(ClusterSemarang!$B89,Resource!$E:$AH, 12, FALSE)</f>
        <v>5</v>
      </c>
      <c r="J89" s="35">
        <f>VLOOKUP(ClusterSemarang!$B89,Resource!$E:$AH, 13, FALSE)</f>
        <v>5</v>
      </c>
      <c r="K89" s="35">
        <f>VLOOKUP(ClusterSemarang!$B89,Resource!$E:$AH, 15, FALSE)</f>
        <v>4</v>
      </c>
      <c r="L89" s="35">
        <f>VLOOKUP(ClusterSemarang!$B89,Resource!$E:$AH, 16, FALSE)</f>
        <v>5</v>
      </c>
      <c r="M89" s="35">
        <f>VLOOKUP(ClusterSemarang!$B89,Resource!$E:$AH, 17, FALSE)</f>
        <v>2</v>
      </c>
      <c r="N89" s="35">
        <f>VLOOKUP(ClusterSemarang!$B89,Resource!$E:$AH, 18, FALSE)</f>
        <v>3</v>
      </c>
      <c r="O89" s="35">
        <f>VLOOKUP(ClusterSemarang!$B89,Resource!$E:$AH, 19, FALSE)</f>
        <v>3</v>
      </c>
      <c r="P89" s="35">
        <f>VLOOKUP(ClusterSemarang!$B89,Resource!$E:$AH, 20, FALSE)</f>
        <v>4</v>
      </c>
      <c r="Q89" s="35">
        <f>VLOOKUP(ClusterSemarang!$B89,Resource!$E:$AH, 21, FALSE)</f>
        <v>4</v>
      </c>
      <c r="R89" s="35">
        <f>VLOOKUP(ClusterSemarang!$B89,Resource!$E:$AH, 24, FALSE)</f>
        <v>4</v>
      </c>
      <c r="S89" s="35">
        <f>VLOOKUP(ClusterSemarang!$B89,Resource!$E:$AH, 25, FALSE)</f>
        <v>5</v>
      </c>
      <c r="T89" s="35">
        <f>VLOOKUP(ClusterSemarang!$B89,Resource!$E:$AH, 26, FALSE)</f>
        <v>5</v>
      </c>
      <c r="U89" s="35">
        <f>VLOOKUP(ClusterSemarang!$B89,Resource!$E:$AH, 27, FALSE)</f>
        <v>5</v>
      </c>
      <c r="V89" s="35">
        <f>VLOOKUP(ClusterSemarang!$B89,Resource!$E:$AH, 28, FALSE)</f>
        <v>2</v>
      </c>
      <c r="W89" s="35">
        <f>VLOOKUP(ClusterSemarang!$B89,Resource!$E:$AH, 29, FALSE)</f>
        <v>4</v>
      </c>
    </row>
    <row r="90" spans="1:23">
      <c r="A90" s="25">
        <v>11</v>
      </c>
      <c r="B90" s="35">
        <v>2702240166</v>
      </c>
      <c r="C90" s="35">
        <f>VLOOKUP(ClusterSemarang!$B90,Resource!$E:$AH, 6, FALSE)</f>
        <v>1</v>
      </c>
      <c r="D90" s="35">
        <f>VLOOKUP(ClusterSemarang!$B90,Resource!$E:$AH, 7, FALSE)</f>
        <v>4</v>
      </c>
      <c r="E90" s="35">
        <f>VLOOKUP(ClusterSemarang!$B90,Resource!$E:$AH, 8, FALSE)</f>
        <v>4</v>
      </c>
      <c r="F90" s="35">
        <f>VLOOKUP(ClusterSemarang!$B90,Resource!$E:$AH, 9, FALSE)</f>
        <v>2</v>
      </c>
      <c r="G90" s="35">
        <f>VLOOKUP(ClusterSemarang!$B90,Resource!$E:$AH, 10, FALSE)</f>
        <v>4</v>
      </c>
      <c r="H90" s="35">
        <f>VLOOKUP(ClusterSemarang!$B90,Resource!$E:$AH, 11, FALSE)</f>
        <v>4</v>
      </c>
      <c r="I90" s="35">
        <f>VLOOKUP(ClusterSemarang!$B90,Resource!$E:$AH, 12, FALSE)</f>
        <v>4</v>
      </c>
      <c r="J90" s="35">
        <f>VLOOKUP(ClusterSemarang!$B90,Resource!$E:$AH, 13, FALSE)</f>
        <v>2</v>
      </c>
      <c r="K90" s="35">
        <f>VLOOKUP(ClusterSemarang!$B90,Resource!$E:$AH, 15, FALSE)</f>
        <v>4</v>
      </c>
      <c r="L90" s="35">
        <f>VLOOKUP(ClusterSemarang!$B90,Resource!$E:$AH, 16, FALSE)</f>
        <v>4</v>
      </c>
      <c r="M90" s="35">
        <f>VLOOKUP(ClusterSemarang!$B90,Resource!$E:$AH, 17, FALSE)</f>
        <v>4</v>
      </c>
      <c r="N90" s="35">
        <f>VLOOKUP(ClusterSemarang!$B90,Resource!$E:$AH, 18, FALSE)</f>
        <v>4</v>
      </c>
      <c r="O90" s="35">
        <f>VLOOKUP(ClusterSemarang!$B90,Resource!$E:$AH, 19, FALSE)</f>
        <v>4</v>
      </c>
      <c r="P90" s="35">
        <f>VLOOKUP(ClusterSemarang!$B90,Resource!$E:$AH, 20, FALSE)</f>
        <v>4</v>
      </c>
      <c r="Q90" s="35">
        <f>VLOOKUP(ClusterSemarang!$B90,Resource!$E:$AH, 21, FALSE)</f>
        <v>4</v>
      </c>
      <c r="R90" s="35">
        <f>VLOOKUP(ClusterSemarang!$B90,Resource!$E:$AH, 24, FALSE)</f>
        <v>4</v>
      </c>
      <c r="S90" s="35">
        <f>VLOOKUP(ClusterSemarang!$B90,Resource!$E:$AH, 25, FALSE)</f>
        <v>4</v>
      </c>
      <c r="T90" s="35">
        <f>VLOOKUP(ClusterSemarang!$B90,Resource!$E:$AH, 26, FALSE)</f>
        <v>4</v>
      </c>
      <c r="U90" s="35">
        <f>VLOOKUP(ClusterSemarang!$B90,Resource!$E:$AH, 27, FALSE)</f>
        <v>4</v>
      </c>
      <c r="V90" s="35">
        <f>VLOOKUP(ClusterSemarang!$B90,Resource!$E:$AH, 28, FALSE)</f>
        <v>2</v>
      </c>
      <c r="W90" s="35">
        <f>VLOOKUP(ClusterSemarang!$B90,Resource!$E:$AH, 29, FALSE)</f>
        <v>2</v>
      </c>
    </row>
    <row r="91" spans="1:23">
      <c r="A91" s="25">
        <v>8</v>
      </c>
      <c r="B91" s="35">
        <v>2702266026</v>
      </c>
      <c r="C91" s="35">
        <f>VLOOKUP(ClusterSemarang!$B91,Resource!$E:$AH, 6, FALSE)</f>
        <v>3</v>
      </c>
      <c r="D91" s="35">
        <f>VLOOKUP(ClusterSemarang!$B91,Resource!$E:$AH, 7, FALSE)</f>
        <v>5</v>
      </c>
      <c r="E91" s="35">
        <f>VLOOKUP(ClusterSemarang!$B91,Resource!$E:$AH, 8, FALSE)</f>
        <v>5</v>
      </c>
      <c r="F91" s="35">
        <f>VLOOKUP(ClusterSemarang!$B91,Resource!$E:$AH, 9, FALSE)</f>
        <v>5</v>
      </c>
      <c r="G91" s="35">
        <f>VLOOKUP(ClusterSemarang!$B91,Resource!$E:$AH, 10, FALSE)</f>
        <v>5</v>
      </c>
      <c r="H91" s="35">
        <f>VLOOKUP(ClusterSemarang!$B91,Resource!$E:$AH, 11, FALSE)</f>
        <v>4</v>
      </c>
      <c r="I91" s="35">
        <f>VLOOKUP(ClusterSemarang!$B91,Resource!$E:$AH, 12, FALSE)</f>
        <v>5</v>
      </c>
      <c r="J91" s="35">
        <f>VLOOKUP(ClusterSemarang!$B91,Resource!$E:$AH, 13, FALSE)</f>
        <v>5</v>
      </c>
      <c r="K91" s="35">
        <f>VLOOKUP(ClusterSemarang!$B91,Resource!$E:$AH, 15, FALSE)</f>
        <v>3</v>
      </c>
      <c r="L91" s="35">
        <f>VLOOKUP(ClusterSemarang!$B91,Resource!$E:$AH, 16, FALSE)</f>
        <v>2</v>
      </c>
      <c r="M91" s="35">
        <f>VLOOKUP(ClusterSemarang!$B91,Resource!$E:$AH, 17, FALSE)</f>
        <v>3</v>
      </c>
      <c r="N91" s="35">
        <f>VLOOKUP(ClusterSemarang!$B91,Resource!$E:$AH, 18, FALSE)</f>
        <v>4</v>
      </c>
      <c r="O91" s="35">
        <f>VLOOKUP(ClusterSemarang!$B91,Resource!$E:$AH, 19, FALSE)</f>
        <v>5</v>
      </c>
      <c r="P91" s="35">
        <f>VLOOKUP(ClusterSemarang!$B91,Resource!$E:$AH, 20, FALSE)</f>
        <v>5</v>
      </c>
      <c r="Q91" s="35">
        <f>VLOOKUP(ClusterSemarang!$B91,Resource!$E:$AH, 21, FALSE)</f>
        <v>5</v>
      </c>
      <c r="R91" s="35">
        <f>VLOOKUP(ClusterSemarang!$B91,Resource!$E:$AH, 24, FALSE)</f>
        <v>5</v>
      </c>
      <c r="S91" s="35">
        <f>VLOOKUP(ClusterSemarang!$B91,Resource!$E:$AH, 25, FALSE)</f>
        <v>5</v>
      </c>
      <c r="T91" s="35">
        <f>VLOOKUP(ClusterSemarang!$B91,Resource!$E:$AH, 26, FALSE)</f>
        <v>5</v>
      </c>
      <c r="U91" s="35">
        <f>VLOOKUP(ClusterSemarang!$B91,Resource!$E:$AH, 27, FALSE)</f>
        <v>5</v>
      </c>
      <c r="V91" s="35">
        <f>VLOOKUP(ClusterSemarang!$B91,Resource!$E:$AH, 28, FALSE)</f>
        <v>5</v>
      </c>
      <c r="W91" s="35">
        <f>VLOOKUP(ClusterSemarang!$B91,Resource!$E:$AH, 29, FALSE)</f>
        <v>5</v>
      </c>
    </row>
    <row r="92" spans="1:23">
      <c r="A92" s="36"/>
      <c r="B92" s="38"/>
      <c r="C92" s="38"/>
      <c r="D92" s="38"/>
      <c r="E92" s="38"/>
      <c r="F92" s="38"/>
      <c r="G92" s="38"/>
      <c r="H92" s="38"/>
      <c r="I92" s="38"/>
      <c r="J92" s="38"/>
      <c r="K92" s="38"/>
      <c r="L92" s="38"/>
      <c r="M92" s="38"/>
      <c r="N92" s="38"/>
      <c r="O92" s="38"/>
      <c r="P92" s="38"/>
      <c r="Q92" s="38"/>
      <c r="R92" s="38"/>
      <c r="S92" s="38"/>
      <c r="T92" s="38"/>
      <c r="U92" s="38"/>
      <c r="V92" s="38"/>
      <c r="W92" s="38"/>
    </row>
    <row r="93" spans="1:23">
      <c r="A93" s="36"/>
      <c r="B93" s="38"/>
      <c r="C93" s="38"/>
      <c r="D93" s="38"/>
      <c r="E93" s="38"/>
      <c r="F93" s="38"/>
      <c r="G93" s="38"/>
      <c r="H93" s="38"/>
      <c r="I93" s="38"/>
      <c r="J93" s="38"/>
      <c r="K93" s="38"/>
      <c r="L93" s="38"/>
      <c r="M93" s="38"/>
      <c r="N93" s="38"/>
      <c r="O93" s="38"/>
      <c r="P93" s="38"/>
      <c r="Q93" s="38"/>
      <c r="R93" s="38"/>
      <c r="S93" s="38"/>
      <c r="T93" s="38"/>
      <c r="U93" s="38"/>
      <c r="V93" s="38"/>
      <c r="W93" s="38"/>
    </row>
    <row r="94" spans="1:23">
      <c r="A94" s="36"/>
      <c r="B94" s="38"/>
      <c r="C94" s="38"/>
      <c r="D94" s="38"/>
      <c r="E94" s="38"/>
      <c r="F94" s="38"/>
      <c r="G94" s="38"/>
      <c r="H94" s="38"/>
      <c r="I94" s="38"/>
      <c r="J94" s="38"/>
      <c r="K94" s="38"/>
      <c r="L94" s="38"/>
      <c r="M94" s="38"/>
      <c r="N94" s="38"/>
      <c r="O94" s="38"/>
      <c r="P94" s="38"/>
      <c r="Q94" s="38"/>
      <c r="R94" s="38"/>
      <c r="S94" s="38"/>
      <c r="T94" s="38"/>
      <c r="U94" s="38"/>
      <c r="V94" s="38"/>
      <c r="W94" s="38"/>
    </row>
    <row r="95" spans="1:23">
      <c r="A95" s="36"/>
      <c r="B95" s="38"/>
      <c r="C95" s="38"/>
      <c r="D95" s="38"/>
      <c r="E95" s="38"/>
      <c r="F95" s="38"/>
      <c r="G95" s="38"/>
      <c r="H95" s="38"/>
      <c r="I95" s="38"/>
      <c r="J95" s="38"/>
      <c r="K95" s="38"/>
      <c r="L95" s="38"/>
      <c r="M95" s="38"/>
      <c r="N95" s="38"/>
      <c r="O95" s="38"/>
      <c r="P95" s="38"/>
      <c r="Q95" s="38"/>
      <c r="R95" s="38"/>
      <c r="S95" s="38"/>
      <c r="T95" s="38"/>
      <c r="U95" s="38"/>
      <c r="V95" s="38"/>
      <c r="W95" s="38"/>
    </row>
    <row r="96" spans="1:23">
      <c r="A96" s="36"/>
      <c r="B96" s="38"/>
      <c r="C96" s="38"/>
      <c r="D96" s="38"/>
      <c r="E96" s="38"/>
      <c r="F96" s="38"/>
      <c r="G96" s="38"/>
      <c r="H96" s="38"/>
      <c r="I96" s="38"/>
      <c r="J96" s="38"/>
      <c r="K96" s="38"/>
      <c r="L96" s="38"/>
      <c r="M96" s="38"/>
      <c r="N96" s="38"/>
      <c r="O96" s="38"/>
      <c r="P96" s="38"/>
      <c r="Q96" s="38"/>
      <c r="R96" s="38"/>
      <c r="S96" s="38"/>
      <c r="T96" s="38"/>
      <c r="U96" s="38"/>
      <c r="V96" s="38"/>
      <c r="W96" s="38"/>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61E545-2A6A-4DC3-B665-5E5A82FD74CF}">
  <dimension ref="A1:V6"/>
  <sheetViews>
    <sheetView workbookViewId="0">
      <selection activeCell="B3" sqref="B3"/>
    </sheetView>
  </sheetViews>
  <sheetFormatPr defaultRowHeight="15"/>
  <cols>
    <col min="1" max="1" width="20.7109375" customWidth="1"/>
    <col min="2" max="2" width="17.28515625" customWidth="1"/>
    <col min="3" max="4" width="18.42578125" customWidth="1"/>
    <col min="5" max="6" width="18.5703125" customWidth="1"/>
    <col min="7" max="7" width="18.42578125" customWidth="1"/>
    <col min="8" max="8" width="18.140625" customWidth="1"/>
    <col min="9" max="10" width="18.42578125" customWidth="1"/>
    <col min="11" max="11" width="18.5703125" customWidth="1"/>
    <col min="12" max="12" width="18" customWidth="1"/>
    <col min="13" max="13" width="18.42578125" customWidth="1"/>
    <col min="14" max="14" width="18.28515625" customWidth="1"/>
    <col min="15" max="16" width="18.42578125" customWidth="1"/>
    <col min="17" max="17" width="18.7109375" customWidth="1"/>
    <col min="18" max="18" width="18.28515625" customWidth="1"/>
    <col min="19" max="21" width="18.42578125" customWidth="1"/>
    <col min="22" max="22" width="18.5703125" customWidth="1"/>
  </cols>
  <sheetData>
    <row r="1" spans="1:22" ht="91.5">
      <c r="A1" s="39" t="s">
        <v>280</v>
      </c>
      <c r="B1" s="27" t="s">
        <v>9</v>
      </c>
      <c r="C1" s="27" t="s">
        <v>10</v>
      </c>
      <c r="D1" s="27" t="s">
        <v>11</v>
      </c>
      <c r="E1" s="27" t="s">
        <v>12</v>
      </c>
      <c r="F1" s="27" t="s">
        <v>13</v>
      </c>
      <c r="G1" s="27" t="s">
        <v>14</v>
      </c>
      <c r="H1" s="27" t="s">
        <v>15</v>
      </c>
      <c r="I1" s="27" t="s">
        <v>16</v>
      </c>
      <c r="J1" s="27" t="s">
        <v>18</v>
      </c>
      <c r="K1" s="27" t="s">
        <v>19</v>
      </c>
      <c r="L1" s="27" t="s">
        <v>20</v>
      </c>
      <c r="M1" s="27" t="s">
        <v>21</v>
      </c>
      <c r="N1" s="27" t="s">
        <v>22</v>
      </c>
      <c r="O1" s="27" t="s">
        <v>23</v>
      </c>
      <c r="P1" s="27" t="s">
        <v>24</v>
      </c>
      <c r="Q1" s="27" t="s">
        <v>27</v>
      </c>
      <c r="R1" s="27" t="s">
        <v>28</v>
      </c>
      <c r="S1" s="27" t="s">
        <v>29</v>
      </c>
      <c r="T1" s="27" t="s">
        <v>30</v>
      </c>
      <c r="U1" s="27" t="s">
        <v>31</v>
      </c>
      <c r="V1" s="27" t="s">
        <v>32</v>
      </c>
    </row>
    <row r="2" spans="1:22">
      <c r="A2" s="20" t="s">
        <v>324</v>
      </c>
      <c r="B2" s="20">
        <f>AVERAGE(ClusterSemarang!C51:C91)</f>
        <v>1.3170731707317074</v>
      </c>
      <c r="C2" s="20">
        <f>AVERAGE(ClusterSemarang!D51:D91)</f>
        <v>3.9024390243902438</v>
      </c>
      <c r="D2" s="20">
        <f>AVERAGE(ClusterSemarang!E51:E91)</f>
        <v>4.1463414634146343</v>
      </c>
      <c r="E2" s="20">
        <f>AVERAGE(ClusterSemarang!F51:F91)</f>
        <v>4.0487804878048781</v>
      </c>
      <c r="F2" s="20">
        <f>AVERAGE(ClusterSemarang!G51:G91)</f>
        <v>3.9512195121951219</v>
      </c>
      <c r="G2" s="20">
        <f>AVERAGE(ClusterSemarang!H51:H91)</f>
        <v>4.3658536585365857</v>
      </c>
      <c r="H2" s="20">
        <f>AVERAGE(ClusterSemarang!I51:I91)</f>
        <v>4.3414634146341466</v>
      </c>
      <c r="I2" s="20">
        <f>AVERAGE(ClusterSemarang!J51:J91)</f>
        <v>4.1951219512195124</v>
      </c>
      <c r="J2" s="20">
        <f>AVERAGE(ClusterSemarang!K51:K91)</f>
        <v>3.9512195121951219</v>
      </c>
      <c r="K2" s="20">
        <f>AVERAGE(ClusterSemarang!L51:L91)</f>
        <v>3.7560975609756095</v>
      </c>
      <c r="L2" s="20">
        <f>AVERAGE(ClusterSemarang!M51:M91)</f>
        <v>3.4390243902439024</v>
      </c>
      <c r="M2" s="20">
        <f>AVERAGE(ClusterSemarang!N51:N91)</f>
        <v>3.7317073170731709</v>
      </c>
      <c r="N2" s="20">
        <f>AVERAGE(ClusterSemarang!O51:O91)</f>
        <v>3.3414634146341462</v>
      </c>
      <c r="O2" s="20">
        <f>AVERAGE(ClusterSemarang!P51:P91)</f>
        <v>4.0487804878048781</v>
      </c>
      <c r="P2" s="20">
        <f>AVERAGE(ClusterSemarang!Q51:Q91)</f>
        <v>3.8536585365853657</v>
      </c>
      <c r="Q2" s="20">
        <f>AVERAGE(ClusterSemarang!R51:R91)</f>
        <v>3.8292682926829267</v>
      </c>
      <c r="R2" s="20">
        <f>AVERAGE(ClusterSemarang!S51:S91)</f>
        <v>3.9512195121951219</v>
      </c>
      <c r="S2" s="20">
        <f>AVERAGE(ClusterSemarang!T51:T91)</f>
        <v>4.1707317073170733</v>
      </c>
      <c r="T2" s="20">
        <f>AVERAGE(ClusterSemarang!U51:U91)</f>
        <v>4.0487804878048781</v>
      </c>
      <c r="U2" s="20">
        <f>AVERAGE(ClusterSemarang!V51:V91)</f>
        <v>3.6097560975609757</v>
      </c>
      <c r="V2" s="20">
        <f>AVERAGE(ClusterSemarang!W51:W91)</f>
        <v>3.8536585365853657</v>
      </c>
    </row>
    <row r="3" spans="1:22">
      <c r="A3" s="20" t="s">
        <v>325</v>
      </c>
      <c r="B3" s="20">
        <f>VAR(ClusterSemarang!C51:C91)</f>
        <v>0.62195121951219501</v>
      </c>
      <c r="C3" s="20">
        <f>VAR(ClusterSemarang!D51:D91)</f>
        <v>0.54024390243902476</v>
      </c>
      <c r="D3" s="20">
        <f>VAR(ClusterSemarang!E51:E91)</f>
        <v>0.37804878048780494</v>
      </c>
      <c r="E3" s="20">
        <f>VAR(ClusterSemarang!F51:F91)</f>
        <v>0.49756097560975548</v>
      </c>
      <c r="F3" s="20">
        <f>VAR(ClusterSemarang!G51:G91)</f>
        <v>0.29756097560975547</v>
      </c>
      <c r="G3" s="20">
        <f>VAR(ClusterSemarang!H51:H91)</f>
        <v>0.38780487804878022</v>
      </c>
      <c r="H3" s="20">
        <f>VAR(ClusterSemarang!I51:I91)</f>
        <v>0.38048780487804945</v>
      </c>
      <c r="I3" s="20">
        <f>VAR(ClusterSemarang!J51:J91)</f>
        <v>0.5109756097560989</v>
      </c>
      <c r="J3" s="20">
        <f>VAR(ClusterSemarang!K51:K91)</f>
        <v>0.29756097560975547</v>
      </c>
      <c r="K3" s="20">
        <f>VAR(ClusterSemarang!L51:L91)</f>
        <v>0.48902439024390104</v>
      </c>
      <c r="L3" s="20">
        <f>VAR(ClusterSemarang!M51:M91)</f>
        <v>0.5524390243902445</v>
      </c>
      <c r="M3" s="20">
        <f>VAR(ClusterSemarang!N51:N91)</f>
        <v>0.35121951219512082</v>
      </c>
      <c r="N3" s="20">
        <f>VAR(ClusterSemarang!O51:O91)</f>
        <v>0.83048780487804952</v>
      </c>
      <c r="O3" s="20">
        <f>VAR(ClusterSemarang!P51:P91)</f>
        <v>0.14756097560975598</v>
      </c>
      <c r="P3" s="20">
        <f>VAR(ClusterSemarang!Q51:Q91)</f>
        <v>0.47804878048780497</v>
      </c>
      <c r="Q3" s="20">
        <f>VAR(ClusterSemarang!R51:R91)</f>
        <v>0.49512195121951097</v>
      </c>
      <c r="R3" s="20">
        <f>VAR(ClusterSemarang!S51:S91)</f>
        <v>0.54756097560975547</v>
      </c>
      <c r="S3" s="20">
        <f>VAR(ClusterSemarang!T51:T91)</f>
        <v>0.39512195121951094</v>
      </c>
      <c r="T3" s="20">
        <f>VAR(ClusterSemarang!U51:U91)</f>
        <v>0.29756097560975547</v>
      </c>
      <c r="U3" s="20">
        <f>VAR(ClusterSemarang!V51:V91)</f>
        <v>0.84390243902439011</v>
      </c>
      <c r="V3" s="20">
        <f>VAR(ClusterSemarang!W51:W91)</f>
        <v>0.5280487804878049</v>
      </c>
    </row>
    <row r="4" spans="1:22">
      <c r="A4" s="20" t="s">
        <v>326</v>
      </c>
      <c r="B4" s="20">
        <f>_xlfn.STDEV.S(ClusterSemarang!C51:C91)</f>
        <v>0.78863883971828008</v>
      </c>
      <c r="C4" s="20">
        <f>_xlfn.STDEV.S(ClusterSemarang!D51:D91)</f>
        <v>0.73501285868957744</v>
      </c>
      <c r="D4" s="20">
        <f>_xlfn.STDEV.S(ClusterSemarang!E51:E91)</f>
        <v>0.614856715412465</v>
      </c>
      <c r="E4" s="20">
        <f>_xlfn.STDEV.S(ClusterSemarang!F51:F91)</f>
        <v>0.70538002212265372</v>
      </c>
      <c r="F4" s="20">
        <f>_xlfn.STDEV.S(ClusterSemarang!G51:G91)</f>
        <v>0.54549149911777317</v>
      </c>
      <c r="G4" s="20">
        <f>_xlfn.STDEV.S(ClusterSemarang!H51:H91)</f>
        <v>0.62273981569254122</v>
      </c>
      <c r="H4" s="20">
        <f>_xlfn.STDEV.S(ClusterSemarang!I51:I91)</f>
        <v>0.616836935403555</v>
      </c>
      <c r="I4" s="20">
        <f>_xlfn.STDEV.S(ClusterSemarang!J51:J91)</f>
        <v>0.7148255799536688</v>
      </c>
      <c r="J4" s="20">
        <f>_xlfn.STDEV.S(ClusterSemarang!K51:K91)</f>
        <v>0.54549149911777317</v>
      </c>
      <c r="K4" s="20">
        <f>_xlfn.STDEV.S(ClusterSemarang!L51:L91)</f>
        <v>0.69930278867161755</v>
      </c>
      <c r="L4" s="20">
        <f>_xlfn.STDEV.S(ClusterSemarang!M51:M91)</f>
        <v>0.74326241960040229</v>
      </c>
      <c r="M4" s="20">
        <f>_xlfn.STDEV.S(ClusterSemarang!N51:N91)</f>
        <v>0.59263775798975282</v>
      </c>
      <c r="N4" s="20">
        <f>_xlfn.STDEV.S(ClusterSemarang!O51:O91)</f>
        <v>0.9113110362977338</v>
      </c>
      <c r="O4" s="20">
        <f>_xlfn.STDEV.S(ClusterSemarang!P51:P91)</f>
        <v>0.38413666267326785</v>
      </c>
      <c r="P4" s="20">
        <f>_xlfn.STDEV.S(ClusterSemarang!Q51:Q91)</f>
        <v>0.69141071765471274</v>
      </c>
      <c r="Q4" s="20">
        <f>_xlfn.STDEV.S(ClusterSemarang!R51:R91)</f>
        <v>0.70364902559408904</v>
      </c>
      <c r="R4" s="20">
        <f>_xlfn.STDEV.S(ClusterSemarang!S51:S91)</f>
        <v>0.73997363169896502</v>
      </c>
      <c r="S4" s="20">
        <f>_xlfn.STDEV.S(ClusterSemarang!T51:T91)</f>
        <v>0.6285872661926194</v>
      </c>
      <c r="T4" s="20">
        <f>_xlfn.STDEV.S(ClusterSemarang!U51:U91)</f>
        <v>0.54549149911777317</v>
      </c>
      <c r="U4" s="20">
        <f>_xlfn.STDEV.S(ClusterSemarang!V51:V91)</f>
        <v>0.91864162709099462</v>
      </c>
      <c r="V4" s="20">
        <f>_xlfn.STDEV.S(ClusterSemarang!W51:W91)</f>
        <v>0.72666965017661556</v>
      </c>
    </row>
    <row r="6" spans="1:22" ht="45.75">
      <c r="A6" s="23" t="s">
        <v>332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E8AA5-7825-492E-8589-AFA6849656A4}">
  <dimension ref="A1:AJ85"/>
  <sheetViews>
    <sheetView topLeftCell="T1" workbookViewId="0">
      <selection activeCell="AB1" sqref="AB1"/>
    </sheetView>
  </sheetViews>
  <sheetFormatPr defaultRowHeight="15"/>
  <cols>
    <col min="2" max="2" width="15.5703125" customWidth="1"/>
    <col min="3" max="3" width="34.85546875" customWidth="1"/>
    <col min="4" max="4" width="22.7109375" customWidth="1"/>
    <col min="5" max="5" width="42.7109375" customWidth="1"/>
    <col min="6" max="6" width="38.85546875" customWidth="1"/>
    <col min="7" max="7" width="30.7109375" customWidth="1"/>
    <col min="8" max="8" width="25.28515625" customWidth="1"/>
    <col min="9" max="9" width="20.5703125" customWidth="1"/>
    <col min="10" max="10" width="26.7109375" customWidth="1"/>
    <col min="11" max="11" width="16" customWidth="1"/>
    <col min="12" max="12" width="27.85546875" customWidth="1"/>
    <col min="13" max="13" width="17.5703125" customWidth="1"/>
    <col min="14" max="14" width="19.28515625" customWidth="1"/>
    <col min="15" max="15" width="20.7109375" customWidth="1"/>
    <col min="16" max="16" width="16.140625" customWidth="1"/>
    <col min="17" max="17" width="25.140625" customWidth="1"/>
    <col min="18" max="18" width="23.42578125" customWidth="1"/>
    <col min="19" max="19" width="24.5703125" customWidth="1"/>
    <col min="20" max="20" width="26.42578125" customWidth="1"/>
    <col min="21" max="21" width="18.140625" customWidth="1"/>
    <col min="22" max="22" width="20.7109375" customWidth="1"/>
    <col min="23" max="23" width="20" customWidth="1"/>
    <col min="24" max="24" width="18.85546875" customWidth="1"/>
    <col min="25" max="25" width="18.28515625" customWidth="1"/>
    <col min="26" max="26" width="19.28515625" customWidth="1"/>
    <col min="27" max="27" width="18.140625" customWidth="1"/>
    <col min="28" max="28" width="19.7109375" customWidth="1"/>
    <col min="29" max="29" width="19.28515625" customWidth="1"/>
    <col min="16384" max="16384" width="9.140625" bestFit="1" customWidth="1"/>
  </cols>
  <sheetData>
    <row r="1" spans="1:36" ht="87">
      <c r="A1" s="62" t="s">
        <v>269</v>
      </c>
      <c r="B1" s="63" t="s">
        <v>270</v>
      </c>
      <c r="C1" s="63" t="s">
        <v>271</v>
      </c>
      <c r="D1" s="63" t="s">
        <v>272</v>
      </c>
      <c r="E1" s="63" t="s">
        <v>273</v>
      </c>
      <c r="F1" s="63" t="s">
        <v>274</v>
      </c>
      <c r="G1" s="63" t="s">
        <v>7</v>
      </c>
      <c r="H1" s="63" t="s">
        <v>275</v>
      </c>
      <c r="I1" s="63" t="s">
        <v>9</v>
      </c>
      <c r="J1" s="63" t="s">
        <v>10</v>
      </c>
      <c r="K1" s="63" t="s">
        <v>11</v>
      </c>
      <c r="L1" s="63" t="s">
        <v>12</v>
      </c>
      <c r="M1" s="63" t="s">
        <v>13</v>
      </c>
      <c r="N1" s="63" t="s">
        <v>14</v>
      </c>
      <c r="O1" s="63" t="s">
        <v>15</v>
      </c>
      <c r="P1" s="63" t="s">
        <v>16</v>
      </c>
      <c r="Q1" s="63" t="s">
        <v>18</v>
      </c>
      <c r="R1" s="63" t="s">
        <v>19</v>
      </c>
      <c r="S1" s="63" t="s">
        <v>20</v>
      </c>
      <c r="T1" s="63" t="s">
        <v>21</v>
      </c>
      <c r="U1" s="63" t="s">
        <v>22</v>
      </c>
      <c r="V1" s="63" t="s">
        <v>23</v>
      </c>
      <c r="W1" s="63" t="s">
        <v>24</v>
      </c>
      <c r="X1" s="63" t="s">
        <v>27</v>
      </c>
      <c r="Y1" s="63" t="s">
        <v>28</v>
      </c>
      <c r="Z1" s="63" t="s">
        <v>29</v>
      </c>
      <c r="AA1" s="63" t="s">
        <v>30</v>
      </c>
      <c r="AB1" s="63" t="s">
        <v>31</v>
      </c>
      <c r="AC1" s="64" t="s">
        <v>32</v>
      </c>
    </row>
    <row r="2" spans="1:36">
      <c r="A2" s="56">
        <v>1</v>
      </c>
      <c r="B2" s="57">
        <v>62</v>
      </c>
      <c r="C2" s="57" t="s">
        <v>183</v>
      </c>
      <c r="D2" s="57">
        <v>2702299882</v>
      </c>
      <c r="E2" s="57" t="s">
        <v>35</v>
      </c>
      <c r="F2" s="57" t="s">
        <v>36</v>
      </c>
      <c r="G2" s="57">
        <v>1</v>
      </c>
      <c r="H2" s="57" t="s">
        <v>37</v>
      </c>
      <c r="I2" s="57">
        <v>1</v>
      </c>
      <c r="J2" s="57">
        <v>4</v>
      </c>
      <c r="K2" s="57">
        <v>4</v>
      </c>
      <c r="L2" s="57">
        <v>4</v>
      </c>
      <c r="M2" s="57">
        <v>4</v>
      </c>
      <c r="N2" s="57">
        <v>4</v>
      </c>
      <c r="O2" s="57">
        <v>4</v>
      </c>
      <c r="P2" s="57">
        <v>4</v>
      </c>
      <c r="Q2" s="57">
        <v>4</v>
      </c>
      <c r="R2" s="57">
        <v>4</v>
      </c>
      <c r="S2" s="57">
        <v>4</v>
      </c>
      <c r="T2" s="57">
        <v>4</v>
      </c>
      <c r="U2" s="57">
        <v>4</v>
      </c>
      <c r="V2" s="57">
        <v>4</v>
      </c>
      <c r="W2" s="57">
        <v>4</v>
      </c>
      <c r="X2" s="57">
        <v>4</v>
      </c>
      <c r="Y2" s="57">
        <v>4</v>
      </c>
      <c r="Z2" s="57">
        <v>5</v>
      </c>
      <c r="AA2" s="57">
        <v>4</v>
      </c>
      <c r="AB2" s="57">
        <v>4</v>
      </c>
      <c r="AC2" s="58">
        <v>4</v>
      </c>
      <c r="AG2" s="30"/>
      <c r="AH2" s="30"/>
      <c r="AI2" s="30"/>
      <c r="AJ2" s="30"/>
    </row>
    <row r="3" spans="1:36">
      <c r="A3" s="56">
        <v>2</v>
      </c>
      <c r="B3" s="57">
        <v>30</v>
      </c>
      <c r="C3" s="57" t="s">
        <v>110</v>
      </c>
      <c r="D3" s="57">
        <v>2702359793</v>
      </c>
      <c r="E3" s="57" t="s">
        <v>35</v>
      </c>
      <c r="F3" s="57" t="s">
        <v>36</v>
      </c>
      <c r="G3" s="57">
        <v>1</v>
      </c>
      <c r="H3" s="57" t="s">
        <v>40</v>
      </c>
      <c r="I3" s="57">
        <v>3</v>
      </c>
      <c r="J3" s="57">
        <v>4</v>
      </c>
      <c r="K3" s="57">
        <v>4</v>
      </c>
      <c r="L3" s="57">
        <v>4</v>
      </c>
      <c r="M3" s="57">
        <v>4</v>
      </c>
      <c r="N3" s="57">
        <v>4</v>
      </c>
      <c r="O3" s="57">
        <v>4</v>
      </c>
      <c r="P3" s="57">
        <v>4</v>
      </c>
      <c r="Q3" s="57">
        <v>4</v>
      </c>
      <c r="R3" s="57">
        <v>4</v>
      </c>
      <c r="S3" s="57">
        <v>4</v>
      </c>
      <c r="T3" s="57">
        <v>4</v>
      </c>
      <c r="U3" s="57">
        <v>4</v>
      </c>
      <c r="V3" s="57">
        <v>4</v>
      </c>
      <c r="W3" s="57">
        <v>4</v>
      </c>
      <c r="X3" s="57">
        <v>4</v>
      </c>
      <c r="Y3" s="57">
        <v>4</v>
      </c>
      <c r="Z3" s="57">
        <v>4</v>
      </c>
      <c r="AA3" s="57">
        <v>4</v>
      </c>
      <c r="AB3" s="57">
        <v>4</v>
      </c>
      <c r="AC3" s="58">
        <v>4</v>
      </c>
    </row>
    <row r="4" spans="1:36">
      <c r="A4" s="56">
        <v>3</v>
      </c>
      <c r="B4" s="57">
        <v>10</v>
      </c>
      <c r="C4" s="57" t="s">
        <v>59</v>
      </c>
      <c r="D4" s="57">
        <v>2702311566</v>
      </c>
      <c r="E4" s="57" t="s">
        <v>35</v>
      </c>
      <c r="F4" s="57" t="s">
        <v>36</v>
      </c>
      <c r="G4" s="57">
        <v>1</v>
      </c>
      <c r="H4" s="57" t="s">
        <v>60</v>
      </c>
      <c r="I4" s="57">
        <v>1</v>
      </c>
      <c r="J4" s="57">
        <v>4</v>
      </c>
      <c r="K4" s="57">
        <v>4</v>
      </c>
      <c r="L4" s="57">
        <v>4</v>
      </c>
      <c r="M4" s="57">
        <v>4</v>
      </c>
      <c r="N4" s="57">
        <v>4</v>
      </c>
      <c r="O4" s="57">
        <v>4</v>
      </c>
      <c r="P4" s="57">
        <v>4</v>
      </c>
      <c r="Q4" s="57">
        <v>4</v>
      </c>
      <c r="R4" s="57">
        <v>2</v>
      </c>
      <c r="S4" s="57">
        <v>2</v>
      </c>
      <c r="T4" s="57">
        <v>3</v>
      </c>
      <c r="U4" s="57">
        <v>2</v>
      </c>
      <c r="V4" s="57">
        <v>3</v>
      </c>
      <c r="W4" s="57">
        <v>2</v>
      </c>
      <c r="X4" s="57">
        <v>5</v>
      </c>
      <c r="Y4" s="57">
        <v>4</v>
      </c>
      <c r="Z4" s="57">
        <v>4</v>
      </c>
      <c r="AA4" s="57">
        <v>4</v>
      </c>
      <c r="AB4" s="57">
        <v>4</v>
      </c>
      <c r="AC4" s="58">
        <v>4</v>
      </c>
    </row>
    <row r="5" spans="1:36">
      <c r="A5" s="56">
        <v>4</v>
      </c>
      <c r="B5" s="57">
        <v>5</v>
      </c>
      <c r="C5" s="57" t="s">
        <v>47</v>
      </c>
      <c r="D5" s="57">
        <v>2702302542</v>
      </c>
      <c r="E5" s="57" t="s">
        <v>35</v>
      </c>
      <c r="F5" s="57" t="s">
        <v>36</v>
      </c>
      <c r="G5" s="57">
        <v>1</v>
      </c>
      <c r="H5" s="57" t="s">
        <v>37</v>
      </c>
      <c r="I5" s="57">
        <v>2</v>
      </c>
      <c r="J5" s="57">
        <v>3</v>
      </c>
      <c r="K5" s="57">
        <v>3</v>
      </c>
      <c r="L5" s="57">
        <v>4</v>
      </c>
      <c r="M5" s="57">
        <v>4</v>
      </c>
      <c r="N5" s="57">
        <v>4</v>
      </c>
      <c r="O5" s="57">
        <v>4</v>
      </c>
      <c r="P5" s="57">
        <v>4</v>
      </c>
      <c r="Q5" s="57">
        <v>3</v>
      </c>
      <c r="R5" s="57">
        <v>3</v>
      </c>
      <c r="S5" s="57">
        <v>3</v>
      </c>
      <c r="T5" s="57">
        <v>4</v>
      </c>
      <c r="U5" s="57">
        <v>2</v>
      </c>
      <c r="V5" s="57">
        <v>4</v>
      </c>
      <c r="W5" s="57">
        <v>4</v>
      </c>
      <c r="X5" s="57">
        <v>4</v>
      </c>
      <c r="Y5" s="57">
        <v>3</v>
      </c>
      <c r="Z5" s="57">
        <v>4</v>
      </c>
      <c r="AA5" s="57">
        <v>4</v>
      </c>
      <c r="AB5" s="57">
        <v>3</v>
      </c>
      <c r="AC5" s="58">
        <v>4</v>
      </c>
    </row>
    <row r="6" spans="1:36">
      <c r="A6" s="56">
        <v>5</v>
      </c>
      <c r="B6" s="57">
        <v>87</v>
      </c>
      <c r="C6" s="57" t="s">
        <v>239</v>
      </c>
      <c r="D6" s="57">
        <v>2702261574</v>
      </c>
      <c r="E6" s="57" t="s">
        <v>35</v>
      </c>
      <c r="F6" s="57" t="s">
        <v>161</v>
      </c>
      <c r="G6" s="57">
        <v>1</v>
      </c>
      <c r="H6" s="57" t="s">
        <v>40</v>
      </c>
      <c r="I6" s="57">
        <v>2</v>
      </c>
      <c r="J6" s="57">
        <v>3</v>
      </c>
      <c r="K6" s="57">
        <v>4</v>
      </c>
      <c r="L6" s="57">
        <v>4</v>
      </c>
      <c r="M6" s="57">
        <v>4</v>
      </c>
      <c r="N6" s="57">
        <v>5</v>
      </c>
      <c r="O6" s="57">
        <v>5</v>
      </c>
      <c r="P6" s="57">
        <v>5</v>
      </c>
      <c r="Q6" s="57">
        <v>4</v>
      </c>
      <c r="R6" s="57">
        <v>4</v>
      </c>
      <c r="S6" s="57">
        <v>2</v>
      </c>
      <c r="T6" s="57">
        <v>5</v>
      </c>
      <c r="U6" s="57">
        <v>4</v>
      </c>
      <c r="V6" s="57">
        <v>5</v>
      </c>
      <c r="W6" s="57">
        <v>5</v>
      </c>
      <c r="X6" s="57">
        <v>5</v>
      </c>
      <c r="Y6" s="57">
        <v>5</v>
      </c>
      <c r="Z6" s="57">
        <v>5</v>
      </c>
      <c r="AA6" s="57">
        <v>4</v>
      </c>
      <c r="AB6" s="57">
        <v>4</v>
      </c>
      <c r="AC6" s="58">
        <v>4</v>
      </c>
    </row>
    <row r="7" spans="1:36">
      <c r="A7" s="56">
        <v>6</v>
      </c>
      <c r="B7" s="57">
        <v>15</v>
      </c>
      <c r="C7" s="57" t="s">
        <v>72</v>
      </c>
      <c r="D7" s="57">
        <v>2702300575</v>
      </c>
      <c r="E7" s="57" t="s">
        <v>35</v>
      </c>
      <c r="F7" s="57" t="s">
        <v>36</v>
      </c>
      <c r="G7" s="57">
        <v>1</v>
      </c>
      <c r="H7" s="57" t="s">
        <v>37</v>
      </c>
      <c r="I7" s="57">
        <v>1</v>
      </c>
      <c r="J7" s="57">
        <v>3</v>
      </c>
      <c r="K7" s="57">
        <v>4</v>
      </c>
      <c r="L7" s="57">
        <v>3</v>
      </c>
      <c r="M7" s="57">
        <v>4</v>
      </c>
      <c r="N7" s="57">
        <v>4</v>
      </c>
      <c r="O7" s="57">
        <v>4</v>
      </c>
      <c r="P7" s="57">
        <v>4</v>
      </c>
      <c r="Q7" s="57">
        <v>3</v>
      </c>
      <c r="R7" s="57">
        <v>4</v>
      </c>
      <c r="S7" s="57">
        <v>4</v>
      </c>
      <c r="T7" s="57">
        <v>4</v>
      </c>
      <c r="U7" s="57">
        <v>2</v>
      </c>
      <c r="V7" s="57">
        <v>4</v>
      </c>
      <c r="W7" s="57">
        <v>4</v>
      </c>
      <c r="X7" s="57">
        <v>3</v>
      </c>
      <c r="Y7" s="57">
        <v>3</v>
      </c>
      <c r="Z7" s="57">
        <v>4</v>
      </c>
      <c r="AA7" s="57">
        <v>4</v>
      </c>
      <c r="AB7" s="57">
        <v>3</v>
      </c>
      <c r="AC7" s="58">
        <v>3</v>
      </c>
    </row>
    <row r="8" spans="1:36">
      <c r="A8" s="56">
        <v>7</v>
      </c>
      <c r="B8" s="57">
        <v>10</v>
      </c>
      <c r="C8" s="57" t="s">
        <v>59</v>
      </c>
      <c r="D8" s="57">
        <v>2702311566</v>
      </c>
      <c r="E8" s="57" t="s">
        <v>35</v>
      </c>
      <c r="F8" s="57" t="s">
        <v>36</v>
      </c>
      <c r="G8" s="57">
        <v>1</v>
      </c>
      <c r="H8" s="57" t="s">
        <v>60</v>
      </c>
      <c r="I8" s="57">
        <v>1</v>
      </c>
      <c r="J8" s="57">
        <v>4</v>
      </c>
      <c r="K8" s="57">
        <v>4</v>
      </c>
      <c r="L8" s="57">
        <v>4</v>
      </c>
      <c r="M8" s="57">
        <v>4</v>
      </c>
      <c r="N8" s="57">
        <v>4</v>
      </c>
      <c r="O8" s="57">
        <v>4</v>
      </c>
      <c r="P8" s="57">
        <v>4</v>
      </c>
      <c r="Q8" s="57">
        <v>4</v>
      </c>
      <c r="R8" s="57">
        <v>2</v>
      </c>
      <c r="S8" s="57">
        <v>2</v>
      </c>
      <c r="T8" s="57">
        <v>3</v>
      </c>
      <c r="U8" s="57">
        <v>2</v>
      </c>
      <c r="V8" s="57">
        <v>3</v>
      </c>
      <c r="W8" s="57">
        <v>2</v>
      </c>
      <c r="X8" s="57">
        <v>5</v>
      </c>
      <c r="Y8" s="57">
        <v>4</v>
      </c>
      <c r="Z8" s="57">
        <v>4</v>
      </c>
      <c r="AA8" s="57">
        <v>4</v>
      </c>
      <c r="AB8" s="57">
        <v>4</v>
      </c>
      <c r="AC8" s="58">
        <v>4</v>
      </c>
    </row>
    <row r="9" spans="1:36">
      <c r="A9" s="56">
        <v>8</v>
      </c>
      <c r="B9" s="57">
        <v>95</v>
      </c>
      <c r="C9" s="57" t="s">
        <v>260</v>
      </c>
      <c r="D9" s="57">
        <v>2702294105</v>
      </c>
      <c r="E9" s="57" t="s">
        <v>99</v>
      </c>
      <c r="F9" s="57" t="s">
        <v>100</v>
      </c>
      <c r="G9" s="57">
        <v>1</v>
      </c>
      <c r="H9" s="57" t="s">
        <v>37</v>
      </c>
      <c r="I9" s="57">
        <v>3</v>
      </c>
      <c r="J9" s="57">
        <v>3</v>
      </c>
      <c r="K9" s="57">
        <v>3</v>
      </c>
      <c r="L9" s="57">
        <v>4</v>
      </c>
      <c r="M9" s="57">
        <v>4</v>
      </c>
      <c r="N9" s="57">
        <v>4</v>
      </c>
      <c r="O9" s="57">
        <v>4</v>
      </c>
      <c r="P9" s="57">
        <v>5</v>
      </c>
      <c r="Q9" s="57">
        <v>4</v>
      </c>
      <c r="R9" s="57">
        <v>4</v>
      </c>
      <c r="S9" s="57">
        <v>3</v>
      </c>
      <c r="T9" s="57">
        <v>4</v>
      </c>
      <c r="U9" s="57">
        <v>2</v>
      </c>
      <c r="V9" s="57">
        <v>4</v>
      </c>
      <c r="W9" s="57">
        <v>4</v>
      </c>
      <c r="X9" s="57">
        <v>4</v>
      </c>
      <c r="Y9" s="57">
        <v>4</v>
      </c>
      <c r="Z9" s="57">
        <v>4</v>
      </c>
      <c r="AA9" s="57">
        <v>4</v>
      </c>
      <c r="AB9" s="57">
        <v>4</v>
      </c>
      <c r="AC9" s="58">
        <v>4</v>
      </c>
    </row>
    <row r="10" spans="1:36">
      <c r="A10" s="56">
        <v>9</v>
      </c>
      <c r="B10" s="57">
        <v>89</v>
      </c>
      <c r="C10" s="57" t="s">
        <v>242</v>
      </c>
      <c r="D10" s="57">
        <v>2702352250</v>
      </c>
      <c r="E10" s="57" t="s">
        <v>35</v>
      </c>
      <c r="F10" s="57" t="s">
        <v>36</v>
      </c>
      <c r="G10" s="57">
        <v>1</v>
      </c>
      <c r="H10" s="57" t="s">
        <v>40</v>
      </c>
      <c r="I10" s="57">
        <v>1</v>
      </c>
      <c r="J10" s="57">
        <v>3</v>
      </c>
      <c r="K10" s="57">
        <v>3</v>
      </c>
      <c r="L10" s="57">
        <v>3</v>
      </c>
      <c r="M10" s="57">
        <v>3</v>
      </c>
      <c r="N10" s="57">
        <v>3</v>
      </c>
      <c r="O10" s="57">
        <v>3</v>
      </c>
      <c r="P10" s="57">
        <v>3</v>
      </c>
      <c r="Q10" s="57">
        <v>3</v>
      </c>
      <c r="R10" s="57">
        <v>3</v>
      </c>
      <c r="S10" s="57">
        <v>3</v>
      </c>
      <c r="T10" s="57">
        <v>3</v>
      </c>
      <c r="U10" s="57">
        <v>3</v>
      </c>
      <c r="V10" s="57">
        <v>3</v>
      </c>
      <c r="W10" s="57">
        <v>3</v>
      </c>
      <c r="X10" s="57">
        <v>3</v>
      </c>
      <c r="Y10" s="57">
        <v>3</v>
      </c>
      <c r="Z10" s="57">
        <v>3</v>
      </c>
      <c r="AA10" s="57">
        <v>3</v>
      </c>
      <c r="AB10" s="57">
        <v>3</v>
      </c>
      <c r="AC10" s="58">
        <v>3</v>
      </c>
    </row>
    <row r="11" spans="1:36">
      <c r="A11" s="56">
        <v>10</v>
      </c>
      <c r="B11" s="57">
        <v>77</v>
      </c>
      <c r="C11" s="57" t="s">
        <v>220</v>
      </c>
      <c r="D11" s="57">
        <v>2702331990</v>
      </c>
      <c r="E11" s="57" t="s">
        <v>35</v>
      </c>
      <c r="F11" s="57" t="s">
        <v>36</v>
      </c>
      <c r="G11" s="57">
        <v>1</v>
      </c>
      <c r="H11" s="57" t="s">
        <v>60</v>
      </c>
      <c r="I11" s="57">
        <v>2</v>
      </c>
      <c r="J11" s="57">
        <v>3</v>
      </c>
      <c r="K11" s="57">
        <v>4</v>
      </c>
      <c r="L11" s="57">
        <v>2</v>
      </c>
      <c r="M11" s="57">
        <v>4</v>
      </c>
      <c r="N11" s="57">
        <v>2</v>
      </c>
      <c r="O11" s="57">
        <v>4</v>
      </c>
      <c r="P11" s="57">
        <v>2</v>
      </c>
      <c r="Q11" s="57">
        <v>4</v>
      </c>
      <c r="R11" s="57">
        <v>4</v>
      </c>
      <c r="S11" s="57">
        <v>5</v>
      </c>
      <c r="T11" s="57">
        <v>2</v>
      </c>
      <c r="U11" s="57">
        <v>4</v>
      </c>
      <c r="V11" s="57">
        <v>5</v>
      </c>
      <c r="W11" s="57">
        <v>5</v>
      </c>
      <c r="X11" s="57">
        <v>4</v>
      </c>
      <c r="Y11" s="57">
        <v>2</v>
      </c>
      <c r="Z11" s="57">
        <v>4</v>
      </c>
      <c r="AA11" s="57">
        <v>4</v>
      </c>
      <c r="AB11" s="57">
        <v>4</v>
      </c>
      <c r="AC11" s="58">
        <v>4</v>
      </c>
    </row>
    <row r="12" spans="1:36">
      <c r="A12" s="56">
        <v>11</v>
      </c>
      <c r="B12" s="57">
        <v>11</v>
      </c>
      <c r="C12" s="57" t="s">
        <v>64</v>
      </c>
      <c r="D12" s="57">
        <v>2702231861</v>
      </c>
      <c r="E12" s="57" t="s">
        <v>35</v>
      </c>
      <c r="F12" s="57" t="s">
        <v>36</v>
      </c>
      <c r="G12" s="57">
        <v>1</v>
      </c>
      <c r="H12" s="57" t="s">
        <v>40</v>
      </c>
      <c r="I12" s="57">
        <v>2</v>
      </c>
      <c r="J12" s="57">
        <v>4</v>
      </c>
      <c r="K12" s="57">
        <v>4</v>
      </c>
      <c r="L12" s="57">
        <v>4</v>
      </c>
      <c r="M12" s="57">
        <v>4</v>
      </c>
      <c r="N12" s="57">
        <v>4</v>
      </c>
      <c r="O12" s="57">
        <v>4</v>
      </c>
      <c r="P12" s="57">
        <v>4</v>
      </c>
      <c r="Q12" s="57">
        <v>3</v>
      </c>
      <c r="R12" s="57">
        <v>3</v>
      </c>
      <c r="S12" s="57">
        <v>3</v>
      </c>
      <c r="T12" s="57">
        <v>3</v>
      </c>
      <c r="U12" s="57">
        <v>3</v>
      </c>
      <c r="V12" s="57">
        <v>3</v>
      </c>
      <c r="W12" s="57">
        <v>3</v>
      </c>
      <c r="X12" s="57">
        <v>3</v>
      </c>
      <c r="Y12" s="57">
        <v>3</v>
      </c>
      <c r="Z12" s="57">
        <v>3</v>
      </c>
      <c r="AA12" s="57">
        <v>3</v>
      </c>
      <c r="AB12" s="57">
        <v>3</v>
      </c>
      <c r="AC12" s="58">
        <v>3</v>
      </c>
    </row>
    <row r="13" spans="1:36">
      <c r="A13" s="56">
        <v>12</v>
      </c>
      <c r="B13" s="57">
        <v>77</v>
      </c>
      <c r="C13" s="57" t="s">
        <v>220</v>
      </c>
      <c r="D13" s="57">
        <v>2702331990</v>
      </c>
      <c r="E13" s="57" t="s">
        <v>35</v>
      </c>
      <c r="F13" s="57" t="s">
        <v>36</v>
      </c>
      <c r="G13" s="57">
        <v>1</v>
      </c>
      <c r="H13" s="57" t="s">
        <v>60</v>
      </c>
      <c r="I13" s="57">
        <v>2</v>
      </c>
      <c r="J13" s="57">
        <v>3</v>
      </c>
      <c r="K13" s="57">
        <v>4</v>
      </c>
      <c r="L13" s="57">
        <v>2</v>
      </c>
      <c r="M13" s="57">
        <v>4</v>
      </c>
      <c r="N13" s="57">
        <v>2</v>
      </c>
      <c r="O13" s="57">
        <v>4</v>
      </c>
      <c r="P13" s="57">
        <v>2</v>
      </c>
      <c r="Q13" s="57">
        <v>4</v>
      </c>
      <c r="R13" s="57">
        <v>4</v>
      </c>
      <c r="S13" s="57">
        <v>5</v>
      </c>
      <c r="T13" s="57">
        <v>2</v>
      </c>
      <c r="U13" s="57">
        <v>4</v>
      </c>
      <c r="V13" s="57">
        <v>5</v>
      </c>
      <c r="W13" s="57">
        <v>5</v>
      </c>
      <c r="X13" s="57">
        <v>4</v>
      </c>
      <c r="Y13" s="57">
        <v>2</v>
      </c>
      <c r="Z13" s="57">
        <v>4</v>
      </c>
      <c r="AA13" s="57">
        <v>4</v>
      </c>
      <c r="AB13" s="57">
        <v>4</v>
      </c>
      <c r="AC13" s="58">
        <v>4</v>
      </c>
    </row>
    <row r="14" spans="1:36">
      <c r="A14" s="56">
        <v>13</v>
      </c>
      <c r="B14" s="57">
        <v>17</v>
      </c>
      <c r="C14" s="57" t="s">
        <v>76</v>
      </c>
      <c r="D14" s="57">
        <v>2702240166</v>
      </c>
      <c r="E14" s="57" t="s">
        <v>35</v>
      </c>
      <c r="F14" s="57" t="s">
        <v>36</v>
      </c>
      <c r="G14" s="57">
        <v>1</v>
      </c>
      <c r="H14" s="57" t="s">
        <v>37</v>
      </c>
      <c r="I14" s="57">
        <v>1</v>
      </c>
      <c r="J14" s="57">
        <v>4</v>
      </c>
      <c r="K14" s="57">
        <v>4</v>
      </c>
      <c r="L14" s="57">
        <v>2</v>
      </c>
      <c r="M14" s="57">
        <v>4</v>
      </c>
      <c r="N14" s="57">
        <v>4</v>
      </c>
      <c r="O14" s="57">
        <v>4</v>
      </c>
      <c r="P14" s="57">
        <v>2</v>
      </c>
      <c r="Q14" s="57">
        <v>4</v>
      </c>
      <c r="R14" s="57">
        <v>4</v>
      </c>
      <c r="S14" s="57">
        <v>4</v>
      </c>
      <c r="T14" s="57">
        <v>4</v>
      </c>
      <c r="U14" s="57">
        <v>4</v>
      </c>
      <c r="V14" s="57">
        <v>4</v>
      </c>
      <c r="W14" s="57">
        <v>4</v>
      </c>
      <c r="X14" s="57">
        <v>4</v>
      </c>
      <c r="Y14" s="57">
        <v>4</v>
      </c>
      <c r="Z14" s="57">
        <v>4</v>
      </c>
      <c r="AA14" s="57">
        <v>4</v>
      </c>
      <c r="AB14" s="57">
        <v>2</v>
      </c>
      <c r="AC14" s="58">
        <v>2</v>
      </c>
    </row>
    <row r="15" spans="1:36">
      <c r="A15" s="56">
        <v>14</v>
      </c>
      <c r="B15" s="57">
        <v>13</v>
      </c>
      <c r="C15" s="57" t="s">
        <v>67</v>
      </c>
      <c r="D15" s="57">
        <v>2702375600</v>
      </c>
      <c r="E15" s="57" t="s">
        <v>35</v>
      </c>
      <c r="F15" s="57" t="s">
        <v>36</v>
      </c>
      <c r="G15" s="57">
        <v>1</v>
      </c>
      <c r="H15" s="57" t="s">
        <v>37</v>
      </c>
      <c r="I15" s="57">
        <v>1</v>
      </c>
      <c r="J15" s="57">
        <v>3</v>
      </c>
      <c r="K15" s="57">
        <v>1</v>
      </c>
      <c r="L15" s="57">
        <v>5</v>
      </c>
      <c r="M15" s="57">
        <v>5</v>
      </c>
      <c r="N15" s="57">
        <v>1</v>
      </c>
      <c r="O15" s="57">
        <v>4</v>
      </c>
      <c r="P15" s="57">
        <v>5</v>
      </c>
      <c r="Q15" s="57">
        <v>4</v>
      </c>
      <c r="R15" s="57">
        <v>4</v>
      </c>
      <c r="S15" s="57">
        <v>4</v>
      </c>
      <c r="T15" s="57">
        <v>4</v>
      </c>
      <c r="U15" s="57">
        <v>1</v>
      </c>
      <c r="V15" s="57">
        <v>4</v>
      </c>
      <c r="W15" s="57">
        <v>4</v>
      </c>
      <c r="X15" s="57">
        <v>4</v>
      </c>
      <c r="Y15" s="57">
        <v>4</v>
      </c>
      <c r="Z15" s="57">
        <v>4</v>
      </c>
      <c r="AA15" s="57">
        <v>4</v>
      </c>
      <c r="AB15" s="57">
        <v>2</v>
      </c>
      <c r="AC15" s="58">
        <v>4</v>
      </c>
    </row>
    <row r="16" spans="1:36">
      <c r="A16" s="56">
        <v>15</v>
      </c>
      <c r="B16" s="57">
        <v>91</v>
      </c>
      <c r="C16" s="57" t="s">
        <v>247</v>
      </c>
      <c r="D16" s="57">
        <v>2702374592</v>
      </c>
      <c r="E16" s="57" t="s">
        <v>35</v>
      </c>
      <c r="F16" s="57" t="s">
        <v>36</v>
      </c>
      <c r="G16" s="57">
        <v>1</v>
      </c>
      <c r="H16" s="57" t="s">
        <v>40</v>
      </c>
      <c r="I16" s="57">
        <v>3</v>
      </c>
      <c r="J16" s="57">
        <v>3</v>
      </c>
      <c r="K16" s="57">
        <v>4</v>
      </c>
      <c r="L16" s="57">
        <v>4</v>
      </c>
      <c r="M16" s="57">
        <v>4</v>
      </c>
      <c r="N16" s="57">
        <v>4</v>
      </c>
      <c r="O16" s="57">
        <v>4</v>
      </c>
      <c r="P16" s="57">
        <v>4</v>
      </c>
      <c r="Q16" s="57">
        <v>4</v>
      </c>
      <c r="R16" s="57">
        <v>4</v>
      </c>
      <c r="S16" s="57">
        <v>4</v>
      </c>
      <c r="T16" s="57">
        <v>4</v>
      </c>
      <c r="U16" s="57">
        <v>4</v>
      </c>
      <c r="V16" s="57">
        <v>4</v>
      </c>
      <c r="W16" s="57">
        <v>4</v>
      </c>
      <c r="X16" s="57">
        <v>4</v>
      </c>
      <c r="Y16" s="57">
        <v>4</v>
      </c>
      <c r="Z16" s="57">
        <v>4</v>
      </c>
      <c r="AA16" s="57">
        <v>4</v>
      </c>
      <c r="AB16" s="57">
        <v>4</v>
      </c>
      <c r="AC16" s="58">
        <v>4</v>
      </c>
    </row>
    <row r="17" spans="1:29">
      <c r="A17" s="56">
        <v>16</v>
      </c>
      <c r="B17" s="57">
        <v>85</v>
      </c>
      <c r="C17" s="57" t="s">
        <v>233</v>
      </c>
      <c r="D17" s="57">
        <v>2702250450</v>
      </c>
      <c r="E17" s="57" t="s">
        <v>234</v>
      </c>
      <c r="F17" s="57" t="s">
        <v>235</v>
      </c>
      <c r="G17" s="57">
        <v>1</v>
      </c>
      <c r="H17" s="57" t="s">
        <v>40</v>
      </c>
      <c r="I17" s="57">
        <v>3</v>
      </c>
      <c r="J17" s="57">
        <v>4</v>
      </c>
      <c r="K17" s="57">
        <v>4</v>
      </c>
      <c r="L17" s="57">
        <v>4</v>
      </c>
      <c r="M17" s="57">
        <v>4</v>
      </c>
      <c r="N17" s="57">
        <v>4</v>
      </c>
      <c r="O17" s="57">
        <v>4</v>
      </c>
      <c r="P17" s="57">
        <v>4</v>
      </c>
      <c r="Q17" s="57">
        <v>4</v>
      </c>
      <c r="R17" s="57">
        <v>4</v>
      </c>
      <c r="S17" s="57">
        <v>4</v>
      </c>
      <c r="T17" s="57">
        <v>4</v>
      </c>
      <c r="U17" s="57">
        <v>4</v>
      </c>
      <c r="V17" s="57">
        <v>4</v>
      </c>
      <c r="W17" s="57">
        <v>4</v>
      </c>
      <c r="X17" s="57">
        <v>4</v>
      </c>
      <c r="Y17" s="57">
        <v>4</v>
      </c>
      <c r="Z17" s="57">
        <v>4</v>
      </c>
      <c r="AA17" s="57">
        <v>4</v>
      </c>
      <c r="AB17" s="57">
        <v>4</v>
      </c>
      <c r="AC17" s="58">
        <v>4</v>
      </c>
    </row>
    <row r="18" spans="1:29">
      <c r="A18" s="56">
        <v>17</v>
      </c>
      <c r="B18" s="57">
        <v>72</v>
      </c>
      <c r="C18" s="57" t="s">
        <v>210</v>
      </c>
      <c r="D18" s="57">
        <v>2702331366</v>
      </c>
      <c r="E18" s="57" t="s">
        <v>35</v>
      </c>
      <c r="F18" s="57" t="s">
        <v>36</v>
      </c>
      <c r="G18" s="57">
        <v>1</v>
      </c>
      <c r="H18" s="57" t="s">
        <v>37</v>
      </c>
      <c r="I18" s="57">
        <v>0</v>
      </c>
      <c r="J18" s="57">
        <v>3</v>
      </c>
      <c r="K18" s="57">
        <v>3</v>
      </c>
      <c r="L18" s="57">
        <v>3</v>
      </c>
      <c r="M18" s="57">
        <v>3</v>
      </c>
      <c r="N18" s="57">
        <v>3</v>
      </c>
      <c r="O18" s="57">
        <v>3</v>
      </c>
      <c r="P18" s="57">
        <v>3</v>
      </c>
      <c r="Q18" s="57">
        <v>3</v>
      </c>
      <c r="R18" s="57">
        <v>3</v>
      </c>
      <c r="S18" s="57">
        <v>3</v>
      </c>
      <c r="T18" s="57">
        <v>3</v>
      </c>
      <c r="U18" s="57">
        <v>3</v>
      </c>
      <c r="V18" s="57">
        <v>3</v>
      </c>
      <c r="W18" s="57">
        <v>3</v>
      </c>
      <c r="X18" s="57">
        <v>3</v>
      </c>
      <c r="Y18" s="57">
        <v>3</v>
      </c>
      <c r="Z18" s="57">
        <v>3</v>
      </c>
      <c r="AA18" s="57">
        <v>3</v>
      </c>
      <c r="AB18" s="57">
        <v>3</v>
      </c>
      <c r="AC18" s="58">
        <v>3</v>
      </c>
    </row>
    <row r="19" spans="1:29">
      <c r="A19" s="56">
        <v>18</v>
      </c>
      <c r="B19" s="57">
        <v>59</v>
      </c>
      <c r="C19" s="57" t="s">
        <v>179</v>
      </c>
      <c r="D19" s="57">
        <v>2702228223</v>
      </c>
      <c r="E19" s="57" t="s">
        <v>35</v>
      </c>
      <c r="F19" s="57" t="s">
        <v>36</v>
      </c>
      <c r="G19" s="57">
        <v>1</v>
      </c>
      <c r="H19" s="57" t="s">
        <v>40</v>
      </c>
      <c r="I19" s="57">
        <v>1</v>
      </c>
      <c r="J19" s="57">
        <v>4</v>
      </c>
      <c r="K19" s="57">
        <v>4</v>
      </c>
      <c r="L19" s="57">
        <v>4</v>
      </c>
      <c r="M19" s="57">
        <v>4</v>
      </c>
      <c r="N19" s="57">
        <v>4</v>
      </c>
      <c r="O19" s="57">
        <v>4</v>
      </c>
      <c r="P19" s="57">
        <v>4</v>
      </c>
      <c r="Q19" s="57">
        <v>4</v>
      </c>
      <c r="R19" s="57">
        <v>4</v>
      </c>
      <c r="S19" s="57">
        <v>4</v>
      </c>
      <c r="T19" s="57">
        <v>4</v>
      </c>
      <c r="U19" s="57">
        <v>4</v>
      </c>
      <c r="V19" s="57">
        <v>4</v>
      </c>
      <c r="W19" s="57">
        <v>4</v>
      </c>
      <c r="X19" s="57">
        <v>4</v>
      </c>
      <c r="Y19" s="57">
        <v>4</v>
      </c>
      <c r="Z19" s="57">
        <v>4</v>
      </c>
      <c r="AA19" s="57">
        <v>4</v>
      </c>
      <c r="AB19" s="57">
        <v>4</v>
      </c>
      <c r="AC19" s="58">
        <v>4</v>
      </c>
    </row>
    <row r="20" spans="1:29">
      <c r="A20" s="56">
        <v>19</v>
      </c>
      <c r="B20" s="57">
        <v>80</v>
      </c>
      <c r="C20" s="57" t="s">
        <v>225</v>
      </c>
      <c r="D20" s="57">
        <v>2702292932</v>
      </c>
      <c r="E20" s="57" t="s">
        <v>35</v>
      </c>
      <c r="F20" s="57" t="s">
        <v>36</v>
      </c>
      <c r="G20" s="57">
        <v>1</v>
      </c>
      <c r="H20" s="57" t="s">
        <v>37</v>
      </c>
      <c r="I20" s="57">
        <v>1</v>
      </c>
      <c r="J20" s="57">
        <v>4</v>
      </c>
      <c r="K20" s="57">
        <v>4</v>
      </c>
      <c r="L20" s="57">
        <v>4</v>
      </c>
      <c r="M20" s="57">
        <v>4</v>
      </c>
      <c r="N20" s="57">
        <v>4</v>
      </c>
      <c r="O20" s="57">
        <v>4</v>
      </c>
      <c r="P20" s="57">
        <v>4</v>
      </c>
      <c r="Q20" s="57">
        <v>4</v>
      </c>
      <c r="R20" s="57">
        <v>4</v>
      </c>
      <c r="S20" s="57">
        <v>2</v>
      </c>
      <c r="T20" s="57">
        <v>4</v>
      </c>
      <c r="U20" s="57">
        <v>4</v>
      </c>
      <c r="V20" s="57">
        <v>4</v>
      </c>
      <c r="W20" s="57">
        <v>4</v>
      </c>
      <c r="X20" s="57">
        <v>4</v>
      </c>
      <c r="Y20" s="57">
        <v>4</v>
      </c>
      <c r="Z20" s="57">
        <v>4</v>
      </c>
      <c r="AA20" s="57">
        <v>4</v>
      </c>
      <c r="AB20" s="57">
        <v>4</v>
      </c>
      <c r="AC20" s="58">
        <v>4</v>
      </c>
    </row>
    <row r="21" spans="1:29">
      <c r="A21" s="56">
        <v>20</v>
      </c>
      <c r="B21" s="57">
        <v>14</v>
      </c>
      <c r="C21" s="57" t="s">
        <v>70</v>
      </c>
      <c r="D21" s="57">
        <v>2702266026</v>
      </c>
      <c r="E21" s="57" t="s">
        <v>35</v>
      </c>
      <c r="F21" s="57" t="s">
        <v>36</v>
      </c>
      <c r="G21" s="57">
        <v>1</v>
      </c>
      <c r="H21" s="57" t="s">
        <v>37</v>
      </c>
      <c r="I21" s="57">
        <v>3</v>
      </c>
      <c r="J21" s="57">
        <v>5</v>
      </c>
      <c r="K21" s="57">
        <v>5</v>
      </c>
      <c r="L21" s="57">
        <v>5</v>
      </c>
      <c r="M21" s="57">
        <v>5</v>
      </c>
      <c r="N21" s="57">
        <v>4</v>
      </c>
      <c r="O21" s="57">
        <v>5</v>
      </c>
      <c r="P21" s="57">
        <v>5</v>
      </c>
      <c r="Q21" s="57">
        <v>3</v>
      </c>
      <c r="R21" s="57">
        <v>2</v>
      </c>
      <c r="S21" s="57">
        <v>3</v>
      </c>
      <c r="T21" s="57">
        <v>4</v>
      </c>
      <c r="U21" s="57">
        <v>5</v>
      </c>
      <c r="V21" s="57">
        <v>5</v>
      </c>
      <c r="W21" s="57">
        <v>5</v>
      </c>
      <c r="X21" s="57">
        <v>5</v>
      </c>
      <c r="Y21" s="57">
        <v>5</v>
      </c>
      <c r="Z21" s="57">
        <v>5</v>
      </c>
      <c r="AA21" s="57">
        <v>5</v>
      </c>
      <c r="AB21" s="57">
        <v>5</v>
      </c>
      <c r="AC21" s="58">
        <v>5</v>
      </c>
    </row>
    <row r="22" spans="1:29">
      <c r="A22" s="56">
        <v>21</v>
      </c>
      <c r="B22" s="57">
        <v>83</v>
      </c>
      <c r="C22" s="57" t="s">
        <v>231</v>
      </c>
      <c r="D22" s="57">
        <v>2702244706</v>
      </c>
      <c r="E22" s="57" t="s">
        <v>35</v>
      </c>
      <c r="F22" s="57" t="s">
        <v>36</v>
      </c>
      <c r="G22" s="57">
        <v>1</v>
      </c>
      <c r="H22" s="57" t="s">
        <v>37</v>
      </c>
      <c r="I22" s="57">
        <v>1</v>
      </c>
      <c r="J22" s="57">
        <v>4</v>
      </c>
      <c r="K22" s="57">
        <v>4</v>
      </c>
      <c r="L22" s="57">
        <v>4</v>
      </c>
      <c r="M22" s="57">
        <v>4</v>
      </c>
      <c r="N22" s="57">
        <v>4</v>
      </c>
      <c r="O22" s="57">
        <v>4</v>
      </c>
      <c r="P22" s="57">
        <v>4</v>
      </c>
      <c r="Q22" s="57">
        <v>4</v>
      </c>
      <c r="R22" s="57">
        <v>4</v>
      </c>
      <c r="S22" s="57">
        <v>4</v>
      </c>
      <c r="T22" s="57">
        <v>4</v>
      </c>
      <c r="U22" s="57">
        <v>3</v>
      </c>
      <c r="V22" s="57">
        <v>4</v>
      </c>
      <c r="W22" s="57">
        <v>4</v>
      </c>
      <c r="X22" s="57">
        <v>4</v>
      </c>
      <c r="Y22" s="57">
        <v>4</v>
      </c>
      <c r="Z22" s="57">
        <v>4</v>
      </c>
      <c r="AA22" s="57">
        <v>4</v>
      </c>
      <c r="AB22" s="57">
        <v>4</v>
      </c>
      <c r="AC22" s="58">
        <v>4</v>
      </c>
    </row>
    <row r="23" spans="1:29">
      <c r="A23" s="56">
        <v>22</v>
      </c>
      <c r="B23" s="57">
        <v>101</v>
      </c>
      <c r="C23" s="57" t="s">
        <v>268</v>
      </c>
      <c r="D23" s="57">
        <v>2702227901</v>
      </c>
      <c r="E23" s="57" t="s">
        <v>35</v>
      </c>
      <c r="F23" s="57" t="s">
        <v>36</v>
      </c>
      <c r="G23" s="57">
        <v>1</v>
      </c>
      <c r="H23" s="57" t="s">
        <v>40</v>
      </c>
      <c r="I23" s="57">
        <v>1</v>
      </c>
      <c r="J23" s="57">
        <v>3</v>
      </c>
      <c r="K23" s="57">
        <v>3</v>
      </c>
      <c r="L23" s="57">
        <v>4</v>
      </c>
      <c r="M23" s="57">
        <v>4</v>
      </c>
      <c r="N23" s="57">
        <v>4</v>
      </c>
      <c r="O23" s="57">
        <v>4</v>
      </c>
      <c r="P23" s="57">
        <v>4</v>
      </c>
      <c r="Q23" s="57">
        <v>4</v>
      </c>
      <c r="R23" s="57">
        <v>4</v>
      </c>
      <c r="S23" s="57">
        <v>4</v>
      </c>
      <c r="T23" s="57">
        <v>4</v>
      </c>
      <c r="U23" s="57">
        <v>4</v>
      </c>
      <c r="V23" s="57">
        <v>4</v>
      </c>
      <c r="W23" s="57">
        <v>4</v>
      </c>
      <c r="X23" s="57">
        <v>5</v>
      </c>
      <c r="Y23" s="57">
        <v>5</v>
      </c>
      <c r="Z23" s="57">
        <v>5</v>
      </c>
      <c r="AA23" s="57">
        <v>5</v>
      </c>
      <c r="AB23" s="57">
        <v>5</v>
      </c>
      <c r="AC23" s="58">
        <v>5</v>
      </c>
    </row>
    <row r="24" spans="1:29">
      <c r="A24" s="56">
        <v>23</v>
      </c>
      <c r="B24" s="57">
        <v>18</v>
      </c>
      <c r="C24" s="57" t="s">
        <v>80</v>
      </c>
      <c r="D24" s="57">
        <v>2702301804</v>
      </c>
      <c r="E24" s="57" t="s">
        <v>35</v>
      </c>
      <c r="F24" s="57" t="s">
        <v>36</v>
      </c>
      <c r="G24" s="57">
        <v>1</v>
      </c>
      <c r="H24" s="57" t="s">
        <v>37</v>
      </c>
      <c r="I24" s="57">
        <v>3</v>
      </c>
      <c r="J24" s="57">
        <v>5</v>
      </c>
      <c r="K24" s="57">
        <v>5</v>
      </c>
      <c r="L24" s="57">
        <v>5</v>
      </c>
      <c r="M24" s="57">
        <v>5</v>
      </c>
      <c r="N24" s="57">
        <v>3</v>
      </c>
      <c r="O24" s="57">
        <v>2</v>
      </c>
      <c r="P24" s="57">
        <v>4</v>
      </c>
      <c r="Q24" s="57">
        <v>3</v>
      </c>
      <c r="R24" s="57">
        <v>4</v>
      </c>
      <c r="S24" s="57">
        <v>5</v>
      </c>
      <c r="T24" s="57">
        <v>2</v>
      </c>
      <c r="U24" s="57">
        <v>2</v>
      </c>
      <c r="V24" s="57">
        <v>4</v>
      </c>
      <c r="W24" s="57">
        <v>3</v>
      </c>
      <c r="X24" s="57">
        <v>5</v>
      </c>
      <c r="Y24" s="57">
        <v>4</v>
      </c>
      <c r="Z24" s="57">
        <v>5</v>
      </c>
      <c r="AA24" s="57">
        <v>4</v>
      </c>
      <c r="AB24" s="57">
        <v>3</v>
      </c>
      <c r="AC24" s="58">
        <v>4</v>
      </c>
    </row>
    <row r="25" spans="1:29">
      <c r="A25" s="56">
        <v>24</v>
      </c>
      <c r="B25" s="57">
        <v>60</v>
      </c>
      <c r="C25" s="57" t="s">
        <v>180</v>
      </c>
      <c r="D25" s="57">
        <v>2702239750</v>
      </c>
      <c r="E25" s="57" t="s">
        <v>35</v>
      </c>
      <c r="F25" s="57" t="s">
        <v>36</v>
      </c>
      <c r="G25" s="57">
        <v>1</v>
      </c>
      <c r="H25" s="57" t="s">
        <v>40</v>
      </c>
      <c r="I25" s="57">
        <v>1</v>
      </c>
      <c r="J25" s="57">
        <v>4</v>
      </c>
      <c r="K25" s="57">
        <v>4</v>
      </c>
      <c r="L25" s="57">
        <v>4</v>
      </c>
      <c r="M25" s="57">
        <v>4</v>
      </c>
      <c r="N25" s="57">
        <v>4</v>
      </c>
      <c r="O25" s="57">
        <v>4</v>
      </c>
      <c r="P25" s="57">
        <v>4</v>
      </c>
      <c r="Q25" s="57">
        <v>4</v>
      </c>
      <c r="R25" s="57">
        <v>4</v>
      </c>
      <c r="S25" s="57">
        <v>4</v>
      </c>
      <c r="T25" s="57">
        <v>4</v>
      </c>
      <c r="U25" s="57">
        <v>4</v>
      </c>
      <c r="V25" s="57">
        <v>4</v>
      </c>
      <c r="W25" s="57">
        <v>4</v>
      </c>
      <c r="X25" s="57">
        <v>4</v>
      </c>
      <c r="Y25" s="57">
        <v>4</v>
      </c>
      <c r="Z25" s="57">
        <v>4</v>
      </c>
      <c r="AA25" s="57">
        <v>4</v>
      </c>
      <c r="AB25" s="57">
        <v>4</v>
      </c>
      <c r="AC25" s="58">
        <v>4</v>
      </c>
    </row>
    <row r="26" spans="1:29">
      <c r="A26" s="56">
        <v>25</v>
      </c>
      <c r="B26" s="57">
        <v>78</v>
      </c>
      <c r="C26" s="57" t="s">
        <v>223</v>
      </c>
      <c r="D26" s="57">
        <v>2702404323</v>
      </c>
      <c r="E26" s="57" t="s">
        <v>35</v>
      </c>
      <c r="F26" s="57" t="s">
        <v>36</v>
      </c>
      <c r="G26" s="57">
        <v>1</v>
      </c>
      <c r="H26" s="57" t="s">
        <v>37</v>
      </c>
      <c r="I26" s="57">
        <v>3</v>
      </c>
      <c r="J26" s="57">
        <v>5</v>
      </c>
      <c r="K26" s="57">
        <v>5</v>
      </c>
      <c r="L26" s="57">
        <v>5</v>
      </c>
      <c r="M26" s="57">
        <v>4</v>
      </c>
      <c r="N26" s="57">
        <v>5</v>
      </c>
      <c r="O26" s="57">
        <v>5</v>
      </c>
      <c r="P26" s="57">
        <v>5</v>
      </c>
      <c r="Q26" s="57">
        <v>5</v>
      </c>
      <c r="R26" s="57">
        <v>5</v>
      </c>
      <c r="S26" s="57">
        <v>5</v>
      </c>
      <c r="T26" s="57">
        <v>5</v>
      </c>
      <c r="U26" s="57">
        <v>5</v>
      </c>
      <c r="V26" s="57">
        <v>5</v>
      </c>
      <c r="W26" s="57">
        <v>5</v>
      </c>
      <c r="X26" s="57">
        <v>5</v>
      </c>
      <c r="Y26" s="57">
        <v>5</v>
      </c>
      <c r="Z26" s="57">
        <v>5</v>
      </c>
      <c r="AA26" s="57">
        <v>5</v>
      </c>
      <c r="AB26" s="57">
        <v>4</v>
      </c>
      <c r="AC26" s="58">
        <v>5</v>
      </c>
    </row>
    <row r="27" spans="1:29">
      <c r="A27" s="56">
        <v>26</v>
      </c>
      <c r="B27" s="57">
        <v>71</v>
      </c>
      <c r="C27" s="57" t="s">
        <v>206</v>
      </c>
      <c r="D27" s="57">
        <v>2702293922</v>
      </c>
      <c r="E27" s="57" t="s">
        <v>35</v>
      </c>
      <c r="F27" s="57" t="s">
        <v>36</v>
      </c>
      <c r="G27" s="57">
        <v>1</v>
      </c>
      <c r="H27" s="57" t="s">
        <v>60</v>
      </c>
      <c r="I27" s="57">
        <v>1</v>
      </c>
      <c r="J27" s="57">
        <v>3</v>
      </c>
      <c r="K27" s="57">
        <v>3</v>
      </c>
      <c r="L27" s="57">
        <v>5</v>
      </c>
      <c r="M27" s="57">
        <v>4</v>
      </c>
      <c r="N27" s="57">
        <v>4</v>
      </c>
      <c r="O27" s="57">
        <v>4</v>
      </c>
      <c r="P27" s="57">
        <v>4</v>
      </c>
      <c r="Q27" s="57">
        <v>4</v>
      </c>
      <c r="R27" s="57">
        <v>4</v>
      </c>
      <c r="S27" s="57">
        <v>4</v>
      </c>
      <c r="T27" s="57">
        <v>4</v>
      </c>
      <c r="U27" s="57">
        <v>2</v>
      </c>
      <c r="V27" s="57">
        <v>4</v>
      </c>
      <c r="W27" s="57">
        <v>2</v>
      </c>
      <c r="X27" s="57">
        <v>4</v>
      </c>
      <c r="Y27" s="57">
        <v>4</v>
      </c>
      <c r="Z27" s="57">
        <v>4</v>
      </c>
      <c r="AA27" s="57">
        <v>4</v>
      </c>
      <c r="AB27" s="57">
        <v>1</v>
      </c>
      <c r="AC27" s="58">
        <v>2</v>
      </c>
    </row>
    <row r="28" spans="1:29">
      <c r="A28" s="56">
        <v>27</v>
      </c>
      <c r="B28" s="57">
        <v>30</v>
      </c>
      <c r="C28" s="57" t="s">
        <v>110</v>
      </c>
      <c r="D28" s="57">
        <v>2702359793</v>
      </c>
      <c r="E28" s="57" t="s">
        <v>35</v>
      </c>
      <c r="F28" s="57" t="s">
        <v>36</v>
      </c>
      <c r="G28" s="57">
        <v>1</v>
      </c>
      <c r="H28" s="57" t="s">
        <v>40</v>
      </c>
      <c r="I28" s="57">
        <v>3</v>
      </c>
      <c r="J28" s="57">
        <v>4</v>
      </c>
      <c r="K28" s="57">
        <v>4</v>
      </c>
      <c r="L28" s="57">
        <v>4</v>
      </c>
      <c r="M28" s="57">
        <v>4</v>
      </c>
      <c r="N28" s="57">
        <v>4</v>
      </c>
      <c r="O28" s="57">
        <v>4</v>
      </c>
      <c r="P28" s="57">
        <v>4</v>
      </c>
      <c r="Q28" s="57">
        <v>4</v>
      </c>
      <c r="R28" s="57">
        <v>4</v>
      </c>
      <c r="S28" s="57">
        <v>4</v>
      </c>
      <c r="T28" s="57">
        <v>4</v>
      </c>
      <c r="U28" s="57">
        <v>4</v>
      </c>
      <c r="V28" s="57">
        <v>4</v>
      </c>
      <c r="W28" s="57">
        <v>4</v>
      </c>
      <c r="X28" s="57">
        <v>4</v>
      </c>
      <c r="Y28" s="57">
        <v>4</v>
      </c>
      <c r="Z28" s="57">
        <v>4</v>
      </c>
      <c r="AA28" s="57">
        <v>4</v>
      </c>
      <c r="AB28" s="57">
        <v>4</v>
      </c>
      <c r="AC28" s="58">
        <v>4</v>
      </c>
    </row>
    <row r="29" spans="1:29">
      <c r="A29" s="56">
        <v>28</v>
      </c>
      <c r="B29" s="57">
        <v>32</v>
      </c>
      <c r="C29" s="57" t="s">
        <v>114</v>
      </c>
      <c r="D29" s="57">
        <v>2702232050</v>
      </c>
      <c r="E29" s="57" t="s">
        <v>35</v>
      </c>
      <c r="F29" s="57" t="s">
        <v>36</v>
      </c>
      <c r="G29" s="57">
        <v>1</v>
      </c>
      <c r="H29" s="57" t="s">
        <v>40</v>
      </c>
      <c r="I29" s="57">
        <v>3</v>
      </c>
      <c r="J29" s="57">
        <v>4</v>
      </c>
      <c r="K29" s="57">
        <v>4</v>
      </c>
      <c r="L29" s="57">
        <v>4</v>
      </c>
      <c r="M29" s="57">
        <v>4</v>
      </c>
      <c r="N29" s="57">
        <v>4</v>
      </c>
      <c r="O29" s="57">
        <v>4</v>
      </c>
      <c r="P29" s="57">
        <v>4</v>
      </c>
      <c r="Q29" s="57">
        <v>4</v>
      </c>
      <c r="R29" s="57">
        <v>4</v>
      </c>
      <c r="S29" s="57">
        <v>4</v>
      </c>
      <c r="T29" s="57">
        <v>4</v>
      </c>
      <c r="U29" s="57">
        <v>4</v>
      </c>
      <c r="V29" s="57">
        <v>4</v>
      </c>
      <c r="W29" s="57">
        <v>4</v>
      </c>
      <c r="X29" s="57">
        <v>4</v>
      </c>
      <c r="Y29" s="57">
        <v>4</v>
      </c>
      <c r="Z29" s="57">
        <v>4</v>
      </c>
      <c r="AA29" s="57">
        <v>4</v>
      </c>
      <c r="AB29" s="57">
        <v>4</v>
      </c>
      <c r="AC29" s="58">
        <v>4</v>
      </c>
    </row>
    <row r="30" spans="1:29">
      <c r="A30" s="56">
        <v>29</v>
      </c>
      <c r="B30" s="57">
        <v>53</v>
      </c>
      <c r="C30" s="57" t="s">
        <v>168</v>
      </c>
      <c r="D30" s="57">
        <v>2702232321</v>
      </c>
      <c r="E30" s="57" t="s">
        <v>35</v>
      </c>
      <c r="F30" s="57" t="s">
        <v>36</v>
      </c>
      <c r="G30" s="57">
        <v>1</v>
      </c>
      <c r="H30" s="57" t="s">
        <v>40</v>
      </c>
      <c r="I30" s="57">
        <v>1</v>
      </c>
      <c r="J30" s="57">
        <v>3</v>
      </c>
      <c r="K30" s="57">
        <v>4</v>
      </c>
      <c r="L30" s="57">
        <v>4</v>
      </c>
      <c r="M30" s="57">
        <v>5</v>
      </c>
      <c r="N30" s="57">
        <v>4</v>
      </c>
      <c r="O30" s="57">
        <v>5</v>
      </c>
      <c r="P30" s="57">
        <v>4</v>
      </c>
      <c r="Q30" s="57">
        <v>5</v>
      </c>
      <c r="R30" s="57">
        <v>4</v>
      </c>
      <c r="S30" s="57">
        <v>5</v>
      </c>
      <c r="T30" s="57">
        <v>4</v>
      </c>
      <c r="U30" s="57">
        <v>5</v>
      </c>
      <c r="V30" s="57">
        <v>4</v>
      </c>
      <c r="W30" s="57">
        <v>5</v>
      </c>
      <c r="X30" s="57">
        <v>4</v>
      </c>
      <c r="Y30" s="57">
        <v>5</v>
      </c>
      <c r="Z30" s="57">
        <v>4</v>
      </c>
      <c r="AA30" s="57">
        <v>4</v>
      </c>
      <c r="AB30" s="57">
        <v>5</v>
      </c>
      <c r="AC30" s="58">
        <v>5</v>
      </c>
    </row>
    <row r="31" spans="1:29">
      <c r="A31" s="56">
        <v>30</v>
      </c>
      <c r="B31" s="57">
        <v>38</v>
      </c>
      <c r="C31" s="57" t="s">
        <v>132</v>
      </c>
      <c r="D31" s="57">
        <v>2702327204</v>
      </c>
      <c r="E31" s="57" t="s">
        <v>35</v>
      </c>
      <c r="F31" s="57" t="s">
        <v>36</v>
      </c>
      <c r="G31" s="57">
        <v>1</v>
      </c>
      <c r="H31" s="57" t="s">
        <v>37</v>
      </c>
      <c r="I31" s="57">
        <v>0</v>
      </c>
      <c r="J31" s="57">
        <v>3</v>
      </c>
      <c r="K31" s="57">
        <v>3</v>
      </c>
      <c r="L31" s="57">
        <v>3</v>
      </c>
      <c r="M31" s="57">
        <v>3</v>
      </c>
      <c r="N31" s="57">
        <v>3</v>
      </c>
      <c r="O31" s="57">
        <v>3</v>
      </c>
      <c r="P31" s="57">
        <v>3</v>
      </c>
      <c r="Q31" s="57">
        <v>4</v>
      </c>
      <c r="R31" s="57">
        <v>3</v>
      </c>
      <c r="S31" s="57">
        <v>3</v>
      </c>
      <c r="T31" s="57">
        <v>3</v>
      </c>
      <c r="U31" s="57">
        <v>4</v>
      </c>
      <c r="V31" s="57">
        <v>4</v>
      </c>
      <c r="W31" s="57">
        <v>4</v>
      </c>
      <c r="X31" s="57">
        <v>4</v>
      </c>
      <c r="Y31" s="57">
        <v>4</v>
      </c>
      <c r="Z31" s="57">
        <v>3</v>
      </c>
      <c r="AA31" s="57">
        <v>3</v>
      </c>
      <c r="AB31" s="57">
        <v>2</v>
      </c>
      <c r="AC31" s="58">
        <v>3</v>
      </c>
    </row>
    <row r="32" spans="1:29">
      <c r="A32" s="56">
        <v>31</v>
      </c>
      <c r="B32" s="57">
        <v>74</v>
      </c>
      <c r="C32" s="57" t="s">
        <v>212</v>
      </c>
      <c r="D32" s="57">
        <v>2702243691</v>
      </c>
      <c r="E32" s="57" t="s">
        <v>35</v>
      </c>
      <c r="F32" s="57" t="s">
        <v>36</v>
      </c>
      <c r="G32" s="57">
        <v>1</v>
      </c>
      <c r="H32" s="57" t="s">
        <v>37</v>
      </c>
      <c r="I32" s="57">
        <v>0</v>
      </c>
      <c r="J32" s="57">
        <v>3</v>
      </c>
      <c r="K32" s="57">
        <v>3</v>
      </c>
      <c r="L32" s="57">
        <v>3</v>
      </c>
      <c r="M32" s="57">
        <v>3</v>
      </c>
      <c r="N32" s="57">
        <v>3</v>
      </c>
      <c r="O32" s="57">
        <v>3</v>
      </c>
      <c r="P32" s="57">
        <v>3</v>
      </c>
      <c r="Q32" s="57">
        <v>3</v>
      </c>
      <c r="R32" s="57">
        <v>3</v>
      </c>
      <c r="S32" s="57">
        <v>3</v>
      </c>
      <c r="T32" s="57">
        <v>3</v>
      </c>
      <c r="U32" s="57">
        <v>3</v>
      </c>
      <c r="V32" s="57">
        <v>3</v>
      </c>
      <c r="W32" s="57">
        <v>3</v>
      </c>
      <c r="X32" s="57">
        <v>3</v>
      </c>
      <c r="Y32" s="57">
        <v>3</v>
      </c>
      <c r="Z32" s="57">
        <v>3</v>
      </c>
      <c r="AA32" s="57">
        <v>3</v>
      </c>
      <c r="AB32" s="57">
        <v>3</v>
      </c>
      <c r="AC32" s="58">
        <v>3</v>
      </c>
    </row>
    <row r="33" spans="1:29">
      <c r="A33" s="56">
        <v>32</v>
      </c>
      <c r="B33" s="57">
        <v>91</v>
      </c>
      <c r="C33" s="57" t="s">
        <v>247</v>
      </c>
      <c r="D33" s="57">
        <v>2702374592</v>
      </c>
      <c r="E33" s="57" t="s">
        <v>35</v>
      </c>
      <c r="F33" s="57" t="s">
        <v>36</v>
      </c>
      <c r="G33" s="57">
        <v>1</v>
      </c>
      <c r="H33" s="57" t="s">
        <v>40</v>
      </c>
      <c r="I33" s="57">
        <v>3</v>
      </c>
      <c r="J33" s="57">
        <v>3</v>
      </c>
      <c r="K33" s="57">
        <v>4</v>
      </c>
      <c r="L33" s="57">
        <v>4</v>
      </c>
      <c r="M33" s="57">
        <v>4</v>
      </c>
      <c r="N33" s="57">
        <v>4</v>
      </c>
      <c r="O33" s="57">
        <v>4</v>
      </c>
      <c r="P33" s="57">
        <v>4</v>
      </c>
      <c r="Q33" s="57">
        <v>4</v>
      </c>
      <c r="R33" s="57">
        <v>4</v>
      </c>
      <c r="S33" s="57">
        <v>4</v>
      </c>
      <c r="T33" s="57">
        <v>4</v>
      </c>
      <c r="U33" s="57">
        <v>4</v>
      </c>
      <c r="V33" s="57">
        <v>4</v>
      </c>
      <c r="W33" s="57">
        <v>4</v>
      </c>
      <c r="X33" s="57">
        <v>4</v>
      </c>
      <c r="Y33" s="57">
        <v>4</v>
      </c>
      <c r="Z33" s="57">
        <v>4</v>
      </c>
      <c r="AA33" s="57">
        <v>4</v>
      </c>
      <c r="AB33" s="57">
        <v>4</v>
      </c>
      <c r="AC33" s="58">
        <v>4</v>
      </c>
    </row>
    <row r="34" spans="1:29">
      <c r="A34" s="56">
        <v>33</v>
      </c>
      <c r="B34" s="57">
        <v>57</v>
      </c>
      <c r="C34" s="57" t="s">
        <v>173</v>
      </c>
      <c r="D34" s="57">
        <v>2702239681</v>
      </c>
      <c r="E34" s="57" t="s">
        <v>35</v>
      </c>
      <c r="F34" s="57" t="s">
        <v>36</v>
      </c>
      <c r="G34" s="57">
        <v>1</v>
      </c>
      <c r="H34" s="57" t="s">
        <v>40</v>
      </c>
      <c r="I34" s="57">
        <v>3</v>
      </c>
      <c r="J34" s="57">
        <v>5</v>
      </c>
      <c r="K34" s="57">
        <v>5</v>
      </c>
      <c r="L34" s="57">
        <v>5</v>
      </c>
      <c r="M34" s="57">
        <v>5</v>
      </c>
      <c r="N34" s="57">
        <v>5</v>
      </c>
      <c r="O34" s="57">
        <v>5</v>
      </c>
      <c r="P34" s="57">
        <v>5</v>
      </c>
      <c r="Q34" s="57">
        <v>5</v>
      </c>
      <c r="R34" s="57">
        <v>5</v>
      </c>
      <c r="S34" s="57">
        <v>5</v>
      </c>
      <c r="T34" s="57">
        <v>5</v>
      </c>
      <c r="U34" s="57">
        <v>5</v>
      </c>
      <c r="V34" s="57">
        <v>5</v>
      </c>
      <c r="W34" s="57">
        <v>5</v>
      </c>
      <c r="X34" s="57">
        <v>5</v>
      </c>
      <c r="Y34" s="57">
        <v>5</v>
      </c>
      <c r="Z34" s="57">
        <v>5</v>
      </c>
      <c r="AA34" s="57">
        <v>5</v>
      </c>
      <c r="AB34" s="57">
        <v>1</v>
      </c>
      <c r="AC34" s="58">
        <v>5</v>
      </c>
    </row>
    <row r="35" spans="1:29">
      <c r="A35" s="56">
        <v>34</v>
      </c>
      <c r="B35" s="57">
        <v>85</v>
      </c>
      <c r="C35" s="57" t="s">
        <v>233</v>
      </c>
      <c r="D35" s="57">
        <v>2702250450</v>
      </c>
      <c r="E35" s="57" t="s">
        <v>234</v>
      </c>
      <c r="F35" s="57" t="s">
        <v>235</v>
      </c>
      <c r="G35" s="57">
        <v>1</v>
      </c>
      <c r="H35" s="57" t="s">
        <v>40</v>
      </c>
      <c r="I35" s="57">
        <v>3</v>
      </c>
      <c r="J35" s="57">
        <v>4</v>
      </c>
      <c r="K35" s="57">
        <v>4</v>
      </c>
      <c r="L35" s="57">
        <v>4</v>
      </c>
      <c r="M35" s="57">
        <v>4</v>
      </c>
      <c r="N35" s="57">
        <v>4</v>
      </c>
      <c r="O35" s="57">
        <v>4</v>
      </c>
      <c r="P35" s="57">
        <v>4</v>
      </c>
      <c r="Q35" s="57">
        <v>4</v>
      </c>
      <c r="R35" s="57">
        <v>4</v>
      </c>
      <c r="S35" s="57">
        <v>4</v>
      </c>
      <c r="T35" s="57">
        <v>4</v>
      </c>
      <c r="U35" s="57">
        <v>4</v>
      </c>
      <c r="V35" s="57">
        <v>4</v>
      </c>
      <c r="W35" s="57">
        <v>4</v>
      </c>
      <c r="X35" s="57">
        <v>4</v>
      </c>
      <c r="Y35" s="57">
        <v>4</v>
      </c>
      <c r="Z35" s="57">
        <v>4</v>
      </c>
      <c r="AA35" s="57">
        <v>4</v>
      </c>
      <c r="AB35" s="57">
        <v>4</v>
      </c>
      <c r="AC35" s="58">
        <v>4</v>
      </c>
    </row>
    <row r="36" spans="1:29">
      <c r="A36" s="56">
        <v>35</v>
      </c>
      <c r="B36" s="57">
        <v>78</v>
      </c>
      <c r="C36" s="57" t="s">
        <v>223</v>
      </c>
      <c r="D36" s="57">
        <v>2702404323</v>
      </c>
      <c r="E36" s="57" t="s">
        <v>35</v>
      </c>
      <c r="F36" s="57" t="s">
        <v>36</v>
      </c>
      <c r="G36" s="57">
        <v>1</v>
      </c>
      <c r="H36" s="57" t="s">
        <v>37</v>
      </c>
      <c r="I36" s="57">
        <v>3</v>
      </c>
      <c r="J36" s="57">
        <v>5</v>
      </c>
      <c r="K36" s="57">
        <v>5</v>
      </c>
      <c r="L36" s="57">
        <v>5</v>
      </c>
      <c r="M36" s="57">
        <v>4</v>
      </c>
      <c r="N36" s="57">
        <v>5</v>
      </c>
      <c r="O36" s="57">
        <v>5</v>
      </c>
      <c r="P36" s="57">
        <v>5</v>
      </c>
      <c r="Q36" s="57">
        <v>5</v>
      </c>
      <c r="R36" s="57">
        <v>5</v>
      </c>
      <c r="S36" s="57">
        <v>5</v>
      </c>
      <c r="T36" s="57">
        <v>5</v>
      </c>
      <c r="U36" s="57">
        <v>5</v>
      </c>
      <c r="V36" s="57">
        <v>5</v>
      </c>
      <c r="W36" s="57">
        <v>5</v>
      </c>
      <c r="X36" s="57">
        <v>5</v>
      </c>
      <c r="Y36" s="57">
        <v>5</v>
      </c>
      <c r="Z36" s="57">
        <v>5</v>
      </c>
      <c r="AA36" s="57">
        <v>5</v>
      </c>
      <c r="AB36" s="57">
        <v>4</v>
      </c>
      <c r="AC36" s="58">
        <v>5</v>
      </c>
    </row>
    <row r="37" spans="1:29">
      <c r="A37" s="56">
        <v>36</v>
      </c>
      <c r="B37" s="57">
        <v>6</v>
      </c>
      <c r="C37" s="57" t="s">
        <v>49</v>
      </c>
      <c r="D37" s="57">
        <v>2702310335</v>
      </c>
      <c r="E37" s="57" t="s">
        <v>35</v>
      </c>
      <c r="F37" s="57" t="s">
        <v>36</v>
      </c>
      <c r="G37" s="57">
        <v>1</v>
      </c>
      <c r="H37" s="57" t="s">
        <v>37</v>
      </c>
      <c r="I37" s="57">
        <v>2</v>
      </c>
      <c r="J37" s="57">
        <v>3</v>
      </c>
      <c r="K37" s="57">
        <v>4</v>
      </c>
      <c r="L37" s="57">
        <v>4</v>
      </c>
      <c r="M37" s="57">
        <v>5</v>
      </c>
      <c r="N37" s="57">
        <v>5</v>
      </c>
      <c r="O37" s="57">
        <v>5</v>
      </c>
      <c r="P37" s="57">
        <v>5</v>
      </c>
      <c r="Q37" s="57">
        <v>4</v>
      </c>
      <c r="R37" s="57">
        <v>4</v>
      </c>
      <c r="S37" s="57">
        <v>4</v>
      </c>
      <c r="T37" s="57">
        <v>4</v>
      </c>
      <c r="U37" s="57">
        <v>3</v>
      </c>
      <c r="V37" s="57">
        <v>4</v>
      </c>
      <c r="W37" s="57">
        <v>4</v>
      </c>
      <c r="X37" s="57">
        <v>4</v>
      </c>
      <c r="Y37" s="57">
        <v>4</v>
      </c>
      <c r="Z37" s="57">
        <v>4</v>
      </c>
      <c r="AA37" s="57">
        <v>4</v>
      </c>
      <c r="AB37" s="57">
        <v>4</v>
      </c>
      <c r="AC37" s="58">
        <v>4</v>
      </c>
    </row>
    <row r="38" spans="1:29">
      <c r="A38" s="56">
        <v>37</v>
      </c>
      <c r="B38" s="57">
        <v>15</v>
      </c>
      <c r="C38" s="57" t="s">
        <v>72</v>
      </c>
      <c r="D38" s="57">
        <v>2702300575</v>
      </c>
      <c r="E38" s="57" t="s">
        <v>35</v>
      </c>
      <c r="F38" s="57" t="s">
        <v>36</v>
      </c>
      <c r="G38" s="57">
        <v>1</v>
      </c>
      <c r="H38" s="57" t="s">
        <v>37</v>
      </c>
      <c r="I38" s="57">
        <v>1</v>
      </c>
      <c r="J38" s="57">
        <v>3</v>
      </c>
      <c r="K38" s="57">
        <v>4</v>
      </c>
      <c r="L38" s="57">
        <v>3</v>
      </c>
      <c r="M38" s="57">
        <v>4</v>
      </c>
      <c r="N38" s="57">
        <v>4</v>
      </c>
      <c r="O38" s="57">
        <v>4</v>
      </c>
      <c r="P38" s="57">
        <v>4</v>
      </c>
      <c r="Q38" s="57">
        <v>3</v>
      </c>
      <c r="R38" s="57">
        <v>4</v>
      </c>
      <c r="S38" s="57">
        <v>4</v>
      </c>
      <c r="T38" s="57">
        <v>4</v>
      </c>
      <c r="U38" s="57">
        <v>2</v>
      </c>
      <c r="V38" s="57">
        <v>4</v>
      </c>
      <c r="W38" s="57">
        <v>4</v>
      </c>
      <c r="X38" s="57">
        <v>3</v>
      </c>
      <c r="Y38" s="57">
        <v>3</v>
      </c>
      <c r="Z38" s="57">
        <v>4</v>
      </c>
      <c r="AA38" s="57">
        <v>4</v>
      </c>
      <c r="AB38" s="57">
        <v>3</v>
      </c>
      <c r="AC38" s="58">
        <v>3</v>
      </c>
    </row>
    <row r="39" spans="1:29">
      <c r="A39" s="56">
        <v>38</v>
      </c>
      <c r="B39" s="57">
        <v>35</v>
      </c>
      <c r="C39" s="57" t="s">
        <v>124</v>
      </c>
      <c r="D39" s="57">
        <v>2702272911</v>
      </c>
      <c r="E39" s="57" t="s">
        <v>35</v>
      </c>
      <c r="F39" s="57" t="s">
        <v>36</v>
      </c>
      <c r="G39" s="57">
        <v>1</v>
      </c>
      <c r="H39" s="57" t="s">
        <v>37</v>
      </c>
      <c r="I39" s="57">
        <v>1</v>
      </c>
      <c r="J39" s="57">
        <v>4</v>
      </c>
      <c r="K39" s="57">
        <v>4</v>
      </c>
      <c r="L39" s="57">
        <v>4</v>
      </c>
      <c r="M39" s="57">
        <v>4</v>
      </c>
      <c r="N39" s="57">
        <v>2</v>
      </c>
      <c r="O39" s="57">
        <v>4</v>
      </c>
      <c r="P39" s="57">
        <v>4</v>
      </c>
      <c r="Q39" s="57">
        <v>2</v>
      </c>
      <c r="R39" s="57">
        <v>5</v>
      </c>
      <c r="S39" s="57">
        <v>5</v>
      </c>
      <c r="T39" s="57">
        <v>5</v>
      </c>
      <c r="U39" s="57">
        <v>3</v>
      </c>
      <c r="V39" s="57">
        <v>5</v>
      </c>
      <c r="W39" s="57">
        <v>5</v>
      </c>
      <c r="X39" s="57">
        <v>5</v>
      </c>
      <c r="Y39" s="57">
        <v>5</v>
      </c>
      <c r="Z39" s="57">
        <v>5</v>
      </c>
      <c r="AA39" s="57">
        <v>5</v>
      </c>
      <c r="AB39" s="57">
        <v>5</v>
      </c>
      <c r="AC39" s="58">
        <v>5</v>
      </c>
    </row>
    <row r="40" spans="1:29">
      <c r="A40" s="56">
        <v>39</v>
      </c>
      <c r="B40" s="57">
        <v>41</v>
      </c>
      <c r="C40" s="57" t="s">
        <v>138</v>
      </c>
      <c r="D40" s="57">
        <v>2702274652</v>
      </c>
      <c r="E40" s="57" t="s">
        <v>35</v>
      </c>
      <c r="F40" s="57" t="s">
        <v>106</v>
      </c>
      <c r="G40" s="57">
        <v>1</v>
      </c>
      <c r="H40" s="57" t="s">
        <v>60</v>
      </c>
      <c r="I40" s="57">
        <v>1</v>
      </c>
      <c r="J40" s="57">
        <v>4</v>
      </c>
      <c r="K40" s="57">
        <v>4</v>
      </c>
      <c r="L40" s="57">
        <v>4</v>
      </c>
      <c r="M40" s="57">
        <v>4</v>
      </c>
      <c r="N40" s="57">
        <v>4</v>
      </c>
      <c r="O40" s="57">
        <v>4</v>
      </c>
      <c r="P40" s="57">
        <v>4</v>
      </c>
      <c r="Q40" s="57">
        <v>4</v>
      </c>
      <c r="R40" s="57">
        <v>4</v>
      </c>
      <c r="S40" s="57">
        <v>4</v>
      </c>
      <c r="T40" s="57">
        <v>4</v>
      </c>
      <c r="U40" s="57">
        <v>4</v>
      </c>
      <c r="V40" s="57">
        <v>4</v>
      </c>
      <c r="W40" s="57">
        <v>4</v>
      </c>
      <c r="X40" s="57">
        <v>4</v>
      </c>
      <c r="Y40" s="57">
        <v>4</v>
      </c>
      <c r="Z40" s="57">
        <v>4</v>
      </c>
      <c r="AA40" s="57">
        <v>4</v>
      </c>
      <c r="AB40" s="57">
        <v>4</v>
      </c>
      <c r="AC40" s="58">
        <v>4</v>
      </c>
    </row>
    <row r="41" spans="1:29">
      <c r="A41" s="56">
        <v>40</v>
      </c>
      <c r="B41" s="57">
        <v>44</v>
      </c>
      <c r="C41" s="57" t="s">
        <v>146</v>
      </c>
      <c r="D41" s="57">
        <v>2702312751</v>
      </c>
      <c r="E41" s="57" t="s">
        <v>35</v>
      </c>
      <c r="F41" s="57" t="s">
        <v>147</v>
      </c>
      <c r="G41" s="57">
        <v>1</v>
      </c>
      <c r="H41" s="57" t="s">
        <v>37</v>
      </c>
      <c r="I41" s="57">
        <v>2</v>
      </c>
      <c r="J41" s="57">
        <v>5</v>
      </c>
      <c r="K41" s="57">
        <v>5</v>
      </c>
      <c r="L41" s="57">
        <v>5</v>
      </c>
      <c r="M41" s="57">
        <v>5</v>
      </c>
      <c r="N41" s="57">
        <v>5</v>
      </c>
      <c r="O41" s="57">
        <v>5</v>
      </c>
      <c r="P41" s="57">
        <v>5</v>
      </c>
      <c r="Q41" s="57">
        <v>4</v>
      </c>
      <c r="R41" s="57">
        <v>4</v>
      </c>
      <c r="S41" s="57">
        <v>4</v>
      </c>
      <c r="T41" s="57">
        <v>5</v>
      </c>
      <c r="U41" s="57">
        <v>4</v>
      </c>
      <c r="V41" s="57">
        <v>4</v>
      </c>
      <c r="W41" s="57">
        <v>4</v>
      </c>
      <c r="X41" s="57">
        <v>5</v>
      </c>
      <c r="Y41" s="57">
        <v>5</v>
      </c>
      <c r="Z41" s="57">
        <v>5</v>
      </c>
      <c r="AA41" s="57">
        <v>5</v>
      </c>
      <c r="AB41" s="57">
        <v>5</v>
      </c>
      <c r="AC41" s="58">
        <v>5</v>
      </c>
    </row>
    <row r="42" spans="1:29">
      <c r="A42" s="56">
        <v>41</v>
      </c>
      <c r="B42" s="57">
        <v>14</v>
      </c>
      <c r="C42" s="57" t="s">
        <v>70</v>
      </c>
      <c r="D42" s="57">
        <v>2702266026</v>
      </c>
      <c r="E42" s="57" t="s">
        <v>35</v>
      </c>
      <c r="F42" s="57" t="s">
        <v>36</v>
      </c>
      <c r="G42" s="57">
        <v>1</v>
      </c>
      <c r="H42" s="57" t="s">
        <v>37</v>
      </c>
      <c r="I42" s="57">
        <v>3</v>
      </c>
      <c r="J42" s="57">
        <v>5</v>
      </c>
      <c r="K42" s="57">
        <v>5</v>
      </c>
      <c r="L42" s="57">
        <v>5</v>
      </c>
      <c r="M42" s="57">
        <v>5</v>
      </c>
      <c r="N42" s="57">
        <v>4</v>
      </c>
      <c r="O42" s="57">
        <v>5</v>
      </c>
      <c r="P42" s="57">
        <v>5</v>
      </c>
      <c r="Q42" s="57">
        <v>3</v>
      </c>
      <c r="R42" s="57">
        <v>2</v>
      </c>
      <c r="S42" s="57">
        <v>3</v>
      </c>
      <c r="T42" s="57">
        <v>4</v>
      </c>
      <c r="U42" s="57">
        <v>5</v>
      </c>
      <c r="V42" s="57">
        <v>5</v>
      </c>
      <c r="W42" s="57">
        <v>5</v>
      </c>
      <c r="X42" s="57">
        <v>5</v>
      </c>
      <c r="Y42" s="57">
        <v>5</v>
      </c>
      <c r="Z42" s="57">
        <v>5</v>
      </c>
      <c r="AA42" s="57">
        <v>5</v>
      </c>
      <c r="AB42" s="57">
        <v>5</v>
      </c>
      <c r="AC42" s="58">
        <v>5</v>
      </c>
    </row>
    <row r="43" spans="1:29">
      <c r="A43" s="56">
        <v>42</v>
      </c>
      <c r="B43" s="57">
        <v>30</v>
      </c>
      <c r="C43" s="57" t="s">
        <v>110</v>
      </c>
      <c r="D43" s="57">
        <v>2702359793</v>
      </c>
      <c r="E43" s="57" t="s">
        <v>35</v>
      </c>
      <c r="F43" s="57" t="s">
        <v>36</v>
      </c>
      <c r="G43" s="57">
        <v>1</v>
      </c>
      <c r="H43" s="57" t="s">
        <v>40</v>
      </c>
      <c r="I43" s="57">
        <v>3</v>
      </c>
      <c r="J43" s="57">
        <v>4</v>
      </c>
      <c r="K43" s="57">
        <v>4</v>
      </c>
      <c r="L43" s="57">
        <v>4</v>
      </c>
      <c r="M43" s="57">
        <v>4</v>
      </c>
      <c r="N43" s="57">
        <v>4</v>
      </c>
      <c r="O43" s="57">
        <v>4</v>
      </c>
      <c r="P43" s="57">
        <v>4</v>
      </c>
      <c r="Q43" s="57">
        <v>4</v>
      </c>
      <c r="R43" s="57">
        <v>4</v>
      </c>
      <c r="S43" s="57">
        <v>4</v>
      </c>
      <c r="T43" s="57">
        <v>4</v>
      </c>
      <c r="U43" s="57">
        <v>4</v>
      </c>
      <c r="V43" s="57">
        <v>4</v>
      </c>
      <c r="W43" s="57">
        <v>4</v>
      </c>
      <c r="X43" s="57">
        <v>4</v>
      </c>
      <c r="Y43" s="57">
        <v>4</v>
      </c>
      <c r="Z43" s="57">
        <v>4</v>
      </c>
      <c r="AA43" s="57">
        <v>4</v>
      </c>
      <c r="AB43" s="57">
        <v>4</v>
      </c>
      <c r="AC43" s="58">
        <v>4</v>
      </c>
    </row>
    <row r="44" spans="1:29">
      <c r="A44" s="56">
        <v>43</v>
      </c>
      <c r="B44" s="57">
        <v>5</v>
      </c>
      <c r="C44" s="57" t="s">
        <v>47</v>
      </c>
      <c r="D44" s="57">
        <v>2702302542</v>
      </c>
      <c r="E44" s="57" t="s">
        <v>35</v>
      </c>
      <c r="F44" s="57" t="s">
        <v>36</v>
      </c>
      <c r="G44" s="57">
        <v>1</v>
      </c>
      <c r="H44" s="57" t="s">
        <v>37</v>
      </c>
      <c r="I44" s="57">
        <v>2</v>
      </c>
      <c r="J44" s="57">
        <v>3</v>
      </c>
      <c r="K44" s="57">
        <v>3</v>
      </c>
      <c r="L44" s="57">
        <v>4</v>
      </c>
      <c r="M44" s="57">
        <v>4</v>
      </c>
      <c r="N44" s="57">
        <v>4</v>
      </c>
      <c r="O44" s="57">
        <v>4</v>
      </c>
      <c r="P44" s="57">
        <v>4</v>
      </c>
      <c r="Q44" s="57">
        <v>3</v>
      </c>
      <c r="R44" s="57">
        <v>3</v>
      </c>
      <c r="S44" s="57">
        <v>3</v>
      </c>
      <c r="T44" s="57">
        <v>4</v>
      </c>
      <c r="U44" s="57">
        <v>2</v>
      </c>
      <c r="V44" s="57">
        <v>4</v>
      </c>
      <c r="W44" s="57">
        <v>4</v>
      </c>
      <c r="X44" s="57">
        <v>4</v>
      </c>
      <c r="Y44" s="57">
        <v>3</v>
      </c>
      <c r="Z44" s="57">
        <v>4</v>
      </c>
      <c r="AA44" s="57">
        <v>4</v>
      </c>
      <c r="AB44" s="57">
        <v>3</v>
      </c>
      <c r="AC44" s="58">
        <v>4</v>
      </c>
    </row>
    <row r="45" spans="1:29">
      <c r="A45" s="56">
        <v>44</v>
      </c>
      <c r="B45" s="57">
        <v>79</v>
      </c>
      <c r="C45" s="57" t="s">
        <v>224</v>
      </c>
      <c r="D45" s="57">
        <v>2702243722</v>
      </c>
      <c r="E45" s="57" t="s">
        <v>35</v>
      </c>
      <c r="F45" s="57" t="s">
        <v>36</v>
      </c>
      <c r="G45" s="57">
        <v>1</v>
      </c>
      <c r="H45" s="57" t="s">
        <v>37</v>
      </c>
      <c r="I45" s="57">
        <v>2</v>
      </c>
      <c r="J45" s="57">
        <v>4</v>
      </c>
      <c r="K45" s="57">
        <v>4</v>
      </c>
      <c r="L45" s="57">
        <v>4</v>
      </c>
      <c r="M45" s="57">
        <v>4</v>
      </c>
      <c r="N45" s="57">
        <v>4</v>
      </c>
      <c r="O45" s="57">
        <v>4</v>
      </c>
      <c r="P45" s="57">
        <v>4</v>
      </c>
      <c r="Q45" s="57">
        <v>4</v>
      </c>
      <c r="R45" s="57">
        <v>4</v>
      </c>
      <c r="S45" s="57">
        <v>4</v>
      </c>
      <c r="T45" s="57">
        <v>4</v>
      </c>
      <c r="U45" s="57">
        <v>4</v>
      </c>
      <c r="V45" s="57">
        <v>4</v>
      </c>
      <c r="W45" s="57">
        <v>4</v>
      </c>
      <c r="X45" s="57">
        <v>4</v>
      </c>
      <c r="Y45" s="57">
        <v>4</v>
      </c>
      <c r="Z45" s="57">
        <v>4</v>
      </c>
      <c r="AA45" s="57">
        <v>4</v>
      </c>
      <c r="AB45" s="57">
        <v>4</v>
      </c>
      <c r="AC45" s="58">
        <v>4</v>
      </c>
    </row>
    <row r="46" spans="1:29">
      <c r="A46" s="56">
        <v>45</v>
      </c>
      <c r="B46" s="57">
        <v>97</v>
      </c>
      <c r="C46" s="57" t="s">
        <v>264</v>
      </c>
      <c r="D46" s="57">
        <v>2702360883</v>
      </c>
      <c r="E46" s="57" t="s">
        <v>35</v>
      </c>
      <c r="F46" s="57" t="s">
        <v>36</v>
      </c>
      <c r="G46" s="57">
        <v>1</v>
      </c>
      <c r="H46" s="57" t="s">
        <v>37</v>
      </c>
      <c r="I46" s="57">
        <v>0</v>
      </c>
      <c r="J46" s="57">
        <v>3</v>
      </c>
      <c r="K46" s="57">
        <v>3</v>
      </c>
      <c r="L46" s="57">
        <v>3</v>
      </c>
      <c r="M46" s="57">
        <v>3</v>
      </c>
      <c r="N46" s="57">
        <v>3</v>
      </c>
      <c r="O46" s="57">
        <v>3</v>
      </c>
      <c r="P46" s="57">
        <v>3</v>
      </c>
      <c r="Q46" s="57">
        <v>4</v>
      </c>
      <c r="R46" s="57">
        <v>3</v>
      </c>
      <c r="S46" s="57">
        <v>3</v>
      </c>
      <c r="T46" s="57">
        <v>3</v>
      </c>
      <c r="U46" s="57">
        <v>3</v>
      </c>
      <c r="V46" s="57">
        <v>3</v>
      </c>
      <c r="W46" s="57">
        <v>3</v>
      </c>
      <c r="X46" s="57">
        <v>3</v>
      </c>
      <c r="Y46" s="57">
        <v>3</v>
      </c>
      <c r="Z46" s="57">
        <v>3</v>
      </c>
      <c r="AA46" s="57">
        <v>3</v>
      </c>
      <c r="AB46" s="57">
        <v>3</v>
      </c>
      <c r="AC46" s="58">
        <v>3</v>
      </c>
    </row>
    <row r="47" spans="1:29">
      <c r="A47" s="56">
        <v>46</v>
      </c>
      <c r="B47" s="57">
        <v>5</v>
      </c>
      <c r="C47" s="57" t="s">
        <v>47</v>
      </c>
      <c r="D47" s="57">
        <v>2702302542</v>
      </c>
      <c r="E47" s="57" t="s">
        <v>35</v>
      </c>
      <c r="F47" s="57" t="s">
        <v>36</v>
      </c>
      <c r="G47" s="57">
        <v>1</v>
      </c>
      <c r="H47" s="57" t="s">
        <v>37</v>
      </c>
      <c r="I47" s="57">
        <v>2</v>
      </c>
      <c r="J47" s="57">
        <v>3</v>
      </c>
      <c r="K47" s="57">
        <v>3</v>
      </c>
      <c r="L47" s="57">
        <v>4</v>
      </c>
      <c r="M47" s="57">
        <v>4</v>
      </c>
      <c r="N47" s="57">
        <v>4</v>
      </c>
      <c r="O47" s="57">
        <v>4</v>
      </c>
      <c r="P47" s="57">
        <v>4</v>
      </c>
      <c r="Q47" s="57">
        <v>3</v>
      </c>
      <c r="R47" s="57">
        <v>3</v>
      </c>
      <c r="S47" s="57">
        <v>3</v>
      </c>
      <c r="T47" s="57">
        <v>4</v>
      </c>
      <c r="U47" s="57">
        <v>2</v>
      </c>
      <c r="V47" s="57">
        <v>4</v>
      </c>
      <c r="W47" s="57">
        <v>4</v>
      </c>
      <c r="X47" s="57">
        <v>4</v>
      </c>
      <c r="Y47" s="57">
        <v>3</v>
      </c>
      <c r="Z47" s="57">
        <v>4</v>
      </c>
      <c r="AA47" s="57">
        <v>4</v>
      </c>
      <c r="AB47" s="57">
        <v>3</v>
      </c>
      <c r="AC47" s="58">
        <v>4</v>
      </c>
    </row>
    <row r="48" spans="1:29">
      <c r="A48" s="56">
        <v>47</v>
      </c>
      <c r="B48" s="57">
        <v>6</v>
      </c>
      <c r="C48" s="57" t="s">
        <v>49</v>
      </c>
      <c r="D48" s="57">
        <v>2702310335</v>
      </c>
      <c r="E48" s="57" t="s">
        <v>35</v>
      </c>
      <c r="F48" s="57" t="s">
        <v>36</v>
      </c>
      <c r="G48" s="57">
        <v>1</v>
      </c>
      <c r="H48" s="57" t="s">
        <v>37</v>
      </c>
      <c r="I48" s="57">
        <v>2</v>
      </c>
      <c r="J48" s="57">
        <v>3</v>
      </c>
      <c r="K48" s="57">
        <v>4</v>
      </c>
      <c r="L48" s="57">
        <v>4</v>
      </c>
      <c r="M48" s="57">
        <v>5</v>
      </c>
      <c r="N48" s="57">
        <v>5</v>
      </c>
      <c r="O48" s="57">
        <v>5</v>
      </c>
      <c r="P48" s="57">
        <v>5</v>
      </c>
      <c r="Q48" s="57">
        <v>4</v>
      </c>
      <c r="R48" s="57">
        <v>4</v>
      </c>
      <c r="S48" s="57">
        <v>4</v>
      </c>
      <c r="T48" s="57">
        <v>4</v>
      </c>
      <c r="U48" s="57">
        <v>3</v>
      </c>
      <c r="V48" s="57">
        <v>4</v>
      </c>
      <c r="W48" s="57">
        <v>4</v>
      </c>
      <c r="X48" s="57">
        <v>4</v>
      </c>
      <c r="Y48" s="57">
        <v>4</v>
      </c>
      <c r="Z48" s="57">
        <v>4</v>
      </c>
      <c r="AA48" s="57">
        <v>4</v>
      </c>
      <c r="AB48" s="57">
        <v>4</v>
      </c>
      <c r="AC48" s="58">
        <v>4</v>
      </c>
    </row>
    <row r="49" spans="1:29">
      <c r="A49" s="56">
        <v>48</v>
      </c>
      <c r="B49" s="57">
        <v>76</v>
      </c>
      <c r="C49" s="57" t="s">
        <v>217</v>
      </c>
      <c r="D49" s="57">
        <v>2702367901</v>
      </c>
      <c r="E49" s="57" t="s">
        <v>35</v>
      </c>
      <c r="F49" s="57" t="s">
        <v>36</v>
      </c>
      <c r="G49" s="57">
        <v>1</v>
      </c>
      <c r="H49" s="57" t="s">
        <v>37</v>
      </c>
      <c r="I49" s="57">
        <v>1</v>
      </c>
      <c r="J49" s="57">
        <v>4</v>
      </c>
      <c r="K49" s="57">
        <v>4</v>
      </c>
      <c r="L49" s="57">
        <v>4</v>
      </c>
      <c r="M49" s="57">
        <v>4</v>
      </c>
      <c r="N49" s="57">
        <v>4</v>
      </c>
      <c r="O49" s="57">
        <v>4</v>
      </c>
      <c r="P49" s="57">
        <v>4</v>
      </c>
      <c r="Q49" s="57">
        <v>4</v>
      </c>
      <c r="R49" s="57">
        <v>4</v>
      </c>
      <c r="S49" s="57">
        <v>4</v>
      </c>
      <c r="T49" s="57">
        <v>4</v>
      </c>
      <c r="U49" s="57">
        <v>4</v>
      </c>
      <c r="V49" s="57">
        <v>4</v>
      </c>
      <c r="W49" s="57">
        <v>4</v>
      </c>
      <c r="X49" s="57">
        <v>3</v>
      </c>
      <c r="Y49" s="57">
        <v>4</v>
      </c>
      <c r="Z49" s="57">
        <v>4</v>
      </c>
      <c r="AA49" s="57">
        <v>4</v>
      </c>
      <c r="AB49" s="57">
        <v>3</v>
      </c>
      <c r="AC49" s="58">
        <v>4</v>
      </c>
    </row>
    <row r="50" spans="1:29">
      <c r="A50" s="56">
        <v>49</v>
      </c>
      <c r="B50" s="57">
        <v>54</v>
      </c>
      <c r="C50" s="57" t="s">
        <v>169</v>
      </c>
      <c r="D50" s="57">
        <v>2702267262</v>
      </c>
      <c r="E50" s="57" t="s">
        <v>35</v>
      </c>
      <c r="F50" s="57" t="s">
        <v>36</v>
      </c>
      <c r="G50" s="57">
        <v>1</v>
      </c>
      <c r="H50" s="57" t="s">
        <v>40</v>
      </c>
      <c r="I50" s="57">
        <v>1</v>
      </c>
      <c r="J50" s="57">
        <v>4</v>
      </c>
      <c r="K50" s="57">
        <v>4</v>
      </c>
      <c r="L50" s="57">
        <v>4</v>
      </c>
      <c r="M50" s="57">
        <v>4</v>
      </c>
      <c r="N50" s="57">
        <v>4</v>
      </c>
      <c r="O50" s="57">
        <v>4</v>
      </c>
      <c r="P50" s="57">
        <v>4</v>
      </c>
      <c r="Q50" s="57">
        <v>4</v>
      </c>
      <c r="R50" s="57">
        <v>4</v>
      </c>
      <c r="S50" s="57">
        <v>2</v>
      </c>
      <c r="T50" s="57">
        <v>4</v>
      </c>
      <c r="U50" s="57">
        <v>4</v>
      </c>
      <c r="V50" s="57">
        <v>4</v>
      </c>
      <c r="W50" s="57">
        <v>4</v>
      </c>
      <c r="X50" s="57">
        <v>4</v>
      </c>
      <c r="Y50" s="57">
        <v>4</v>
      </c>
      <c r="Z50" s="57">
        <v>4</v>
      </c>
      <c r="AA50" s="57">
        <v>4</v>
      </c>
      <c r="AB50" s="57">
        <v>4</v>
      </c>
      <c r="AC50" s="58">
        <v>4</v>
      </c>
    </row>
    <row r="51" spans="1:29">
      <c r="A51" s="56">
        <v>50</v>
      </c>
      <c r="B51" s="57">
        <v>4</v>
      </c>
      <c r="C51" s="57" t="s">
        <v>45</v>
      </c>
      <c r="D51" s="57">
        <v>2702322544</v>
      </c>
      <c r="E51" s="57" t="s">
        <v>35</v>
      </c>
      <c r="F51" s="57" t="s">
        <v>36</v>
      </c>
      <c r="G51" s="57">
        <v>1</v>
      </c>
      <c r="H51" s="57" t="s">
        <v>37</v>
      </c>
      <c r="I51" s="57">
        <v>1</v>
      </c>
      <c r="J51" s="57">
        <v>3</v>
      </c>
      <c r="K51" s="57">
        <v>3</v>
      </c>
      <c r="L51" s="57">
        <v>4</v>
      </c>
      <c r="M51" s="57">
        <v>4</v>
      </c>
      <c r="N51" s="57">
        <v>5</v>
      </c>
      <c r="O51" s="57">
        <v>5</v>
      </c>
      <c r="P51" s="57">
        <v>4</v>
      </c>
      <c r="Q51" s="57">
        <v>4</v>
      </c>
      <c r="R51" s="57">
        <v>4</v>
      </c>
      <c r="S51" s="57">
        <v>3</v>
      </c>
      <c r="T51" s="57">
        <v>3</v>
      </c>
      <c r="U51" s="57">
        <v>3</v>
      </c>
      <c r="V51" s="57">
        <v>4</v>
      </c>
      <c r="W51" s="57">
        <v>4</v>
      </c>
      <c r="X51" s="57">
        <v>4</v>
      </c>
      <c r="Y51" s="57">
        <v>4</v>
      </c>
      <c r="Z51" s="57">
        <v>4</v>
      </c>
      <c r="AA51" s="57">
        <v>4</v>
      </c>
      <c r="AB51" s="57">
        <v>4</v>
      </c>
      <c r="AC51" s="58">
        <v>4</v>
      </c>
    </row>
    <row r="52" spans="1:29">
      <c r="A52" s="56">
        <v>51</v>
      </c>
      <c r="B52" s="57">
        <v>25</v>
      </c>
      <c r="C52" s="57" t="s">
        <v>101</v>
      </c>
      <c r="D52" s="57">
        <v>2702301836</v>
      </c>
      <c r="E52" s="57" t="s">
        <v>99</v>
      </c>
      <c r="F52" s="57" t="s">
        <v>100</v>
      </c>
      <c r="G52" s="57">
        <v>1</v>
      </c>
      <c r="H52" s="57" t="s">
        <v>37</v>
      </c>
      <c r="I52" s="57">
        <v>1</v>
      </c>
      <c r="J52" s="57">
        <v>3</v>
      </c>
      <c r="K52" s="57">
        <v>2</v>
      </c>
      <c r="L52" s="57">
        <v>5</v>
      </c>
      <c r="M52" s="57">
        <v>5</v>
      </c>
      <c r="N52" s="57">
        <v>5</v>
      </c>
      <c r="O52" s="57">
        <v>5</v>
      </c>
      <c r="P52" s="57">
        <v>5</v>
      </c>
      <c r="Q52" s="57">
        <v>5</v>
      </c>
      <c r="R52" s="57">
        <v>5</v>
      </c>
      <c r="S52" s="57">
        <v>5</v>
      </c>
      <c r="T52" s="57">
        <v>5</v>
      </c>
      <c r="U52" s="57">
        <v>5</v>
      </c>
      <c r="V52" s="57">
        <v>5</v>
      </c>
      <c r="W52" s="57">
        <v>5</v>
      </c>
      <c r="X52" s="57">
        <v>5</v>
      </c>
      <c r="Y52" s="57">
        <v>5</v>
      </c>
      <c r="Z52" s="57">
        <v>5</v>
      </c>
      <c r="AA52" s="57">
        <v>5</v>
      </c>
      <c r="AB52" s="57">
        <v>5</v>
      </c>
      <c r="AC52" s="58">
        <v>5</v>
      </c>
    </row>
    <row r="53" spans="1:29">
      <c r="A53" s="56">
        <v>52</v>
      </c>
      <c r="B53" s="57">
        <v>50</v>
      </c>
      <c r="C53" s="57" t="s">
        <v>160</v>
      </c>
      <c r="D53" s="57">
        <v>2702352414</v>
      </c>
      <c r="E53" s="57" t="s">
        <v>35</v>
      </c>
      <c r="F53" s="57" t="s">
        <v>161</v>
      </c>
      <c r="G53" s="57">
        <v>1</v>
      </c>
      <c r="H53" s="57" t="s">
        <v>40</v>
      </c>
      <c r="I53" s="57">
        <v>2</v>
      </c>
      <c r="J53" s="57">
        <v>4</v>
      </c>
      <c r="K53" s="57">
        <v>3</v>
      </c>
      <c r="L53" s="57">
        <v>4</v>
      </c>
      <c r="M53" s="57">
        <v>4</v>
      </c>
      <c r="N53" s="57">
        <v>5</v>
      </c>
      <c r="O53" s="57">
        <v>4</v>
      </c>
      <c r="P53" s="57">
        <v>4</v>
      </c>
      <c r="Q53" s="57">
        <v>4</v>
      </c>
      <c r="R53" s="57">
        <v>4</v>
      </c>
      <c r="S53" s="57">
        <v>4</v>
      </c>
      <c r="T53" s="57">
        <v>5</v>
      </c>
      <c r="U53" s="57">
        <v>4</v>
      </c>
      <c r="V53" s="57">
        <v>4</v>
      </c>
      <c r="W53" s="57">
        <v>4</v>
      </c>
      <c r="X53" s="57">
        <v>5</v>
      </c>
      <c r="Y53" s="57">
        <v>2</v>
      </c>
      <c r="Z53" s="57">
        <v>5</v>
      </c>
      <c r="AA53" s="57">
        <v>5</v>
      </c>
      <c r="AB53" s="57">
        <v>4</v>
      </c>
      <c r="AC53" s="58">
        <v>4</v>
      </c>
    </row>
    <row r="54" spans="1:29">
      <c r="A54" s="56">
        <v>53</v>
      </c>
      <c r="B54" s="57">
        <v>52</v>
      </c>
      <c r="C54" s="57" t="s">
        <v>165</v>
      </c>
      <c r="D54" s="57">
        <v>2702228873</v>
      </c>
      <c r="E54" s="57" t="s">
        <v>35</v>
      </c>
      <c r="F54" s="57" t="s">
        <v>36</v>
      </c>
      <c r="G54" s="57">
        <v>1</v>
      </c>
      <c r="H54" s="57" t="s">
        <v>40</v>
      </c>
      <c r="I54" s="57">
        <v>2</v>
      </c>
      <c r="J54" s="57">
        <v>3</v>
      </c>
      <c r="K54" s="57">
        <v>4</v>
      </c>
      <c r="L54" s="57">
        <v>4</v>
      </c>
      <c r="M54" s="57">
        <v>4</v>
      </c>
      <c r="N54" s="57">
        <v>4</v>
      </c>
      <c r="O54" s="57">
        <v>4</v>
      </c>
      <c r="P54" s="57">
        <v>4</v>
      </c>
      <c r="Q54" s="57">
        <v>2</v>
      </c>
      <c r="R54" s="57">
        <v>4</v>
      </c>
      <c r="S54" s="57">
        <v>2</v>
      </c>
      <c r="T54" s="57">
        <v>4</v>
      </c>
      <c r="U54" s="57">
        <v>4</v>
      </c>
      <c r="V54" s="57">
        <v>4</v>
      </c>
      <c r="W54" s="57">
        <v>4</v>
      </c>
      <c r="X54" s="57">
        <v>4</v>
      </c>
      <c r="Y54" s="57">
        <v>4</v>
      </c>
      <c r="Z54" s="57">
        <v>4</v>
      </c>
      <c r="AA54" s="57">
        <v>4</v>
      </c>
      <c r="AB54" s="57">
        <v>4</v>
      </c>
      <c r="AC54" s="58">
        <v>4</v>
      </c>
    </row>
    <row r="55" spans="1:29">
      <c r="A55" s="56">
        <v>54</v>
      </c>
      <c r="B55" s="57">
        <v>7</v>
      </c>
      <c r="C55" s="57" t="s">
        <v>51</v>
      </c>
      <c r="D55" s="57">
        <v>2702228034</v>
      </c>
      <c r="E55" s="57" t="s">
        <v>52</v>
      </c>
      <c r="F55" s="57" t="s">
        <v>53</v>
      </c>
      <c r="G55" s="57">
        <v>1</v>
      </c>
      <c r="H55" s="57" t="s">
        <v>40</v>
      </c>
      <c r="I55" s="57">
        <v>1</v>
      </c>
      <c r="J55" s="57">
        <v>4</v>
      </c>
      <c r="K55" s="57">
        <v>4</v>
      </c>
      <c r="L55" s="57">
        <v>4</v>
      </c>
      <c r="M55" s="57">
        <v>4</v>
      </c>
      <c r="N55" s="57">
        <v>4</v>
      </c>
      <c r="O55" s="57">
        <v>4</v>
      </c>
      <c r="P55" s="57">
        <v>4</v>
      </c>
      <c r="Q55" s="57">
        <v>4</v>
      </c>
      <c r="R55" s="57">
        <v>4</v>
      </c>
      <c r="S55" s="57">
        <v>4</v>
      </c>
      <c r="T55" s="57">
        <v>4</v>
      </c>
      <c r="U55" s="57">
        <v>4</v>
      </c>
      <c r="V55" s="57">
        <v>4</v>
      </c>
      <c r="W55" s="57">
        <v>4</v>
      </c>
      <c r="X55" s="57">
        <v>4</v>
      </c>
      <c r="Y55" s="57">
        <v>4</v>
      </c>
      <c r="Z55" s="57">
        <v>4</v>
      </c>
      <c r="AA55" s="57">
        <v>4</v>
      </c>
      <c r="AB55" s="57">
        <v>4</v>
      </c>
      <c r="AC55" s="58">
        <v>4</v>
      </c>
    </row>
    <row r="56" spans="1:29">
      <c r="A56" s="56">
        <v>55</v>
      </c>
      <c r="B56" s="57">
        <v>65</v>
      </c>
      <c r="C56" s="57" t="s">
        <v>189</v>
      </c>
      <c r="D56" s="57">
        <v>2702277175</v>
      </c>
      <c r="E56" s="57" t="s">
        <v>35</v>
      </c>
      <c r="F56" s="57" t="s">
        <v>190</v>
      </c>
      <c r="G56" s="57">
        <v>1</v>
      </c>
      <c r="H56" s="57" t="s">
        <v>60</v>
      </c>
      <c r="I56" s="57">
        <v>3</v>
      </c>
      <c r="J56" s="57">
        <v>3</v>
      </c>
      <c r="K56" s="57">
        <v>5</v>
      </c>
      <c r="L56" s="57">
        <v>5</v>
      </c>
      <c r="M56" s="57">
        <v>4</v>
      </c>
      <c r="N56" s="57">
        <v>5</v>
      </c>
      <c r="O56" s="57">
        <v>5</v>
      </c>
      <c r="P56" s="57">
        <v>5</v>
      </c>
      <c r="Q56" s="57">
        <v>5</v>
      </c>
      <c r="R56" s="57">
        <v>5</v>
      </c>
      <c r="S56" s="57">
        <v>5</v>
      </c>
      <c r="T56" s="57">
        <v>5</v>
      </c>
      <c r="U56" s="57">
        <v>4</v>
      </c>
      <c r="V56" s="57">
        <v>5</v>
      </c>
      <c r="W56" s="57">
        <v>5</v>
      </c>
      <c r="X56" s="57">
        <v>5</v>
      </c>
      <c r="Y56" s="57">
        <v>4</v>
      </c>
      <c r="Z56" s="57">
        <v>5</v>
      </c>
      <c r="AA56" s="57">
        <v>5</v>
      </c>
      <c r="AB56" s="57">
        <v>4</v>
      </c>
      <c r="AC56" s="58">
        <v>4</v>
      </c>
    </row>
    <row r="57" spans="1:29">
      <c r="A57" s="56">
        <v>56</v>
      </c>
      <c r="B57" s="57">
        <v>87</v>
      </c>
      <c r="C57" s="57" t="s">
        <v>239</v>
      </c>
      <c r="D57" s="57">
        <v>2702261574</v>
      </c>
      <c r="E57" s="57" t="s">
        <v>35</v>
      </c>
      <c r="F57" s="57" t="s">
        <v>161</v>
      </c>
      <c r="G57" s="57">
        <v>1</v>
      </c>
      <c r="H57" s="57" t="s">
        <v>40</v>
      </c>
      <c r="I57" s="57">
        <v>2</v>
      </c>
      <c r="J57" s="57">
        <v>3</v>
      </c>
      <c r="K57" s="57">
        <v>4</v>
      </c>
      <c r="L57" s="57">
        <v>4</v>
      </c>
      <c r="M57" s="57">
        <v>4</v>
      </c>
      <c r="N57" s="57">
        <v>5</v>
      </c>
      <c r="O57" s="57">
        <v>5</v>
      </c>
      <c r="P57" s="57">
        <v>5</v>
      </c>
      <c r="Q57" s="57">
        <v>4</v>
      </c>
      <c r="R57" s="57">
        <v>4</v>
      </c>
      <c r="S57" s="57">
        <v>2</v>
      </c>
      <c r="T57" s="57">
        <v>5</v>
      </c>
      <c r="U57" s="57">
        <v>4</v>
      </c>
      <c r="V57" s="57">
        <v>5</v>
      </c>
      <c r="W57" s="57">
        <v>5</v>
      </c>
      <c r="X57" s="57">
        <v>5</v>
      </c>
      <c r="Y57" s="57">
        <v>5</v>
      </c>
      <c r="Z57" s="57">
        <v>5</v>
      </c>
      <c r="AA57" s="57">
        <v>4</v>
      </c>
      <c r="AB57" s="57">
        <v>4</v>
      </c>
      <c r="AC57" s="58">
        <v>4</v>
      </c>
    </row>
    <row r="58" spans="1:29">
      <c r="A58" s="56">
        <v>57</v>
      </c>
      <c r="B58" s="57">
        <v>55</v>
      </c>
      <c r="C58" s="57" t="s">
        <v>171</v>
      </c>
      <c r="D58" s="57">
        <v>2702245431</v>
      </c>
      <c r="E58" s="57" t="s">
        <v>35</v>
      </c>
      <c r="F58" s="57" t="s">
        <v>106</v>
      </c>
      <c r="G58" s="57">
        <v>1</v>
      </c>
      <c r="H58" s="57" t="s">
        <v>40</v>
      </c>
      <c r="I58" s="57">
        <v>1</v>
      </c>
      <c r="J58" s="57">
        <v>4</v>
      </c>
      <c r="K58" s="57">
        <v>4</v>
      </c>
      <c r="L58" s="57">
        <v>4</v>
      </c>
      <c r="M58" s="57">
        <v>4</v>
      </c>
      <c r="N58" s="57">
        <v>4</v>
      </c>
      <c r="O58" s="57">
        <v>4</v>
      </c>
      <c r="P58" s="57">
        <v>4</v>
      </c>
      <c r="Q58" s="57">
        <v>4</v>
      </c>
      <c r="R58" s="57">
        <v>4</v>
      </c>
      <c r="S58" s="57">
        <v>4</v>
      </c>
      <c r="T58" s="57">
        <v>4</v>
      </c>
      <c r="U58" s="57">
        <v>4</v>
      </c>
      <c r="V58" s="57">
        <v>4</v>
      </c>
      <c r="W58" s="57">
        <v>4</v>
      </c>
      <c r="X58" s="57">
        <v>4</v>
      </c>
      <c r="Y58" s="57">
        <v>4</v>
      </c>
      <c r="Z58" s="57">
        <v>4</v>
      </c>
      <c r="AA58" s="57">
        <v>4</v>
      </c>
      <c r="AB58" s="57">
        <v>4</v>
      </c>
      <c r="AC58" s="58">
        <v>4</v>
      </c>
    </row>
    <row r="59" spans="1:29">
      <c r="A59" s="56">
        <v>58</v>
      </c>
      <c r="B59" s="57">
        <v>29</v>
      </c>
      <c r="C59" s="57" t="s">
        <v>108</v>
      </c>
      <c r="D59" s="57">
        <v>2702355574</v>
      </c>
      <c r="E59" s="57" t="s">
        <v>35</v>
      </c>
      <c r="F59" s="57" t="s">
        <v>36</v>
      </c>
      <c r="G59" s="57">
        <v>1</v>
      </c>
      <c r="H59" s="57" t="s">
        <v>40</v>
      </c>
      <c r="I59" s="57">
        <v>1</v>
      </c>
      <c r="J59" s="57">
        <v>4</v>
      </c>
      <c r="K59" s="57">
        <v>4</v>
      </c>
      <c r="L59" s="57">
        <v>4</v>
      </c>
      <c r="M59" s="57">
        <v>4</v>
      </c>
      <c r="N59" s="57">
        <v>4</v>
      </c>
      <c r="O59" s="57">
        <v>4</v>
      </c>
      <c r="P59" s="57">
        <v>5</v>
      </c>
      <c r="Q59" s="57">
        <v>3</v>
      </c>
      <c r="R59" s="57">
        <v>4</v>
      </c>
      <c r="S59" s="57">
        <v>2</v>
      </c>
      <c r="T59" s="57">
        <v>4</v>
      </c>
      <c r="U59" s="57">
        <v>4</v>
      </c>
      <c r="V59" s="57">
        <v>4</v>
      </c>
      <c r="W59" s="57">
        <v>4</v>
      </c>
      <c r="X59" s="57">
        <v>4</v>
      </c>
      <c r="Y59" s="57">
        <v>4</v>
      </c>
      <c r="Z59" s="57">
        <v>4</v>
      </c>
      <c r="AA59" s="57">
        <v>4</v>
      </c>
      <c r="AB59" s="57">
        <v>3</v>
      </c>
      <c r="AC59" s="58">
        <v>3</v>
      </c>
    </row>
    <row r="60" spans="1:29">
      <c r="A60" s="56">
        <v>59</v>
      </c>
      <c r="B60" s="57">
        <v>81</v>
      </c>
      <c r="C60" s="57" t="s">
        <v>226</v>
      </c>
      <c r="D60" s="57">
        <v>2702302284</v>
      </c>
      <c r="E60" s="57" t="s">
        <v>35</v>
      </c>
      <c r="F60" s="57" t="s">
        <v>147</v>
      </c>
      <c r="G60" s="57">
        <v>1</v>
      </c>
      <c r="H60" s="57" t="s">
        <v>37</v>
      </c>
      <c r="I60" s="57">
        <v>2</v>
      </c>
      <c r="J60" s="57">
        <v>4</v>
      </c>
      <c r="K60" s="57">
        <v>5</v>
      </c>
      <c r="L60" s="57">
        <v>4</v>
      </c>
      <c r="M60" s="57">
        <v>4</v>
      </c>
      <c r="N60" s="57">
        <v>5</v>
      </c>
      <c r="O60" s="57">
        <v>5</v>
      </c>
      <c r="P60" s="57">
        <v>4</v>
      </c>
      <c r="Q60" s="57">
        <v>5</v>
      </c>
      <c r="R60" s="57">
        <v>3</v>
      </c>
      <c r="S60" s="57">
        <v>4</v>
      </c>
      <c r="T60" s="57">
        <v>3</v>
      </c>
      <c r="U60" s="57">
        <v>3</v>
      </c>
      <c r="V60" s="57">
        <v>4</v>
      </c>
      <c r="W60" s="57">
        <v>4</v>
      </c>
      <c r="X60" s="57">
        <v>4</v>
      </c>
      <c r="Y60" s="57">
        <v>4</v>
      </c>
      <c r="Z60" s="57">
        <v>4</v>
      </c>
      <c r="AA60" s="57">
        <v>4</v>
      </c>
      <c r="AB60" s="57">
        <v>4</v>
      </c>
      <c r="AC60" s="58">
        <v>4</v>
      </c>
    </row>
    <row r="61" spans="1:29">
      <c r="A61" s="56">
        <v>60</v>
      </c>
      <c r="B61" s="57">
        <v>93</v>
      </c>
      <c r="C61" s="57" t="s">
        <v>256</v>
      </c>
      <c r="D61" s="57">
        <v>2702228274</v>
      </c>
      <c r="E61" s="57" t="s">
        <v>35</v>
      </c>
      <c r="F61" s="57" t="s">
        <v>36</v>
      </c>
      <c r="G61" s="57">
        <v>1</v>
      </c>
      <c r="H61" s="57" t="s">
        <v>40</v>
      </c>
      <c r="I61" s="57">
        <v>2</v>
      </c>
      <c r="J61" s="57">
        <v>4</v>
      </c>
      <c r="K61" s="57">
        <v>4</v>
      </c>
      <c r="L61" s="57">
        <v>4</v>
      </c>
      <c r="M61" s="57">
        <v>4</v>
      </c>
      <c r="N61" s="57">
        <v>4</v>
      </c>
      <c r="O61" s="57">
        <v>4</v>
      </c>
      <c r="P61" s="57">
        <v>3</v>
      </c>
      <c r="Q61" s="57">
        <v>4</v>
      </c>
      <c r="R61" s="57">
        <v>4</v>
      </c>
      <c r="S61" s="57">
        <v>4</v>
      </c>
      <c r="T61" s="57">
        <v>4</v>
      </c>
      <c r="U61" s="57">
        <v>4</v>
      </c>
      <c r="V61" s="57">
        <v>4</v>
      </c>
      <c r="W61" s="57">
        <v>4</v>
      </c>
      <c r="X61" s="57">
        <v>4</v>
      </c>
      <c r="Y61" s="57">
        <v>4</v>
      </c>
      <c r="Z61" s="57">
        <v>4</v>
      </c>
      <c r="AA61" s="57">
        <v>4</v>
      </c>
      <c r="AB61" s="57">
        <v>3</v>
      </c>
      <c r="AC61" s="58">
        <v>4</v>
      </c>
    </row>
    <row r="62" spans="1:29">
      <c r="A62" s="56">
        <v>61</v>
      </c>
      <c r="B62" s="57">
        <v>98</v>
      </c>
      <c r="C62" s="57" t="s">
        <v>265</v>
      </c>
      <c r="D62" s="57">
        <v>2702337382</v>
      </c>
      <c r="E62" s="57" t="s">
        <v>35</v>
      </c>
      <c r="F62" s="57" t="s">
        <v>36</v>
      </c>
      <c r="G62" s="57">
        <v>1</v>
      </c>
      <c r="H62" s="57" t="s">
        <v>40</v>
      </c>
      <c r="I62" s="57">
        <v>2</v>
      </c>
      <c r="J62" s="57">
        <v>4</v>
      </c>
      <c r="K62" s="57">
        <v>4</v>
      </c>
      <c r="L62" s="57">
        <v>5</v>
      </c>
      <c r="M62" s="57">
        <v>4</v>
      </c>
      <c r="N62" s="57">
        <v>5</v>
      </c>
      <c r="O62" s="57">
        <v>4</v>
      </c>
      <c r="P62" s="57">
        <v>4</v>
      </c>
      <c r="Q62" s="57">
        <v>4</v>
      </c>
      <c r="R62" s="57">
        <v>4</v>
      </c>
      <c r="S62" s="57">
        <v>4</v>
      </c>
      <c r="T62" s="57">
        <v>4</v>
      </c>
      <c r="U62" s="57">
        <v>4</v>
      </c>
      <c r="V62" s="57">
        <v>4</v>
      </c>
      <c r="W62" s="57">
        <v>4</v>
      </c>
      <c r="X62" s="57">
        <v>4</v>
      </c>
      <c r="Y62" s="57">
        <v>4</v>
      </c>
      <c r="Z62" s="57">
        <v>4</v>
      </c>
      <c r="AA62" s="57">
        <v>4</v>
      </c>
      <c r="AB62" s="57">
        <v>4</v>
      </c>
      <c r="AC62" s="58">
        <v>4</v>
      </c>
    </row>
    <row r="63" spans="1:29">
      <c r="A63" s="56">
        <v>62</v>
      </c>
      <c r="B63" s="57">
        <v>86</v>
      </c>
      <c r="C63" s="57" t="s">
        <v>236</v>
      </c>
      <c r="D63" s="57">
        <v>2702249316</v>
      </c>
      <c r="E63" s="57" t="s">
        <v>35</v>
      </c>
      <c r="F63" s="57" t="s">
        <v>237</v>
      </c>
      <c r="G63" s="57">
        <v>1</v>
      </c>
      <c r="H63" s="57" t="s">
        <v>40</v>
      </c>
      <c r="I63" s="57">
        <v>1</v>
      </c>
      <c r="J63" s="57">
        <v>3</v>
      </c>
      <c r="K63" s="57">
        <v>4</v>
      </c>
      <c r="L63" s="57">
        <v>4</v>
      </c>
      <c r="M63" s="57">
        <v>4</v>
      </c>
      <c r="N63" s="57">
        <v>4</v>
      </c>
      <c r="O63" s="57">
        <v>4</v>
      </c>
      <c r="P63" s="57">
        <v>4</v>
      </c>
      <c r="Q63" s="57">
        <v>4</v>
      </c>
      <c r="R63" s="57">
        <v>4</v>
      </c>
      <c r="S63" s="57">
        <v>4</v>
      </c>
      <c r="T63" s="57">
        <v>4</v>
      </c>
      <c r="U63" s="57">
        <v>4</v>
      </c>
      <c r="V63" s="57">
        <v>4</v>
      </c>
      <c r="W63" s="57">
        <v>4</v>
      </c>
      <c r="X63" s="57">
        <v>4</v>
      </c>
      <c r="Y63" s="57">
        <v>4</v>
      </c>
      <c r="Z63" s="57">
        <v>4</v>
      </c>
      <c r="AA63" s="57">
        <v>2</v>
      </c>
      <c r="AB63" s="57">
        <v>2</v>
      </c>
      <c r="AC63" s="58">
        <v>4</v>
      </c>
    </row>
    <row r="64" spans="1:29">
      <c r="A64" s="56">
        <v>63</v>
      </c>
      <c r="B64" s="57">
        <v>36</v>
      </c>
      <c r="C64" s="57" t="s">
        <v>127</v>
      </c>
      <c r="D64" s="57">
        <v>2702273031</v>
      </c>
      <c r="E64" s="57" t="s">
        <v>35</v>
      </c>
      <c r="F64" s="57" t="s">
        <v>36</v>
      </c>
      <c r="G64" s="57">
        <v>1</v>
      </c>
      <c r="H64" s="57" t="s">
        <v>37</v>
      </c>
      <c r="I64" s="57">
        <v>3</v>
      </c>
      <c r="J64" s="57">
        <v>5</v>
      </c>
      <c r="K64" s="57">
        <v>5</v>
      </c>
      <c r="L64" s="57">
        <v>5</v>
      </c>
      <c r="M64" s="57">
        <v>4</v>
      </c>
      <c r="N64" s="57">
        <v>5</v>
      </c>
      <c r="O64" s="57">
        <v>5</v>
      </c>
      <c r="P64" s="57">
        <v>5</v>
      </c>
      <c r="Q64" s="57">
        <v>4</v>
      </c>
      <c r="R64" s="57">
        <v>4</v>
      </c>
      <c r="S64" s="57">
        <v>4</v>
      </c>
      <c r="T64" s="57">
        <v>4</v>
      </c>
      <c r="U64" s="57">
        <v>5</v>
      </c>
      <c r="V64" s="57">
        <v>5</v>
      </c>
      <c r="W64" s="57">
        <v>5</v>
      </c>
      <c r="X64" s="57">
        <v>5</v>
      </c>
      <c r="Y64" s="57">
        <v>5</v>
      </c>
      <c r="Z64" s="57">
        <v>5</v>
      </c>
      <c r="AA64" s="57">
        <v>5</v>
      </c>
      <c r="AB64" s="57">
        <v>5</v>
      </c>
      <c r="AC64" s="58">
        <v>5</v>
      </c>
    </row>
    <row r="65" spans="1:29">
      <c r="A65" s="56">
        <v>64</v>
      </c>
      <c r="B65" s="57">
        <v>18</v>
      </c>
      <c r="C65" s="57" t="s">
        <v>80</v>
      </c>
      <c r="D65" s="57">
        <v>2702301804</v>
      </c>
      <c r="E65" s="57" t="s">
        <v>35</v>
      </c>
      <c r="F65" s="57" t="s">
        <v>36</v>
      </c>
      <c r="G65" s="57">
        <v>1</v>
      </c>
      <c r="H65" s="57" t="s">
        <v>37</v>
      </c>
      <c r="I65" s="57">
        <v>3</v>
      </c>
      <c r="J65" s="57">
        <v>5</v>
      </c>
      <c r="K65" s="57">
        <v>5</v>
      </c>
      <c r="L65" s="57">
        <v>5</v>
      </c>
      <c r="M65" s="57">
        <v>5</v>
      </c>
      <c r="N65" s="57">
        <v>3</v>
      </c>
      <c r="O65" s="57">
        <v>2</v>
      </c>
      <c r="P65" s="57">
        <v>4</v>
      </c>
      <c r="Q65" s="57">
        <v>3</v>
      </c>
      <c r="R65" s="57">
        <v>4</v>
      </c>
      <c r="S65" s="57">
        <v>5</v>
      </c>
      <c r="T65" s="57">
        <v>2</v>
      </c>
      <c r="U65" s="57">
        <v>2</v>
      </c>
      <c r="V65" s="57">
        <v>4</v>
      </c>
      <c r="W65" s="57">
        <v>3</v>
      </c>
      <c r="X65" s="57">
        <v>5</v>
      </c>
      <c r="Y65" s="57">
        <v>4</v>
      </c>
      <c r="Z65" s="57">
        <v>5</v>
      </c>
      <c r="AA65" s="57">
        <v>4</v>
      </c>
      <c r="AB65" s="57">
        <v>3</v>
      </c>
      <c r="AC65" s="58">
        <v>4</v>
      </c>
    </row>
    <row r="66" spans="1:29">
      <c r="A66" s="56">
        <v>65</v>
      </c>
      <c r="B66" s="57">
        <v>11</v>
      </c>
      <c r="C66" s="57" t="s">
        <v>64</v>
      </c>
      <c r="D66" s="57">
        <v>2702231861</v>
      </c>
      <c r="E66" s="57" t="s">
        <v>35</v>
      </c>
      <c r="F66" s="57" t="s">
        <v>36</v>
      </c>
      <c r="G66" s="57">
        <v>1</v>
      </c>
      <c r="H66" s="57" t="s">
        <v>40</v>
      </c>
      <c r="I66" s="57">
        <v>2</v>
      </c>
      <c r="J66" s="57">
        <v>4</v>
      </c>
      <c r="K66" s="57">
        <v>4</v>
      </c>
      <c r="L66" s="57">
        <v>4</v>
      </c>
      <c r="M66" s="57">
        <v>4</v>
      </c>
      <c r="N66" s="57">
        <v>4</v>
      </c>
      <c r="O66" s="57">
        <v>4</v>
      </c>
      <c r="P66" s="57">
        <v>4</v>
      </c>
      <c r="Q66" s="57">
        <v>3</v>
      </c>
      <c r="R66" s="57">
        <v>3</v>
      </c>
      <c r="S66" s="57">
        <v>3</v>
      </c>
      <c r="T66" s="57">
        <v>3</v>
      </c>
      <c r="U66" s="57">
        <v>3</v>
      </c>
      <c r="V66" s="57">
        <v>3</v>
      </c>
      <c r="W66" s="57">
        <v>3</v>
      </c>
      <c r="X66" s="57">
        <v>3</v>
      </c>
      <c r="Y66" s="57">
        <v>3</v>
      </c>
      <c r="Z66" s="57">
        <v>3</v>
      </c>
      <c r="AA66" s="57">
        <v>3</v>
      </c>
      <c r="AB66" s="57">
        <v>3</v>
      </c>
      <c r="AC66" s="58">
        <v>3</v>
      </c>
    </row>
    <row r="67" spans="1:29">
      <c r="A67" s="56">
        <v>66</v>
      </c>
      <c r="B67" s="57">
        <v>98</v>
      </c>
      <c r="C67" s="57" t="s">
        <v>265</v>
      </c>
      <c r="D67" s="57">
        <v>2702337382</v>
      </c>
      <c r="E67" s="57" t="s">
        <v>35</v>
      </c>
      <c r="F67" s="57" t="s">
        <v>36</v>
      </c>
      <c r="G67" s="57">
        <v>1</v>
      </c>
      <c r="H67" s="57" t="s">
        <v>40</v>
      </c>
      <c r="I67" s="57">
        <v>2</v>
      </c>
      <c r="J67" s="57">
        <v>4</v>
      </c>
      <c r="K67" s="57">
        <v>4</v>
      </c>
      <c r="L67" s="57">
        <v>5</v>
      </c>
      <c r="M67" s="57">
        <v>4</v>
      </c>
      <c r="N67" s="57">
        <v>5</v>
      </c>
      <c r="O67" s="57">
        <v>4</v>
      </c>
      <c r="P67" s="57">
        <v>4</v>
      </c>
      <c r="Q67" s="57">
        <v>4</v>
      </c>
      <c r="R67" s="57">
        <v>4</v>
      </c>
      <c r="S67" s="57">
        <v>4</v>
      </c>
      <c r="T67" s="57">
        <v>4</v>
      </c>
      <c r="U67" s="57">
        <v>4</v>
      </c>
      <c r="V67" s="57">
        <v>4</v>
      </c>
      <c r="W67" s="57">
        <v>4</v>
      </c>
      <c r="X67" s="57">
        <v>4</v>
      </c>
      <c r="Y67" s="57">
        <v>4</v>
      </c>
      <c r="Z67" s="57">
        <v>4</v>
      </c>
      <c r="AA67" s="57">
        <v>4</v>
      </c>
      <c r="AB67" s="57">
        <v>4</v>
      </c>
      <c r="AC67" s="58">
        <v>4</v>
      </c>
    </row>
    <row r="68" spans="1:29">
      <c r="A68" s="56">
        <v>67</v>
      </c>
      <c r="B68" s="57">
        <v>54</v>
      </c>
      <c r="C68" s="57" t="s">
        <v>169</v>
      </c>
      <c r="D68" s="57">
        <v>2702267262</v>
      </c>
      <c r="E68" s="57" t="s">
        <v>35</v>
      </c>
      <c r="F68" s="57" t="s">
        <v>36</v>
      </c>
      <c r="G68" s="57">
        <v>1</v>
      </c>
      <c r="H68" s="57" t="s">
        <v>40</v>
      </c>
      <c r="I68" s="57">
        <v>1</v>
      </c>
      <c r="J68" s="57">
        <v>4</v>
      </c>
      <c r="K68" s="57">
        <v>4</v>
      </c>
      <c r="L68" s="57">
        <v>4</v>
      </c>
      <c r="M68" s="57">
        <v>4</v>
      </c>
      <c r="N68" s="57">
        <v>4</v>
      </c>
      <c r="O68" s="57">
        <v>4</v>
      </c>
      <c r="P68" s="57">
        <v>4</v>
      </c>
      <c r="Q68" s="57">
        <v>4</v>
      </c>
      <c r="R68" s="57">
        <v>4</v>
      </c>
      <c r="S68" s="57">
        <v>2</v>
      </c>
      <c r="T68" s="57">
        <v>4</v>
      </c>
      <c r="U68" s="57">
        <v>4</v>
      </c>
      <c r="V68" s="57">
        <v>4</v>
      </c>
      <c r="W68" s="57">
        <v>4</v>
      </c>
      <c r="X68" s="57">
        <v>4</v>
      </c>
      <c r="Y68" s="57">
        <v>4</v>
      </c>
      <c r="Z68" s="57">
        <v>4</v>
      </c>
      <c r="AA68" s="57">
        <v>4</v>
      </c>
      <c r="AB68" s="57">
        <v>4</v>
      </c>
      <c r="AC68" s="58">
        <v>4</v>
      </c>
    </row>
    <row r="69" spans="1:29">
      <c r="A69" s="56">
        <v>68</v>
      </c>
      <c r="B69" s="57">
        <v>3</v>
      </c>
      <c r="C69" s="57" t="s">
        <v>44</v>
      </c>
      <c r="D69" s="57">
        <v>2702241300</v>
      </c>
      <c r="E69" s="57" t="s">
        <v>35</v>
      </c>
      <c r="F69" s="57" t="s">
        <v>36</v>
      </c>
      <c r="G69" s="57">
        <v>1</v>
      </c>
      <c r="H69" s="57" t="s">
        <v>37</v>
      </c>
      <c r="I69" s="57">
        <v>2</v>
      </c>
      <c r="J69" s="57">
        <v>4</v>
      </c>
      <c r="K69" s="57">
        <v>4</v>
      </c>
      <c r="L69" s="57">
        <v>4</v>
      </c>
      <c r="M69" s="57">
        <v>4</v>
      </c>
      <c r="N69" s="57">
        <v>4</v>
      </c>
      <c r="O69" s="57">
        <v>4</v>
      </c>
      <c r="P69" s="57">
        <v>4</v>
      </c>
      <c r="Q69" s="57">
        <v>4</v>
      </c>
      <c r="R69" s="57">
        <v>4</v>
      </c>
      <c r="S69" s="57">
        <v>4</v>
      </c>
      <c r="T69" s="57">
        <v>4</v>
      </c>
      <c r="U69" s="57">
        <v>4</v>
      </c>
      <c r="V69" s="57">
        <v>4</v>
      </c>
      <c r="W69" s="57">
        <v>4</v>
      </c>
      <c r="X69" s="57">
        <v>4</v>
      </c>
      <c r="Y69" s="57">
        <v>4</v>
      </c>
      <c r="Z69" s="57">
        <v>4</v>
      </c>
      <c r="AA69" s="57">
        <v>4</v>
      </c>
      <c r="AB69" s="57">
        <v>4</v>
      </c>
      <c r="AC69" s="58">
        <v>4</v>
      </c>
    </row>
    <row r="70" spans="1:29">
      <c r="A70" s="56">
        <v>69</v>
      </c>
      <c r="B70" s="57">
        <v>43</v>
      </c>
      <c r="C70" s="57" t="s">
        <v>144</v>
      </c>
      <c r="D70" s="57">
        <v>2702262330</v>
      </c>
      <c r="E70" s="57" t="s">
        <v>35</v>
      </c>
      <c r="F70" s="57" t="s">
        <v>36</v>
      </c>
      <c r="G70" s="57">
        <v>1</v>
      </c>
      <c r="H70" s="57" t="s">
        <v>60</v>
      </c>
      <c r="I70" s="57">
        <v>2</v>
      </c>
      <c r="J70" s="57">
        <v>5</v>
      </c>
      <c r="K70" s="57">
        <v>5</v>
      </c>
      <c r="L70" s="57">
        <v>5</v>
      </c>
      <c r="M70" s="57">
        <v>5</v>
      </c>
      <c r="N70" s="57">
        <v>5</v>
      </c>
      <c r="O70" s="57">
        <v>5</v>
      </c>
      <c r="P70" s="57">
        <v>5</v>
      </c>
      <c r="Q70" s="57">
        <v>5</v>
      </c>
      <c r="R70" s="57">
        <v>5</v>
      </c>
      <c r="S70" s="57">
        <v>5</v>
      </c>
      <c r="T70" s="57">
        <v>5</v>
      </c>
      <c r="U70" s="57">
        <v>5</v>
      </c>
      <c r="V70" s="57">
        <v>5</v>
      </c>
      <c r="W70" s="57">
        <v>5</v>
      </c>
      <c r="X70" s="57">
        <v>4</v>
      </c>
      <c r="Y70" s="57">
        <v>4</v>
      </c>
      <c r="Z70" s="57">
        <v>5</v>
      </c>
      <c r="AA70" s="57">
        <v>4</v>
      </c>
      <c r="AB70" s="57">
        <v>3</v>
      </c>
      <c r="AC70" s="58">
        <v>4</v>
      </c>
    </row>
    <row r="71" spans="1:29">
      <c r="A71" s="56">
        <v>70</v>
      </c>
      <c r="B71" s="57">
        <v>49</v>
      </c>
      <c r="C71" s="57" t="s">
        <v>157</v>
      </c>
      <c r="D71" s="57">
        <v>2702327583</v>
      </c>
      <c r="E71" s="57" t="s">
        <v>35</v>
      </c>
      <c r="F71" s="57" t="s">
        <v>36</v>
      </c>
      <c r="G71" s="57">
        <v>1</v>
      </c>
      <c r="H71" s="57" t="s">
        <v>40</v>
      </c>
      <c r="I71" s="57">
        <v>1</v>
      </c>
      <c r="J71" s="57">
        <v>4</v>
      </c>
      <c r="K71" s="57">
        <v>4</v>
      </c>
      <c r="L71" s="57">
        <v>4</v>
      </c>
      <c r="M71" s="57">
        <v>2</v>
      </c>
      <c r="N71" s="57">
        <v>5</v>
      </c>
      <c r="O71" s="57">
        <v>2</v>
      </c>
      <c r="P71" s="57">
        <v>5</v>
      </c>
      <c r="Q71" s="57">
        <v>4</v>
      </c>
      <c r="R71" s="57">
        <v>4</v>
      </c>
      <c r="S71" s="57">
        <v>4</v>
      </c>
      <c r="T71" s="57">
        <v>4</v>
      </c>
      <c r="U71" s="57">
        <v>4</v>
      </c>
      <c r="V71" s="57">
        <v>4</v>
      </c>
      <c r="W71" s="57">
        <v>4</v>
      </c>
      <c r="X71" s="57">
        <v>4</v>
      </c>
      <c r="Y71" s="57">
        <v>4</v>
      </c>
      <c r="Z71" s="57">
        <v>4</v>
      </c>
      <c r="AA71" s="57">
        <v>4</v>
      </c>
      <c r="AB71" s="57">
        <v>4</v>
      </c>
      <c r="AC71" s="58">
        <v>2</v>
      </c>
    </row>
    <row r="72" spans="1:29">
      <c r="A72" s="56">
        <v>71</v>
      </c>
      <c r="B72" s="57">
        <v>96</v>
      </c>
      <c r="C72" s="57" t="s">
        <v>263</v>
      </c>
      <c r="D72" s="57">
        <v>2702309391</v>
      </c>
      <c r="E72" s="57" t="s">
        <v>35</v>
      </c>
      <c r="F72" s="57" t="s">
        <v>36</v>
      </c>
      <c r="G72" s="57">
        <v>1</v>
      </c>
      <c r="H72" s="57" t="s">
        <v>60</v>
      </c>
      <c r="I72" s="57">
        <v>1</v>
      </c>
      <c r="J72" s="57">
        <v>4</v>
      </c>
      <c r="K72" s="57">
        <v>4</v>
      </c>
      <c r="L72" s="57">
        <v>4</v>
      </c>
      <c r="M72" s="57">
        <v>2</v>
      </c>
      <c r="N72" s="57">
        <v>4</v>
      </c>
      <c r="O72" s="57">
        <v>4</v>
      </c>
      <c r="P72" s="57">
        <v>4</v>
      </c>
      <c r="Q72" s="57">
        <v>5</v>
      </c>
      <c r="R72" s="57">
        <v>5</v>
      </c>
      <c r="S72" s="57">
        <v>4</v>
      </c>
      <c r="T72" s="57">
        <v>4</v>
      </c>
      <c r="U72" s="57">
        <v>4</v>
      </c>
      <c r="V72" s="57">
        <v>4</v>
      </c>
      <c r="W72" s="57">
        <v>4</v>
      </c>
      <c r="X72" s="57">
        <v>4</v>
      </c>
      <c r="Y72" s="57">
        <v>4</v>
      </c>
      <c r="Z72" s="57">
        <v>4</v>
      </c>
      <c r="AA72" s="57">
        <v>4</v>
      </c>
      <c r="AB72" s="57">
        <v>4</v>
      </c>
      <c r="AC72" s="58">
        <v>4</v>
      </c>
    </row>
    <row r="73" spans="1:29">
      <c r="A73" s="56">
        <v>72</v>
      </c>
      <c r="B73" s="57">
        <v>93</v>
      </c>
      <c r="C73" s="57" t="s">
        <v>256</v>
      </c>
      <c r="D73" s="57">
        <v>2702228274</v>
      </c>
      <c r="E73" s="57" t="s">
        <v>35</v>
      </c>
      <c r="F73" s="57" t="s">
        <v>36</v>
      </c>
      <c r="G73" s="57">
        <v>1</v>
      </c>
      <c r="H73" s="57" t="s">
        <v>40</v>
      </c>
      <c r="I73" s="57">
        <v>2</v>
      </c>
      <c r="J73" s="57">
        <v>4</v>
      </c>
      <c r="K73" s="57">
        <v>4</v>
      </c>
      <c r="L73" s="57">
        <v>4</v>
      </c>
      <c r="M73" s="57">
        <v>4</v>
      </c>
      <c r="N73" s="57">
        <v>4</v>
      </c>
      <c r="O73" s="57">
        <v>4</v>
      </c>
      <c r="P73" s="57">
        <v>3</v>
      </c>
      <c r="Q73" s="57">
        <v>4</v>
      </c>
      <c r="R73" s="57">
        <v>4</v>
      </c>
      <c r="S73" s="57">
        <v>4</v>
      </c>
      <c r="T73" s="57">
        <v>4</v>
      </c>
      <c r="U73" s="57">
        <v>4</v>
      </c>
      <c r="V73" s="57">
        <v>4</v>
      </c>
      <c r="W73" s="57">
        <v>4</v>
      </c>
      <c r="X73" s="57">
        <v>4</v>
      </c>
      <c r="Y73" s="57">
        <v>4</v>
      </c>
      <c r="Z73" s="57">
        <v>4</v>
      </c>
      <c r="AA73" s="57">
        <v>4</v>
      </c>
      <c r="AB73" s="57">
        <v>3</v>
      </c>
      <c r="AC73" s="58">
        <v>4</v>
      </c>
    </row>
    <row r="74" spans="1:29">
      <c r="A74" s="56">
        <v>73</v>
      </c>
      <c r="B74" s="57">
        <v>100</v>
      </c>
      <c r="C74" s="57" t="s">
        <v>267</v>
      </c>
      <c r="D74" s="57">
        <v>2702279621</v>
      </c>
      <c r="E74" s="57" t="s">
        <v>35</v>
      </c>
      <c r="F74" s="57" t="s">
        <v>36</v>
      </c>
      <c r="G74" s="57">
        <v>1</v>
      </c>
      <c r="H74" s="57" t="s">
        <v>40</v>
      </c>
      <c r="I74" s="57">
        <v>1</v>
      </c>
      <c r="J74" s="57">
        <v>5</v>
      </c>
      <c r="K74" s="57">
        <v>5</v>
      </c>
      <c r="L74" s="57">
        <v>5</v>
      </c>
      <c r="M74" s="57">
        <v>5</v>
      </c>
      <c r="N74" s="57">
        <v>4</v>
      </c>
      <c r="O74" s="57">
        <v>5</v>
      </c>
      <c r="P74" s="57">
        <v>5</v>
      </c>
      <c r="Q74" s="57">
        <v>4</v>
      </c>
      <c r="R74" s="57">
        <v>5</v>
      </c>
      <c r="S74" s="57">
        <v>4</v>
      </c>
      <c r="T74" s="57">
        <v>4</v>
      </c>
      <c r="U74" s="57">
        <v>4</v>
      </c>
      <c r="V74" s="57">
        <v>4</v>
      </c>
      <c r="W74" s="57">
        <v>5</v>
      </c>
      <c r="X74" s="57">
        <v>5</v>
      </c>
      <c r="Y74" s="57">
        <v>5</v>
      </c>
      <c r="Z74" s="57">
        <v>5</v>
      </c>
      <c r="AA74" s="57">
        <v>5</v>
      </c>
      <c r="AB74" s="57">
        <v>4</v>
      </c>
      <c r="AC74" s="58">
        <v>4</v>
      </c>
    </row>
    <row r="75" spans="1:29">
      <c r="A75" s="56">
        <v>74</v>
      </c>
      <c r="B75" s="57">
        <v>51</v>
      </c>
      <c r="C75" s="57" t="s">
        <v>164</v>
      </c>
      <c r="D75" s="57">
        <v>2702361652</v>
      </c>
      <c r="E75" s="57" t="s">
        <v>35</v>
      </c>
      <c r="F75" s="57" t="s">
        <v>36</v>
      </c>
      <c r="G75" s="57">
        <v>1</v>
      </c>
      <c r="H75" s="57" t="s">
        <v>40</v>
      </c>
      <c r="I75" s="57">
        <v>3</v>
      </c>
      <c r="J75" s="57">
        <v>4</v>
      </c>
      <c r="K75" s="57">
        <v>4</v>
      </c>
      <c r="L75" s="57">
        <v>4</v>
      </c>
      <c r="M75" s="57">
        <v>4</v>
      </c>
      <c r="N75" s="57">
        <v>4</v>
      </c>
      <c r="O75" s="57">
        <v>4</v>
      </c>
      <c r="P75" s="57">
        <v>4</v>
      </c>
      <c r="Q75" s="57">
        <v>4</v>
      </c>
      <c r="R75" s="57">
        <v>4</v>
      </c>
      <c r="S75" s="57">
        <v>4</v>
      </c>
      <c r="T75" s="57">
        <v>4</v>
      </c>
      <c r="U75" s="57">
        <v>4</v>
      </c>
      <c r="V75" s="57">
        <v>4</v>
      </c>
      <c r="W75" s="57">
        <v>4</v>
      </c>
      <c r="X75" s="57">
        <v>4</v>
      </c>
      <c r="Y75" s="57">
        <v>4</v>
      </c>
      <c r="Z75" s="57">
        <v>4</v>
      </c>
      <c r="AA75" s="57">
        <v>4</v>
      </c>
      <c r="AB75" s="57">
        <v>4</v>
      </c>
      <c r="AC75" s="58">
        <v>4</v>
      </c>
    </row>
    <row r="76" spans="1:29">
      <c r="A76" s="56">
        <v>75</v>
      </c>
      <c r="B76" s="57">
        <v>56</v>
      </c>
      <c r="C76" s="57" t="s">
        <v>172</v>
      </c>
      <c r="D76" s="57">
        <v>2702308810</v>
      </c>
      <c r="E76" s="57" t="s">
        <v>35</v>
      </c>
      <c r="F76" s="57" t="s">
        <v>161</v>
      </c>
      <c r="G76" s="57">
        <v>1</v>
      </c>
      <c r="H76" s="57" t="s">
        <v>40</v>
      </c>
      <c r="I76" s="57">
        <v>2</v>
      </c>
      <c r="J76" s="57">
        <v>4</v>
      </c>
      <c r="K76" s="57">
        <v>4</v>
      </c>
      <c r="L76" s="57">
        <v>4</v>
      </c>
      <c r="M76" s="57">
        <v>4</v>
      </c>
      <c r="N76" s="57">
        <v>4</v>
      </c>
      <c r="O76" s="57">
        <v>4</v>
      </c>
      <c r="P76" s="57">
        <v>4</v>
      </c>
      <c r="Q76" s="57">
        <v>4</v>
      </c>
      <c r="R76" s="57">
        <v>4</v>
      </c>
      <c r="S76" s="57">
        <v>4</v>
      </c>
      <c r="T76" s="57">
        <v>4</v>
      </c>
      <c r="U76" s="57">
        <v>4</v>
      </c>
      <c r="V76" s="57">
        <v>4</v>
      </c>
      <c r="W76" s="57">
        <v>4</v>
      </c>
      <c r="X76" s="57">
        <v>4</v>
      </c>
      <c r="Y76" s="57">
        <v>4</v>
      </c>
      <c r="Z76" s="57">
        <v>4</v>
      </c>
      <c r="AA76" s="57">
        <v>4</v>
      </c>
      <c r="AB76" s="57">
        <v>4</v>
      </c>
      <c r="AC76" s="58">
        <v>4</v>
      </c>
    </row>
    <row r="77" spans="1:29">
      <c r="A77" s="56">
        <v>76</v>
      </c>
      <c r="B77" s="57">
        <v>12</v>
      </c>
      <c r="C77" s="57" t="s">
        <v>65</v>
      </c>
      <c r="D77" s="57">
        <v>2702298375</v>
      </c>
      <c r="E77" s="57" t="s">
        <v>35</v>
      </c>
      <c r="F77" s="57" t="s">
        <v>36</v>
      </c>
      <c r="G77" s="57">
        <v>1</v>
      </c>
      <c r="H77" s="57" t="s">
        <v>37</v>
      </c>
      <c r="I77" s="57">
        <v>2</v>
      </c>
      <c r="J77" s="57">
        <v>3</v>
      </c>
      <c r="K77" s="57">
        <v>4</v>
      </c>
      <c r="L77" s="57">
        <v>4</v>
      </c>
      <c r="M77" s="57">
        <v>4</v>
      </c>
      <c r="N77" s="57">
        <v>4</v>
      </c>
      <c r="O77" s="57">
        <v>4</v>
      </c>
      <c r="P77" s="57">
        <v>4</v>
      </c>
      <c r="Q77" s="57">
        <v>4</v>
      </c>
      <c r="R77" s="57">
        <v>4</v>
      </c>
      <c r="S77" s="57">
        <v>3</v>
      </c>
      <c r="T77" s="57">
        <v>4</v>
      </c>
      <c r="U77" s="57">
        <v>2</v>
      </c>
      <c r="V77" s="57">
        <v>4</v>
      </c>
      <c r="W77" s="57">
        <v>2</v>
      </c>
      <c r="X77" s="57">
        <v>4</v>
      </c>
      <c r="Y77" s="57">
        <v>4</v>
      </c>
      <c r="Z77" s="57">
        <v>4</v>
      </c>
      <c r="AA77" s="57">
        <v>4</v>
      </c>
      <c r="AB77" s="57">
        <v>4</v>
      </c>
      <c r="AC77" s="58">
        <v>4</v>
      </c>
    </row>
    <row r="78" spans="1:29">
      <c r="A78" s="56">
        <v>77</v>
      </c>
      <c r="B78" s="57">
        <v>86</v>
      </c>
      <c r="C78" s="57" t="s">
        <v>236</v>
      </c>
      <c r="D78" s="57">
        <v>2702249316</v>
      </c>
      <c r="E78" s="57" t="s">
        <v>35</v>
      </c>
      <c r="F78" s="57" t="s">
        <v>237</v>
      </c>
      <c r="G78" s="57">
        <v>1</v>
      </c>
      <c r="H78" s="57" t="s">
        <v>40</v>
      </c>
      <c r="I78" s="57">
        <v>1</v>
      </c>
      <c r="J78" s="57">
        <v>3</v>
      </c>
      <c r="K78" s="57">
        <v>4</v>
      </c>
      <c r="L78" s="57">
        <v>4</v>
      </c>
      <c r="M78" s="57">
        <v>4</v>
      </c>
      <c r="N78" s="57">
        <v>4</v>
      </c>
      <c r="O78" s="57">
        <v>4</v>
      </c>
      <c r="P78" s="57">
        <v>4</v>
      </c>
      <c r="Q78" s="57">
        <v>4</v>
      </c>
      <c r="R78" s="57">
        <v>4</v>
      </c>
      <c r="S78" s="57">
        <v>4</v>
      </c>
      <c r="T78" s="57">
        <v>4</v>
      </c>
      <c r="U78" s="57">
        <v>4</v>
      </c>
      <c r="V78" s="57">
        <v>4</v>
      </c>
      <c r="W78" s="57">
        <v>4</v>
      </c>
      <c r="X78" s="57">
        <v>4</v>
      </c>
      <c r="Y78" s="57">
        <v>4</v>
      </c>
      <c r="Z78" s="57">
        <v>4</v>
      </c>
      <c r="AA78" s="57">
        <v>2</v>
      </c>
      <c r="AB78" s="57">
        <v>2</v>
      </c>
      <c r="AC78" s="58">
        <v>4</v>
      </c>
    </row>
    <row r="79" spans="1:29">
      <c r="A79" s="56">
        <v>78</v>
      </c>
      <c r="B79" s="57">
        <v>36</v>
      </c>
      <c r="C79" s="57" t="s">
        <v>127</v>
      </c>
      <c r="D79" s="57">
        <v>2702273031</v>
      </c>
      <c r="E79" s="57" t="s">
        <v>35</v>
      </c>
      <c r="F79" s="57" t="s">
        <v>36</v>
      </c>
      <c r="G79" s="57">
        <v>1</v>
      </c>
      <c r="H79" s="57" t="s">
        <v>37</v>
      </c>
      <c r="I79" s="57">
        <v>3</v>
      </c>
      <c r="J79" s="57">
        <v>5</v>
      </c>
      <c r="K79" s="57">
        <v>5</v>
      </c>
      <c r="L79" s="57">
        <v>5</v>
      </c>
      <c r="M79" s="57">
        <v>4</v>
      </c>
      <c r="N79" s="57">
        <v>5</v>
      </c>
      <c r="O79" s="57">
        <v>5</v>
      </c>
      <c r="P79" s="57">
        <v>5</v>
      </c>
      <c r="Q79" s="57">
        <v>4</v>
      </c>
      <c r="R79" s="57">
        <v>4</v>
      </c>
      <c r="S79" s="57">
        <v>4</v>
      </c>
      <c r="T79" s="57">
        <v>4</v>
      </c>
      <c r="U79" s="57">
        <v>5</v>
      </c>
      <c r="V79" s="57">
        <v>5</v>
      </c>
      <c r="W79" s="57">
        <v>5</v>
      </c>
      <c r="X79" s="57">
        <v>5</v>
      </c>
      <c r="Y79" s="57">
        <v>5</v>
      </c>
      <c r="Z79" s="57">
        <v>5</v>
      </c>
      <c r="AA79" s="57">
        <v>5</v>
      </c>
      <c r="AB79" s="57">
        <v>5</v>
      </c>
      <c r="AC79" s="58">
        <v>5</v>
      </c>
    </row>
    <row r="80" spans="1:29">
      <c r="A80" s="56">
        <v>79</v>
      </c>
      <c r="B80" s="57">
        <v>43</v>
      </c>
      <c r="C80" s="57" t="s">
        <v>144</v>
      </c>
      <c r="D80" s="57">
        <v>2702262330</v>
      </c>
      <c r="E80" s="57" t="s">
        <v>35</v>
      </c>
      <c r="F80" s="57" t="s">
        <v>36</v>
      </c>
      <c r="G80" s="57">
        <v>1</v>
      </c>
      <c r="H80" s="57" t="s">
        <v>60</v>
      </c>
      <c r="I80" s="57">
        <v>2</v>
      </c>
      <c r="J80" s="57">
        <v>5</v>
      </c>
      <c r="K80" s="57">
        <v>5</v>
      </c>
      <c r="L80" s="57">
        <v>5</v>
      </c>
      <c r="M80" s="57">
        <v>5</v>
      </c>
      <c r="N80" s="57">
        <v>5</v>
      </c>
      <c r="O80" s="57">
        <v>5</v>
      </c>
      <c r="P80" s="57">
        <v>5</v>
      </c>
      <c r="Q80" s="57">
        <v>5</v>
      </c>
      <c r="R80" s="57">
        <v>5</v>
      </c>
      <c r="S80" s="57">
        <v>5</v>
      </c>
      <c r="T80" s="57">
        <v>5</v>
      </c>
      <c r="U80" s="57">
        <v>5</v>
      </c>
      <c r="V80" s="57">
        <v>5</v>
      </c>
      <c r="W80" s="57">
        <v>5</v>
      </c>
      <c r="X80" s="57">
        <v>4</v>
      </c>
      <c r="Y80" s="57">
        <v>4</v>
      </c>
      <c r="Z80" s="57">
        <v>5</v>
      </c>
      <c r="AA80" s="57">
        <v>4</v>
      </c>
      <c r="AB80" s="57">
        <v>3</v>
      </c>
      <c r="AC80" s="58">
        <v>4</v>
      </c>
    </row>
    <row r="81" spans="1:29">
      <c r="A81" s="56">
        <v>80</v>
      </c>
      <c r="B81" s="57">
        <v>18</v>
      </c>
      <c r="C81" s="57" t="s">
        <v>80</v>
      </c>
      <c r="D81" s="57">
        <v>2702301804</v>
      </c>
      <c r="E81" s="57" t="s">
        <v>35</v>
      </c>
      <c r="F81" s="57" t="s">
        <v>36</v>
      </c>
      <c r="G81" s="57">
        <v>1</v>
      </c>
      <c r="H81" s="57" t="s">
        <v>37</v>
      </c>
      <c r="I81" s="57">
        <v>3</v>
      </c>
      <c r="J81" s="57">
        <v>5</v>
      </c>
      <c r="K81" s="57">
        <v>5</v>
      </c>
      <c r="L81" s="57">
        <v>5</v>
      </c>
      <c r="M81" s="57">
        <v>5</v>
      </c>
      <c r="N81" s="57">
        <v>3</v>
      </c>
      <c r="O81" s="57">
        <v>2</v>
      </c>
      <c r="P81" s="57">
        <v>4</v>
      </c>
      <c r="Q81" s="57">
        <v>3</v>
      </c>
      <c r="R81" s="57">
        <v>4</v>
      </c>
      <c r="S81" s="57">
        <v>5</v>
      </c>
      <c r="T81" s="57">
        <v>2</v>
      </c>
      <c r="U81" s="57">
        <v>2</v>
      </c>
      <c r="V81" s="57">
        <v>4</v>
      </c>
      <c r="W81" s="57">
        <v>3</v>
      </c>
      <c r="X81" s="57">
        <v>5</v>
      </c>
      <c r="Y81" s="57">
        <v>4</v>
      </c>
      <c r="Z81" s="57">
        <v>5</v>
      </c>
      <c r="AA81" s="57">
        <v>4</v>
      </c>
      <c r="AB81" s="57">
        <v>3</v>
      </c>
      <c r="AC81" s="58">
        <v>4</v>
      </c>
    </row>
    <row r="82" spans="1:29">
      <c r="A82" s="59">
        <v>81</v>
      </c>
      <c r="B82" s="60">
        <v>26</v>
      </c>
      <c r="C82" s="60" t="s">
        <v>104</v>
      </c>
      <c r="D82" s="60">
        <v>2702292850</v>
      </c>
      <c r="E82" s="60" t="s">
        <v>99</v>
      </c>
      <c r="F82" s="60" t="s">
        <v>100</v>
      </c>
      <c r="G82" s="60">
        <v>1</v>
      </c>
      <c r="H82" s="60" t="s">
        <v>37</v>
      </c>
      <c r="I82" s="60">
        <v>1</v>
      </c>
      <c r="J82" s="60">
        <v>3</v>
      </c>
      <c r="K82" s="60">
        <v>3</v>
      </c>
      <c r="L82" s="60">
        <v>3</v>
      </c>
      <c r="M82" s="60">
        <v>4</v>
      </c>
      <c r="N82" s="60">
        <v>4</v>
      </c>
      <c r="O82" s="60">
        <v>4</v>
      </c>
      <c r="P82" s="60">
        <v>4</v>
      </c>
      <c r="Q82" s="60">
        <v>4</v>
      </c>
      <c r="R82" s="60">
        <v>3</v>
      </c>
      <c r="S82" s="60">
        <v>3</v>
      </c>
      <c r="T82" s="60">
        <v>3</v>
      </c>
      <c r="U82" s="60">
        <v>4</v>
      </c>
      <c r="V82" s="60">
        <v>4</v>
      </c>
      <c r="W82" s="60">
        <v>4</v>
      </c>
      <c r="X82" s="60">
        <v>4</v>
      </c>
      <c r="Y82" s="60">
        <v>4</v>
      </c>
      <c r="Z82" s="60">
        <v>4</v>
      </c>
      <c r="AA82" s="60">
        <v>4</v>
      </c>
      <c r="AB82" s="60">
        <v>2</v>
      </c>
      <c r="AC82" s="61">
        <v>4</v>
      </c>
    </row>
    <row r="83" spans="1:29">
      <c r="M83" s="30"/>
      <c r="N83" s="30"/>
      <c r="O83" s="30"/>
      <c r="P83" s="30"/>
      <c r="Q83" s="30"/>
      <c r="R83" s="30"/>
      <c r="S83" s="30"/>
      <c r="T83" s="30"/>
      <c r="U83" s="30"/>
      <c r="V83" s="30"/>
      <c r="W83" s="30"/>
      <c r="X83" s="30"/>
      <c r="Y83" s="30"/>
      <c r="Z83" s="30"/>
      <c r="AA83" s="30"/>
      <c r="AB83" s="30"/>
      <c r="AC83" s="30"/>
    </row>
    <row r="84" spans="1:29">
      <c r="M84" s="30"/>
      <c r="N84" s="30"/>
      <c r="O84" s="30"/>
      <c r="P84" s="30"/>
      <c r="Q84" s="30"/>
      <c r="R84" s="30"/>
      <c r="S84" s="30"/>
      <c r="T84" s="30"/>
      <c r="U84" s="30"/>
      <c r="V84" s="30"/>
      <c r="W84" s="30"/>
      <c r="X84" s="30"/>
      <c r="Y84" s="30"/>
      <c r="Z84" s="30"/>
      <c r="AA84" s="30"/>
      <c r="AB84" s="30"/>
      <c r="AC84" s="30"/>
    </row>
    <row r="85" spans="1:29">
      <c r="M85" s="30"/>
      <c r="N85" s="30"/>
      <c r="O85" s="30"/>
      <c r="P85" s="30"/>
      <c r="Q85" s="30"/>
      <c r="R85" s="30"/>
      <c r="S85" s="30"/>
      <c r="T85" s="30"/>
      <c r="U85" s="30"/>
      <c r="V85" s="30"/>
      <c r="W85" s="30"/>
      <c r="X85" s="30"/>
      <c r="Y85" s="30"/>
      <c r="Z85" s="30"/>
      <c r="AA85" s="30"/>
      <c r="AB85" s="30"/>
      <c r="AC85" s="30"/>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A89A6-048C-4DAB-8ACE-D8209AD6725C}">
  <dimension ref="A1:AG111"/>
  <sheetViews>
    <sheetView topLeftCell="J2" workbookViewId="0">
      <selection activeCell="M5" sqref="M5"/>
    </sheetView>
  </sheetViews>
  <sheetFormatPr defaultRowHeight="15"/>
  <cols>
    <col min="1" max="2" width="19.28515625" customWidth="1"/>
    <col min="3" max="3" width="33.5703125" customWidth="1"/>
    <col min="4" max="4" width="40.28515625" customWidth="1"/>
    <col min="5" max="5" width="3.85546875" customWidth="1"/>
    <col min="6" max="7" width="19.28515625" customWidth="1"/>
    <col min="8" max="8" width="29.42578125" customWidth="1"/>
    <col min="9" max="9" width="19.28515625" customWidth="1"/>
    <col min="10" max="10" width="37.85546875" customWidth="1"/>
    <col min="12" max="12" width="14.42578125" bestFit="1" customWidth="1"/>
    <col min="13" max="13" width="36.5703125" bestFit="1" customWidth="1"/>
  </cols>
  <sheetData>
    <row r="1" spans="1:33" ht="46.5">
      <c r="A1" s="29" t="s">
        <v>276</v>
      </c>
      <c r="B1" s="29"/>
      <c r="C1" s="29"/>
      <c r="D1" s="29"/>
      <c r="E1" s="30"/>
      <c r="F1" s="31" t="s">
        <v>277</v>
      </c>
      <c r="G1" s="31"/>
      <c r="H1" s="31"/>
      <c r="I1" s="30"/>
      <c r="J1" s="30"/>
    </row>
    <row r="2" spans="1:33" ht="198">
      <c r="A2" s="30" t="s">
        <v>278</v>
      </c>
      <c r="B2" s="30"/>
      <c r="C2" s="30"/>
      <c r="D2" s="30"/>
      <c r="E2" s="30"/>
      <c r="F2" s="32" t="s">
        <v>279</v>
      </c>
      <c r="G2" s="32"/>
      <c r="H2" s="51"/>
      <c r="I2" s="30"/>
      <c r="J2" s="30"/>
      <c r="L2" s="39" t="s">
        <v>280</v>
      </c>
      <c r="M2" s="27" t="s">
        <v>9</v>
      </c>
      <c r="N2" s="27" t="s">
        <v>10</v>
      </c>
      <c r="O2" s="27" t="s">
        <v>11</v>
      </c>
      <c r="P2" s="27" t="s">
        <v>12</v>
      </c>
      <c r="Q2" s="27" t="s">
        <v>13</v>
      </c>
      <c r="R2" s="27" t="s">
        <v>14</v>
      </c>
      <c r="S2" s="27" t="s">
        <v>15</v>
      </c>
      <c r="T2" s="27" t="s">
        <v>16</v>
      </c>
      <c r="U2" s="27" t="s">
        <v>18</v>
      </c>
      <c r="V2" s="27" t="s">
        <v>19</v>
      </c>
      <c r="W2" s="27" t="s">
        <v>20</v>
      </c>
      <c r="X2" s="27" t="s">
        <v>21</v>
      </c>
      <c r="Y2" s="27" t="s">
        <v>22</v>
      </c>
      <c r="Z2" s="27" t="s">
        <v>23</v>
      </c>
      <c r="AA2" s="27" t="s">
        <v>24</v>
      </c>
      <c r="AB2" s="27" t="s">
        <v>27</v>
      </c>
      <c r="AC2" s="27" t="s">
        <v>28</v>
      </c>
      <c r="AD2" s="27" t="s">
        <v>29</v>
      </c>
      <c r="AE2" s="27" t="s">
        <v>30</v>
      </c>
      <c r="AF2" s="27" t="s">
        <v>31</v>
      </c>
      <c r="AG2" s="27" t="s">
        <v>32</v>
      </c>
    </row>
    <row r="3" spans="1:33">
      <c r="A3" s="30" t="s">
        <v>281</v>
      </c>
      <c r="B3" s="30"/>
      <c r="C3" s="30"/>
      <c r="D3" s="30"/>
      <c r="E3" s="30"/>
      <c r="F3" s="30" t="s">
        <v>282</v>
      </c>
      <c r="G3" s="30"/>
      <c r="H3" s="51"/>
      <c r="I3" s="30"/>
      <c r="J3" s="30"/>
      <c r="L3" t="s">
        <v>283</v>
      </c>
      <c r="M3" s="23">
        <f>AVERAGE('Sampled Data'!I2:I82)</f>
        <v>1.7777777777777777</v>
      </c>
      <c r="N3" s="23">
        <f>AVERAGE('Sampled Data'!J2:J82)</f>
        <v>3.7901234567901234</v>
      </c>
      <c r="O3" s="23">
        <f>AVERAGE('Sampled Data'!K2:K82)</f>
        <v>3.9629629629629628</v>
      </c>
      <c r="P3" s="23">
        <f>AVERAGE('Sampled Data'!L2:L82)</f>
        <v>4.0740740740740744</v>
      </c>
      <c r="Q3" s="23">
        <f>AVERAGE('Sampled Data'!M2:M82)</f>
        <v>4.0740740740740744</v>
      </c>
      <c r="R3" s="23">
        <f>AVERAGE('Sampled Data'!N2:N82)</f>
        <v>4.0370370370370372</v>
      </c>
      <c r="S3" s="23">
        <f>AVERAGE('Sampled Data'!O2:O82)</f>
        <v>4.0864197530864201</v>
      </c>
      <c r="T3" s="23">
        <f>AVERAGE('Sampled Data'!P2:P82)</f>
        <v>4.0987654320987659</v>
      </c>
      <c r="U3" s="23">
        <f>AVERAGE('Sampled Data'!Q2:Q82)</f>
        <v>3.8765432098765431</v>
      </c>
      <c r="V3" s="23">
        <f>AVERAGE('Sampled Data'!R2:R82)</f>
        <v>3.8765432098765431</v>
      </c>
      <c r="W3" s="23">
        <f>AVERAGE('Sampled Data'!S2:S82)</f>
        <v>3.7530864197530862</v>
      </c>
      <c r="X3" s="23">
        <f>AVERAGE('Sampled Data'!T2:T82)</f>
        <v>3.8765432098765431</v>
      </c>
      <c r="Y3" s="23">
        <f>AVERAGE('Sampled Data'!U2:U82)</f>
        <v>3.6296296296296298</v>
      </c>
      <c r="Z3" s="23">
        <f>AVERAGE('Sampled Data'!V2:V82)</f>
        <v>4.0987654320987659</v>
      </c>
      <c r="AA3" s="23">
        <f>AVERAGE('Sampled Data'!W2:W82)</f>
        <v>4.0123456790123457</v>
      </c>
      <c r="AB3" s="23">
        <f>AVERAGE('Sampled Data'!X2:X82)</f>
        <v>4.1481481481481479</v>
      </c>
      <c r="AC3" s="23">
        <f>AVERAGE('Sampled Data'!Y2:Y82)</f>
        <v>3.9753086419753085</v>
      </c>
      <c r="AD3" s="23">
        <f>AVERAGE('Sampled Data'!Z2:Z82)</f>
        <v>4.1851851851851851</v>
      </c>
      <c r="AE3" s="23">
        <f>AVERAGE('Sampled Data'!AA2:AA82)</f>
        <v>4.0370370370370372</v>
      </c>
      <c r="AF3" s="23">
        <f>AVERAGE('Sampled Data'!AB2:AB82)</f>
        <v>3.6419753086419755</v>
      </c>
      <c r="AG3" s="23">
        <f>AVERAGE('Sampled Data'!AC2:AC82)</f>
        <v>3.9506172839506171</v>
      </c>
    </row>
    <row r="4" spans="1:33">
      <c r="A4" s="30" t="s">
        <v>284</v>
      </c>
      <c r="B4" s="30"/>
      <c r="C4" s="30"/>
      <c r="D4" s="30"/>
      <c r="E4" s="30"/>
      <c r="F4" s="30" t="s">
        <v>285</v>
      </c>
      <c r="G4" s="30"/>
      <c r="H4" s="51"/>
      <c r="I4" s="30"/>
      <c r="J4" s="30"/>
      <c r="L4" t="s">
        <v>286</v>
      </c>
      <c r="M4" s="23">
        <f>VAR('Sampled Data'!I2:I82)</f>
        <v>0.8</v>
      </c>
      <c r="N4" s="23">
        <f>VAR('Sampled Data'!J2:J82)</f>
        <v>0.51790123456790127</v>
      </c>
      <c r="O4" s="23">
        <f>VAR('Sampled Data'!K2:K82)</f>
        <v>0.53611111111111143</v>
      </c>
      <c r="P4" s="23">
        <f>VAR('Sampled Data'!L2:L82)</f>
        <v>0.49444444444444569</v>
      </c>
      <c r="Q4" s="23">
        <f>VAR('Sampled Data'!M2:M82)</f>
        <v>0.34444444444444572</v>
      </c>
      <c r="R4" s="23">
        <f>VAR('Sampled Data'!N2:N82)</f>
        <v>0.61111111111111138</v>
      </c>
      <c r="S4" s="23">
        <f>VAR('Sampled Data'!O2:O82)</f>
        <v>0.50493827160493931</v>
      </c>
      <c r="T4" s="23">
        <f>VAR('Sampled Data'!P2:P82)</f>
        <v>0.49012345679012415</v>
      </c>
      <c r="U4" s="23">
        <f>VAR('Sampled Data'!Q2:Q82)</f>
        <v>0.40956790123456699</v>
      </c>
      <c r="V4" s="23">
        <f>VAR('Sampled Data'!R2:R82)</f>
        <v>0.45956790123456698</v>
      </c>
      <c r="W4" s="23">
        <f>VAR('Sampled Data'!S2:S82)</f>
        <v>0.76327160493827084</v>
      </c>
      <c r="X4" s="23">
        <f>VAR('Sampled Data'!T2:T82)</f>
        <v>0.53456790123456699</v>
      </c>
      <c r="Y4" s="23">
        <f>VAR('Sampled Data'!U2:U82)</f>
        <v>0.91111111111111143</v>
      </c>
      <c r="Z4" s="23">
        <f>VAR('Sampled Data'!V2:V82)</f>
        <v>0.29012345679012413</v>
      </c>
      <c r="AA4" s="23">
        <f>VAR('Sampled Data'!W2:W82)</f>
        <v>0.53734567901234698</v>
      </c>
      <c r="AB4" s="23">
        <f>VAR('Sampled Data'!X2:X82)</f>
        <v>0.35277777777777714</v>
      </c>
      <c r="AC4" s="23">
        <f>VAR('Sampled Data'!Y2:Y82)</f>
        <v>0.4743827160493822</v>
      </c>
      <c r="AD4" s="23">
        <f>VAR('Sampled Data'!Z2:Z82)</f>
        <v>0.32777777777777717</v>
      </c>
      <c r="AE4" s="23">
        <f>VAR('Sampled Data'!AA2:AA82)</f>
        <v>0.36111111111111144</v>
      </c>
      <c r="AF4" s="23">
        <f>VAR('Sampled Data'!AB2:AB82)</f>
        <v>0.75771604938271653</v>
      </c>
      <c r="AG4" s="23">
        <f>VAR('Sampled Data'!AC2:AC82)</f>
        <v>0.42253086419753172</v>
      </c>
    </row>
    <row r="5" spans="1:33">
      <c r="A5" s="30" t="s">
        <v>287</v>
      </c>
      <c r="B5" s="30"/>
      <c r="C5" s="30"/>
      <c r="D5" s="30"/>
      <c r="E5" s="30"/>
      <c r="F5" s="30" t="s">
        <v>288</v>
      </c>
      <c r="G5" s="30"/>
      <c r="H5" s="51"/>
      <c r="I5" s="30"/>
      <c r="J5" s="30"/>
      <c r="L5" t="s">
        <v>289</v>
      </c>
      <c r="M5">
        <f>_xlfn.STDEV.S('Sampled Data'!I2:I82)</f>
        <v>0.89442719099991586</v>
      </c>
      <c r="N5">
        <f>_xlfn.STDEV.S('Sampled Data'!J2:J82)</f>
        <v>0.71965355176494561</v>
      </c>
      <c r="O5">
        <f>_xlfn.STDEV.S('Sampled Data'!K2:K82)</f>
        <v>0.73219608788296009</v>
      </c>
      <c r="P5">
        <f>_xlfn.STDEV.S('Sampled Data'!L2:L82)</f>
        <v>0.70316743699096707</v>
      </c>
      <c r="Q5">
        <f>_xlfn.STDEV.S('Sampled Data'!M2:M82)</f>
        <v>0.58689389538863468</v>
      </c>
      <c r="R5">
        <f>_xlfn.STDEV.S('Sampled Data'!N2:N82)</f>
        <v>0.78173595997057177</v>
      </c>
      <c r="S5">
        <f>_xlfn.STDEV.S('Sampled Data'!O2:O82)</f>
        <v>0.71059008690308878</v>
      </c>
      <c r="T5">
        <f>_xlfn.STDEV.S('Sampled Data'!P2:P82)</f>
        <v>0.70008817786770561</v>
      </c>
      <c r="U5">
        <f>_xlfn.STDEV.S('Sampled Data'!Q2:Q82)</f>
        <v>0.6399749223481862</v>
      </c>
      <c r="V5">
        <f>_xlfn.STDEV.S('Sampled Data'!R2:R82)</f>
        <v>0.67791437603473714</v>
      </c>
      <c r="W5">
        <f>_xlfn.STDEV.S('Sampled Data'!S2:S82)</f>
        <v>0.87365416781371263</v>
      </c>
      <c r="X5">
        <f>_xlfn.STDEV.S('Sampled Data'!T2:T82)</f>
        <v>0.7311415056160927</v>
      </c>
      <c r="Y5">
        <f>_xlfn.STDEV.S('Sampled Data'!U2:U82)</f>
        <v>0.95452140421842369</v>
      </c>
      <c r="Z5">
        <f>_xlfn.STDEV.S('Sampled Data'!V2:V82)</f>
        <v>0.53863109526848163</v>
      </c>
      <c r="AA5">
        <f>_xlfn.STDEV.S('Sampled Data'!W2:W82)</f>
        <v>0.7330386613353671</v>
      </c>
      <c r="AB5">
        <f>_xlfn.STDEV.S('Sampled Data'!X2:X82)</f>
        <v>0.59395098937351487</v>
      </c>
      <c r="AC5">
        <f>_xlfn.STDEV.S('Sampled Data'!Y2:Y82)</f>
        <v>0.68875446717199751</v>
      </c>
      <c r="AD5">
        <f>_xlfn.STDEV.S('Sampled Data'!Z2:Z82)</f>
        <v>0.57251880124392174</v>
      </c>
      <c r="AE5">
        <f>_xlfn.STDEV.S('Sampled Data'!AA2:AA82)</f>
        <v>0.60092521257733178</v>
      </c>
      <c r="AF5">
        <f>_xlfn.STDEV.S('Sampled Data'!AB2:AB82)</f>
        <v>0.87046886755513353</v>
      </c>
      <c r="AG5">
        <f>_xlfn.STDEV.S('Sampled Data'!AC2:AC82)</f>
        <v>0.65002374125683415</v>
      </c>
    </row>
    <row r="6" spans="1:33">
      <c r="A6" s="30" t="s">
        <v>290</v>
      </c>
      <c r="B6" s="30"/>
      <c r="C6" s="30"/>
      <c r="D6" s="30"/>
      <c r="E6" s="30"/>
      <c r="F6" s="30"/>
      <c r="G6" s="30"/>
      <c r="H6" s="51"/>
      <c r="I6" s="30"/>
      <c r="J6" s="30"/>
    </row>
    <row r="7" spans="1:33">
      <c r="A7" s="30"/>
      <c r="B7" s="30"/>
      <c r="C7" s="30"/>
      <c r="D7" s="30"/>
      <c r="E7" s="30"/>
      <c r="F7" s="30" t="s">
        <v>291</v>
      </c>
      <c r="G7" s="30"/>
      <c r="H7" s="30"/>
      <c r="I7" s="30"/>
      <c r="J7" s="30"/>
    </row>
    <row r="8" spans="1:33">
      <c r="A8" s="30"/>
      <c r="B8" s="30"/>
      <c r="C8" s="30"/>
      <c r="D8" s="30"/>
      <c r="E8" s="30"/>
      <c r="F8" s="30"/>
      <c r="G8" s="30"/>
      <c r="H8" s="30"/>
      <c r="I8" s="30"/>
      <c r="J8" s="30"/>
    </row>
    <row r="9" spans="1:33">
      <c r="A9" s="32" t="s">
        <v>292</v>
      </c>
      <c r="B9" s="32"/>
      <c r="C9" s="32"/>
      <c r="D9" s="30"/>
      <c r="E9" s="30"/>
      <c r="F9" s="32" t="s">
        <v>293</v>
      </c>
      <c r="G9" s="32"/>
      <c r="H9" s="32"/>
      <c r="I9" s="30"/>
      <c r="J9" s="30"/>
    </row>
    <row r="10" spans="1:33">
      <c r="A10" s="33" t="s">
        <v>294</v>
      </c>
      <c r="B10" s="33" t="s">
        <v>272</v>
      </c>
      <c r="C10" s="33" t="s">
        <v>295</v>
      </c>
      <c r="D10" s="33" t="s">
        <v>274</v>
      </c>
      <c r="E10" s="30"/>
      <c r="F10" s="33" t="s">
        <v>269</v>
      </c>
      <c r="G10" s="33" t="s">
        <v>270</v>
      </c>
      <c r="H10" s="33" t="s">
        <v>295</v>
      </c>
      <c r="I10" s="33" t="s">
        <v>272</v>
      </c>
      <c r="J10" s="33" t="s">
        <v>274</v>
      </c>
    </row>
    <row r="11" spans="1:33">
      <c r="A11" s="30">
        <v>1</v>
      </c>
      <c r="B11" s="30">
        <v>2702350024</v>
      </c>
      <c r="C11" s="30" t="s">
        <v>34</v>
      </c>
      <c r="D11" s="30" t="s">
        <v>36</v>
      </c>
      <c r="E11" s="30"/>
      <c r="F11" s="30">
        <v>1</v>
      </c>
      <c r="G11" s="30">
        <f ca="1">RANDBETWEEN(1,101)</f>
        <v>101</v>
      </c>
      <c r="H11" s="30" t="str">
        <f ca="1">INDEX(C$11:C$111, MATCH(G11, A$11:A$111, 0))</f>
        <v>William Theodorus Wijaya</v>
      </c>
      <c r="I11" s="30">
        <f ca="1">INDEX(B$11:B$111, MATCH(G11, A$11:A$111, 0))</f>
        <v>2702227901</v>
      </c>
      <c r="J11" s="30" t="str">
        <f ca="1">INDEX(D$11:D$111, MATCH(G11, A$11:A$111, 0))</f>
        <v>Computer Science</v>
      </c>
    </row>
    <row r="12" spans="1:33">
      <c r="A12" s="30">
        <v>2</v>
      </c>
      <c r="B12" s="30">
        <v>2702327684</v>
      </c>
      <c r="C12" s="30" t="s">
        <v>39</v>
      </c>
      <c r="D12" s="30" t="s">
        <v>36</v>
      </c>
      <c r="E12" s="30"/>
      <c r="F12" s="30">
        <v>2</v>
      </c>
      <c r="G12" s="30">
        <f ca="1">RANDBETWEEN(1,101)</f>
        <v>46</v>
      </c>
      <c r="H12" s="30" t="str">
        <f ca="1">INDEX(C$11:C$111, MATCH(G12, A$11:A$111, 0))</f>
        <v>lauw samuel lelono</v>
      </c>
      <c r="I12" s="30">
        <f ca="1">INDEX(B$11:B$111, MATCH(G12, A$11:A$111, 0))</f>
        <v>2702348026</v>
      </c>
      <c r="J12" s="30" t="str">
        <f ca="1">INDEX(D$11:D$111, MATCH(G12, A$11:A$111, 0))</f>
        <v>Artificial Intelligence</v>
      </c>
    </row>
    <row r="13" spans="1:33">
      <c r="A13" s="30">
        <v>3</v>
      </c>
      <c r="B13" s="30">
        <v>2702241300</v>
      </c>
      <c r="C13" s="30" t="s">
        <v>44</v>
      </c>
      <c r="D13" s="30" t="s">
        <v>36</v>
      </c>
      <c r="E13" s="30"/>
      <c r="F13" s="30">
        <v>3</v>
      </c>
      <c r="G13" s="30">
        <f ca="1">RANDBETWEEN(1,101)</f>
        <v>73</v>
      </c>
      <c r="H13" s="30" t="str">
        <f ca="1">INDEX(C$11:C$111, MATCH(G13, A$11:A$111, 0))</f>
        <v>Steven Christian Subagyo</v>
      </c>
      <c r="I13" s="30">
        <f ca="1">INDEX(B$11:B$111, MATCH(G13, A$11:A$111, 0))</f>
        <v>2702294130</v>
      </c>
      <c r="J13" s="30" t="str">
        <f ca="1">INDEX(D$11:D$111, MATCH(G13, A$11:A$111, 0))</f>
        <v>Computer Science</v>
      </c>
    </row>
    <row r="14" spans="1:33">
      <c r="A14" s="30">
        <v>4</v>
      </c>
      <c r="B14" s="30">
        <v>2702322544</v>
      </c>
      <c r="C14" s="30" t="s">
        <v>45</v>
      </c>
      <c r="D14" s="30" t="s">
        <v>36</v>
      </c>
      <c r="E14" s="30"/>
      <c r="F14" s="30">
        <v>4</v>
      </c>
      <c r="G14" s="30">
        <f ca="1">RANDBETWEEN(1,101)</f>
        <v>12</v>
      </c>
      <c r="H14" s="30" t="str">
        <f ca="1">INDEX(C$11:C$111, MATCH(G14, A$11:A$111, 0))</f>
        <v>Hans Christian Soebroto</v>
      </c>
      <c r="I14" s="30">
        <f ca="1">INDEX(B$11:B$111, MATCH(G14, A$11:A$111, 0))</f>
        <v>2702298375</v>
      </c>
      <c r="J14" s="30" t="str">
        <f ca="1">INDEX(D$11:D$111, MATCH(G14, A$11:A$111, 0))</f>
        <v>Computer Science</v>
      </c>
    </row>
    <row r="15" spans="1:33">
      <c r="A15" s="30">
        <v>5</v>
      </c>
      <c r="B15" s="30">
        <v>2702302542</v>
      </c>
      <c r="C15" s="30" t="s">
        <v>47</v>
      </c>
      <c r="D15" s="30" t="s">
        <v>36</v>
      </c>
      <c r="E15" s="30"/>
      <c r="F15" s="30">
        <v>5</v>
      </c>
      <c r="G15" s="30">
        <f ca="1">RANDBETWEEN(1,101)</f>
        <v>2</v>
      </c>
      <c r="H15" s="30" t="str">
        <f ca="1">INDEX(C$11:C$111, MATCH(G15, A$11:A$111, 0))</f>
        <v>Damien Herlnata</v>
      </c>
      <c r="I15" s="30">
        <f ca="1">INDEX(B$11:B$111, MATCH(G15, A$11:A$111, 0))</f>
        <v>2702327684</v>
      </c>
      <c r="J15" s="30" t="str">
        <f ca="1">INDEX(D$11:D$111, MATCH(G15, A$11:A$111, 0))</f>
        <v>Computer Science</v>
      </c>
    </row>
    <row r="16" spans="1:33">
      <c r="A16" s="30">
        <v>6</v>
      </c>
      <c r="B16" s="30">
        <v>2702310335</v>
      </c>
      <c r="C16" s="30" t="s">
        <v>49</v>
      </c>
      <c r="D16" s="30" t="s">
        <v>36</v>
      </c>
      <c r="E16" s="30"/>
      <c r="F16" s="30">
        <v>6</v>
      </c>
      <c r="G16" s="30">
        <f ca="1">RANDBETWEEN(1,101)</f>
        <v>3</v>
      </c>
      <c r="H16" s="30" t="str">
        <f ca="1">INDEX(C$11:C$111, MATCH(G16, A$11:A$111, 0))</f>
        <v>Nidya Herisiti Tjokroseputro</v>
      </c>
      <c r="I16" s="30">
        <f ca="1">INDEX(B$11:B$111, MATCH(G16, A$11:A$111, 0))</f>
        <v>2702241300</v>
      </c>
      <c r="J16" s="30" t="str">
        <f ca="1">INDEX(D$11:D$111, MATCH(G16, A$11:A$111, 0))</f>
        <v>Computer Science</v>
      </c>
    </row>
    <row r="17" spans="1:10">
      <c r="A17" s="30">
        <v>7</v>
      </c>
      <c r="B17" s="30">
        <v>2702228034</v>
      </c>
      <c r="C17" s="30" t="s">
        <v>51</v>
      </c>
      <c r="D17" s="30" t="s">
        <v>53</v>
      </c>
      <c r="E17" s="30"/>
      <c r="F17" s="30">
        <v>7</v>
      </c>
      <c r="G17" s="30">
        <f ca="1">RANDBETWEEN(1,101)</f>
        <v>1</v>
      </c>
      <c r="H17" s="30" t="str">
        <f ca="1">INDEX(C$11:C$111, MATCH(G17, A$11:A$111, 0))</f>
        <v>Karina Vanya Wardoyo</v>
      </c>
      <c r="I17" s="30">
        <f ca="1">INDEX(B$11:B$111, MATCH(G17, A$11:A$111, 0))</f>
        <v>2702350024</v>
      </c>
      <c r="J17" s="30" t="str">
        <f ca="1">INDEX(D$11:D$111, MATCH(G17, A$11:A$111, 0))</f>
        <v>Computer Science</v>
      </c>
    </row>
    <row r="18" spans="1:10">
      <c r="A18" s="30">
        <v>8</v>
      </c>
      <c r="B18" s="30">
        <v>2702341890</v>
      </c>
      <c r="C18" s="30" t="s">
        <v>55</v>
      </c>
      <c r="D18" s="30" t="s">
        <v>36</v>
      </c>
      <c r="E18" s="30"/>
      <c r="F18" s="30">
        <v>8</v>
      </c>
      <c r="G18" s="30">
        <f ca="1">RANDBETWEEN(1,101)</f>
        <v>3</v>
      </c>
      <c r="H18" s="30" t="str">
        <f ca="1">INDEX(C$11:C$111, MATCH(G18, A$11:A$111, 0))</f>
        <v>Nidya Herisiti Tjokroseputro</v>
      </c>
      <c r="I18" s="30">
        <f ca="1">INDEX(B$11:B$111, MATCH(G18, A$11:A$111, 0))</f>
        <v>2702241300</v>
      </c>
      <c r="J18" s="30" t="str">
        <f ca="1">INDEX(D$11:D$111, MATCH(G18, A$11:A$111, 0))</f>
        <v>Computer Science</v>
      </c>
    </row>
    <row r="19" spans="1:10">
      <c r="A19" s="30">
        <v>9</v>
      </c>
      <c r="B19" s="30">
        <v>2702232971</v>
      </c>
      <c r="C19" s="30" t="s">
        <v>57</v>
      </c>
      <c r="D19" s="30" t="s">
        <v>36</v>
      </c>
      <c r="E19" s="30"/>
      <c r="F19" s="30">
        <v>9</v>
      </c>
      <c r="G19" s="30">
        <f ca="1">RANDBETWEEN(1,101)</f>
        <v>2</v>
      </c>
      <c r="H19" s="30" t="str">
        <f ca="1">INDEX(C$11:C$111, MATCH(G19, A$11:A$111, 0))</f>
        <v>Damien Herlnata</v>
      </c>
      <c r="I19" s="30">
        <f ca="1">INDEX(B$11:B$111, MATCH(G19, A$11:A$111, 0))</f>
        <v>2702327684</v>
      </c>
      <c r="J19" s="30" t="str">
        <f ca="1">INDEX(D$11:D$111, MATCH(G19, A$11:A$111, 0))</f>
        <v>Computer Science</v>
      </c>
    </row>
    <row r="20" spans="1:10">
      <c r="A20" s="30">
        <v>10</v>
      </c>
      <c r="B20" s="30">
        <v>2702311566</v>
      </c>
      <c r="C20" s="30" t="s">
        <v>59</v>
      </c>
      <c r="D20" s="30" t="s">
        <v>36</v>
      </c>
      <c r="E20" s="30"/>
      <c r="F20" s="30">
        <v>10</v>
      </c>
      <c r="G20" s="30">
        <f ca="1">RANDBETWEEN(1,101)</f>
        <v>3</v>
      </c>
      <c r="H20" s="30" t="str">
        <f ca="1">INDEX(C$11:C$111, MATCH(G20, A$11:A$111, 0))</f>
        <v>Nidya Herisiti Tjokroseputro</v>
      </c>
      <c r="I20" s="30">
        <f ca="1">INDEX(B$11:B$111, MATCH(G20, A$11:A$111, 0))</f>
        <v>2702241300</v>
      </c>
      <c r="J20" s="30" t="str">
        <f ca="1">INDEX(D$11:D$111, MATCH(G20, A$11:A$111, 0))</f>
        <v>Computer Science</v>
      </c>
    </row>
    <row r="21" spans="1:10">
      <c r="A21" s="30">
        <v>11</v>
      </c>
      <c r="B21" s="30">
        <v>2702231861</v>
      </c>
      <c r="C21" s="30" t="s">
        <v>64</v>
      </c>
      <c r="D21" s="30" t="s">
        <v>36</v>
      </c>
      <c r="E21" s="30"/>
      <c r="F21" s="30">
        <v>11</v>
      </c>
      <c r="G21" s="30">
        <f ca="1">RANDBETWEEN(1,101)</f>
        <v>91</v>
      </c>
      <c r="H21" s="30" t="str">
        <f ca="1">INDEX(C$11:C$111, MATCH(G21, A$11:A$111, 0))</f>
        <v>Luqman Nurhoiriza</v>
      </c>
      <c r="I21" s="30">
        <f ca="1">INDEX(B$11:B$111, MATCH(G21, A$11:A$111, 0))</f>
        <v>2702374592</v>
      </c>
      <c r="J21" s="30" t="str">
        <f ca="1">INDEX(D$11:D$111, MATCH(G21, A$11:A$111, 0))</f>
        <v>Computer Science</v>
      </c>
    </row>
    <row r="22" spans="1:10">
      <c r="A22" s="30">
        <v>12</v>
      </c>
      <c r="B22" s="30">
        <v>2702298375</v>
      </c>
      <c r="C22" s="30" t="s">
        <v>65</v>
      </c>
      <c r="D22" s="30" t="s">
        <v>36</v>
      </c>
      <c r="E22" s="30"/>
      <c r="F22" s="30">
        <v>12</v>
      </c>
      <c r="G22" s="30">
        <f ca="1">RANDBETWEEN(1,101)</f>
        <v>12</v>
      </c>
      <c r="H22" s="30" t="str">
        <f ca="1">INDEX(C$11:C$111, MATCH(G22, A$11:A$111, 0))</f>
        <v>Hans Christian Soebroto</v>
      </c>
      <c r="I22" s="30">
        <f ca="1">INDEX(B$11:B$111, MATCH(G22, A$11:A$111, 0))</f>
        <v>2702298375</v>
      </c>
      <c r="J22" s="30" t="str">
        <f ca="1">INDEX(D$11:D$111, MATCH(G22, A$11:A$111, 0))</f>
        <v>Computer Science</v>
      </c>
    </row>
    <row r="23" spans="1:10">
      <c r="A23" s="30">
        <v>13</v>
      </c>
      <c r="B23" s="30">
        <v>2702375600</v>
      </c>
      <c r="C23" s="30" t="s">
        <v>67</v>
      </c>
      <c r="D23" s="30" t="s">
        <v>36</v>
      </c>
      <c r="E23" s="30"/>
      <c r="F23" s="30">
        <v>13</v>
      </c>
      <c r="G23" s="30">
        <f ca="1">RANDBETWEEN(1,101)</f>
        <v>57</v>
      </c>
      <c r="H23" s="30" t="str">
        <f ca="1">INDEX(C$11:C$111, MATCH(G23, A$11:A$111, 0))</f>
        <v>Emanuelle Frizzia Darren</v>
      </c>
      <c r="I23" s="30">
        <f ca="1">INDEX(B$11:B$111, MATCH(G23, A$11:A$111, 0))</f>
        <v>2702239681</v>
      </c>
      <c r="J23" s="30" t="str">
        <f ca="1">INDEX(D$11:D$111, MATCH(G23, A$11:A$111, 0))</f>
        <v>Computer Science</v>
      </c>
    </row>
    <row r="24" spans="1:10">
      <c r="A24" s="30">
        <v>14</v>
      </c>
      <c r="B24" s="30">
        <v>2702266026</v>
      </c>
      <c r="C24" s="30" t="s">
        <v>70</v>
      </c>
      <c r="D24" s="30" t="s">
        <v>36</v>
      </c>
      <c r="E24" s="30"/>
      <c r="F24" s="30">
        <v>14</v>
      </c>
      <c r="G24" s="30">
        <f ca="1">RANDBETWEEN(1,101)</f>
        <v>65</v>
      </c>
      <c r="H24" s="30" t="str">
        <f ca="1">INDEX(C$11:C$111, MATCH(G24, A$11:A$111, 0))</f>
        <v>Nicholas Andianto</v>
      </c>
      <c r="I24" s="30">
        <f ca="1">INDEX(B$11:B$111, MATCH(G24, A$11:A$111, 0))</f>
        <v>2702277175</v>
      </c>
      <c r="J24" s="30" t="str">
        <f ca="1">INDEX(D$11:D$111, MATCH(G24, A$11:A$111, 0))</f>
        <v>Game Application and Technology</v>
      </c>
    </row>
    <row r="25" spans="1:10">
      <c r="A25" s="30">
        <v>15</v>
      </c>
      <c r="B25" s="30">
        <v>2702300575</v>
      </c>
      <c r="C25" s="30" t="s">
        <v>72</v>
      </c>
      <c r="D25" s="30" t="s">
        <v>36</v>
      </c>
      <c r="E25" s="30"/>
      <c r="F25" s="30">
        <v>15</v>
      </c>
      <c r="G25" s="30">
        <f ca="1">RANDBETWEEN(1,101)</f>
        <v>9</v>
      </c>
      <c r="H25" s="30" t="str">
        <f ca="1">INDEX(C$11:C$111, MATCH(G25, A$11:A$111, 0))</f>
        <v>Cheryl Avelia</v>
      </c>
      <c r="I25" s="30">
        <f ca="1">INDEX(B$11:B$111, MATCH(G25, A$11:A$111, 0))</f>
        <v>2702232971</v>
      </c>
      <c r="J25" s="30" t="str">
        <f ca="1">INDEX(D$11:D$111, MATCH(G25, A$11:A$111, 0))</f>
        <v>Computer Science</v>
      </c>
    </row>
    <row r="26" spans="1:10">
      <c r="A26" s="30">
        <v>16</v>
      </c>
      <c r="B26" s="30">
        <v>2702386573</v>
      </c>
      <c r="C26" s="30" t="s">
        <v>75</v>
      </c>
      <c r="D26" s="30" t="s">
        <v>36</v>
      </c>
      <c r="E26" s="30"/>
      <c r="F26" s="30">
        <v>16</v>
      </c>
      <c r="G26" s="30">
        <f ca="1">RANDBETWEEN(1,101)</f>
        <v>22</v>
      </c>
      <c r="H26" s="30" t="str">
        <f ca="1">INDEX(C$11:C$111, MATCH(G26, A$11:A$111, 0))</f>
        <v>Putu Aulia Kartika Dewi</v>
      </c>
      <c r="I26" s="30">
        <f ca="1">INDEX(B$11:B$111, MATCH(G26, A$11:A$111, 0))</f>
        <v>2702351784</v>
      </c>
      <c r="J26" s="30" t="str">
        <f ca="1">INDEX(D$11:D$111, MATCH(G26, A$11:A$111, 0))</f>
        <v>Public Relations</v>
      </c>
    </row>
    <row r="27" spans="1:10">
      <c r="A27" s="30">
        <v>17</v>
      </c>
      <c r="B27" s="30">
        <v>2702240166</v>
      </c>
      <c r="C27" s="30" t="s">
        <v>76</v>
      </c>
      <c r="D27" s="30" t="s">
        <v>36</v>
      </c>
      <c r="E27" s="30"/>
      <c r="F27" s="30">
        <v>17</v>
      </c>
      <c r="G27" s="30">
        <f ca="1">RANDBETWEEN(1,101)</f>
        <v>30</v>
      </c>
      <c r="H27" s="30" t="str">
        <f ca="1">INDEX(C$11:C$111, MATCH(G27, A$11:A$111, 0))</f>
        <v>franscelino melvyn</v>
      </c>
      <c r="I27" s="30">
        <f ca="1">INDEX(B$11:B$111, MATCH(G27, A$11:A$111, 0))</f>
        <v>2702359793</v>
      </c>
      <c r="J27" s="30" t="str">
        <f ca="1">INDEX(D$11:D$111, MATCH(G27, A$11:A$111, 0))</f>
        <v>Computer Science</v>
      </c>
    </row>
    <row r="28" spans="1:10">
      <c r="A28" s="30">
        <v>18</v>
      </c>
      <c r="B28" s="30">
        <v>2702301804</v>
      </c>
      <c r="C28" s="30" t="s">
        <v>80</v>
      </c>
      <c r="D28" s="30" t="s">
        <v>36</v>
      </c>
      <c r="E28" s="30"/>
      <c r="F28" s="30">
        <v>18</v>
      </c>
      <c r="G28" s="30">
        <f ca="1">RANDBETWEEN(1,101)</f>
        <v>28</v>
      </c>
      <c r="H28" s="30" t="str">
        <f ca="1">INDEX(C$11:C$111, MATCH(G28, A$11:A$111, 0))</f>
        <v>Ngakan Nyoman Arya Vedantha</v>
      </c>
      <c r="I28" s="30">
        <f ca="1">INDEX(B$11:B$111, MATCH(G28, A$11:A$111, 0))</f>
        <v>2702294351</v>
      </c>
      <c r="J28" s="30" t="str">
        <f ca="1">INDEX(D$11:D$111, MATCH(G28, A$11:A$111, 0))</f>
        <v>Computer Science</v>
      </c>
    </row>
    <row r="29" spans="1:10">
      <c r="A29" s="30">
        <v>19</v>
      </c>
      <c r="B29" s="30">
        <v>2702362876</v>
      </c>
      <c r="C29" s="30" t="s">
        <v>82</v>
      </c>
      <c r="D29" s="30" t="s">
        <v>36</v>
      </c>
      <c r="E29" s="30"/>
      <c r="F29" s="30">
        <v>19</v>
      </c>
      <c r="G29" s="30">
        <f ca="1">RANDBETWEEN(1,101)</f>
        <v>58</v>
      </c>
      <c r="H29" s="30" t="str">
        <f ca="1">INDEX(C$11:C$111, MATCH(G29, A$11:A$111, 0))</f>
        <v>Giovano Julian Somantry</v>
      </c>
      <c r="I29" s="30">
        <f ca="1">INDEX(B$11:B$111, MATCH(G29, A$11:A$111, 0))</f>
        <v>2702228734</v>
      </c>
      <c r="J29" s="30" t="str">
        <f ca="1">INDEX(D$11:D$111, MATCH(G29, A$11:A$111, 0))</f>
        <v>Computer Science</v>
      </c>
    </row>
    <row r="30" spans="1:10">
      <c r="A30" s="30">
        <v>20</v>
      </c>
      <c r="B30" s="30">
        <v>2702257620</v>
      </c>
      <c r="C30" s="30" t="s">
        <v>83</v>
      </c>
      <c r="D30" s="30" t="s">
        <v>36</v>
      </c>
      <c r="E30" s="30"/>
      <c r="F30" s="30">
        <v>20</v>
      </c>
      <c r="G30" s="30">
        <f ca="1">RANDBETWEEN(1,101)</f>
        <v>60</v>
      </c>
      <c r="H30" s="30" t="str">
        <f ca="1">INDEX(C$11:C$111, MATCH(G30, A$11:A$111, 0))</f>
        <v>Mikhael Henokh Santoso</v>
      </c>
      <c r="I30" s="30">
        <f ca="1">INDEX(B$11:B$111, MATCH(G30, A$11:A$111, 0))</f>
        <v>2702239750</v>
      </c>
      <c r="J30" s="30" t="str">
        <f ca="1">INDEX(D$11:D$111, MATCH(G30, A$11:A$111, 0))</f>
        <v>Computer Science</v>
      </c>
    </row>
    <row r="31" spans="1:10">
      <c r="A31" s="30">
        <v>21</v>
      </c>
      <c r="B31" s="30">
        <v>2702369674</v>
      </c>
      <c r="C31" s="30" t="s">
        <v>86</v>
      </c>
      <c r="D31" s="30" t="s">
        <v>36</v>
      </c>
      <c r="E31" s="30"/>
      <c r="F31" s="30">
        <v>21</v>
      </c>
      <c r="G31" s="30">
        <f ca="1">RANDBETWEEN(1,101)</f>
        <v>40</v>
      </c>
      <c r="H31" s="30" t="str">
        <f ca="1">INDEX(C$11:C$111, MATCH(G31, A$11:A$111, 0))</f>
        <v>Gabriela Safira Cristiananda</v>
      </c>
      <c r="I31" s="30">
        <f ca="1">INDEX(B$11:B$111, MATCH(G31, A$11:A$111, 0))</f>
        <v>2702301810</v>
      </c>
      <c r="J31" s="30" t="str">
        <f ca="1">INDEX(D$11:D$111, MATCH(G31, A$11:A$111, 0))</f>
        <v>Data Science</v>
      </c>
    </row>
    <row r="32" spans="1:10">
      <c r="A32" s="30">
        <v>22</v>
      </c>
      <c r="B32" s="30">
        <v>2702351784</v>
      </c>
      <c r="C32" s="30" t="s">
        <v>88</v>
      </c>
      <c r="D32" s="30" t="s">
        <v>90</v>
      </c>
      <c r="E32" s="30"/>
      <c r="F32" s="30">
        <v>22</v>
      </c>
      <c r="G32" s="30">
        <f ca="1">RANDBETWEEN(1,101)</f>
        <v>17</v>
      </c>
      <c r="H32" s="30" t="str">
        <f ca="1">INDEX(C$11:C$111, MATCH(G32, A$11:A$111, 0))</f>
        <v>Sergio W</v>
      </c>
      <c r="I32" s="30">
        <f ca="1">INDEX(B$11:B$111, MATCH(G32, A$11:A$111, 0))</f>
        <v>2702240166</v>
      </c>
      <c r="J32" s="30" t="str">
        <f ca="1">INDEX(D$11:D$111, MATCH(G32, A$11:A$111, 0))</f>
        <v>Computer Science</v>
      </c>
    </row>
    <row r="33" spans="1:10">
      <c r="A33" s="30">
        <v>23</v>
      </c>
      <c r="B33" s="30">
        <v>2702211046</v>
      </c>
      <c r="C33" s="30" t="s">
        <v>94</v>
      </c>
      <c r="D33" s="30" t="s">
        <v>95</v>
      </c>
      <c r="E33" s="30"/>
      <c r="F33" s="30">
        <v>23</v>
      </c>
      <c r="G33" s="30">
        <f ca="1">RANDBETWEEN(1,101)</f>
        <v>77</v>
      </c>
      <c r="H33" s="30" t="str">
        <f ca="1">INDEX(C$11:C$111, MATCH(G33, A$11:A$111, 0))</f>
        <v>I Kadek Defa Danuarta</v>
      </c>
      <c r="I33" s="30">
        <f ca="1">INDEX(B$11:B$111, MATCH(G33, A$11:A$111, 0))</f>
        <v>2702331990</v>
      </c>
      <c r="J33" s="30" t="str">
        <f ca="1">INDEX(D$11:D$111, MATCH(G33, A$11:A$111, 0))</f>
        <v>Computer Science</v>
      </c>
    </row>
    <row r="34" spans="1:10">
      <c r="A34" s="30">
        <v>24</v>
      </c>
      <c r="B34" s="30">
        <v>2702300902</v>
      </c>
      <c r="C34" s="30" t="s">
        <v>98</v>
      </c>
      <c r="D34" s="30" t="s">
        <v>100</v>
      </c>
      <c r="E34" s="30"/>
      <c r="F34" s="30">
        <v>24</v>
      </c>
      <c r="G34" s="30">
        <f ca="1">RANDBETWEEN(1,101)</f>
        <v>14</v>
      </c>
      <c r="H34" s="30" t="str">
        <f ca="1">INDEX(C$11:C$111, MATCH(G34, A$11:A$111, 0))</f>
        <v>Marcello Evan Wijaya</v>
      </c>
      <c r="I34" s="30">
        <f ca="1">INDEX(B$11:B$111, MATCH(G34, A$11:A$111, 0))</f>
        <v>2702266026</v>
      </c>
      <c r="J34" s="30" t="str">
        <f ca="1">INDEX(D$11:D$111, MATCH(G34, A$11:A$111, 0))</f>
        <v>Computer Science</v>
      </c>
    </row>
    <row r="35" spans="1:10">
      <c r="A35" s="30">
        <v>25</v>
      </c>
      <c r="B35" s="30">
        <v>2702301836</v>
      </c>
      <c r="C35" s="30" t="s">
        <v>101</v>
      </c>
      <c r="D35" s="30" t="s">
        <v>100</v>
      </c>
      <c r="E35" s="30"/>
      <c r="F35" s="30">
        <v>25</v>
      </c>
      <c r="G35" s="30">
        <f ca="1">RANDBETWEEN(1,101)</f>
        <v>49</v>
      </c>
      <c r="H35" s="30" t="str">
        <f ca="1">INDEX(C$11:C$111, MATCH(G35, A$11:A$111, 0))</f>
        <v>Dustin Manuel</v>
      </c>
      <c r="I35" s="30">
        <f ca="1">INDEX(B$11:B$111, MATCH(G35, A$11:A$111, 0))</f>
        <v>2702327583</v>
      </c>
      <c r="J35" s="30" t="str">
        <f ca="1">INDEX(D$11:D$111, MATCH(G35, A$11:A$111, 0))</f>
        <v>Computer Science</v>
      </c>
    </row>
    <row r="36" spans="1:10">
      <c r="A36" s="30">
        <v>26</v>
      </c>
      <c r="B36" s="30">
        <v>2702292850</v>
      </c>
      <c r="C36" s="30" t="s">
        <v>104</v>
      </c>
      <c r="D36" s="30" t="s">
        <v>100</v>
      </c>
      <c r="E36" s="30"/>
      <c r="F36" s="30">
        <v>26</v>
      </c>
      <c r="G36" s="30">
        <f ca="1">RANDBETWEEN(1,101)</f>
        <v>46</v>
      </c>
      <c r="H36" s="30" t="str">
        <f ca="1">INDEX(C$11:C$111, MATCH(G36, A$11:A$111, 0))</f>
        <v>lauw samuel lelono</v>
      </c>
      <c r="I36" s="30">
        <f ca="1">INDEX(B$11:B$111, MATCH(G36, A$11:A$111, 0))</f>
        <v>2702348026</v>
      </c>
      <c r="J36" s="30" t="str">
        <f ca="1">INDEX(D$11:D$111, MATCH(G36, A$11:A$111, 0))</f>
        <v>Artificial Intelligence</v>
      </c>
    </row>
    <row r="37" spans="1:10">
      <c r="A37" s="30">
        <v>27</v>
      </c>
      <c r="B37" s="30">
        <v>2702272382</v>
      </c>
      <c r="C37" s="30" t="s">
        <v>105</v>
      </c>
      <c r="D37" s="30" t="s">
        <v>106</v>
      </c>
      <c r="E37" s="30"/>
      <c r="F37" s="30">
        <v>27</v>
      </c>
      <c r="G37" s="30">
        <f ca="1">RANDBETWEEN(1,101)</f>
        <v>84</v>
      </c>
      <c r="H37" s="30" t="str">
        <f ca="1">INDEX(C$11:C$111, MATCH(G37, A$11:A$111, 0))</f>
        <v>Almer Ali Javier</v>
      </c>
      <c r="I37" s="30">
        <f ca="1">INDEX(B$11:B$111, MATCH(G37, A$11:A$111, 0))</f>
        <v>2702354496</v>
      </c>
      <c r="J37" s="30" t="str">
        <f ca="1">INDEX(D$11:D$111, MATCH(G37, A$11:A$111, 0))</f>
        <v>Computer Science</v>
      </c>
    </row>
    <row r="38" spans="1:10">
      <c r="A38" s="30">
        <v>28</v>
      </c>
      <c r="B38" s="30">
        <v>2702294351</v>
      </c>
      <c r="C38" s="30" t="s">
        <v>107</v>
      </c>
      <c r="D38" s="30" t="s">
        <v>36</v>
      </c>
      <c r="E38" s="30"/>
      <c r="F38" s="30">
        <v>28</v>
      </c>
      <c r="G38" s="30">
        <f ca="1">RANDBETWEEN(1,101)</f>
        <v>66</v>
      </c>
      <c r="H38" s="30" t="str">
        <f ca="1">INDEX(C$11:C$111, MATCH(G38, A$11:A$111, 0))</f>
        <v>Ar'an Abda'u Munzala Baha Ardi</v>
      </c>
      <c r="I38" s="30">
        <f ca="1">INDEX(B$11:B$111, MATCH(G38, A$11:A$111, 0))</f>
        <v>2702386730</v>
      </c>
      <c r="J38" s="30" t="str">
        <f ca="1">INDEX(D$11:D$111, MATCH(G38, A$11:A$111, 0))</f>
        <v>Computer Science</v>
      </c>
    </row>
    <row r="39" spans="1:10">
      <c r="A39" s="30">
        <v>29</v>
      </c>
      <c r="B39" s="30">
        <v>2702355574</v>
      </c>
      <c r="C39" s="30" t="s">
        <v>108</v>
      </c>
      <c r="D39" s="30" t="s">
        <v>36</v>
      </c>
      <c r="E39" s="30"/>
      <c r="F39" s="30">
        <v>29</v>
      </c>
      <c r="G39" s="30">
        <f ca="1">RANDBETWEEN(1,101)</f>
        <v>62</v>
      </c>
      <c r="H39" s="30" t="str">
        <f ca="1">INDEX(C$11:C$111, MATCH(G39, A$11:A$111, 0))</f>
        <v>Gregorius Darrell Andika Setya</v>
      </c>
      <c r="I39" s="30">
        <f ca="1">INDEX(B$11:B$111, MATCH(G39, A$11:A$111, 0))</f>
        <v>2702299882</v>
      </c>
      <c r="J39" s="30" t="str">
        <f ca="1">INDEX(D$11:D$111, MATCH(G39, A$11:A$111, 0))</f>
        <v>Computer Science</v>
      </c>
    </row>
    <row r="40" spans="1:10">
      <c r="A40" s="30">
        <v>30</v>
      </c>
      <c r="B40" s="30">
        <v>2702359793</v>
      </c>
      <c r="C40" s="30" t="s">
        <v>110</v>
      </c>
      <c r="D40" s="30" t="s">
        <v>36</v>
      </c>
      <c r="E40" s="30"/>
      <c r="F40" s="30">
        <v>30</v>
      </c>
      <c r="G40" s="30">
        <f ca="1">RANDBETWEEN(1,101)</f>
        <v>89</v>
      </c>
      <c r="H40" s="30" t="str">
        <f ca="1">INDEX(C$11:C$111, MATCH(G40, A$11:A$111, 0))</f>
        <v>Theona Arlinton</v>
      </c>
      <c r="I40" s="30">
        <f ca="1">INDEX(B$11:B$111, MATCH(G40, A$11:A$111, 0))</f>
        <v>2702352250</v>
      </c>
      <c r="J40" s="30" t="str">
        <f ca="1">INDEX(D$11:D$111, MATCH(G40, A$11:A$111, 0))</f>
        <v>Computer Science</v>
      </c>
    </row>
    <row r="41" spans="1:10">
      <c r="A41" s="30">
        <v>31</v>
      </c>
      <c r="B41" s="30">
        <v>2702343914</v>
      </c>
      <c r="C41" s="30" t="s">
        <v>113</v>
      </c>
      <c r="D41" s="30" t="s">
        <v>36</v>
      </c>
      <c r="E41" s="30"/>
      <c r="F41" s="30">
        <v>31</v>
      </c>
      <c r="G41" s="30">
        <f ca="1">RANDBETWEEN(1,101)</f>
        <v>64</v>
      </c>
      <c r="H41" s="30" t="str">
        <f ca="1">INDEX(C$11:C$111, MATCH(G41, A$11:A$111, 0))</f>
        <v>Prihasta Krisa Asadha</v>
      </c>
      <c r="I41" s="30">
        <f ca="1">INDEX(B$11:B$111, MATCH(G41, A$11:A$111, 0))</f>
        <v>2702262072</v>
      </c>
      <c r="J41" s="30" t="str">
        <f ca="1">INDEX(D$11:D$111, MATCH(G41, A$11:A$111, 0))</f>
        <v>Computer Science - Software Engineering</v>
      </c>
    </row>
    <row r="42" spans="1:10">
      <c r="A42" s="30">
        <v>32</v>
      </c>
      <c r="B42" s="30">
        <v>2702232050</v>
      </c>
      <c r="C42" s="30" t="s">
        <v>114</v>
      </c>
      <c r="D42" s="30" t="s">
        <v>36</v>
      </c>
      <c r="E42" s="30"/>
      <c r="F42" s="30">
        <v>32</v>
      </c>
      <c r="G42" s="30">
        <f ca="1">RANDBETWEEN(1,101)</f>
        <v>27</v>
      </c>
      <c r="H42" s="30" t="str">
        <f ca="1">INDEX(C$11:C$111, MATCH(G42, A$11:A$111, 0))</f>
        <v>Frederick Krisna Suryopranoto</v>
      </c>
      <c r="I42" s="30">
        <f ca="1">INDEX(B$11:B$111, MATCH(G42, A$11:A$111, 0))</f>
        <v>2702272382</v>
      </c>
      <c r="J42" s="30" t="str">
        <f ca="1">INDEX(D$11:D$111, MATCH(G42, A$11:A$111, 0))</f>
        <v>Data Science</v>
      </c>
    </row>
    <row r="43" spans="1:10">
      <c r="A43" s="30">
        <v>33</v>
      </c>
      <c r="B43" s="30">
        <v>2602205074</v>
      </c>
      <c r="C43" s="30" t="s">
        <v>116</v>
      </c>
      <c r="D43" s="30" t="s">
        <v>53</v>
      </c>
      <c r="E43" s="30"/>
      <c r="F43" s="30">
        <v>33</v>
      </c>
      <c r="G43" s="30">
        <f ca="1">RANDBETWEEN(1,101)</f>
        <v>37</v>
      </c>
      <c r="H43" s="30" t="str">
        <f ca="1">INDEX(C$11:C$111, MATCH(G43, A$11:A$111, 0))</f>
        <v>Darren Nathanael Bhekti</v>
      </c>
      <c r="I43" s="30">
        <f ca="1">INDEX(B$11:B$111, MATCH(G43, A$11:A$111, 0))</f>
        <v>2702302574</v>
      </c>
      <c r="J43" s="30" t="str">
        <f ca="1">INDEX(D$11:D$111, MATCH(G43, A$11:A$111, 0))</f>
        <v>Computer Science</v>
      </c>
    </row>
    <row r="44" spans="1:10">
      <c r="A44" s="30">
        <v>34</v>
      </c>
      <c r="B44" s="30">
        <v>2702254676</v>
      </c>
      <c r="C44" s="30" t="s">
        <v>121</v>
      </c>
      <c r="D44" s="30" t="s">
        <v>36</v>
      </c>
      <c r="E44" s="30"/>
      <c r="F44" s="30">
        <v>34</v>
      </c>
      <c r="G44" s="30">
        <f ca="1">RANDBETWEEN(1,101)</f>
        <v>31</v>
      </c>
      <c r="H44" s="30" t="str">
        <f ca="1">INDEX(C$11:C$111, MATCH(G44, A$11:A$111, 0))</f>
        <v>Rafly Adha Prathama</v>
      </c>
      <c r="I44" s="30">
        <f ca="1">INDEX(B$11:B$111, MATCH(G44, A$11:A$111, 0))</f>
        <v>2702343914</v>
      </c>
      <c r="J44" s="30" t="str">
        <f ca="1">INDEX(D$11:D$111, MATCH(G44, A$11:A$111, 0))</f>
        <v>Computer Science</v>
      </c>
    </row>
    <row r="45" spans="1:10">
      <c r="A45" s="30">
        <v>35</v>
      </c>
      <c r="B45" s="30">
        <v>2702272911</v>
      </c>
      <c r="C45" s="30" t="s">
        <v>124</v>
      </c>
      <c r="D45" s="30" t="s">
        <v>36</v>
      </c>
      <c r="E45" s="30"/>
      <c r="F45" s="30">
        <v>35</v>
      </c>
      <c r="G45" s="30">
        <f ca="1">RANDBETWEEN(1,101)</f>
        <v>88</v>
      </c>
      <c r="H45" s="30" t="str">
        <f ca="1">INDEX(C$11:C$111, MATCH(G45, A$11:A$111, 0))</f>
        <v>Stevie Oden</v>
      </c>
      <c r="I45" s="30">
        <f ca="1">INDEX(B$11:B$111, MATCH(G45, A$11:A$111, 0))</f>
        <v>2702299106</v>
      </c>
      <c r="J45" s="30" t="str">
        <f ca="1">INDEX(D$11:D$111, MATCH(G45, A$11:A$111, 0))</f>
        <v>Computer Science</v>
      </c>
    </row>
    <row r="46" spans="1:10">
      <c r="A46" s="30">
        <v>36</v>
      </c>
      <c r="B46" s="30">
        <v>2702273031</v>
      </c>
      <c r="C46" s="30" t="s">
        <v>127</v>
      </c>
      <c r="D46" s="30" t="s">
        <v>36</v>
      </c>
      <c r="E46" s="30"/>
      <c r="F46" s="30">
        <v>36</v>
      </c>
      <c r="G46" s="30">
        <f ca="1">RANDBETWEEN(1,101)</f>
        <v>26</v>
      </c>
      <c r="H46" s="30" t="str">
        <f ca="1">INDEX(C$11:C$111, MATCH(G46, A$11:A$111, 0))</f>
        <v>Ong, Jovan Villareal</v>
      </c>
      <c r="I46" s="30">
        <f ca="1">INDEX(B$11:B$111, MATCH(G46, A$11:A$111, 0))</f>
        <v>2702292850</v>
      </c>
      <c r="J46" s="30" t="str">
        <f ca="1">INDEX(D$11:D$111, MATCH(G46, A$11:A$111, 0))</f>
        <v>Information Systems</v>
      </c>
    </row>
    <row r="47" spans="1:10">
      <c r="A47" s="30">
        <v>37</v>
      </c>
      <c r="B47" s="30">
        <v>2702302574</v>
      </c>
      <c r="C47" s="30" t="s">
        <v>128</v>
      </c>
      <c r="D47" s="30" t="s">
        <v>36</v>
      </c>
      <c r="E47" s="30"/>
      <c r="F47" s="30">
        <v>37</v>
      </c>
      <c r="G47" s="30">
        <f ca="1">RANDBETWEEN(1,101)</f>
        <v>66</v>
      </c>
      <c r="H47" s="30" t="str">
        <f ca="1">INDEX(C$11:C$111, MATCH(G47, A$11:A$111, 0))</f>
        <v>Ar'an Abda'u Munzala Baha Ardi</v>
      </c>
      <c r="I47" s="30">
        <f ca="1">INDEX(B$11:B$111, MATCH(G47, A$11:A$111, 0))</f>
        <v>2702386730</v>
      </c>
      <c r="J47" s="30" t="str">
        <f ca="1">INDEX(D$11:D$111, MATCH(G47, A$11:A$111, 0))</f>
        <v>Computer Science</v>
      </c>
    </row>
    <row r="48" spans="1:10">
      <c r="A48" s="30">
        <v>38</v>
      </c>
      <c r="B48" s="30">
        <v>2702327204</v>
      </c>
      <c r="C48" s="30" t="s">
        <v>132</v>
      </c>
      <c r="D48" s="30" t="s">
        <v>36</v>
      </c>
      <c r="E48" s="30"/>
      <c r="F48" s="30">
        <v>38</v>
      </c>
      <c r="G48" s="30">
        <f ca="1">RANDBETWEEN(1,101)</f>
        <v>92</v>
      </c>
      <c r="H48" s="30" t="str">
        <f ca="1">INDEX(C$11:C$111, MATCH(G48, A$11:A$111, 0))</f>
        <v>Benedictus Raden Elang Prakoso Ari Purwanto</v>
      </c>
      <c r="I48" s="30">
        <f ca="1">INDEX(B$11:B$111, MATCH(G48, A$11:A$111, 0))</f>
        <v>2702356974</v>
      </c>
      <c r="J48" s="30" t="str">
        <f ca="1">INDEX(D$11:D$111, MATCH(G48, A$11:A$111, 0))</f>
        <v>Public Relations</v>
      </c>
    </row>
    <row r="49" spans="1:10">
      <c r="A49" s="30">
        <v>39</v>
      </c>
      <c r="B49" s="30">
        <v>2702224295</v>
      </c>
      <c r="C49" s="30" t="s">
        <v>133</v>
      </c>
      <c r="D49" s="30" t="s">
        <v>36</v>
      </c>
      <c r="E49" s="30"/>
      <c r="F49" s="30">
        <v>39</v>
      </c>
      <c r="G49" s="30">
        <f ca="1">RANDBETWEEN(1,101)</f>
        <v>80</v>
      </c>
      <c r="H49" s="30" t="str">
        <f ca="1">INDEX(C$11:C$111, MATCH(G49, A$11:A$111, 0))</f>
        <v>Kevin Jeremia</v>
      </c>
      <c r="I49" s="30">
        <f ca="1">INDEX(B$11:B$111, MATCH(G49, A$11:A$111, 0))</f>
        <v>2702292932</v>
      </c>
      <c r="J49" s="30" t="str">
        <f ca="1">INDEX(D$11:D$111, MATCH(G49, A$11:A$111, 0))</f>
        <v>Computer Science</v>
      </c>
    </row>
    <row r="50" spans="1:10">
      <c r="A50" s="30">
        <v>40</v>
      </c>
      <c r="B50" s="30">
        <v>2702301810</v>
      </c>
      <c r="C50" s="30" t="s">
        <v>134</v>
      </c>
      <c r="D50" s="30" t="s">
        <v>106</v>
      </c>
      <c r="E50" s="30"/>
      <c r="F50" s="30">
        <v>40</v>
      </c>
      <c r="G50" s="30">
        <f ca="1">RANDBETWEEN(1,101)</f>
        <v>76</v>
      </c>
      <c r="H50" s="30" t="str">
        <f ca="1">INDEX(C$11:C$111, MATCH(G50, A$11:A$111, 0))</f>
        <v>Dimas Dwi Ismaunnizam</v>
      </c>
      <c r="I50" s="30">
        <f ca="1">INDEX(B$11:B$111, MATCH(G50, A$11:A$111, 0))</f>
        <v>2702367901</v>
      </c>
      <c r="J50" s="30" t="str">
        <f ca="1">INDEX(D$11:D$111, MATCH(G50, A$11:A$111, 0))</f>
        <v>Computer Science</v>
      </c>
    </row>
    <row r="51" spans="1:10">
      <c r="A51" s="30">
        <v>41</v>
      </c>
      <c r="B51" s="30">
        <v>2702274652</v>
      </c>
      <c r="C51" s="30" t="s">
        <v>138</v>
      </c>
      <c r="D51" s="30" t="s">
        <v>106</v>
      </c>
      <c r="E51" s="30"/>
      <c r="F51" s="30">
        <v>41</v>
      </c>
      <c r="G51" s="30">
        <f ca="1">RANDBETWEEN(1,101)</f>
        <v>44</v>
      </c>
      <c r="H51" s="30" t="str">
        <f ca="1">INDEX(C$11:C$111, MATCH(G51, A$11:A$111, 0))</f>
        <v>Elroy Juwono</v>
      </c>
      <c r="I51" s="30">
        <f ca="1">INDEX(B$11:B$111, MATCH(G51, A$11:A$111, 0))</f>
        <v>2702312751</v>
      </c>
      <c r="J51" s="30" t="str">
        <f ca="1">INDEX(D$11:D$111, MATCH(G51, A$11:A$111, 0))</f>
        <v>Computer Science - Software Engineering</v>
      </c>
    </row>
    <row r="52" spans="1:10">
      <c r="A52" s="30">
        <v>42</v>
      </c>
      <c r="B52" s="30">
        <v>2702266064</v>
      </c>
      <c r="C52" s="30" t="s">
        <v>140</v>
      </c>
      <c r="D52" s="30" t="s">
        <v>36</v>
      </c>
      <c r="E52" s="30"/>
      <c r="F52" s="30">
        <v>42</v>
      </c>
      <c r="G52" s="30">
        <f ca="1">RANDBETWEEN(1,101)</f>
        <v>11</v>
      </c>
      <c r="H52" s="30" t="str">
        <f ca="1">INDEX(C$11:C$111, MATCH(G52, A$11:A$111, 0))</f>
        <v>Gilmore</v>
      </c>
      <c r="I52" s="30">
        <f ca="1">INDEX(B$11:B$111, MATCH(G52, A$11:A$111, 0))</f>
        <v>2702231861</v>
      </c>
      <c r="J52" s="30" t="str">
        <f ca="1">INDEX(D$11:D$111, MATCH(G52, A$11:A$111, 0))</f>
        <v>Computer Science</v>
      </c>
    </row>
    <row r="53" spans="1:10">
      <c r="A53" s="30">
        <v>43</v>
      </c>
      <c r="B53" s="30">
        <v>2702262330</v>
      </c>
      <c r="C53" s="30" t="s">
        <v>144</v>
      </c>
      <c r="D53" s="30" t="s">
        <v>36</v>
      </c>
      <c r="E53" s="30"/>
      <c r="F53" s="30">
        <v>43</v>
      </c>
      <c r="G53" s="30">
        <f ca="1">RANDBETWEEN(1,101)</f>
        <v>87</v>
      </c>
      <c r="H53" s="30" t="str">
        <f ca="1">INDEX(C$11:C$111, MATCH(G53, A$11:A$111, 0))</f>
        <v>Jason Matthew</v>
      </c>
      <c r="I53" s="30">
        <f ca="1">INDEX(B$11:B$111, MATCH(G53, A$11:A$111, 0))</f>
        <v>2702261574</v>
      </c>
      <c r="J53" s="30" t="str">
        <f ca="1">INDEX(D$11:D$111, MATCH(G53, A$11:A$111, 0))</f>
        <v>Cyber Security</v>
      </c>
    </row>
    <row r="54" spans="1:10">
      <c r="A54" s="30">
        <v>44</v>
      </c>
      <c r="B54" s="30">
        <v>2702312751</v>
      </c>
      <c r="C54" s="30" t="s">
        <v>146</v>
      </c>
      <c r="D54" s="30" t="s">
        <v>147</v>
      </c>
      <c r="E54" s="30"/>
      <c r="F54" s="30">
        <v>44</v>
      </c>
      <c r="G54" s="30">
        <f ca="1">RANDBETWEEN(1,101)</f>
        <v>60</v>
      </c>
      <c r="H54" s="30" t="str">
        <f ca="1">INDEX(C$11:C$111, MATCH(G54, A$11:A$111, 0))</f>
        <v>Mikhael Henokh Santoso</v>
      </c>
      <c r="I54" s="30">
        <f ca="1">INDEX(B$11:B$111, MATCH(G54, A$11:A$111, 0))</f>
        <v>2702239750</v>
      </c>
      <c r="J54" s="30" t="str">
        <f ca="1">INDEX(D$11:D$111, MATCH(G54, A$11:A$111, 0))</f>
        <v>Computer Science</v>
      </c>
    </row>
    <row r="55" spans="1:10">
      <c r="A55" s="30">
        <v>45</v>
      </c>
      <c r="B55" s="30">
        <v>2702262791</v>
      </c>
      <c r="C55" s="30" t="s">
        <v>149</v>
      </c>
      <c r="D55" s="30" t="s">
        <v>36</v>
      </c>
      <c r="E55" s="30"/>
      <c r="F55" s="30">
        <v>45</v>
      </c>
      <c r="G55" s="30">
        <f ca="1">RANDBETWEEN(1,101)</f>
        <v>93</v>
      </c>
      <c r="H55" s="30" t="str">
        <f ca="1">INDEX(C$11:C$111, MATCH(G55, A$11:A$111, 0))</f>
        <v>Michael Suthirta</v>
      </c>
      <c r="I55" s="30">
        <f ca="1">INDEX(B$11:B$111, MATCH(G55, A$11:A$111, 0))</f>
        <v>2702228274</v>
      </c>
      <c r="J55" s="30" t="str">
        <f ca="1">INDEX(D$11:D$111, MATCH(G55, A$11:A$111, 0))</f>
        <v>Computer Science</v>
      </c>
    </row>
    <row r="56" spans="1:10">
      <c r="A56" s="30">
        <v>46</v>
      </c>
      <c r="B56" s="30">
        <v>2702348026</v>
      </c>
      <c r="C56" s="30" t="s">
        <v>151</v>
      </c>
      <c r="D56" s="30" t="s">
        <v>152</v>
      </c>
      <c r="E56" s="30"/>
      <c r="F56" s="30">
        <v>46</v>
      </c>
      <c r="G56" s="30">
        <f ca="1">RANDBETWEEN(1,101)</f>
        <v>26</v>
      </c>
      <c r="H56" s="30" t="str">
        <f ca="1">INDEX(C$11:C$111, MATCH(G56, A$11:A$111, 0))</f>
        <v>Ong, Jovan Villareal</v>
      </c>
      <c r="I56" s="30">
        <f ca="1">INDEX(B$11:B$111, MATCH(G56, A$11:A$111, 0))</f>
        <v>2702292850</v>
      </c>
      <c r="J56" s="30" t="str">
        <f ca="1">INDEX(D$11:D$111, MATCH(G56, A$11:A$111, 0))</f>
        <v>Information Systems</v>
      </c>
    </row>
    <row r="57" spans="1:10">
      <c r="A57" s="30">
        <v>47</v>
      </c>
      <c r="B57" s="30">
        <v>2702278625</v>
      </c>
      <c r="C57" s="30" t="s">
        <v>153</v>
      </c>
      <c r="D57" s="30" t="s">
        <v>36</v>
      </c>
      <c r="E57" s="30"/>
      <c r="F57" s="30">
        <v>47</v>
      </c>
      <c r="G57" s="30">
        <f ca="1">RANDBETWEEN(1,101)</f>
        <v>97</v>
      </c>
      <c r="H57" s="30" t="str">
        <f ca="1">INDEX(C$11:C$111, MATCH(G57, A$11:A$111, 0))</f>
        <v>Jakeem Bismaputra</v>
      </c>
      <c r="I57" s="30">
        <f ca="1">INDEX(B$11:B$111, MATCH(G57, A$11:A$111, 0))</f>
        <v>2702360883</v>
      </c>
      <c r="J57" s="30" t="str">
        <f ca="1">INDEX(D$11:D$111, MATCH(G57, A$11:A$111, 0))</f>
        <v>Computer Science</v>
      </c>
    </row>
    <row r="58" spans="1:10">
      <c r="A58" s="30">
        <v>48</v>
      </c>
      <c r="B58" s="30">
        <v>2702267211</v>
      </c>
      <c r="C58" s="30" t="s">
        <v>156</v>
      </c>
      <c r="D58" s="30" t="s">
        <v>36</v>
      </c>
      <c r="E58" s="30"/>
      <c r="F58" s="30">
        <v>48</v>
      </c>
      <c r="G58" s="30">
        <f ca="1">RANDBETWEEN(1,101)</f>
        <v>15</v>
      </c>
      <c r="H58" s="30" t="str">
        <f ca="1">INDEX(C$11:C$111, MATCH(G58, A$11:A$111, 0))</f>
        <v>Okky Sudibyo Rades</v>
      </c>
      <c r="I58" s="30">
        <f ca="1">INDEX(B$11:B$111, MATCH(G58, A$11:A$111, 0))</f>
        <v>2702300575</v>
      </c>
      <c r="J58" s="30" t="str">
        <f ca="1">INDEX(D$11:D$111, MATCH(G58, A$11:A$111, 0))</f>
        <v>Computer Science</v>
      </c>
    </row>
    <row r="59" spans="1:10">
      <c r="A59" s="30">
        <v>49</v>
      </c>
      <c r="B59" s="30">
        <v>2702327583</v>
      </c>
      <c r="C59" s="30" t="s">
        <v>157</v>
      </c>
      <c r="D59" s="30" t="s">
        <v>36</v>
      </c>
      <c r="E59" s="30"/>
      <c r="F59" s="30">
        <v>49</v>
      </c>
      <c r="G59" s="30">
        <f ca="1">RANDBETWEEN(1,101)</f>
        <v>14</v>
      </c>
      <c r="H59" s="30" t="str">
        <f ca="1">INDEX(C$11:C$111, MATCH(G59, A$11:A$111, 0))</f>
        <v>Marcello Evan Wijaya</v>
      </c>
      <c r="I59" s="30">
        <f ca="1">INDEX(B$11:B$111, MATCH(G59, A$11:A$111, 0))</f>
        <v>2702266026</v>
      </c>
      <c r="J59" s="30" t="str">
        <f ca="1">INDEX(D$11:D$111, MATCH(G59, A$11:A$111, 0))</f>
        <v>Computer Science</v>
      </c>
    </row>
    <row r="60" spans="1:10">
      <c r="A60" s="30">
        <v>50</v>
      </c>
      <c r="B60" s="30">
        <v>2702352414</v>
      </c>
      <c r="C60" s="30" t="s">
        <v>160</v>
      </c>
      <c r="D60" s="30" t="s">
        <v>161</v>
      </c>
      <c r="E60" s="30"/>
      <c r="F60" s="30">
        <v>50</v>
      </c>
      <c r="G60" s="30">
        <f ca="1">RANDBETWEEN(1,101)</f>
        <v>47</v>
      </c>
      <c r="H60" s="30" t="str">
        <f ca="1">INDEX(C$11:C$111, MATCH(G60, A$11:A$111, 0))</f>
        <v>Kristian Binsar Pardamean Pasaribu</v>
      </c>
      <c r="I60" s="30">
        <f ca="1">INDEX(B$11:B$111, MATCH(G60, A$11:A$111, 0))</f>
        <v>2702278625</v>
      </c>
      <c r="J60" s="30" t="str">
        <f ca="1">INDEX(D$11:D$111, MATCH(G60, A$11:A$111, 0))</f>
        <v>Computer Science</v>
      </c>
    </row>
    <row r="61" spans="1:10">
      <c r="A61" s="30">
        <v>51</v>
      </c>
      <c r="B61" s="30">
        <v>2702361652</v>
      </c>
      <c r="C61" s="30" t="s">
        <v>164</v>
      </c>
      <c r="D61" s="30" t="s">
        <v>36</v>
      </c>
      <c r="E61" s="30"/>
      <c r="F61" s="30">
        <v>51</v>
      </c>
      <c r="G61" s="30">
        <f ca="1">RANDBETWEEN(1,101)</f>
        <v>95</v>
      </c>
      <c r="H61" s="30" t="str">
        <f ca="1">INDEX(C$11:C$111, MATCH(G61, A$11:A$111, 0))</f>
        <v>Albert Benedict Juan Boentoro</v>
      </c>
      <c r="I61" s="30">
        <f ca="1">INDEX(B$11:B$111, MATCH(G61, A$11:A$111, 0))</f>
        <v>2702294105</v>
      </c>
      <c r="J61" s="30" t="str">
        <f ca="1">INDEX(D$11:D$111, MATCH(G61, A$11:A$111, 0))</f>
        <v>Information Systems</v>
      </c>
    </row>
    <row r="62" spans="1:10">
      <c r="A62" s="30">
        <v>52</v>
      </c>
      <c r="B62" s="30">
        <v>2702228873</v>
      </c>
      <c r="C62" s="30" t="s">
        <v>165</v>
      </c>
      <c r="D62" s="30" t="s">
        <v>36</v>
      </c>
      <c r="E62" s="30"/>
      <c r="F62" s="30">
        <v>52</v>
      </c>
      <c r="G62" s="30">
        <f ca="1">RANDBETWEEN(1,101)</f>
        <v>58</v>
      </c>
      <c r="H62" s="30" t="str">
        <f ca="1">INDEX(C$11:C$111, MATCH(G62, A$11:A$111, 0))</f>
        <v>Giovano Julian Somantry</v>
      </c>
      <c r="I62" s="30">
        <f ca="1">INDEX(B$11:B$111, MATCH(G62, A$11:A$111, 0))</f>
        <v>2702228734</v>
      </c>
      <c r="J62" s="30" t="str">
        <f ca="1">INDEX(D$11:D$111, MATCH(G62, A$11:A$111, 0))</f>
        <v>Computer Science</v>
      </c>
    </row>
    <row r="63" spans="1:10">
      <c r="A63" s="30">
        <v>53</v>
      </c>
      <c r="B63" s="30">
        <v>2702232321</v>
      </c>
      <c r="C63" s="30" t="s">
        <v>168</v>
      </c>
      <c r="D63" s="30" t="s">
        <v>36</v>
      </c>
      <c r="E63" s="30"/>
      <c r="F63" s="30">
        <v>53</v>
      </c>
      <c r="G63" s="30">
        <f ca="1">RANDBETWEEN(1,101)</f>
        <v>92</v>
      </c>
      <c r="H63" s="30" t="str">
        <f ca="1">INDEX(C$11:C$111, MATCH(G63, A$11:A$111, 0))</f>
        <v>Benedictus Raden Elang Prakoso Ari Purwanto</v>
      </c>
      <c r="I63" s="30">
        <f ca="1">INDEX(B$11:B$111, MATCH(G63, A$11:A$111, 0))</f>
        <v>2702356974</v>
      </c>
      <c r="J63" s="30" t="str">
        <f ca="1">INDEX(D$11:D$111, MATCH(G63, A$11:A$111, 0))</f>
        <v>Public Relations</v>
      </c>
    </row>
    <row r="64" spans="1:10">
      <c r="A64" s="30">
        <v>54</v>
      </c>
      <c r="B64" s="30">
        <v>2702267262</v>
      </c>
      <c r="C64" s="30" t="s">
        <v>169</v>
      </c>
      <c r="D64" s="30" t="s">
        <v>36</v>
      </c>
      <c r="E64" s="30"/>
      <c r="F64" s="30">
        <v>54</v>
      </c>
      <c r="G64" s="30">
        <f ca="1">RANDBETWEEN(1,101)</f>
        <v>36</v>
      </c>
      <c r="H64" s="30" t="str">
        <f ca="1">INDEX(C$11:C$111, MATCH(G64, A$11:A$111, 0))</f>
        <v>Joseph Vincent Liem</v>
      </c>
      <c r="I64" s="30">
        <f ca="1">INDEX(B$11:B$111, MATCH(G64, A$11:A$111, 0))</f>
        <v>2702273031</v>
      </c>
      <c r="J64" s="30" t="str">
        <f ca="1">INDEX(D$11:D$111, MATCH(G64, A$11:A$111, 0))</f>
        <v>Computer Science</v>
      </c>
    </row>
    <row r="65" spans="1:10">
      <c r="A65" s="30">
        <v>55</v>
      </c>
      <c r="B65" s="30">
        <v>2702245431</v>
      </c>
      <c r="C65" s="30" t="s">
        <v>171</v>
      </c>
      <c r="D65" s="30" t="s">
        <v>106</v>
      </c>
      <c r="E65" s="30"/>
      <c r="F65" s="30">
        <v>55</v>
      </c>
      <c r="G65" s="30">
        <f ca="1">RANDBETWEEN(1,101)</f>
        <v>87</v>
      </c>
      <c r="H65" s="30" t="str">
        <f ca="1">INDEX(C$11:C$111, MATCH(G65, A$11:A$111, 0))</f>
        <v>Jason Matthew</v>
      </c>
      <c r="I65" s="30">
        <f ca="1">INDEX(B$11:B$111, MATCH(G65, A$11:A$111, 0))</f>
        <v>2702261574</v>
      </c>
      <c r="J65" s="30" t="str">
        <f ca="1">INDEX(D$11:D$111, MATCH(G65, A$11:A$111, 0))</f>
        <v>Cyber Security</v>
      </c>
    </row>
    <row r="66" spans="1:10">
      <c r="A66" s="30">
        <v>56</v>
      </c>
      <c r="B66" s="30">
        <v>2702308810</v>
      </c>
      <c r="C66" s="30" t="s">
        <v>172</v>
      </c>
      <c r="D66" s="30" t="s">
        <v>161</v>
      </c>
      <c r="E66" s="30"/>
      <c r="F66" s="30">
        <v>56</v>
      </c>
      <c r="G66" s="30">
        <f ca="1">RANDBETWEEN(1,101)</f>
        <v>56</v>
      </c>
      <c r="H66" s="30" t="str">
        <f ca="1">INDEX(C$11:C$111, MATCH(G66, A$11:A$111, 0))</f>
        <v>Edward Nathanael</v>
      </c>
      <c r="I66" s="30">
        <f ca="1">INDEX(B$11:B$111, MATCH(G66, A$11:A$111, 0))</f>
        <v>2702308810</v>
      </c>
      <c r="J66" s="30" t="str">
        <f ca="1">INDEX(D$11:D$111, MATCH(G66, A$11:A$111, 0))</f>
        <v>Cyber Security</v>
      </c>
    </row>
    <row r="67" spans="1:10">
      <c r="A67" s="30">
        <v>57</v>
      </c>
      <c r="B67" s="30">
        <v>2702239681</v>
      </c>
      <c r="C67" s="30" t="s">
        <v>173</v>
      </c>
      <c r="D67" s="30" t="s">
        <v>36</v>
      </c>
      <c r="E67" s="30"/>
      <c r="F67" s="30">
        <v>57</v>
      </c>
      <c r="G67" s="30">
        <f ca="1">RANDBETWEEN(1,101)</f>
        <v>72</v>
      </c>
      <c r="H67" s="30" t="str">
        <f ca="1">INDEX(C$11:C$111, MATCH(G67, A$11:A$111, 0))</f>
        <v>Finley</v>
      </c>
      <c r="I67" s="30">
        <f ca="1">INDEX(B$11:B$111, MATCH(G67, A$11:A$111, 0))</f>
        <v>2702331366</v>
      </c>
      <c r="J67" s="30" t="str">
        <f ca="1">INDEX(D$11:D$111, MATCH(G67, A$11:A$111, 0))</f>
        <v>Computer Science</v>
      </c>
    </row>
    <row r="68" spans="1:10">
      <c r="A68" s="30">
        <v>58</v>
      </c>
      <c r="B68" s="30">
        <v>2702228734</v>
      </c>
      <c r="C68" s="30" t="s">
        <v>178</v>
      </c>
      <c r="D68" s="30" t="s">
        <v>36</v>
      </c>
      <c r="E68" s="30"/>
      <c r="F68" s="30">
        <v>58</v>
      </c>
      <c r="G68" s="30">
        <f ca="1">RANDBETWEEN(1,101)</f>
        <v>54</v>
      </c>
      <c r="H68" s="30" t="str">
        <f ca="1">INDEX(C$11:C$111, MATCH(G68, A$11:A$111, 0))</f>
        <v>Salma Muntaz Shaumi</v>
      </c>
      <c r="I68" s="30">
        <f ca="1">INDEX(B$11:B$111, MATCH(G68, A$11:A$111, 0))</f>
        <v>2702267262</v>
      </c>
      <c r="J68" s="30" t="str">
        <f ca="1">INDEX(D$11:D$111, MATCH(G68, A$11:A$111, 0))</f>
        <v>Computer Science</v>
      </c>
    </row>
    <row r="69" spans="1:10">
      <c r="A69" s="30">
        <v>59</v>
      </c>
      <c r="B69" s="30">
        <v>2702228223</v>
      </c>
      <c r="C69" s="30" t="s">
        <v>179</v>
      </c>
      <c r="D69" s="30" t="s">
        <v>36</v>
      </c>
      <c r="E69" s="30"/>
      <c r="F69" s="30">
        <v>59</v>
      </c>
      <c r="G69" s="30">
        <f ca="1">RANDBETWEEN(1,101)</f>
        <v>26</v>
      </c>
      <c r="H69" s="30" t="str">
        <f ca="1">INDEX(C$11:C$111, MATCH(G69, A$11:A$111, 0))</f>
        <v>Ong, Jovan Villareal</v>
      </c>
      <c r="I69" s="30">
        <f ca="1">INDEX(B$11:B$111, MATCH(G69, A$11:A$111, 0))</f>
        <v>2702292850</v>
      </c>
      <c r="J69" s="30" t="str">
        <f ca="1">INDEX(D$11:D$111, MATCH(G69, A$11:A$111, 0))</f>
        <v>Information Systems</v>
      </c>
    </row>
    <row r="70" spans="1:10">
      <c r="A70" s="30">
        <v>60</v>
      </c>
      <c r="B70" s="30">
        <v>2702239750</v>
      </c>
      <c r="C70" s="30" t="s">
        <v>180</v>
      </c>
      <c r="D70" s="30" t="s">
        <v>36</v>
      </c>
      <c r="E70" s="30"/>
      <c r="F70" s="30">
        <v>60</v>
      </c>
      <c r="G70" s="30">
        <f ca="1">RANDBETWEEN(1,101)</f>
        <v>99</v>
      </c>
      <c r="H70" s="30" t="str">
        <f ca="1">INDEX(C$11:C$111, MATCH(G70, A$11:A$111, 0))</f>
        <v>Dara Chriscen</v>
      </c>
      <c r="I70" s="30">
        <f ca="1">INDEX(B$11:B$111, MATCH(G70, A$11:A$111, 0))</f>
        <v>2702377745</v>
      </c>
      <c r="J70" s="30" t="str">
        <f ca="1">INDEX(D$11:D$111, MATCH(G70, A$11:A$111, 0))</f>
        <v>Computer Science</v>
      </c>
    </row>
    <row r="71" spans="1:10">
      <c r="A71" s="30">
        <v>61</v>
      </c>
      <c r="B71" s="30">
        <v>2702303362</v>
      </c>
      <c r="C71" s="30" t="s">
        <v>181</v>
      </c>
      <c r="D71" s="30" t="s">
        <v>36</v>
      </c>
      <c r="E71" s="30"/>
      <c r="F71" s="30">
        <v>61</v>
      </c>
      <c r="G71" s="30">
        <f ca="1">RANDBETWEEN(1,101)</f>
        <v>12</v>
      </c>
      <c r="H71" s="30" t="str">
        <f ca="1">INDEX(C$11:C$111, MATCH(G71, A$11:A$111, 0))</f>
        <v>Hans Christian Soebroto</v>
      </c>
      <c r="I71" s="30">
        <f ca="1">INDEX(B$11:B$111, MATCH(G71, A$11:A$111, 0))</f>
        <v>2702298375</v>
      </c>
      <c r="J71" s="30" t="str">
        <f ca="1">INDEX(D$11:D$111, MATCH(G71, A$11:A$111, 0))</f>
        <v>Computer Science</v>
      </c>
    </row>
    <row r="72" spans="1:10">
      <c r="A72" s="30">
        <v>62</v>
      </c>
      <c r="B72" s="30">
        <v>2702299882</v>
      </c>
      <c r="C72" s="30" t="s">
        <v>183</v>
      </c>
      <c r="D72" s="30" t="s">
        <v>36</v>
      </c>
      <c r="E72" s="30"/>
      <c r="F72" s="30">
        <v>62</v>
      </c>
      <c r="G72" s="30">
        <f ca="1">RANDBETWEEN(1,101)</f>
        <v>2</v>
      </c>
      <c r="H72" s="30" t="str">
        <f ca="1">INDEX(C$11:C$111, MATCH(G72, A$11:A$111, 0))</f>
        <v>Damien Herlnata</v>
      </c>
      <c r="I72" s="30">
        <f ca="1">INDEX(B$11:B$111, MATCH(G72, A$11:A$111, 0))</f>
        <v>2702327684</v>
      </c>
      <c r="J72" s="30" t="str">
        <f ca="1">INDEX(D$11:D$111, MATCH(G72, A$11:A$111, 0))</f>
        <v>Computer Science</v>
      </c>
    </row>
    <row r="73" spans="1:10">
      <c r="A73" s="30">
        <v>63</v>
      </c>
      <c r="B73" s="30">
        <v>2702382184</v>
      </c>
      <c r="C73" s="30" t="s">
        <v>186</v>
      </c>
      <c r="D73" s="30" t="s">
        <v>36</v>
      </c>
      <c r="E73" s="30"/>
      <c r="F73" s="30">
        <v>63</v>
      </c>
      <c r="G73" s="30">
        <f ca="1">RANDBETWEEN(1,101)</f>
        <v>52</v>
      </c>
      <c r="H73" s="30" t="str">
        <f ca="1">INDEX(C$11:C$111, MATCH(G73, A$11:A$111, 0))</f>
        <v>Jose Austin</v>
      </c>
      <c r="I73" s="30">
        <f ca="1">INDEX(B$11:B$111, MATCH(G73, A$11:A$111, 0))</f>
        <v>2702228873</v>
      </c>
      <c r="J73" s="30" t="str">
        <f ca="1">INDEX(D$11:D$111, MATCH(G73, A$11:A$111, 0))</f>
        <v>Computer Science</v>
      </c>
    </row>
    <row r="74" spans="1:10">
      <c r="A74" s="30">
        <v>64</v>
      </c>
      <c r="B74" s="30">
        <v>2702262072</v>
      </c>
      <c r="C74" s="30" t="s">
        <v>188</v>
      </c>
      <c r="D74" s="30" t="s">
        <v>147</v>
      </c>
      <c r="E74" s="30"/>
      <c r="F74" s="30">
        <v>64</v>
      </c>
      <c r="G74" s="30">
        <f ca="1">RANDBETWEEN(1,101)</f>
        <v>39</v>
      </c>
      <c r="H74" s="30" t="str">
        <f ca="1">INDEX(C$11:C$111, MATCH(G74, A$11:A$111, 0))</f>
        <v>Kezia Karen Amelia</v>
      </c>
      <c r="I74" s="30">
        <f ca="1">INDEX(B$11:B$111, MATCH(G74, A$11:A$111, 0))</f>
        <v>2702224295</v>
      </c>
      <c r="J74" s="30" t="str">
        <f ca="1">INDEX(D$11:D$111, MATCH(G74, A$11:A$111, 0))</f>
        <v>Computer Science</v>
      </c>
    </row>
    <row r="75" spans="1:10">
      <c r="A75" s="30">
        <v>65</v>
      </c>
      <c r="B75" s="30">
        <v>2702277175</v>
      </c>
      <c r="C75" s="30" t="s">
        <v>189</v>
      </c>
      <c r="D75" s="30" t="s">
        <v>190</v>
      </c>
      <c r="E75" s="30"/>
      <c r="F75" s="30">
        <v>65</v>
      </c>
      <c r="G75" s="30">
        <f ca="1">RANDBETWEEN(1,101)</f>
        <v>38</v>
      </c>
      <c r="H75" s="30" t="str">
        <f ca="1">INDEX(C$11:C$111, MATCH(G75, A$11:A$111, 0))</f>
        <v>Alfian Murfidya Rasyad</v>
      </c>
      <c r="I75" s="30">
        <f ca="1">INDEX(B$11:B$111, MATCH(G75, A$11:A$111, 0))</f>
        <v>2702327204</v>
      </c>
      <c r="J75" s="30" t="str">
        <f ca="1">INDEX(D$11:D$111, MATCH(G75, A$11:A$111, 0))</f>
        <v>Computer Science</v>
      </c>
    </row>
    <row r="76" spans="1:10">
      <c r="A76" s="30">
        <v>66</v>
      </c>
      <c r="B76" s="30">
        <v>2702386730</v>
      </c>
      <c r="C76" s="30" t="s">
        <v>191</v>
      </c>
      <c r="D76" s="30" t="s">
        <v>36</v>
      </c>
      <c r="E76" s="30"/>
      <c r="F76" s="30">
        <v>66</v>
      </c>
      <c r="G76" s="30">
        <f ca="1">RANDBETWEEN(1,101)</f>
        <v>72</v>
      </c>
      <c r="H76" s="30" t="str">
        <f ca="1">INDEX(C$11:C$111, MATCH(G76, A$11:A$111, 0))</f>
        <v>Finley</v>
      </c>
      <c r="I76" s="30">
        <f ca="1">INDEX(B$11:B$111, MATCH(G76, A$11:A$111, 0))</f>
        <v>2702331366</v>
      </c>
      <c r="J76" s="30" t="str">
        <f ca="1">INDEX(D$11:D$111, MATCH(G76, A$11:A$111, 0))</f>
        <v>Computer Science</v>
      </c>
    </row>
    <row r="77" spans="1:10">
      <c r="A77" s="30">
        <v>67</v>
      </c>
      <c r="B77" s="30">
        <v>2702280192</v>
      </c>
      <c r="C77" s="30" t="s">
        <v>193</v>
      </c>
      <c r="D77" s="30" t="s">
        <v>147</v>
      </c>
      <c r="E77" s="30"/>
      <c r="F77" s="30">
        <v>67</v>
      </c>
      <c r="G77" s="30">
        <f ca="1">RANDBETWEEN(1,101)</f>
        <v>72</v>
      </c>
      <c r="H77" s="30" t="str">
        <f ca="1">INDEX(C$11:C$111, MATCH(G77, A$11:A$111, 0))</f>
        <v>Finley</v>
      </c>
      <c r="I77" s="30">
        <f ca="1">INDEX(B$11:B$111, MATCH(G77, A$11:A$111, 0))</f>
        <v>2702331366</v>
      </c>
      <c r="J77" s="30" t="str">
        <f ca="1">INDEX(D$11:D$111, MATCH(G77, A$11:A$111, 0))</f>
        <v>Computer Science</v>
      </c>
    </row>
    <row r="78" spans="1:10">
      <c r="A78" s="30">
        <v>68</v>
      </c>
      <c r="B78" s="30">
        <v>2702240891</v>
      </c>
      <c r="C78" s="30" t="s">
        <v>198</v>
      </c>
      <c r="D78" s="30" t="s">
        <v>36</v>
      </c>
      <c r="E78" s="30"/>
      <c r="F78" s="30">
        <v>68</v>
      </c>
      <c r="G78" s="30">
        <f ca="1">RANDBETWEEN(1,101)</f>
        <v>60</v>
      </c>
      <c r="H78" s="30" t="str">
        <f ca="1">INDEX(C$11:C$111, MATCH(G78, A$11:A$111, 0))</f>
        <v>Mikhael Henokh Santoso</v>
      </c>
      <c r="I78" s="30">
        <f ca="1">INDEX(B$11:B$111, MATCH(G78, A$11:A$111, 0))</f>
        <v>2702239750</v>
      </c>
      <c r="J78" s="30" t="str">
        <f ca="1">INDEX(D$11:D$111, MATCH(G78, A$11:A$111, 0))</f>
        <v>Computer Science</v>
      </c>
    </row>
    <row r="79" spans="1:10">
      <c r="A79" s="30">
        <v>69</v>
      </c>
      <c r="B79" s="30">
        <v>2702271373</v>
      </c>
      <c r="C79" s="30" t="s">
        <v>200</v>
      </c>
      <c r="D79" s="30" t="s">
        <v>36</v>
      </c>
      <c r="E79" s="30"/>
      <c r="F79" s="30">
        <v>69</v>
      </c>
      <c r="G79" s="30">
        <f ca="1">RANDBETWEEN(1,101)</f>
        <v>38</v>
      </c>
      <c r="H79" s="30" t="str">
        <f ca="1">INDEX(C$11:C$111, MATCH(G79, A$11:A$111, 0))</f>
        <v>Alfian Murfidya Rasyad</v>
      </c>
      <c r="I79" s="30">
        <f ca="1">INDEX(B$11:B$111, MATCH(G79, A$11:A$111, 0))</f>
        <v>2702327204</v>
      </c>
      <c r="J79" s="30" t="str">
        <f ca="1">INDEX(D$11:D$111, MATCH(G79, A$11:A$111, 0))</f>
        <v>Computer Science</v>
      </c>
    </row>
    <row r="80" spans="1:10">
      <c r="A80" s="30">
        <v>70</v>
      </c>
      <c r="B80" s="30">
        <v>2702317582</v>
      </c>
      <c r="C80" s="30" t="s">
        <v>205</v>
      </c>
      <c r="D80" s="30" t="s">
        <v>100</v>
      </c>
      <c r="E80" s="30"/>
      <c r="F80" s="30">
        <v>70</v>
      </c>
      <c r="G80" s="30">
        <f ca="1">RANDBETWEEN(1,101)</f>
        <v>70</v>
      </c>
      <c r="H80" s="30" t="str">
        <f ca="1">INDEX(C$11:C$111, MATCH(G80, A$11:A$111, 0))</f>
        <v>Galvin Giovano</v>
      </c>
      <c r="I80" s="30">
        <f ca="1">INDEX(B$11:B$111, MATCH(G80, A$11:A$111, 0))</f>
        <v>2702317582</v>
      </c>
      <c r="J80" s="30" t="str">
        <f ca="1">INDEX(D$11:D$111, MATCH(G80, A$11:A$111, 0))</f>
        <v>Information Systems</v>
      </c>
    </row>
    <row r="81" spans="1:10">
      <c r="A81" s="30">
        <v>71</v>
      </c>
      <c r="B81" s="30">
        <v>2702293922</v>
      </c>
      <c r="C81" s="30" t="s">
        <v>206</v>
      </c>
      <c r="D81" s="30" t="s">
        <v>36</v>
      </c>
      <c r="E81" s="30"/>
      <c r="F81" s="30">
        <v>71</v>
      </c>
      <c r="G81" s="30">
        <f ca="1">RANDBETWEEN(1,101)</f>
        <v>91</v>
      </c>
      <c r="H81" s="30" t="str">
        <f ca="1">INDEX(C$11:C$111, MATCH(G81, A$11:A$111, 0))</f>
        <v>Luqman Nurhoiriza</v>
      </c>
      <c r="I81" s="30">
        <f ca="1">INDEX(B$11:B$111, MATCH(G81, A$11:A$111, 0))</f>
        <v>2702374592</v>
      </c>
      <c r="J81" s="30" t="str">
        <f ca="1">INDEX(D$11:D$111, MATCH(G81, A$11:A$111, 0))</f>
        <v>Computer Science</v>
      </c>
    </row>
    <row r="82" spans="1:10">
      <c r="A82" s="30">
        <v>72</v>
      </c>
      <c r="B82" s="30">
        <v>2702331366</v>
      </c>
      <c r="C82" s="30" t="s">
        <v>210</v>
      </c>
      <c r="D82" s="30" t="s">
        <v>36</v>
      </c>
      <c r="E82" s="30"/>
      <c r="F82" s="30">
        <v>72</v>
      </c>
      <c r="G82" s="30">
        <f ca="1">RANDBETWEEN(1,101)</f>
        <v>62</v>
      </c>
      <c r="H82" s="30" t="str">
        <f ca="1">INDEX(C$11:C$111, MATCH(G82, A$11:A$111, 0))</f>
        <v>Gregorius Darrell Andika Setya</v>
      </c>
      <c r="I82" s="30">
        <f ca="1">INDEX(B$11:B$111, MATCH(G82, A$11:A$111, 0))</f>
        <v>2702299882</v>
      </c>
      <c r="J82" s="30" t="str">
        <f ca="1">INDEX(D$11:D$111, MATCH(G82, A$11:A$111, 0))</f>
        <v>Computer Science</v>
      </c>
    </row>
    <row r="83" spans="1:10">
      <c r="A83" s="30">
        <v>73</v>
      </c>
      <c r="B83" s="30">
        <v>2702294130</v>
      </c>
      <c r="C83" s="30" t="s">
        <v>211</v>
      </c>
      <c r="D83" s="30" t="s">
        <v>36</v>
      </c>
      <c r="E83" s="30"/>
      <c r="F83" s="30">
        <v>73</v>
      </c>
      <c r="G83" s="30">
        <f ca="1">RANDBETWEEN(1,101)</f>
        <v>20</v>
      </c>
      <c r="H83" s="30" t="str">
        <f ca="1">INDEX(C$11:C$111, MATCH(G83, A$11:A$111, 0))</f>
        <v>Christian Jodi Wisnuwardana</v>
      </c>
      <c r="I83" s="30">
        <f ca="1">INDEX(B$11:B$111, MATCH(G83, A$11:A$111, 0))</f>
        <v>2702257620</v>
      </c>
      <c r="J83" s="30" t="str">
        <f ca="1">INDEX(D$11:D$111, MATCH(G83, A$11:A$111, 0))</f>
        <v>Computer Science</v>
      </c>
    </row>
    <row r="84" spans="1:10">
      <c r="A84" s="30">
        <v>74</v>
      </c>
      <c r="B84" s="30">
        <v>2702243691</v>
      </c>
      <c r="C84" s="30" t="s">
        <v>212</v>
      </c>
      <c r="D84" s="30" t="s">
        <v>36</v>
      </c>
      <c r="E84" s="30"/>
      <c r="F84" s="30">
        <v>74</v>
      </c>
      <c r="G84" s="30">
        <f ca="1">RANDBETWEEN(1,101)</f>
        <v>81</v>
      </c>
      <c r="H84" s="30" t="str">
        <f ca="1">INDEX(C$11:C$111, MATCH(G84, A$11:A$111, 0))</f>
        <v>Gregrorios Willie Hosea Noel Hartono</v>
      </c>
      <c r="I84" s="30">
        <f ca="1">INDEX(B$11:B$111, MATCH(G84, A$11:A$111, 0))</f>
        <v>2702302284</v>
      </c>
      <c r="J84" s="30" t="str">
        <f ca="1">INDEX(D$11:D$111, MATCH(G84, A$11:A$111, 0))</f>
        <v>Computer Science - Software Engineering</v>
      </c>
    </row>
    <row r="85" spans="1:10">
      <c r="A85" s="30">
        <v>75</v>
      </c>
      <c r="B85" s="30">
        <v>2702315671</v>
      </c>
      <c r="C85" s="30" t="s">
        <v>213</v>
      </c>
      <c r="D85" s="30" t="s">
        <v>36</v>
      </c>
      <c r="E85" s="30"/>
      <c r="F85" s="30">
        <v>75</v>
      </c>
      <c r="G85" s="30">
        <f ca="1">RANDBETWEEN(1,101)</f>
        <v>65</v>
      </c>
      <c r="H85" s="30" t="str">
        <f ca="1">INDEX(C$11:C$111, MATCH(G85, A$11:A$111, 0))</f>
        <v>Nicholas Andianto</v>
      </c>
      <c r="I85" s="30">
        <f ca="1">INDEX(B$11:B$111, MATCH(G85, A$11:A$111, 0))</f>
        <v>2702277175</v>
      </c>
      <c r="J85" s="30" t="str">
        <f ca="1">INDEX(D$11:D$111, MATCH(G85, A$11:A$111, 0))</f>
        <v>Game Application and Technology</v>
      </c>
    </row>
    <row r="86" spans="1:10">
      <c r="A86" s="30">
        <v>76</v>
      </c>
      <c r="B86" s="30">
        <v>2702367901</v>
      </c>
      <c r="C86" s="30" t="s">
        <v>217</v>
      </c>
      <c r="D86" s="30" t="s">
        <v>36</v>
      </c>
      <c r="E86" s="30"/>
      <c r="F86" s="30">
        <v>76</v>
      </c>
      <c r="G86" s="30">
        <f ca="1">RANDBETWEEN(1,101)</f>
        <v>96</v>
      </c>
      <c r="H86" s="30" t="str">
        <f ca="1">INDEX(C$11:C$111, MATCH(G86, A$11:A$111, 0))</f>
        <v>M. Rizky Faiq Ghasani</v>
      </c>
      <c r="I86" s="30">
        <f ca="1">INDEX(B$11:B$111, MATCH(G86, A$11:A$111, 0))</f>
        <v>2702309391</v>
      </c>
      <c r="J86" s="30" t="str">
        <f ca="1">INDEX(D$11:D$111, MATCH(G86, A$11:A$111, 0))</f>
        <v>Computer Science</v>
      </c>
    </row>
    <row r="87" spans="1:10">
      <c r="A87" s="30">
        <v>77</v>
      </c>
      <c r="B87" s="30">
        <v>2702331990</v>
      </c>
      <c r="C87" s="30" t="s">
        <v>220</v>
      </c>
      <c r="D87" s="30" t="s">
        <v>36</v>
      </c>
      <c r="E87" s="30"/>
      <c r="F87" s="30">
        <v>77</v>
      </c>
      <c r="G87" s="30">
        <f ca="1">RANDBETWEEN(1,101)</f>
        <v>55</v>
      </c>
      <c r="H87" s="30" t="str">
        <f ca="1">INDEX(C$11:C$111, MATCH(G87, A$11:A$111, 0))</f>
        <v>Davin Miguel Sanjaya</v>
      </c>
      <c r="I87" s="30">
        <f ca="1">INDEX(B$11:B$111, MATCH(G87, A$11:A$111, 0))</f>
        <v>2702245431</v>
      </c>
      <c r="J87" s="30" t="str">
        <f ca="1">INDEX(D$11:D$111, MATCH(G87, A$11:A$111, 0))</f>
        <v>Data Science</v>
      </c>
    </row>
    <row r="88" spans="1:10">
      <c r="A88" s="30">
        <v>78</v>
      </c>
      <c r="B88" s="30">
        <v>2702404323</v>
      </c>
      <c r="C88" s="30" t="s">
        <v>223</v>
      </c>
      <c r="D88" s="30" t="s">
        <v>36</v>
      </c>
      <c r="E88" s="30"/>
      <c r="F88" s="30">
        <v>78</v>
      </c>
      <c r="G88" s="30">
        <f ca="1">RANDBETWEEN(1,101)</f>
        <v>16</v>
      </c>
      <c r="H88" s="30" t="str">
        <f ca="1">INDEX(C$11:C$111, MATCH(G88, A$11:A$111, 0))</f>
        <v>Ardelia Octha Ramadhani Sugiharto</v>
      </c>
      <c r="I88" s="30">
        <f ca="1">INDEX(B$11:B$111, MATCH(G88, A$11:A$111, 0))</f>
        <v>2702386573</v>
      </c>
      <c r="J88" s="30" t="str">
        <f ca="1">INDEX(D$11:D$111, MATCH(G88, A$11:A$111, 0))</f>
        <v>Computer Science</v>
      </c>
    </row>
    <row r="89" spans="1:10">
      <c r="A89" s="30">
        <v>79</v>
      </c>
      <c r="B89" s="30">
        <v>2702243722</v>
      </c>
      <c r="C89" s="30" t="s">
        <v>224</v>
      </c>
      <c r="D89" s="30" t="s">
        <v>36</v>
      </c>
      <c r="E89" s="30"/>
      <c r="F89" s="30">
        <v>79</v>
      </c>
      <c r="G89" s="30">
        <f ca="1">RANDBETWEEN(1,101)</f>
        <v>6</v>
      </c>
      <c r="H89" s="30" t="str">
        <f ca="1">INDEX(C$11:C$111, MATCH(G89, A$11:A$111, 0))</f>
        <v>Nathanael Billy Christiano</v>
      </c>
      <c r="I89" s="30">
        <f ca="1">INDEX(B$11:B$111, MATCH(G89, A$11:A$111, 0))</f>
        <v>2702310335</v>
      </c>
      <c r="J89" s="30" t="str">
        <f ca="1">INDEX(D$11:D$111, MATCH(G89, A$11:A$111, 0))</f>
        <v>Computer Science</v>
      </c>
    </row>
    <row r="90" spans="1:10">
      <c r="A90" s="30">
        <v>80</v>
      </c>
      <c r="B90" s="30">
        <v>2702292932</v>
      </c>
      <c r="C90" s="30" t="s">
        <v>225</v>
      </c>
      <c r="D90" s="30" t="s">
        <v>36</v>
      </c>
      <c r="E90" s="30"/>
      <c r="F90" s="30">
        <v>80</v>
      </c>
      <c r="G90" s="30">
        <f ca="1">RANDBETWEEN(1,101)</f>
        <v>2</v>
      </c>
      <c r="H90" s="30" t="str">
        <f ca="1">INDEX(C$11:C$111, MATCH(G90, A$11:A$111, 0))</f>
        <v>Damien Herlnata</v>
      </c>
      <c r="I90" s="30">
        <f ca="1">INDEX(B$11:B$111, MATCH(G90, A$11:A$111, 0))</f>
        <v>2702327684</v>
      </c>
      <c r="J90" s="30" t="str">
        <f ca="1">INDEX(D$11:D$111, MATCH(G90, A$11:A$111, 0))</f>
        <v>Computer Science</v>
      </c>
    </row>
    <row r="91" spans="1:10">
      <c r="A91" s="30">
        <v>81</v>
      </c>
      <c r="B91" s="30">
        <v>2702302284</v>
      </c>
      <c r="C91" s="30" t="s">
        <v>226</v>
      </c>
      <c r="D91" s="30" t="s">
        <v>147</v>
      </c>
      <c r="E91" s="30"/>
      <c r="F91" s="30">
        <v>81</v>
      </c>
      <c r="G91" s="30">
        <f ca="1">RANDBETWEEN(1,101)</f>
        <v>55</v>
      </c>
      <c r="H91" s="30" t="str">
        <f ca="1">INDEX(C$11:C$111, MATCH(G91, A$11:A$111, 0))</f>
        <v>Davin Miguel Sanjaya</v>
      </c>
      <c r="I91" s="30">
        <f ca="1">INDEX(B$11:B$111, MATCH(G91, A$11:A$111, 0))</f>
        <v>2702245431</v>
      </c>
      <c r="J91" s="30" t="str">
        <f ca="1">INDEX(D$11:D$111, MATCH(G91, A$11:A$111, 0))</f>
        <v>Data Science</v>
      </c>
    </row>
    <row r="92" spans="1:10">
      <c r="A92" s="30">
        <v>82</v>
      </c>
      <c r="B92" s="30">
        <v>2702258024</v>
      </c>
      <c r="C92" s="30" t="s">
        <v>230</v>
      </c>
      <c r="D92" s="30" t="s">
        <v>36</v>
      </c>
      <c r="E92" s="30"/>
      <c r="F92" s="30"/>
      <c r="G92" s="30"/>
      <c r="H92" s="30"/>
      <c r="I92" s="30"/>
      <c r="J92" s="30"/>
    </row>
    <row r="93" spans="1:10">
      <c r="A93" s="30">
        <v>83</v>
      </c>
      <c r="B93" s="30">
        <v>2702244706</v>
      </c>
      <c r="C93" s="30" t="s">
        <v>231</v>
      </c>
      <c r="D93" s="30" t="s">
        <v>36</v>
      </c>
      <c r="E93" s="30"/>
      <c r="F93" s="30"/>
      <c r="G93" s="30"/>
      <c r="H93" s="30"/>
      <c r="I93" s="30"/>
      <c r="J93" s="30"/>
    </row>
    <row r="94" spans="1:10">
      <c r="A94" s="30">
        <v>84</v>
      </c>
      <c r="B94" s="30">
        <v>2702354496</v>
      </c>
      <c r="C94" s="30" t="s">
        <v>232</v>
      </c>
      <c r="D94" s="30" t="s">
        <v>36</v>
      </c>
      <c r="E94" s="30"/>
      <c r="F94" s="30"/>
      <c r="G94" s="30"/>
      <c r="H94" s="30"/>
      <c r="I94" s="30"/>
      <c r="J94" s="30"/>
    </row>
    <row r="95" spans="1:10">
      <c r="A95" s="30">
        <v>85</v>
      </c>
      <c r="B95" s="30">
        <v>2702250450</v>
      </c>
      <c r="C95" s="30" t="s">
        <v>233</v>
      </c>
      <c r="D95" s="30" t="s">
        <v>235</v>
      </c>
      <c r="E95" s="30"/>
      <c r="F95" s="30"/>
      <c r="G95" s="30"/>
      <c r="H95" s="30"/>
      <c r="I95" s="30"/>
      <c r="J95" s="30"/>
    </row>
    <row r="96" spans="1:10">
      <c r="A96" s="30">
        <v>86</v>
      </c>
      <c r="B96" s="30">
        <v>2702249316</v>
      </c>
      <c r="C96" s="30" t="s">
        <v>236</v>
      </c>
      <c r="D96" s="30" t="s">
        <v>237</v>
      </c>
      <c r="E96" s="30"/>
      <c r="F96" s="30"/>
      <c r="G96" s="30"/>
      <c r="H96" s="30"/>
      <c r="I96" s="30"/>
      <c r="J96" s="30"/>
    </row>
    <row r="97" spans="1:10">
      <c r="A97" s="30">
        <v>87</v>
      </c>
      <c r="B97" s="30">
        <v>2702261574</v>
      </c>
      <c r="C97" s="30" t="s">
        <v>239</v>
      </c>
      <c r="D97" s="30" t="s">
        <v>161</v>
      </c>
      <c r="E97" s="30"/>
      <c r="F97" s="30"/>
      <c r="G97" s="30"/>
      <c r="H97" s="30"/>
      <c r="I97" s="30"/>
      <c r="J97" s="30"/>
    </row>
    <row r="98" spans="1:10">
      <c r="A98" s="30">
        <v>88</v>
      </c>
      <c r="B98" s="30">
        <v>2702299106</v>
      </c>
      <c r="C98" s="30" t="s">
        <v>241</v>
      </c>
      <c r="D98" s="30" t="s">
        <v>36</v>
      </c>
      <c r="E98" s="30"/>
      <c r="F98" s="30"/>
      <c r="G98" s="30"/>
      <c r="H98" s="30"/>
      <c r="I98" s="30"/>
      <c r="J98" s="30"/>
    </row>
    <row r="99" spans="1:10">
      <c r="A99" s="30">
        <v>89</v>
      </c>
      <c r="B99" s="30">
        <v>2702352250</v>
      </c>
      <c r="C99" s="30" t="s">
        <v>242</v>
      </c>
      <c r="D99" s="30" t="s">
        <v>36</v>
      </c>
      <c r="E99" s="30"/>
      <c r="F99" s="30"/>
      <c r="G99" s="30"/>
      <c r="H99" s="30"/>
      <c r="I99" s="30"/>
      <c r="J99" s="30"/>
    </row>
    <row r="100" spans="1:10">
      <c r="A100" s="30">
        <v>90</v>
      </c>
      <c r="B100" s="30">
        <v>2702343523</v>
      </c>
      <c r="C100" s="30" t="s">
        <v>243</v>
      </c>
      <c r="D100" s="30" t="s">
        <v>36</v>
      </c>
      <c r="E100" s="30"/>
      <c r="F100" s="30"/>
      <c r="G100" s="30"/>
      <c r="H100" s="30"/>
      <c r="I100" s="30"/>
      <c r="J100" s="30"/>
    </row>
    <row r="101" spans="1:10">
      <c r="A101" s="30">
        <v>91</v>
      </c>
      <c r="B101" s="30">
        <v>2702374592</v>
      </c>
      <c r="C101" s="30" t="s">
        <v>247</v>
      </c>
      <c r="D101" s="30" t="s">
        <v>36</v>
      </c>
      <c r="E101" s="30"/>
      <c r="F101" s="30"/>
      <c r="G101" s="30"/>
      <c r="H101" s="30"/>
      <c r="I101" s="30"/>
      <c r="J101" s="30"/>
    </row>
    <row r="102" spans="1:10">
      <c r="A102" s="30">
        <v>92</v>
      </c>
      <c r="B102" s="30">
        <v>2702356974</v>
      </c>
      <c r="C102" s="30" t="s">
        <v>251</v>
      </c>
      <c r="D102" s="30" t="s">
        <v>90</v>
      </c>
      <c r="E102" s="30"/>
      <c r="F102" s="30"/>
      <c r="G102" s="30"/>
      <c r="H102" s="30"/>
      <c r="I102" s="30"/>
      <c r="J102" s="30"/>
    </row>
    <row r="103" spans="1:10">
      <c r="A103" s="30">
        <v>93</v>
      </c>
      <c r="B103" s="30">
        <v>2702228274</v>
      </c>
      <c r="C103" s="30" t="s">
        <v>256</v>
      </c>
      <c r="D103" s="30" t="s">
        <v>36</v>
      </c>
      <c r="E103" s="30"/>
      <c r="F103" s="30"/>
      <c r="G103" s="30"/>
      <c r="H103" s="30"/>
      <c r="I103" s="30"/>
      <c r="J103" s="30"/>
    </row>
    <row r="104" spans="1:10">
      <c r="A104" s="30">
        <v>94</v>
      </c>
      <c r="B104" s="30">
        <v>2702265995</v>
      </c>
      <c r="C104" s="30" t="s">
        <v>259</v>
      </c>
      <c r="D104" s="30" t="s">
        <v>36</v>
      </c>
      <c r="E104" s="30"/>
      <c r="F104" s="30"/>
      <c r="G104" s="30"/>
      <c r="H104" s="30"/>
      <c r="I104" s="30"/>
      <c r="J104" s="30"/>
    </row>
    <row r="105" spans="1:10">
      <c r="A105" s="30">
        <v>95</v>
      </c>
      <c r="B105" s="30">
        <v>2702294105</v>
      </c>
      <c r="C105" s="30" t="s">
        <v>260</v>
      </c>
      <c r="D105" s="30" t="s">
        <v>100</v>
      </c>
      <c r="E105" s="30"/>
      <c r="F105" s="30"/>
      <c r="G105" s="30"/>
      <c r="H105" s="30"/>
      <c r="I105" s="30"/>
      <c r="J105" s="30"/>
    </row>
    <row r="106" spans="1:10">
      <c r="A106" s="30">
        <v>96</v>
      </c>
      <c r="B106" s="30">
        <v>2702309391</v>
      </c>
      <c r="C106" s="30" t="s">
        <v>263</v>
      </c>
      <c r="D106" s="30" t="s">
        <v>36</v>
      </c>
      <c r="E106" s="30"/>
      <c r="F106" s="30"/>
      <c r="G106" s="30"/>
      <c r="H106" s="30"/>
      <c r="I106" s="30"/>
      <c r="J106" s="30"/>
    </row>
    <row r="107" spans="1:10">
      <c r="A107" s="30">
        <v>97</v>
      </c>
      <c r="B107" s="30">
        <v>2702360883</v>
      </c>
      <c r="C107" s="30" t="s">
        <v>264</v>
      </c>
      <c r="D107" s="30" t="s">
        <v>36</v>
      </c>
      <c r="E107" s="30"/>
      <c r="F107" s="30"/>
      <c r="G107" s="30"/>
      <c r="H107" s="30"/>
      <c r="I107" s="30"/>
      <c r="J107" s="30"/>
    </row>
    <row r="108" spans="1:10">
      <c r="A108" s="30">
        <v>98</v>
      </c>
      <c r="B108" s="30">
        <v>2702337382</v>
      </c>
      <c r="C108" s="30" t="s">
        <v>265</v>
      </c>
      <c r="D108" s="30" t="s">
        <v>36</v>
      </c>
      <c r="E108" s="30"/>
      <c r="F108" s="30"/>
      <c r="G108" s="30"/>
      <c r="H108" s="30"/>
      <c r="I108" s="30"/>
      <c r="J108" s="30"/>
    </row>
    <row r="109" spans="1:10">
      <c r="A109" s="30">
        <v>99</v>
      </c>
      <c r="B109" s="30">
        <v>2702377745</v>
      </c>
      <c r="C109" s="30" t="s">
        <v>266</v>
      </c>
      <c r="D109" s="30" t="s">
        <v>36</v>
      </c>
      <c r="E109" s="30"/>
      <c r="F109" s="30"/>
      <c r="G109" s="30"/>
      <c r="H109" s="30"/>
      <c r="I109" s="30"/>
      <c r="J109" s="30"/>
    </row>
    <row r="110" spans="1:10">
      <c r="A110" s="30">
        <v>100</v>
      </c>
      <c r="B110" s="30">
        <v>2702279621</v>
      </c>
      <c r="C110" s="30" t="s">
        <v>267</v>
      </c>
      <c r="D110" s="30" t="s">
        <v>36</v>
      </c>
      <c r="E110" s="30"/>
      <c r="F110" s="30"/>
      <c r="G110" s="30"/>
      <c r="H110" s="30"/>
      <c r="I110" s="30"/>
      <c r="J110" s="30"/>
    </row>
    <row r="111" spans="1:10">
      <c r="A111" s="30">
        <v>101</v>
      </c>
      <c r="B111" s="30">
        <v>2702227901</v>
      </c>
      <c r="C111" s="30" t="s">
        <v>268</v>
      </c>
      <c r="D111" s="30" t="s">
        <v>36</v>
      </c>
      <c r="E111" s="30"/>
      <c r="F111" s="30"/>
      <c r="G111" s="30"/>
      <c r="H111" s="30"/>
      <c r="I111" s="30"/>
      <c r="J111" s="30"/>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D17FC-AFA9-45CD-B0F4-555B2F2B069B}">
  <dimension ref="A1:F102"/>
  <sheetViews>
    <sheetView workbookViewId="0">
      <selection activeCell="F11" sqref="F11"/>
    </sheetView>
  </sheetViews>
  <sheetFormatPr defaultRowHeight="15"/>
  <cols>
    <col min="1" max="1" width="19.140625" customWidth="1"/>
    <col min="2" max="3" width="26.140625" bestFit="1" customWidth="1"/>
    <col min="5" max="5" width="14.5703125" bestFit="1" customWidth="1"/>
    <col min="6" max="6" width="26.140625" bestFit="1" customWidth="1"/>
  </cols>
  <sheetData>
    <row r="1" spans="1:6">
      <c r="A1" t="s">
        <v>0</v>
      </c>
      <c r="B1" t="s">
        <v>296</v>
      </c>
      <c r="C1" t="s">
        <v>297</v>
      </c>
    </row>
    <row r="2" spans="1:6">
      <c r="A2" s="9">
        <v>2702350024</v>
      </c>
      <c r="B2" s="10">
        <f ca="1">RANDBETWEEN(1,111)</f>
        <v>78</v>
      </c>
      <c r="C2" s="10">
        <f ca="1">RANDBETWEEN(1,111)</f>
        <v>52</v>
      </c>
      <c r="E2" t="s">
        <v>298</v>
      </c>
      <c r="F2">
        <f>COUNTA(A2:A102)</f>
        <v>101</v>
      </c>
    </row>
    <row r="3" spans="1:6">
      <c r="A3" s="9">
        <v>2702327684</v>
      </c>
      <c r="B3" s="10">
        <f t="shared" ref="B3:C66" ca="1" si="0">RANDBETWEEN(1,111)</f>
        <v>89</v>
      </c>
      <c r="C3" s="10">
        <f t="shared" ca="1" si="0"/>
        <v>2</v>
      </c>
      <c r="E3" t="s">
        <v>299</v>
      </c>
      <c r="F3" s="13">
        <v>0.05</v>
      </c>
    </row>
    <row r="4" spans="1:6">
      <c r="A4" s="9">
        <v>2702241300</v>
      </c>
      <c r="B4" s="10">
        <f t="shared" ca="1" si="0"/>
        <v>42</v>
      </c>
      <c r="C4" s="10">
        <f t="shared" ca="1" si="0"/>
        <v>111</v>
      </c>
      <c r="E4" t="s">
        <v>300</v>
      </c>
    </row>
    <row r="5" spans="1:6">
      <c r="A5" s="9">
        <v>2702322544</v>
      </c>
      <c r="B5" s="10">
        <f t="shared" ca="1" si="0"/>
        <v>101</v>
      </c>
      <c r="C5" s="10">
        <f t="shared" ca="1" si="0"/>
        <v>62</v>
      </c>
      <c r="E5" s="11"/>
      <c r="F5" s="12" t="s">
        <v>301</v>
      </c>
    </row>
    <row r="6" spans="1:6">
      <c r="A6" s="9">
        <v>2702302542</v>
      </c>
      <c r="B6" s="10">
        <f t="shared" ca="1" si="0"/>
        <v>110</v>
      </c>
      <c r="C6" s="10">
        <f t="shared" ca="1" si="0"/>
        <v>10</v>
      </c>
    </row>
    <row r="7" spans="1:6">
      <c r="A7" s="9">
        <v>2702310335</v>
      </c>
      <c r="B7" s="10">
        <f t="shared" ca="1" si="0"/>
        <v>52</v>
      </c>
      <c r="C7" s="10">
        <f t="shared" ca="1" si="0"/>
        <v>110</v>
      </c>
    </row>
    <row r="8" spans="1:6">
      <c r="A8" s="9">
        <v>2702228034</v>
      </c>
      <c r="B8" s="10">
        <f t="shared" ca="1" si="0"/>
        <v>21</v>
      </c>
      <c r="C8" s="10">
        <f t="shared" ca="1" si="0"/>
        <v>18</v>
      </c>
    </row>
    <row r="9" spans="1:6">
      <c r="A9" s="9">
        <v>2702341890</v>
      </c>
      <c r="B9" s="10">
        <f t="shared" ca="1" si="0"/>
        <v>38</v>
      </c>
      <c r="C9" s="10">
        <f t="shared" ca="1" si="0"/>
        <v>56</v>
      </c>
    </row>
    <row r="10" spans="1:6">
      <c r="A10" s="9">
        <v>2702232971</v>
      </c>
      <c r="B10" s="10">
        <f t="shared" ca="1" si="0"/>
        <v>72</v>
      </c>
      <c r="C10" s="10">
        <f t="shared" ca="1" si="0"/>
        <v>74</v>
      </c>
    </row>
    <row r="11" spans="1:6">
      <c r="A11" s="9">
        <v>2702311566</v>
      </c>
      <c r="B11" s="10">
        <f t="shared" ca="1" si="0"/>
        <v>15</v>
      </c>
      <c r="C11" s="10">
        <f t="shared" ca="1" si="0"/>
        <v>45</v>
      </c>
    </row>
    <row r="12" spans="1:6">
      <c r="A12" s="9">
        <v>2702231861</v>
      </c>
      <c r="B12" s="10">
        <f t="shared" ca="1" si="0"/>
        <v>81</v>
      </c>
      <c r="C12" s="10">
        <f t="shared" ca="1" si="0"/>
        <v>18</v>
      </c>
    </row>
    <row r="13" spans="1:6">
      <c r="A13" s="9">
        <v>2702298375</v>
      </c>
      <c r="B13" s="10">
        <f t="shared" ca="1" si="0"/>
        <v>93</v>
      </c>
      <c r="C13" s="10">
        <f t="shared" ca="1" si="0"/>
        <v>3</v>
      </c>
    </row>
    <row r="14" spans="1:6">
      <c r="A14" s="9">
        <v>2702375600</v>
      </c>
      <c r="B14" s="10">
        <f t="shared" ca="1" si="0"/>
        <v>111</v>
      </c>
      <c r="C14" s="10">
        <f t="shared" ca="1" si="0"/>
        <v>73</v>
      </c>
    </row>
    <row r="15" spans="1:6">
      <c r="A15" s="9">
        <v>2702266026</v>
      </c>
      <c r="B15" s="10">
        <f t="shared" ca="1" si="0"/>
        <v>16</v>
      </c>
      <c r="C15" s="10">
        <f t="shared" ca="1" si="0"/>
        <v>7</v>
      </c>
    </row>
    <row r="16" spans="1:6">
      <c r="A16" s="9">
        <v>2702300575</v>
      </c>
      <c r="B16" s="10">
        <f t="shared" ca="1" si="0"/>
        <v>53</v>
      </c>
      <c r="C16" s="10">
        <f t="shared" ca="1" si="0"/>
        <v>29</v>
      </c>
    </row>
    <row r="17" spans="1:3">
      <c r="A17" s="9">
        <v>2702386573</v>
      </c>
      <c r="B17" s="10">
        <f t="shared" ca="1" si="0"/>
        <v>53</v>
      </c>
      <c r="C17" s="10">
        <f t="shared" ca="1" si="0"/>
        <v>56</v>
      </c>
    </row>
    <row r="18" spans="1:3">
      <c r="A18" s="9">
        <v>2702240166</v>
      </c>
      <c r="B18" s="10">
        <f t="shared" ca="1" si="0"/>
        <v>59</v>
      </c>
      <c r="C18" s="10">
        <f t="shared" ca="1" si="0"/>
        <v>98</v>
      </c>
    </row>
    <row r="19" spans="1:3">
      <c r="A19" s="9">
        <v>2702301804</v>
      </c>
      <c r="B19" s="10">
        <f t="shared" ca="1" si="0"/>
        <v>95</v>
      </c>
      <c r="C19" s="10">
        <f t="shared" ca="1" si="0"/>
        <v>57</v>
      </c>
    </row>
    <row r="20" spans="1:3">
      <c r="A20" s="9">
        <v>2702362876</v>
      </c>
      <c r="B20" s="10">
        <f t="shared" ca="1" si="0"/>
        <v>81</v>
      </c>
      <c r="C20" s="10">
        <f t="shared" ca="1" si="0"/>
        <v>67</v>
      </c>
    </row>
    <row r="21" spans="1:3">
      <c r="A21" s="9">
        <v>2702257620</v>
      </c>
      <c r="B21" s="10">
        <f t="shared" ca="1" si="0"/>
        <v>42</v>
      </c>
      <c r="C21" s="10">
        <f t="shared" ca="1" si="0"/>
        <v>38</v>
      </c>
    </row>
    <row r="22" spans="1:3">
      <c r="A22" s="9">
        <v>2702369674</v>
      </c>
      <c r="B22" s="10">
        <f t="shared" ca="1" si="0"/>
        <v>47</v>
      </c>
      <c r="C22" s="10">
        <f t="shared" ca="1" si="0"/>
        <v>26</v>
      </c>
    </row>
    <row r="23" spans="1:3">
      <c r="A23" s="9">
        <v>2702351784</v>
      </c>
      <c r="B23" s="10">
        <f t="shared" ca="1" si="0"/>
        <v>41</v>
      </c>
      <c r="C23" s="10">
        <f t="shared" ca="1" si="0"/>
        <v>35</v>
      </c>
    </row>
    <row r="24" spans="1:3">
      <c r="A24" s="9">
        <v>2702211046</v>
      </c>
      <c r="B24" s="10">
        <f t="shared" ca="1" si="0"/>
        <v>93</v>
      </c>
      <c r="C24" s="10">
        <f t="shared" ca="1" si="0"/>
        <v>72</v>
      </c>
    </row>
    <row r="25" spans="1:3">
      <c r="A25" s="9">
        <v>2702300902</v>
      </c>
      <c r="B25" s="10">
        <f t="shared" ca="1" si="0"/>
        <v>32</v>
      </c>
      <c r="C25" s="10">
        <f t="shared" ca="1" si="0"/>
        <v>29</v>
      </c>
    </row>
    <row r="26" spans="1:3">
      <c r="A26" s="9">
        <v>2702301836</v>
      </c>
      <c r="B26" s="10">
        <f t="shared" ca="1" si="0"/>
        <v>66</v>
      </c>
      <c r="C26" s="10">
        <f t="shared" ca="1" si="0"/>
        <v>45</v>
      </c>
    </row>
    <row r="27" spans="1:3">
      <c r="A27" s="9">
        <v>2702292850</v>
      </c>
      <c r="B27" s="10">
        <f t="shared" ca="1" si="0"/>
        <v>16</v>
      </c>
      <c r="C27" s="10">
        <f t="shared" ca="1" si="0"/>
        <v>63</v>
      </c>
    </row>
    <row r="28" spans="1:3">
      <c r="A28" s="9">
        <v>2702272382</v>
      </c>
      <c r="B28" s="10">
        <f t="shared" ca="1" si="0"/>
        <v>56</v>
      </c>
      <c r="C28" s="10">
        <f t="shared" ca="1" si="0"/>
        <v>37</v>
      </c>
    </row>
    <row r="29" spans="1:3">
      <c r="A29" s="9">
        <v>2702294351</v>
      </c>
      <c r="B29" s="10">
        <f t="shared" ca="1" si="0"/>
        <v>45</v>
      </c>
      <c r="C29" s="10">
        <f t="shared" ca="1" si="0"/>
        <v>48</v>
      </c>
    </row>
    <row r="30" spans="1:3">
      <c r="A30" s="9">
        <v>2702355574</v>
      </c>
      <c r="B30" s="10">
        <f t="shared" ca="1" si="0"/>
        <v>32</v>
      </c>
      <c r="C30" s="10">
        <f t="shared" ca="1" si="0"/>
        <v>26</v>
      </c>
    </row>
    <row r="31" spans="1:3">
      <c r="A31" s="9">
        <v>2702359793</v>
      </c>
      <c r="B31" s="10">
        <f t="shared" ca="1" si="0"/>
        <v>13</v>
      </c>
      <c r="C31" s="10">
        <f t="shared" ca="1" si="0"/>
        <v>25</v>
      </c>
    </row>
    <row r="32" spans="1:3">
      <c r="A32" s="9">
        <v>2702343914</v>
      </c>
      <c r="B32" s="10">
        <f t="shared" ca="1" si="0"/>
        <v>47</v>
      </c>
      <c r="C32" s="10">
        <f t="shared" ca="1" si="0"/>
        <v>76</v>
      </c>
    </row>
    <row r="33" spans="1:3">
      <c r="A33" s="9">
        <v>2702232050</v>
      </c>
      <c r="B33" s="10">
        <f t="shared" ca="1" si="0"/>
        <v>33</v>
      </c>
      <c r="C33" s="10">
        <f t="shared" ca="1" si="0"/>
        <v>85</v>
      </c>
    </row>
    <row r="34" spans="1:3">
      <c r="A34" s="9">
        <v>2602205074</v>
      </c>
      <c r="B34" s="10">
        <f t="shared" ca="1" si="0"/>
        <v>23</v>
      </c>
      <c r="C34" s="10">
        <f t="shared" ca="1" si="0"/>
        <v>47</v>
      </c>
    </row>
    <row r="35" spans="1:3">
      <c r="A35" s="9">
        <v>2702254676</v>
      </c>
      <c r="B35" s="10">
        <f t="shared" ca="1" si="0"/>
        <v>67</v>
      </c>
      <c r="C35" s="10">
        <f t="shared" ca="1" si="0"/>
        <v>55</v>
      </c>
    </row>
    <row r="36" spans="1:3">
      <c r="A36" s="9">
        <v>2702272911</v>
      </c>
      <c r="B36" s="10">
        <f t="shared" ca="1" si="0"/>
        <v>77</v>
      </c>
      <c r="C36" s="10">
        <f t="shared" ca="1" si="0"/>
        <v>69</v>
      </c>
    </row>
    <row r="37" spans="1:3">
      <c r="A37" s="9">
        <v>2702273031</v>
      </c>
      <c r="B37" s="10">
        <f t="shared" ca="1" si="0"/>
        <v>34</v>
      </c>
      <c r="C37" s="10">
        <f t="shared" ca="1" si="0"/>
        <v>105</v>
      </c>
    </row>
    <row r="38" spans="1:3">
      <c r="A38" s="9">
        <v>2702302574</v>
      </c>
      <c r="B38" s="10">
        <f t="shared" ca="1" si="0"/>
        <v>38</v>
      </c>
      <c r="C38" s="10">
        <f t="shared" ca="1" si="0"/>
        <v>2</v>
      </c>
    </row>
    <row r="39" spans="1:3">
      <c r="A39" s="9">
        <v>2702327204</v>
      </c>
      <c r="B39" s="10">
        <f t="shared" ca="1" si="0"/>
        <v>19</v>
      </c>
      <c r="C39" s="10">
        <f t="shared" ca="1" si="0"/>
        <v>19</v>
      </c>
    </row>
    <row r="40" spans="1:3">
      <c r="A40" s="9">
        <v>2702224295</v>
      </c>
      <c r="B40" s="10">
        <f t="shared" ca="1" si="0"/>
        <v>86</v>
      </c>
      <c r="C40" s="10">
        <f t="shared" ca="1" si="0"/>
        <v>53</v>
      </c>
    </row>
    <row r="41" spans="1:3">
      <c r="A41" s="9">
        <v>2702301810</v>
      </c>
      <c r="B41" s="10">
        <f t="shared" ca="1" si="0"/>
        <v>50</v>
      </c>
      <c r="C41" s="10">
        <f t="shared" ca="1" si="0"/>
        <v>2</v>
      </c>
    </row>
    <row r="42" spans="1:3">
      <c r="A42" s="9">
        <v>2702274652</v>
      </c>
      <c r="B42" s="10">
        <f t="shared" ca="1" si="0"/>
        <v>8</v>
      </c>
      <c r="C42" s="10">
        <f t="shared" ca="1" si="0"/>
        <v>105</v>
      </c>
    </row>
    <row r="43" spans="1:3">
      <c r="A43" s="9">
        <v>2702266064</v>
      </c>
      <c r="B43" s="10">
        <f t="shared" ca="1" si="0"/>
        <v>91</v>
      </c>
      <c r="C43" s="10">
        <f t="shared" ca="1" si="0"/>
        <v>94</v>
      </c>
    </row>
    <row r="44" spans="1:3">
      <c r="A44" s="9">
        <v>2702262330</v>
      </c>
      <c r="B44" s="10">
        <f t="shared" ca="1" si="0"/>
        <v>6</v>
      </c>
      <c r="C44" s="10">
        <f t="shared" ca="1" si="0"/>
        <v>51</v>
      </c>
    </row>
    <row r="45" spans="1:3">
      <c r="A45" s="9">
        <v>2702312751</v>
      </c>
      <c r="B45" s="10">
        <f t="shared" ca="1" si="0"/>
        <v>81</v>
      </c>
      <c r="C45" s="10">
        <f t="shared" ca="1" si="0"/>
        <v>110</v>
      </c>
    </row>
    <row r="46" spans="1:3">
      <c r="A46" s="9">
        <v>2702262791</v>
      </c>
      <c r="B46" s="10">
        <f t="shared" ca="1" si="0"/>
        <v>91</v>
      </c>
      <c r="C46" s="10">
        <f t="shared" ca="1" si="0"/>
        <v>78</v>
      </c>
    </row>
    <row r="47" spans="1:3">
      <c r="A47" s="9">
        <v>2702348026</v>
      </c>
      <c r="B47" s="10">
        <f t="shared" ca="1" si="0"/>
        <v>31</v>
      </c>
      <c r="C47" s="10">
        <f t="shared" ca="1" si="0"/>
        <v>90</v>
      </c>
    </row>
    <row r="48" spans="1:3">
      <c r="A48" s="9">
        <v>2702278625</v>
      </c>
      <c r="B48" s="10">
        <f t="shared" ca="1" si="0"/>
        <v>107</v>
      </c>
      <c r="C48" s="10">
        <f t="shared" ca="1" si="0"/>
        <v>58</v>
      </c>
    </row>
    <row r="49" spans="1:3">
      <c r="A49" s="9">
        <v>2702267211</v>
      </c>
      <c r="B49" s="10">
        <f t="shared" ca="1" si="0"/>
        <v>6</v>
      </c>
      <c r="C49" s="10">
        <f t="shared" ca="1" si="0"/>
        <v>92</v>
      </c>
    </row>
    <row r="50" spans="1:3">
      <c r="A50" s="9">
        <v>2702327583</v>
      </c>
      <c r="B50" s="10">
        <f t="shared" ca="1" si="0"/>
        <v>13</v>
      </c>
      <c r="C50" s="10">
        <f t="shared" ca="1" si="0"/>
        <v>75</v>
      </c>
    </row>
    <row r="51" spans="1:3">
      <c r="A51" s="9">
        <v>2702352414</v>
      </c>
      <c r="B51" s="10">
        <f t="shared" ca="1" si="0"/>
        <v>101</v>
      </c>
      <c r="C51" s="10">
        <f t="shared" ca="1" si="0"/>
        <v>48</v>
      </c>
    </row>
    <row r="52" spans="1:3">
      <c r="A52" s="9">
        <v>2702361652</v>
      </c>
      <c r="B52" s="10">
        <f t="shared" ca="1" si="0"/>
        <v>20</v>
      </c>
      <c r="C52" s="10">
        <f t="shared" ca="1" si="0"/>
        <v>7</v>
      </c>
    </row>
    <row r="53" spans="1:3">
      <c r="A53" s="9">
        <v>2702228873</v>
      </c>
      <c r="B53" s="10">
        <f t="shared" ca="1" si="0"/>
        <v>40</v>
      </c>
      <c r="C53" s="10">
        <f t="shared" ca="1" si="0"/>
        <v>32</v>
      </c>
    </row>
    <row r="54" spans="1:3">
      <c r="A54" s="9">
        <v>2702232321</v>
      </c>
      <c r="B54" s="10">
        <f t="shared" ca="1" si="0"/>
        <v>98</v>
      </c>
      <c r="C54" s="10">
        <f t="shared" ca="1" si="0"/>
        <v>100</v>
      </c>
    </row>
    <row r="55" spans="1:3">
      <c r="A55" s="9">
        <v>2702267262</v>
      </c>
      <c r="B55" s="10">
        <f t="shared" ca="1" si="0"/>
        <v>103</v>
      </c>
      <c r="C55" s="10">
        <f t="shared" ca="1" si="0"/>
        <v>8</v>
      </c>
    </row>
    <row r="56" spans="1:3">
      <c r="A56" s="9">
        <v>2702245431</v>
      </c>
      <c r="B56" s="10">
        <f t="shared" ca="1" si="0"/>
        <v>79</v>
      </c>
      <c r="C56" s="10">
        <f t="shared" ca="1" si="0"/>
        <v>78</v>
      </c>
    </row>
    <row r="57" spans="1:3">
      <c r="A57" s="9">
        <v>2702308810</v>
      </c>
      <c r="B57" s="10">
        <f t="shared" ca="1" si="0"/>
        <v>107</v>
      </c>
      <c r="C57" s="10">
        <f t="shared" ca="1" si="0"/>
        <v>66</v>
      </c>
    </row>
    <row r="58" spans="1:3">
      <c r="A58" s="9">
        <v>2702239681</v>
      </c>
      <c r="B58" s="10">
        <f t="shared" ca="1" si="0"/>
        <v>54</v>
      </c>
      <c r="C58" s="10">
        <f t="shared" ca="1" si="0"/>
        <v>94</v>
      </c>
    </row>
    <row r="59" spans="1:3">
      <c r="A59" s="9">
        <v>2702228734</v>
      </c>
      <c r="B59" s="10">
        <f t="shared" ca="1" si="0"/>
        <v>90</v>
      </c>
      <c r="C59" s="10">
        <f t="shared" ca="1" si="0"/>
        <v>81</v>
      </c>
    </row>
    <row r="60" spans="1:3">
      <c r="A60" s="9">
        <v>2702228223</v>
      </c>
      <c r="B60" s="10">
        <f t="shared" ca="1" si="0"/>
        <v>73</v>
      </c>
      <c r="C60" s="10">
        <f t="shared" ca="1" si="0"/>
        <v>31</v>
      </c>
    </row>
    <row r="61" spans="1:3">
      <c r="A61" s="9">
        <v>2702239750</v>
      </c>
      <c r="B61" s="10">
        <f t="shared" ca="1" si="0"/>
        <v>11</v>
      </c>
      <c r="C61" s="10">
        <f t="shared" ca="1" si="0"/>
        <v>65</v>
      </c>
    </row>
    <row r="62" spans="1:3">
      <c r="A62" s="9">
        <v>2702303362</v>
      </c>
      <c r="B62" s="10">
        <f t="shared" ca="1" si="0"/>
        <v>59</v>
      </c>
      <c r="C62" s="10">
        <f t="shared" ca="1" si="0"/>
        <v>30</v>
      </c>
    </row>
    <row r="63" spans="1:3">
      <c r="A63" s="9">
        <v>2702299882</v>
      </c>
      <c r="B63" s="10">
        <f t="shared" ca="1" si="0"/>
        <v>58</v>
      </c>
      <c r="C63" s="10">
        <f t="shared" ca="1" si="0"/>
        <v>73</v>
      </c>
    </row>
    <row r="64" spans="1:3">
      <c r="A64" s="9">
        <v>2702382184</v>
      </c>
      <c r="B64" s="10">
        <f t="shared" ca="1" si="0"/>
        <v>36</v>
      </c>
      <c r="C64" s="10">
        <f t="shared" ca="1" si="0"/>
        <v>104</v>
      </c>
    </row>
    <row r="65" spans="1:3">
      <c r="A65" s="9">
        <v>2702262072</v>
      </c>
      <c r="B65" s="10">
        <f t="shared" ca="1" si="0"/>
        <v>66</v>
      </c>
      <c r="C65" s="10">
        <f t="shared" ca="1" si="0"/>
        <v>26</v>
      </c>
    </row>
    <row r="66" spans="1:3">
      <c r="A66" s="9">
        <v>2702277175</v>
      </c>
      <c r="B66" s="10">
        <f t="shared" ca="1" si="0"/>
        <v>75</v>
      </c>
      <c r="C66" s="10">
        <f t="shared" ca="1" si="0"/>
        <v>31</v>
      </c>
    </row>
    <row r="67" spans="1:3">
      <c r="A67" s="9">
        <v>2702386730</v>
      </c>
      <c r="B67" s="10">
        <f t="shared" ref="B67:C102" ca="1" si="1">RANDBETWEEN(1,111)</f>
        <v>42</v>
      </c>
      <c r="C67" s="10">
        <f t="shared" ca="1" si="1"/>
        <v>18</v>
      </c>
    </row>
    <row r="68" spans="1:3">
      <c r="A68" s="9">
        <v>2702280192</v>
      </c>
      <c r="B68" s="10">
        <f t="shared" ca="1" si="1"/>
        <v>82</v>
      </c>
      <c r="C68" s="10">
        <f t="shared" ca="1" si="1"/>
        <v>74</v>
      </c>
    </row>
    <row r="69" spans="1:3">
      <c r="A69" s="9">
        <v>2702240891</v>
      </c>
      <c r="B69" s="10">
        <f t="shared" ca="1" si="1"/>
        <v>82</v>
      </c>
      <c r="C69" s="10">
        <f t="shared" ca="1" si="1"/>
        <v>83</v>
      </c>
    </row>
    <row r="70" spans="1:3">
      <c r="A70" s="9">
        <v>2702271373</v>
      </c>
      <c r="B70" s="10">
        <f t="shared" ca="1" si="1"/>
        <v>3</v>
      </c>
      <c r="C70" s="10">
        <f t="shared" ca="1" si="1"/>
        <v>74</v>
      </c>
    </row>
    <row r="71" spans="1:3">
      <c r="A71" s="9">
        <v>2702317582</v>
      </c>
      <c r="B71" s="10">
        <f t="shared" ca="1" si="1"/>
        <v>96</v>
      </c>
      <c r="C71" s="10">
        <f t="shared" ca="1" si="1"/>
        <v>110</v>
      </c>
    </row>
    <row r="72" spans="1:3">
      <c r="A72" s="9">
        <v>2702293922</v>
      </c>
      <c r="B72" s="10">
        <f t="shared" ca="1" si="1"/>
        <v>62</v>
      </c>
      <c r="C72" s="10">
        <f t="shared" ca="1" si="1"/>
        <v>96</v>
      </c>
    </row>
    <row r="73" spans="1:3">
      <c r="A73" s="9">
        <v>2702331366</v>
      </c>
      <c r="B73" s="10">
        <f t="shared" ca="1" si="1"/>
        <v>65</v>
      </c>
      <c r="C73" s="10">
        <f t="shared" ca="1" si="1"/>
        <v>18</v>
      </c>
    </row>
    <row r="74" spans="1:3">
      <c r="A74" s="9">
        <v>2702294130</v>
      </c>
      <c r="B74" s="10">
        <f t="shared" ca="1" si="1"/>
        <v>27</v>
      </c>
      <c r="C74" s="10">
        <f t="shared" ca="1" si="1"/>
        <v>35</v>
      </c>
    </row>
    <row r="75" spans="1:3">
      <c r="A75" s="9">
        <v>2702243691</v>
      </c>
      <c r="B75" s="10">
        <f t="shared" ca="1" si="1"/>
        <v>49</v>
      </c>
      <c r="C75" s="10">
        <f t="shared" ca="1" si="1"/>
        <v>101</v>
      </c>
    </row>
    <row r="76" spans="1:3">
      <c r="A76" s="9">
        <v>2702315671</v>
      </c>
      <c r="B76" s="10">
        <f t="shared" ca="1" si="1"/>
        <v>58</v>
      </c>
      <c r="C76" s="10">
        <f t="shared" ca="1" si="1"/>
        <v>13</v>
      </c>
    </row>
    <row r="77" spans="1:3">
      <c r="A77" s="9">
        <v>2702367901</v>
      </c>
      <c r="B77" s="10">
        <f t="shared" ca="1" si="1"/>
        <v>108</v>
      </c>
      <c r="C77" s="10">
        <f t="shared" ca="1" si="1"/>
        <v>54</v>
      </c>
    </row>
    <row r="78" spans="1:3">
      <c r="A78" s="4">
        <v>2702331990</v>
      </c>
      <c r="B78">
        <f t="shared" ca="1" si="1"/>
        <v>75</v>
      </c>
      <c r="C78">
        <f t="shared" ca="1" si="1"/>
        <v>49</v>
      </c>
    </row>
    <row r="79" spans="1:3">
      <c r="A79" s="4">
        <v>2702404323</v>
      </c>
      <c r="B79">
        <f t="shared" ca="1" si="1"/>
        <v>21</v>
      </c>
      <c r="C79">
        <f t="shared" ca="1" si="1"/>
        <v>46</v>
      </c>
    </row>
    <row r="80" spans="1:3">
      <c r="A80" s="4">
        <v>2702243722</v>
      </c>
      <c r="B80">
        <f t="shared" ca="1" si="1"/>
        <v>3</v>
      </c>
      <c r="C80">
        <f t="shared" ca="1" si="1"/>
        <v>101</v>
      </c>
    </row>
    <row r="81" spans="1:3">
      <c r="A81" s="4">
        <v>2702292932</v>
      </c>
      <c r="B81">
        <f t="shared" ca="1" si="1"/>
        <v>20</v>
      </c>
      <c r="C81">
        <f t="shared" ca="1" si="1"/>
        <v>58</v>
      </c>
    </row>
    <row r="82" spans="1:3">
      <c r="A82" s="4">
        <v>2702302284</v>
      </c>
      <c r="B82">
        <f t="shared" ca="1" si="1"/>
        <v>66</v>
      </c>
      <c r="C82">
        <f t="shared" ca="1" si="1"/>
        <v>33</v>
      </c>
    </row>
    <row r="83" spans="1:3">
      <c r="A83" s="4">
        <v>2702258024</v>
      </c>
      <c r="B83">
        <f t="shared" ca="1" si="1"/>
        <v>31</v>
      </c>
      <c r="C83">
        <f t="shared" ca="1" si="1"/>
        <v>105</v>
      </c>
    </row>
    <row r="84" spans="1:3">
      <c r="A84" s="4">
        <v>2702244706</v>
      </c>
      <c r="B84">
        <f t="shared" ca="1" si="1"/>
        <v>49</v>
      </c>
      <c r="C84">
        <f t="shared" ca="1" si="1"/>
        <v>104</v>
      </c>
    </row>
    <row r="85" spans="1:3">
      <c r="A85" s="4">
        <v>2702354496</v>
      </c>
      <c r="B85">
        <f t="shared" ca="1" si="1"/>
        <v>64</v>
      </c>
      <c r="C85">
        <f t="shared" ca="1" si="1"/>
        <v>3</v>
      </c>
    </row>
    <row r="86" spans="1:3">
      <c r="A86" s="4">
        <v>2702250450</v>
      </c>
      <c r="B86">
        <f t="shared" ca="1" si="1"/>
        <v>76</v>
      </c>
      <c r="C86">
        <f t="shared" ca="1" si="1"/>
        <v>62</v>
      </c>
    </row>
    <row r="87" spans="1:3">
      <c r="A87" s="4">
        <v>2702249316</v>
      </c>
      <c r="B87">
        <f t="shared" ca="1" si="1"/>
        <v>44</v>
      </c>
      <c r="C87">
        <f t="shared" ca="1" si="1"/>
        <v>66</v>
      </c>
    </row>
    <row r="88" spans="1:3">
      <c r="A88" s="4">
        <v>2702261574</v>
      </c>
      <c r="B88">
        <f t="shared" ca="1" si="1"/>
        <v>23</v>
      </c>
      <c r="C88">
        <f t="shared" ca="1" si="1"/>
        <v>7</v>
      </c>
    </row>
    <row r="89" spans="1:3">
      <c r="A89" s="4">
        <v>2702299106</v>
      </c>
      <c r="B89">
        <f t="shared" ca="1" si="1"/>
        <v>99</v>
      </c>
      <c r="C89">
        <f t="shared" ca="1" si="1"/>
        <v>70</v>
      </c>
    </row>
    <row r="90" spans="1:3">
      <c r="A90" s="4">
        <v>2702352250</v>
      </c>
      <c r="B90">
        <f t="shared" ca="1" si="1"/>
        <v>19</v>
      </c>
      <c r="C90">
        <f t="shared" ca="1" si="1"/>
        <v>104</v>
      </c>
    </row>
    <row r="91" spans="1:3">
      <c r="A91" s="4">
        <v>2702343523</v>
      </c>
      <c r="B91">
        <f t="shared" ca="1" si="1"/>
        <v>26</v>
      </c>
      <c r="C91">
        <f t="shared" ca="1" si="1"/>
        <v>107</v>
      </c>
    </row>
    <row r="92" spans="1:3">
      <c r="A92" s="4">
        <v>2702374592</v>
      </c>
      <c r="B92">
        <f t="shared" ca="1" si="1"/>
        <v>42</v>
      </c>
      <c r="C92">
        <f t="shared" ca="1" si="1"/>
        <v>82</v>
      </c>
    </row>
    <row r="93" spans="1:3">
      <c r="A93" s="4">
        <v>2702356974</v>
      </c>
      <c r="B93">
        <f t="shared" ca="1" si="1"/>
        <v>23</v>
      </c>
      <c r="C93">
        <f t="shared" ca="1" si="1"/>
        <v>42</v>
      </c>
    </row>
    <row r="94" spans="1:3">
      <c r="A94" s="4">
        <v>2702228274</v>
      </c>
      <c r="B94">
        <f t="shared" ca="1" si="1"/>
        <v>50</v>
      </c>
      <c r="C94">
        <f t="shared" ca="1" si="1"/>
        <v>30</v>
      </c>
    </row>
    <row r="95" spans="1:3">
      <c r="A95" s="4">
        <v>2702265995</v>
      </c>
      <c r="B95">
        <f t="shared" ca="1" si="1"/>
        <v>50</v>
      </c>
      <c r="C95">
        <f t="shared" ca="1" si="1"/>
        <v>7</v>
      </c>
    </row>
    <row r="96" spans="1:3">
      <c r="A96" s="4">
        <v>2702294105</v>
      </c>
      <c r="B96">
        <f t="shared" ca="1" si="1"/>
        <v>80</v>
      </c>
      <c r="C96">
        <f t="shared" ca="1" si="1"/>
        <v>1</v>
      </c>
    </row>
    <row r="97" spans="1:3">
      <c r="A97" s="4">
        <v>2702309391</v>
      </c>
      <c r="B97">
        <f t="shared" ca="1" si="1"/>
        <v>67</v>
      </c>
      <c r="C97">
        <f t="shared" ca="1" si="1"/>
        <v>89</v>
      </c>
    </row>
    <row r="98" spans="1:3">
      <c r="A98" s="4">
        <v>2702360883</v>
      </c>
      <c r="B98">
        <f t="shared" ca="1" si="1"/>
        <v>33</v>
      </c>
      <c r="C98">
        <f t="shared" ca="1" si="1"/>
        <v>50</v>
      </c>
    </row>
    <row r="99" spans="1:3">
      <c r="A99" s="4">
        <v>2702337382</v>
      </c>
      <c r="B99">
        <f t="shared" ca="1" si="1"/>
        <v>7</v>
      </c>
      <c r="C99">
        <f t="shared" ca="1" si="1"/>
        <v>95</v>
      </c>
    </row>
    <row r="100" spans="1:3">
      <c r="A100" s="4">
        <v>2702377745</v>
      </c>
      <c r="B100">
        <f t="shared" ca="1" si="1"/>
        <v>80</v>
      </c>
      <c r="C100">
        <f t="shared" ca="1" si="1"/>
        <v>30</v>
      </c>
    </row>
    <row r="101" spans="1:3">
      <c r="A101" s="4">
        <v>2702279621</v>
      </c>
      <c r="B101">
        <f t="shared" ca="1" si="1"/>
        <v>36</v>
      </c>
      <c r="C101">
        <f t="shared" ca="1" si="1"/>
        <v>36</v>
      </c>
    </row>
    <row r="102" spans="1:3">
      <c r="A102" s="4">
        <v>2702227901</v>
      </c>
      <c r="B102">
        <f t="shared" ca="1" si="1"/>
        <v>80</v>
      </c>
      <c r="C102">
        <f t="shared" ca="1" si="1"/>
        <v>101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E81FD-8538-4ED1-A8E5-2B1F87BDC7A7}">
  <dimension ref="A1:AH102"/>
  <sheetViews>
    <sheetView zoomScaleNormal="100" workbookViewId="0">
      <selection activeCell="I57" sqref="I57"/>
    </sheetView>
  </sheetViews>
  <sheetFormatPr defaultRowHeight="15"/>
  <cols>
    <col min="2" max="2" width="21.28515625" customWidth="1"/>
    <col min="3" max="3" width="19.28515625" customWidth="1"/>
    <col min="4" max="4" width="35" customWidth="1"/>
    <col min="5" max="5" width="18.7109375" customWidth="1"/>
    <col min="6" max="6" width="32.5703125" customWidth="1"/>
    <col min="7" max="7" width="22" customWidth="1"/>
    <col min="8" max="8" width="37.140625" style="1" customWidth="1"/>
    <col min="9" max="9" width="37.140625" customWidth="1"/>
    <col min="10" max="17" width="37.140625" style="1" customWidth="1"/>
    <col min="18" max="18" width="37.140625" customWidth="1"/>
    <col min="19" max="25" width="37.140625" style="1" customWidth="1"/>
    <col min="26" max="27" width="37.140625" customWidth="1"/>
    <col min="28" max="33" width="37.140625" style="1" customWidth="1"/>
    <col min="34" max="34" width="37.140625" customWidth="1"/>
  </cols>
  <sheetData>
    <row r="1" spans="1:34" ht="68.25" customHeight="1">
      <c r="A1" s="6" t="s">
        <v>0</v>
      </c>
      <c r="B1" s="6" t="s">
        <v>1</v>
      </c>
      <c r="C1" s="6" t="s">
        <v>2</v>
      </c>
      <c r="D1" s="6" t="s">
        <v>3</v>
      </c>
      <c r="E1" s="7" t="s">
        <v>4</v>
      </c>
      <c r="F1" s="7" t="s">
        <v>5</v>
      </c>
      <c r="G1" s="7" t="s">
        <v>6</v>
      </c>
      <c r="H1" s="7" t="s">
        <v>7</v>
      </c>
      <c r="I1" s="7" t="s">
        <v>8</v>
      </c>
      <c r="J1" s="7" t="s">
        <v>9</v>
      </c>
      <c r="K1" s="7" t="s">
        <v>10</v>
      </c>
      <c r="L1" s="7" t="s">
        <v>11</v>
      </c>
      <c r="M1" s="7" t="s">
        <v>12</v>
      </c>
      <c r="N1" s="7" t="s">
        <v>13</v>
      </c>
      <c r="O1" s="7" t="s">
        <v>14</v>
      </c>
      <c r="P1" s="7" t="s">
        <v>15</v>
      </c>
      <c r="Q1" s="7" t="s">
        <v>16</v>
      </c>
      <c r="R1" s="7" t="s">
        <v>17</v>
      </c>
      <c r="S1" s="7" t="s">
        <v>18</v>
      </c>
      <c r="T1" s="7" t="s">
        <v>19</v>
      </c>
      <c r="U1" s="7" t="s">
        <v>20</v>
      </c>
      <c r="V1" s="7" t="s">
        <v>21</v>
      </c>
      <c r="W1" s="7" t="s">
        <v>22</v>
      </c>
      <c r="X1" s="7" t="s">
        <v>23</v>
      </c>
      <c r="Y1" s="7" t="s">
        <v>24</v>
      </c>
      <c r="Z1" s="7" t="s">
        <v>25</v>
      </c>
      <c r="AA1" s="7" t="s">
        <v>26</v>
      </c>
      <c r="AB1" s="7" t="s">
        <v>27</v>
      </c>
      <c r="AC1" s="7" t="s">
        <v>28</v>
      </c>
      <c r="AD1" s="7" t="s">
        <v>29</v>
      </c>
      <c r="AE1" s="7" t="s">
        <v>30</v>
      </c>
      <c r="AF1" s="7" t="s">
        <v>31</v>
      </c>
      <c r="AG1" s="7" t="s">
        <v>32</v>
      </c>
      <c r="AH1" s="7" t="s">
        <v>33</v>
      </c>
    </row>
    <row r="2" spans="1:34">
      <c r="A2" s="2">
        <v>2</v>
      </c>
      <c r="B2" s="3">
        <v>45752.657523148147</v>
      </c>
      <c r="C2" s="3">
        <v>45752.66474537037</v>
      </c>
      <c r="D2" s="4" t="s">
        <v>39</v>
      </c>
      <c r="E2" s="4">
        <v>2702327684</v>
      </c>
      <c r="F2" s="4" t="s">
        <v>35</v>
      </c>
      <c r="G2" s="4" t="s">
        <v>36</v>
      </c>
      <c r="H2" s="41">
        <v>1</v>
      </c>
      <c r="I2" s="9" t="s">
        <v>40</v>
      </c>
      <c r="J2" s="5">
        <v>1</v>
      </c>
      <c r="K2" s="5">
        <v>4</v>
      </c>
      <c r="L2" s="5">
        <v>4</v>
      </c>
      <c r="M2" s="5">
        <v>4</v>
      </c>
      <c r="N2" s="5">
        <v>5</v>
      </c>
      <c r="O2" s="5">
        <v>5</v>
      </c>
      <c r="P2" s="5">
        <v>5</v>
      </c>
      <c r="Q2" s="5">
        <v>5</v>
      </c>
      <c r="R2" s="4" t="s">
        <v>38</v>
      </c>
      <c r="S2" s="5">
        <v>4</v>
      </c>
      <c r="T2" s="5">
        <v>3</v>
      </c>
      <c r="U2" s="5">
        <v>3</v>
      </c>
      <c r="V2" s="5">
        <v>4</v>
      </c>
      <c r="W2" s="5">
        <v>1</v>
      </c>
      <c r="X2" s="5">
        <v>4</v>
      </c>
      <c r="Y2" s="5">
        <v>3</v>
      </c>
      <c r="Z2" s="4" t="s">
        <v>41</v>
      </c>
      <c r="AA2" s="4" t="s">
        <v>42</v>
      </c>
      <c r="AB2" s="5">
        <v>4</v>
      </c>
      <c r="AC2" s="5">
        <v>4</v>
      </c>
      <c r="AD2" s="5">
        <v>4</v>
      </c>
      <c r="AE2" s="5">
        <v>4</v>
      </c>
      <c r="AF2" s="5">
        <v>2</v>
      </c>
      <c r="AG2" s="5">
        <v>2</v>
      </c>
      <c r="AH2" s="4" t="s">
        <v>43</v>
      </c>
    </row>
    <row r="3" spans="1:34">
      <c r="A3" s="2">
        <v>8</v>
      </c>
      <c r="B3" s="3">
        <v>45752.774953703702</v>
      </c>
      <c r="C3" s="3">
        <v>45752.776354166657</v>
      </c>
      <c r="D3" s="4" t="s">
        <v>51</v>
      </c>
      <c r="E3" s="4">
        <v>2702228034</v>
      </c>
      <c r="F3" s="4" t="s">
        <v>52</v>
      </c>
      <c r="G3" s="4" t="s">
        <v>53</v>
      </c>
      <c r="H3" s="41">
        <v>1</v>
      </c>
      <c r="I3" s="9" t="s">
        <v>40</v>
      </c>
      <c r="J3" s="5">
        <v>1</v>
      </c>
      <c r="K3" s="5">
        <v>4</v>
      </c>
      <c r="L3" s="5">
        <v>4</v>
      </c>
      <c r="M3" s="5">
        <v>4</v>
      </c>
      <c r="N3" s="5">
        <v>4</v>
      </c>
      <c r="O3" s="5">
        <v>4</v>
      </c>
      <c r="P3" s="5">
        <v>4</v>
      </c>
      <c r="Q3" s="5">
        <v>4</v>
      </c>
      <c r="R3" s="4" t="s">
        <v>54</v>
      </c>
      <c r="S3" s="5">
        <v>4</v>
      </c>
      <c r="T3" s="5">
        <v>4</v>
      </c>
      <c r="U3" s="5">
        <v>4</v>
      </c>
      <c r="V3" s="5">
        <v>4</v>
      </c>
      <c r="W3" s="5">
        <v>4</v>
      </c>
      <c r="X3" s="5">
        <v>4</v>
      </c>
      <c r="Y3" s="5">
        <v>4</v>
      </c>
      <c r="Z3" s="4" t="s">
        <v>38</v>
      </c>
      <c r="AA3" s="4" t="s">
        <v>38</v>
      </c>
      <c r="AB3" s="5">
        <v>4</v>
      </c>
      <c r="AC3" s="5">
        <v>4</v>
      </c>
      <c r="AD3" s="5">
        <v>4</v>
      </c>
      <c r="AE3" s="5">
        <v>4</v>
      </c>
      <c r="AF3" s="5">
        <v>4</v>
      </c>
      <c r="AG3" s="5">
        <v>4</v>
      </c>
      <c r="AH3" s="4" t="s">
        <v>38</v>
      </c>
    </row>
    <row r="4" spans="1:34">
      <c r="A4" s="2">
        <v>11</v>
      </c>
      <c r="B4" s="3">
        <v>45752.775081018517</v>
      </c>
      <c r="C4" s="3">
        <v>45752.780474537038</v>
      </c>
      <c r="D4" s="4" t="s">
        <v>55</v>
      </c>
      <c r="E4" s="4">
        <v>2702341890</v>
      </c>
      <c r="F4" s="4" t="s">
        <v>35</v>
      </c>
      <c r="G4" s="4" t="s">
        <v>36</v>
      </c>
      <c r="H4" s="41">
        <v>1</v>
      </c>
      <c r="I4" s="9" t="s">
        <v>40</v>
      </c>
      <c r="J4" s="5">
        <v>1</v>
      </c>
      <c r="K4" s="5">
        <v>4</v>
      </c>
      <c r="L4" s="5">
        <v>4</v>
      </c>
      <c r="M4" s="5">
        <v>4</v>
      </c>
      <c r="N4" s="5">
        <v>4</v>
      </c>
      <c r="O4" s="5">
        <v>5</v>
      </c>
      <c r="P4" s="5">
        <v>4</v>
      </c>
      <c r="Q4" s="5">
        <v>4</v>
      </c>
      <c r="R4" s="4" t="s">
        <v>38</v>
      </c>
      <c r="S4" s="5">
        <v>4</v>
      </c>
      <c r="T4" s="5">
        <v>4</v>
      </c>
      <c r="U4" s="5">
        <v>4</v>
      </c>
      <c r="V4" s="5">
        <v>4</v>
      </c>
      <c r="W4" s="5">
        <v>5</v>
      </c>
      <c r="X4" s="5">
        <v>4</v>
      </c>
      <c r="Y4" s="5">
        <v>5</v>
      </c>
      <c r="Z4" s="4" t="s">
        <v>38</v>
      </c>
      <c r="AA4" s="4" t="s">
        <v>56</v>
      </c>
      <c r="AB4" s="5">
        <v>5</v>
      </c>
      <c r="AC4" s="5">
        <v>4</v>
      </c>
      <c r="AD4" s="5">
        <v>4</v>
      </c>
      <c r="AE4" s="5">
        <v>5</v>
      </c>
      <c r="AF4" s="5">
        <v>4</v>
      </c>
      <c r="AG4" s="5">
        <v>4</v>
      </c>
      <c r="AH4" s="4" t="s">
        <v>38</v>
      </c>
    </row>
    <row r="5" spans="1:34">
      <c r="A5" s="2">
        <v>12</v>
      </c>
      <c r="B5" s="3">
        <v>45752.777638888889</v>
      </c>
      <c r="C5" s="3">
        <v>45752.780706018522</v>
      </c>
      <c r="D5" s="4" t="s">
        <v>57</v>
      </c>
      <c r="E5" s="4">
        <v>2702232971</v>
      </c>
      <c r="F5" s="4" t="s">
        <v>35</v>
      </c>
      <c r="G5" s="4" t="s">
        <v>36</v>
      </c>
      <c r="H5" s="41">
        <v>1</v>
      </c>
      <c r="I5" s="9" t="s">
        <v>40</v>
      </c>
      <c r="J5" s="5">
        <v>2</v>
      </c>
      <c r="K5" s="5">
        <v>4</v>
      </c>
      <c r="L5" s="5">
        <v>4</v>
      </c>
      <c r="M5" s="5">
        <v>5</v>
      </c>
      <c r="N5" s="5">
        <v>4</v>
      </c>
      <c r="O5" s="5">
        <v>5</v>
      </c>
      <c r="P5" s="5">
        <v>5</v>
      </c>
      <c r="Q5" s="5">
        <v>4</v>
      </c>
      <c r="R5" s="4" t="s">
        <v>38</v>
      </c>
      <c r="S5" s="5">
        <v>4</v>
      </c>
      <c r="T5" s="5">
        <v>1</v>
      </c>
      <c r="U5" s="5">
        <v>4</v>
      </c>
      <c r="V5" s="5">
        <v>4</v>
      </c>
      <c r="W5" s="5">
        <v>3</v>
      </c>
      <c r="X5" s="5">
        <v>4</v>
      </c>
      <c r="Y5" s="5">
        <v>1</v>
      </c>
      <c r="Z5" s="4" t="s">
        <v>38</v>
      </c>
      <c r="AA5" s="4" t="s">
        <v>58</v>
      </c>
      <c r="AB5" s="5">
        <v>5</v>
      </c>
      <c r="AC5" s="5">
        <v>5</v>
      </c>
      <c r="AD5" s="5">
        <v>5</v>
      </c>
      <c r="AE5" s="5">
        <v>4</v>
      </c>
      <c r="AF5" s="5">
        <v>5</v>
      </c>
      <c r="AG5" s="5">
        <v>5</v>
      </c>
      <c r="AH5" s="4" t="s">
        <v>38</v>
      </c>
    </row>
    <row r="6" spans="1:34">
      <c r="A6" s="2">
        <v>14</v>
      </c>
      <c r="B6" s="3">
        <v>45752.897905092592</v>
      </c>
      <c r="C6" s="3">
        <v>45752.899328703701</v>
      </c>
      <c r="D6" s="4" t="s">
        <v>64</v>
      </c>
      <c r="E6" s="4">
        <v>2702231861</v>
      </c>
      <c r="F6" s="4" t="s">
        <v>35</v>
      </c>
      <c r="G6" s="4" t="s">
        <v>36</v>
      </c>
      <c r="H6" s="41">
        <v>1</v>
      </c>
      <c r="I6" s="9" t="s">
        <v>40</v>
      </c>
      <c r="J6" s="5">
        <v>2</v>
      </c>
      <c r="K6" s="5">
        <v>4</v>
      </c>
      <c r="L6" s="5">
        <v>4</v>
      </c>
      <c r="M6" s="5">
        <v>4</v>
      </c>
      <c r="N6" s="5">
        <v>4</v>
      </c>
      <c r="O6" s="5">
        <v>4</v>
      </c>
      <c r="P6" s="5">
        <v>4</v>
      </c>
      <c r="Q6" s="5">
        <v>4</v>
      </c>
      <c r="R6" s="4" t="s">
        <v>38</v>
      </c>
      <c r="S6" s="5">
        <v>3</v>
      </c>
      <c r="T6" s="5">
        <v>3</v>
      </c>
      <c r="U6" s="5">
        <v>3</v>
      </c>
      <c r="V6" s="5">
        <v>3</v>
      </c>
      <c r="W6" s="5">
        <v>3</v>
      </c>
      <c r="X6" s="5">
        <v>3</v>
      </c>
      <c r="Y6" s="5">
        <v>3</v>
      </c>
      <c r="Z6" s="4" t="s">
        <v>38</v>
      </c>
      <c r="AA6" s="4" t="s">
        <v>38</v>
      </c>
      <c r="AB6" s="5">
        <v>3</v>
      </c>
      <c r="AC6" s="5">
        <v>3</v>
      </c>
      <c r="AD6" s="5">
        <v>3</v>
      </c>
      <c r="AE6" s="5">
        <v>3</v>
      </c>
      <c r="AF6" s="5">
        <v>3</v>
      </c>
      <c r="AG6" s="5">
        <v>3</v>
      </c>
      <c r="AH6" s="4" t="s">
        <v>38</v>
      </c>
    </row>
    <row r="7" spans="1:34">
      <c r="A7" s="2">
        <v>33</v>
      </c>
      <c r="B7" s="3">
        <v>45769.512106481481</v>
      </c>
      <c r="C7" s="3">
        <v>45769.513773148137</v>
      </c>
      <c r="D7" s="4" t="s">
        <v>105</v>
      </c>
      <c r="E7" s="4">
        <v>2702272382</v>
      </c>
      <c r="F7" s="4" t="s">
        <v>35</v>
      </c>
      <c r="G7" s="4" t="s">
        <v>106</v>
      </c>
      <c r="H7" s="41">
        <v>1</v>
      </c>
      <c r="I7" s="9" t="s">
        <v>40</v>
      </c>
      <c r="J7" s="5">
        <v>1</v>
      </c>
      <c r="K7" s="5">
        <v>3</v>
      </c>
      <c r="L7" s="5">
        <v>4</v>
      </c>
      <c r="M7" s="5">
        <v>5</v>
      </c>
      <c r="N7" s="5">
        <v>4</v>
      </c>
      <c r="O7" s="5">
        <v>4</v>
      </c>
      <c r="P7" s="5">
        <v>5</v>
      </c>
      <c r="Q7" s="5">
        <v>4</v>
      </c>
      <c r="R7" s="4" t="s">
        <v>38</v>
      </c>
      <c r="S7" s="5">
        <v>5</v>
      </c>
      <c r="T7" s="5">
        <v>5</v>
      </c>
      <c r="U7" s="5">
        <v>5</v>
      </c>
      <c r="V7" s="5">
        <v>4</v>
      </c>
      <c r="W7" s="5">
        <v>5</v>
      </c>
      <c r="X7" s="5">
        <v>5</v>
      </c>
      <c r="Y7" s="5">
        <v>5</v>
      </c>
      <c r="Z7" s="4" t="s">
        <v>38</v>
      </c>
      <c r="AA7" s="4" t="s">
        <v>38</v>
      </c>
      <c r="AB7" s="5">
        <v>5</v>
      </c>
      <c r="AC7" s="5">
        <v>5</v>
      </c>
      <c r="AD7" s="5">
        <v>5</v>
      </c>
      <c r="AE7" s="5">
        <v>5</v>
      </c>
      <c r="AF7" s="5">
        <v>5</v>
      </c>
      <c r="AG7" s="5">
        <v>5</v>
      </c>
      <c r="AH7" s="4" t="s">
        <v>38</v>
      </c>
    </row>
    <row r="8" spans="1:34">
      <c r="A8" s="2">
        <v>36</v>
      </c>
      <c r="B8" s="3">
        <v>45769.516331018523</v>
      </c>
      <c r="C8" s="3">
        <v>45769.518923611111</v>
      </c>
      <c r="D8" s="4" t="s">
        <v>108</v>
      </c>
      <c r="E8" s="4">
        <v>2702355574</v>
      </c>
      <c r="F8" s="4" t="s">
        <v>35</v>
      </c>
      <c r="G8" s="4" t="s">
        <v>36</v>
      </c>
      <c r="H8" s="41">
        <v>1</v>
      </c>
      <c r="I8" s="9" t="s">
        <v>40</v>
      </c>
      <c r="J8" s="5">
        <v>1</v>
      </c>
      <c r="K8" s="5">
        <v>4</v>
      </c>
      <c r="L8" s="5">
        <v>4</v>
      </c>
      <c r="M8" s="5">
        <v>4</v>
      </c>
      <c r="N8" s="5">
        <v>4</v>
      </c>
      <c r="O8" s="5">
        <v>4</v>
      </c>
      <c r="P8" s="5">
        <v>4</v>
      </c>
      <c r="Q8" s="5">
        <v>5</v>
      </c>
      <c r="R8" s="4" t="s">
        <v>38</v>
      </c>
      <c r="S8" s="5">
        <v>3</v>
      </c>
      <c r="T8" s="5">
        <v>4</v>
      </c>
      <c r="U8" s="5">
        <v>2</v>
      </c>
      <c r="V8" s="5">
        <v>4</v>
      </c>
      <c r="W8" s="5">
        <v>4</v>
      </c>
      <c r="X8" s="5">
        <v>4</v>
      </c>
      <c r="Y8" s="5">
        <v>4</v>
      </c>
      <c r="Z8" s="4" t="s">
        <v>38</v>
      </c>
      <c r="AA8" s="4" t="s">
        <v>109</v>
      </c>
      <c r="AB8" s="5">
        <v>4</v>
      </c>
      <c r="AC8" s="5">
        <v>4</v>
      </c>
      <c r="AD8" s="5">
        <v>4</v>
      </c>
      <c r="AE8" s="5">
        <v>4</v>
      </c>
      <c r="AF8" s="5">
        <v>3</v>
      </c>
      <c r="AG8" s="5">
        <v>3</v>
      </c>
      <c r="AH8" s="4" t="s">
        <v>38</v>
      </c>
    </row>
    <row r="9" spans="1:34">
      <c r="A9" s="2">
        <v>37</v>
      </c>
      <c r="B9" s="3">
        <v>45769.535057870373</v>
      </c>
      <c r="C9" s="3">
        <v>45769.537314814806</v>
      </c>
      <c r="D9" s="4" t="s">
        <v>110</v>
      </c>
      <c r="E9" s="4">
        <v>2702359793</v>
      </c>
      <c r="F9" s="4" t="s">
        <v>35</v>
      </c>
      <c r="G9" s="4" t="s">
        <v>36</v>
      </c>
      <c r="H9" s="41">
        <v>1</v>
      </c>
      <c r="I9" s="9" t="s">
        <v>40</v>
      </c>
      <c r="J9" s="5">
        <v>3</v>
      </c>
      <c r="K9" s="5">
        <v>4</v>
      </c>
      <c r="L9" s="5">
        <v>4</v>
      </c>
      <c r="M9" s="5">
        <v>4</v>
      </c>
      <c r="N9" s="5">
        <v>4</v>
      </c>
      <c r="O9" s="5">
        <v>4</v>
      </c>
      <c r="P9" s="5">
        <v>4</v>
      </c>
      <c r="Q9" s="5">
        <v>4</v>
      </c>
      <c r="R9" s="4" t="s">
        <v>38</v>
      </c>
      <c r="S9" s="5">
        <v>4</v>
      </c>
      <c r="T9" s="5">
        <v>4</v>
      </c>
      <c r="U9" s="5">
        <v>4</v>
      </c>
      <c r="V9" s="5">
        <v>4</v>
      </c>
      <c r="W9" s="5">
        <v>4</v>
      </c>
      <c r="X9" s="5">
        <v>4</v>
      </c>
      <c r="Y9" s="5">
        <v>4</v>
      </c>
      <c r="Z9" s="4" t="s">
        <v>111</v>
      </c>
      <c r="AA9" s="4" t="s">
        <v>111</v>
      </c>
      <c r="AB9" s="5">
        <v>4</v>
      </c>
      <c r="AC9" s="5">
        <v>4</v>
      </c>
      <c r="AD9" s="5">
        <v>4</v>
      </c>
      <c r="AE9" s="5">
        <v>4</v>
      </c>
      <c r="AF9" s="5">
        <v>4</v>
      </c>
      <c r="AG9" s="5">
        <v>4</v>
      </c>
      <c r="AH9" s="4" t="s">
        <v>112</v>
      </c>
    </row>
    <row r="10" spans="1:34">
      <c r="A10" s="2">
        <v>39</v>
      </c>
      <c r="B10" s="3">
        <v>45769.565694444442</v>
      </c>
      <c r="C10" s="3">
        <v>45769.566840277781</v>
      </c>
      <c r="D10" s="4" t="s">
        <v>114</v>
      </c>
      <c r="E10" s="4">
        <v>2702232050</v>
      </c>
      <c r="F10" s="4" t="s">
        <v>35</v>
      </c>
      <c r="G10" s="4" t="s">
        <v>36</v>
      </c>
      <c r="H10" s="41">
        <v>1</v>
      </c>
      <c r="I10" s="9" t="s">
        <v>40</v>
      </c>
      <c r="J10" s="5">
        <v>3</v>
      </c>
      <c r="K10" s="5">
        <v>4</v>
      </c>
      <c r="L10" s="5">
        <v>4</v>
      </c>
      <c r="M10" s="5">
        <v>4</v>
      </c>
      <c r="N10" s="5">
        <v>4</v>
      </c>
      <c r="O10" s="5">
        <v>4</v>
      </c>
      <c r="P10" s="5">
        <v>4</v>
      </c>
      <c r="Q10" s="5">
        <v>4</v>
      </c>
      <c r="R10" s="4" t="s">
        <v>38</v>
      </c>
      <c r="S10" s="5">
        <v>4</v>
      </c>
      <c r="T10" s="5">
        <v>4</v>
      </c>
      <c r="U10" s="5">
        <v>4</v>
      </c>
      <c r="V10" s="5">
        <v>4</v>
      </c>
      <c r="W10" s="5">
        <v>4</v>
      </c>
      <c r="X10" s="5">
        <v>4</v>
      </c>
      <c r="Y10" s="5">
        <v>4</v>
      </c>
      <c r="Z10" s="4" t="s">
        <v>38</v>
      </c>
      <c r="AA10" s="4" t="s">
        <v>115</v>
      </c>
      <c r="AB10" s="5">
        <v>4</v>
      </c>
      <c r="AC10" s="5">
        <v>4</v>
      </c>
      <c r="AD10" s="5">
        <v>4</v>
      </c>
      <c r="AE10" s="5">
        <v>4</v>
      </c>
      <c r="AF10" s="5">
        <v>4</v>
      </c>
      <c r="AG10" s="5">
        <v>4</v>
      </c>
      <c r="AH10" s="4" t="s">
        <v>38</v>
      </c>
    </row>
    <row r="11" spans="1:34">
      <c r="A11" s="2">
        <v>40</v>
      </c>
      <c r="B11" s="3">
        <v>45769.672384259262</v>
      </c>
      <c r="C11" s="3">
        <v>45769.676932870367</v>
      </c>
      <c r="D11" s="4" t="s">
        <v>116</v>
      </c>
      <c r="E11" s="4">
        <v>2602205074</v>
      </c>
      <c r="F11" s="4" t="s">
        <v>52</v>
      </c>
      <c r="G11" s="4" t="s">
        <v>53</v>
      </c>
      <c r="H11" s="41">
        <v>1</v>
      </c>
      <c r="I11" s="9" t="s">
        <v>40</v>
      </c>
      <c r="J11" s="5">
        <v>2</v>
      </c>
      <c r="K11" s="5">
        <v>4</v>
      </c>
      <c r="L11" s="5">
        <v>4</v>
      </c>
      <c r="M11" s="5">
        <v>4</v>
      </c>
      <c r="N11" s="5">
        <v>4</v>
      </c>
      <c r="O11" s="5">
        <v>3</v>
      </c>
      <c r="P11" s="5">
        <v>2</v>
      </c>
      <c r="Q11" s="5">
        <v>3</v>
      </c>
      <c r="R11" s="4" t="s">
        <v>117</v>
      </c>
      <c r="S11" s="5">
        <v>2</v>
      </c>
      <c r="T11" s="5">
        <v>3</v>
      </c>
      <c r="U11" s="5">
        <v>3</v>
      </c>
      <c r="V11" s="5">
        <v>3</v>
      </c>
      <c r="W11" s="5">
        <v>3</v>
      </c>
      <c r="X11" s="5">
        <v>1</v>
      </c>
      <c r="Y11" s="5">
        <v>1</v>
      </c>
      <c r="Z11" s="4" t="s">
        <v>118</v>
      </c>
      <c r="AA11" s="4" t="s">
        <v>119</v>
      </c>
      <c r="AB11" s="5">
        <v>4</v>
      </c>
      <c r="AC11" s="5">
        <v>2</v>
      </c>
      <c r="AD11" s="5">
        <v>4</v>
      </c>
      <c r="AE11" s="5">
        <v>4</v>
      </c>
      <c r="AF11" s="5">
        <v>2</v>
      </c>
      <c r="AG11" s="5">
        <v>2</v>
      </c>
      <c r="AH11" s="4" t="s">
        <v>120</v>
      </c>
    </row>
    <row r="12" spans="1:34">
      <c r="A12" s="2">
        <v>54</v>
      </c>
      <c r="B12" s="3">
        <v>45772.710555555554</v>
      </c>
      <c r="C12" s="3">
        <v>45772.721018518518</v>
      </c>
      <c r="D12" s="4" t="s">
        <v>149</v>
      </c>
      <c r="E12" s="4">
        <v>2702262791</v>
      </c>
      <c r="F12" s="4" t="s">
        <v>35</v>
      </c>
      <c r="G12" s="4" t="s">
        <v>36</v>
      </c>
      <c r="H12" s="41">
        <v>1</v>
      </c>
      <c r="I12" s="9" t="s">
        <v>40</v>
      </c>
      <c r="J12" s="5">
        <v>2</v>
      </c>
      <c r="K12" s="5">
        <v>4</v>
      </c>
      <c r="L12" s="5">
        <v>5</v>
      </c>
      <c r="M12" s="5">
        <v>4</v>
      </c>
      <c r="N12" s="5">
        <v>5</v>
      </c>
      <c r="O12" s="5">
        <v>4</v>
      </c>
      <c r="P12" s="5">
        <v>5</v>
      </c>
      <c r="Q12" s="5">
        <v>5</v>
      </c>
      <c r="R12" s="4" t="s">
        <v>38</v>
      </c>
      <c r="S12" s="5">
        <v>4</v>
      </c>
      <c r="T12" s="5">
        <v>4</v>
      </c>
      <c r="U12" s="5">
        <v>4</v>
      </c>
      <c r="V12" s="5">
        <v>4</v>
      </c>
      <c r="W12" s="5">
        <v>5</v>
      </c>
      <c r="X12" s="5">
        <v>4</v>
      </c>
      <c r="Y12" s="5">
        <v>5</v>
      </c>
      <c r="Z12" s="4" t="s">
        <v>150</v>
      </c>
      <c r="AA12" s="4" t="s">
        <v>38</v>
      </c>
      <c r="AB12" s="5">
        <v>4</v>
      </c>
      <c r="AC12" s="5">
        <v>5</v>
      </c>
      <c r="AD12" s="5">
        <v>4</v>
      </c>
      <c r="AE12" s="5">
        <v>4</v>
      </c>
      <c r="AF12" s="5">
        <v>4</v>
      </c>
      <c r="AG12" s="5">
        <v>4</v>
      </c>
      <c r="AH12" s="4" t="s">
        <v>38</v>
      </c>
    </row>
    <row r="13" spans="1:34">
      <c r="A13" s="2">
        <v>57</v>
      </c>
      <c r="B13" s="3">
        <v>45773.172199074077</v>
      </c>
      <c r="C13" s="3">
        <v>45773.173680555563</v>
      </c>
      <c r="D13" s="4" t="s">
        <v>156</v>
      </c>
      <c r="E13" s="4">
        <v>2702267211</v>
      </c>
      <c r="F13" s="4" t="s">
        <v>35</v>
      </c>
      <c r="G13" s="4" t="s">
        <v>36</v>
      </c>
      <c r="H13" s="41">
        <v>1</v>
      </c>
      <c r="I13" s="9" t="s">
        <v>40</v>
      </c>
      <c r="J13" s="5">
        <v>1</v>
      </c>
      <c r="K13" s="5">
        <v>4</v>
      </c>
      <c r="L13" s="5">
        <v>5</v>
      </c>
      <c r="M13" s="5">
        <v>4</v>
      </c>
      <c r="N13" s="5">
        <v>5</v>
      </c>
      <c r="O13" s="5">
        <v>5</v>
      </c>
      <c r="P13" s="5">
        <v>5</v>
      </c>
      <c r="Q13" s="5">
        <v>5</v>
      </c>
      <c r="R13" s="4" t="s">
        <v>38</v>
      </c>
      <c r="S13" s="5">
        <v>4</v>
      </c>
      <c r="T13" s="5">
        <v>4</v>
      </c>
      <c r="U13" s="5">
        <v>2</v>
      </c>
      <c r="V13" s="5">
        <v>3</v>
      </c>
      <c r="W13" s="5">
        <v>3</v>
      </c>
      <c r="X13" s="5">
        <v>4</v>
      </c>
      <c r="Y13" s="5">
        <v>4</v>
      </c>
      <c r="Z13" s="4" t="s">
        <v>38</v>
      </c>
      <c r="AA13" s="4" t="s">
        <v>38</v>
      </c>
      <c r="AB13" s="5">
        <v>4</v>
      </c>
      <c r="AC13" s="5">
        <v>5</v>
      </c>
      <c r="AD13" s="5">
        <v>4</v>
      </c>
      <c r="AE13" s="5">
        <v>5</v>
      </c>
      <c r="AF13" s="5">
        <v>4</v>
      </c>
      <c r="AG13" s="5">
        <v>4</v>
      </c>
      <c r="AH13" s="4" t="s">
        <v>38</v>
      </c>
    </row>
    <row r="14" spans="1:34">
      <c r="A14" s="2">
        <v>58</v>
      </c>
      <c r="B14" s="3">
        <v>45773.585127314807</v>
      </c>
      <c r="C14" s="3">
        <v>45773.587245370371</v>
      </c>
      <c r="D14" s="4" t="s">
        <v>157</v>
      </c>
      <c r="E14" s="4">
        <v>2702327583</v>
      </c>
      <c r="F14" s="4" t="s">
        <v>35</v>
      </c>
      <c r="G14" s="4" t="s">
        <v>36</v>
      </c>
      <c r="H14" s="41">
        <v>1</v>
      </c>
      <c r="I14" s="9" t="s">
        <v>40</v>
      </c>
      <c r="J14" s="5">
        <v>1</v>
      </c>
      <c r="K14" s="5">
        <v>4</v>
      </c>
      <c r="L14" s="5">
        <v>4</v>
      </c>
      <c r="M14" s="5">
        <v>4</v>
      </c>
      <c r="N14" s="5">
        <v>2</v>
      </c>
      <c r="O14" s="5">
        <v>5</v>
      </c>
      <c r="P14" s="5">
        <v>2</v>
      </c>
      <c r="Q14" s="5">
        <v>5</v>
      </c>
      <c r="R14" s="4" t="s">
        <v>38</v>
      </c>
      <c r="S14" s="5">
        <v>4</v>
      </c>
      <c r="T14" s="5">
        <v>4</v>
      </c>
      <c r="U14" s="5">
        <v>4</v>
      </c>
      <c r="V14" s="5">
        <v>4</v>
      </c>
      <c r="W14" s="5">
        <v>4</v>
      </c>
      <c r="X14" s="5">
        <v>4</v>
      </c>
      <c r="Y14" s="5">
        <v>4</v>
      </c>
      <c r="Z14" s="4" t="s">
        <v>38</v>
      </c>
      <c r="AA14" s="4" t="s">
        <v>158</v>
      </c>
      <c r="AB14" s="5">
        <v>4</v>
      </c>
      <c r="AC14" s="5">
        <v>4</v>
      </c>
      <c r="AD14" s="5">
        <v>4</v>
      </c>
      <c r="AE14" s="5">
        <v>4</v>
      </c>
      <c r="AF14" s="5">
        <v>4</v>
      </c>
      <c r="AG14" s="5">
        <v>2</v>
      </c>
      <c r="AH14" s="4" t="s">
        <v>159</v>
      </c>
    </row>
    <row r="15" spans="1:34">
      <c r="A15" s="2">
        <v>59</v>
      </c>
      <c r="B15" s="3">
        <v>45773.590266203697</v>
      </c>
      <c r="C15" s="3">
        <v>45773.591608796298</v>
      </c>
      <c r="D15" s="4" t="s">
        <v>160</v>
      </c>
      <c r="E15" s="4">
        <v>2702352414</v>
      </c>
      <c r="F15" s="4" t="s">
        <v>35</v>
      </c>
      <c r="G15" s="4" t="s">
        <v>161</v>
      </c>
      <c r="H15" s="41">
        <v>1</v>
      </c>
      <c r="I15" s="9" t="s">
        <v>40</v>
      </c>
      <c r="J15" s="5">
        <v>2</v>
      </c>
      <c r="K15" s="5">
        <v>4</v>
      </c>
      <c r="L15" s="5">
        <v>3</v>
      </c>
      <c r="M15" s="5">
        <v>4</v>
      </c>
      <c r="N15" s="5">
        <v>4</v>
      </c>
      <c r="O15" s="5">
        <v>5</v>
      </c>
      <c r="P15" s="5">
        <v>4</v>
      </c>
      <c r="Q15" s="5">
        <v>4</v>
      </c>
      <c r="R15" s="4" t="s">
        <v>162</v>
      </c>
      <c r="S15" s="5">
        <v>4</v>
      </c>
      <c r="T15" s="5">
        <v>4</v>
      </c>
      <c r="U15" s="5">
        <v>4</v>
      </c>
      <c r="V15" s="5">
        <v>5</v>
      </c>
      <c r="W15" s="5">
        <v>4</v>
      </c>
      <c r="X15" s="5">
        <v>4</v>
      </c>
      <c r="Y15" s="5">
        <v>4</v>
      </c>
      <c r="Z15" s="4" t="s">
        <v>38</v>
      </c>
      <c r="AA15" s="4" t="s">
        <v>163</v>
      </c>
      <c r="AB15" s="5">
        <v>5</v>
      </c>
      <c r="AC15" s="5">
        <v>2</v>
      </c>
      <c r="AD15" s="5">
        <v>5</v>
      </c>
      <c r="AE15" s="5">
        <v>5</v>
      </c>
      <c r="AF15" s="5">
        <v>4</v>
      </c>
      <c r="AG15" s="5">
        <v>4</v>
      </c>
      <c r="AH15" s="4" t="s">
        <v>38</v>
      </c>
    </row>
    <row r="16" spans="1:34">
      <c r="A16" s="2">
        <v>60</v>
      </c>
      <c r="B16" s="3">
        <v>45773.590844907398</v>
      </c>
      <c r="C16" s="3">
        <v>45773.591608796298</v>
      </c>
      <c r="D16" s="4" t="s">
        <v>164</v>
      </c>
      <c r="E16" s="4">
        <v>2702361652</v>
      </c>
      <c r="F16" s="4" t="s">
        <v>35</v>
      </c>
      <c r="G16" s="4" t="s">
        <v>36</v>
      </c>
      <c r="H16" s="41">
        <v>1</v>
      </c>
      <c r="I16" s="9" t="s">
        <v>40</v>
      </c>
      <c r="J16" s="5">
        <v>3</v>
      </c>
      <c r="K16" s="5">
        <v>4</v>
      </c>
      <c r="L16" s="5">
        <v>4</v>
      </c>
      <c r="M16" s="5">
        <v>4</v>
      </c>
      <c r="N16" s="5">
        <v>4</v>
      </c>
      <c r="O16" s="5">
        <v>4</v>
      </c>
      <c r="P16" s="5">
        <v>4</v>
      </c>
      <c r="Q16" s="5">
        <v>4</v>
      </c>
      <c r="R16" s="4" t="s">
        <v>38</v>
      </c>
      <c r="S16" s="5">
        <v>4</v>
      </c>
      <c r="T16" s="5">
        <v>4</v>
      </c>
      <c r="U16" s="5">
        <v>4</v>
      </c>
      <c r="V16" s="5">
        <v>4</v>
      </c>
      <c r="W16" s="5">
        <v>4</v>
      </c>
      <c r="X16" s="5">
        <v>4</v>
      </c>
      <c r="Y16" s="5">
        <v>4</v>
      </c>
      <c r="Z16" s="4" t="s">
        <v>38</v>
      </c>
      <c r="AA16" s="4" t="s">
        <v>38</v>
      </c>
      <c r="AB16" s="5">
        <v>4</v>
      </c>
      <c r="AC16" s="5">
        <v>4</v>
      </c>
      <c r="AD16" s="5">
        <v>4</v>
      </c>
      <c r="AE16" s="5">
        <v>4</v>
      </c>
      <c r="AF16" s="5">
        <v>4</v>
      </c>
      <c r="AG16" s="5">
        <v>4</v>
      </c>
      <c r="AH16" s="4" t="s">
        <v>38</v>
      </c>
    </row>
    <row r="17" spans="1:34">
      <c r="A17" s="2">
        <v>61</v>
      </c>
      <c r="B17" s="3">
        <v>45773.589745370373</v>
      </c>
      <c r="C17" s="3">
        <v>45773.591736111113</v>
      </c>
      <c r="D17" s="4" t="s">
        <v>165</v>
      </c>
      <c r="E17" s="4">
        <v>2702228873</v>
      </c>
      <c r="F17" s="4" t="s">
        <v>35</v>
      </c>
      <c r="G17" s="4" t="s">
        <v>36</v>
      </c>
      <c r="H17" s="41">
        <v>1</v>
      </c>
      <c r="I17" s="9" t="s">
        <v>40</v>
      </c>
      <c r="J17" s="5">
        <v>2</v>
      </c>
      <c r="K17" s="5">
        <v>3</v>
      </c>
      <c r="L17" s="5">
        <v>4</v>
      </c>
      <c r="M17" s="5">
        <v>4</v>
      </c>
      <c r="N17" s="5">
        <v>4</v>
      </c>
      <c r="O17" s="5">
        <v>4</v>
      </c>
      <c r="P17" s="5">
        <v>4</v>
      </c>
      <c r="Q17" s="5">
        <v>4</v>
      </c>
      <c r="R17" s="4" t="s">
        <v>166</v>
      </c>
      <c r="S17" s="5">
        <v>2</v>
      </c>
      <c r="T17" s="5">
        <v>4</v>
      </c>
      <c r="U17" s="5">
        <v>2</v>
      </c>
      <c r="V17" s="5">
        <v>4</v>
      </c>
      <c r="W17" s="5">
        <v>4</v>
      </c>
      <c r="X17" s="5">
        <v>4</v>
      </c>
      <c r="Y17" s="5">
        <v>4</v>
      </c>
      <c r="Z17" s="4" t="s">
        <v>38</v>
      </c>
      <c r="AA17" s="4" t="s">
        <v>167</v>
      </c>
      <c r="AB17" s="5">
        <v>4</v>
      </c>
      <c r="AC17" s="5">
        <v>4</v>
      </c>
      <c r="AD17" s="5">
        <v>4</v>
      </c>
      <c r="AE17" s="5">
        <v>4</v>
      </c>
      <c r="AF17" s="5">
        <v>4</v>
      </c>
      <c r="AG17" s="5">
        <v>4</v>
      </c>
      <c r="AH17" s="4" t="s">
        <v>38</v>
      </c>
    </row>
    <row r="18" spans="1:34">
      <c r="A18" s="2">
        <v>62</v>
      </c>
      <c r="B18" s="3">
        <v>45773.591168981482</v>
      </c>
      <c r="C18" s="3">
        <v>45773.592060185183</v>
      </c>
      <c r="D18" s="4" t="s">
        <v>168</v>
      </c>
      <c r="E18" s="4">
        <v>2702232321</v>
      </c>
      <c r="F18" s="4" t="s">
        <v>35</v>
      </c>
      <c r="G18" s="4" t="s">
        <v>36</v>
      </c>
      <c r="H18" s="41">
        <v>1</v>
      </c>
      <c r="I18" s="9" t="s">
        <v>40</v>
      </c>
      <c r="J18" s="5">
        <v>1</v>
      </c>
      <c r="K18" s="5">
        <v>3</v>
      </c>
      <c r="L18" s="5">
        <v>4</v>
      </c>
      <c r="M18" s="5">
        <v>4</v>
      </c>
      <c r="N18" s="5">
        <v>5</v>
      </c>
      <c r="O18" s="5">
        <v>4</v>
      </c>
      <c r="P18" s="5">
        <v>5</v>
      </c>
      <c r="Q18" s="5">
        <v>4</v>
      </c>
      <c r="R18" s="4" t="s">
        <v>38</v>
      </c>
      <c r="S18" s="5">
        <v>5</v>
      </c>
      <c r="T18" s="5">
        <v>4</v>
      </c>
      <c r="U18" s="5">
        <v>5</v>
      </c>
      <c r="V18" s="5">
        <v>4</v>
      </c>
      <c r="W18" s="5">
        <v>5</v>
      </c>
      <c r="X18" s="5">
        <v>4</v>
      </c>
      <c r="Y18" s="5">
        <v>5</v>
      </c>
      <c r="Z18" s="4" t="s">
        <v>38</v>
      </c>
      <c r="AA18" s="4" t="s">
        <v>38</v>
      </c>
      <c r="AB18" s="5">
        <v>4</v>
      </c>
      <c r="AC18" s="5">
        <v>5</v>
      </c>
      <c r="AD18" s="5">
        <v>4</v>
      </c>
      <c r="AE18" s="5">
        <v>4</v>
      </c>
      <c r="AF18" s="5">
        <v>5</v>
      </c>
      <c r="AG18" s="5">
        <v>5</v>
      </c>
      <c r="AH18" s="4" t="s">
        <v>38</v>
      </c>
    </row>
    <row r="19" spans="1:34">
      <c r="A19" s="2">
        <v>63</v>
      </c>
      <c r="B19" s="3">
        <v>45773.590162037042</v>
      </c>
      <c r="C19" s="3">
        <v>45773.594444444447</v>
      </c>
      <c r="D19" s="4" t="s">
        <v>169</v>
      </c>
      <c r="E19" s="4">
        <v>2702267262</v>
      </c>
      <c r="F19" s="4" t="s">
        <v>35</v>
      </c>
      <c r="G19" s="4" t="s">
        <v>36</v>
      </c>
      <c r="H19" s="41">
        <v>1</v>
      </c>
      <c r="I19" s="9" t="s">
        <v>40</v>
      </c>
      <c r="J19" s="5">
        <v>1</v>
      </c>
      <c r="K19" s="5">
        <v>4</v>
      </c>
      <c r="L19" s="5">
        <v>4</v>
      </c>
      <c r="M19" s="5">
        <v>4</v>
      </c>
      <c r="N19" s="5">
        <v>4</v>
      </c>
      <c r="O19" s="5">
        <v>4</v>
      </c>
      <c r="P19" s="5">
        <v>4</v>
      </c>
      <c r="Q19" s="5">
        <v>4</v>
      </c>
      <c r="R19" s="4" t="s">
        <v>38</v>
      </c>
      <c r="S19" s="5">
        <v>4</v>
      </c>
      <c r="T19" s="5">
        <v>4</v>
      </c>
      <c r="U19" s="5">
        <v>2</v>
      </c>
      <c r="V19" s="5">
        <v>4</v>
      </c>
      <c r="W19" s="5">
        <v>4</v>
      </c>
      <c r="X19" s="5">
        <v>4</v>
      </c>
      <c r="Y19" s="5">
        <v>4</v>
      </c>
      <c r="Z19" s="4" t="s">
        <v>38</v>
      </c>
      <c r="AA19" s="4" t="s">
        <v>170</v>
      </c>
      <c r="AB19" s="5">
        <v>4</v>
      </c>
      <c r="AC19" s="5">
        <v>4</v>
      </c>
      <c r="AD19" s="5">
        <v>4</v>
      </c>
      <c r="AE19" s="5">
        <v>4</v>
      </c>
      <c r="AF19" s="5">
        <v>4</v>
      </c>
      <c r="AG19" s="5">
        <v>4</v>
      </c>
      <c r="AH19" s="4" t="s">
        <v>38</v>
      </c>
    </row>
    <row r="20" spans="1:34">
      <c r="A20" s="2">
        <v>64</v>
      </c>
      <c r="B20" s="3">
        <v>45773.591724537036</v>
      </c>
      <c r="C20" s="3">
        <v>45773.595000000001</v>
      </c>
      <c r="D20" s="4" t="s">
        <v>171</v>
      </c>
      <c r="E20" s="4">
        <v>2702245431</v>
      </c>
      <c r="F20" s="4" t="s">
        <v>35</v>
      </c>
      <c r="G20" s="4" t="s">
        <v>106</v>
      </c>
      <c r="H20" s="41">
        <v>1</v>
      </c>
      <c r="I20" s="9" t="s">
        <v>40</v>
      </c>
      <c r="J20" s="5">
        <v>1</v>
      </c>
      <c r="K20" s="5">
        <v>4</v>
      </c>
      <c r="L20" s="5">
        <v>4</v>
      </c>
      <c r="M20" s="5">
        <v>4</v>
      </c>
      <c r="N20" s="5">
        <v>4</v>
      </c>
      <c r="O20" s="5">
        <v>4</v>
      </c>
      <c r="P20" s="5">
        <v>4</v>
      </c>
      <c r="Q20" s="5">
        <v>4</v>
      </c>
      <c r="R20" s="4" t="s">
        <v>38</v>
      </c>
      <c r="S20" s="5">
        <v>4</v>
      </c>
      <c r="T20" s="5">
        <v>4</v>
      </c>
      <c r="U20" s="5">
        <v>4</v>
      </c>
      <c r="V20" s="5">
        <v>4</v>
      </c>
      <c r="W20" s="5">
        <v>4</v>
      </c>
      <c r="X20" s="5">
        <v>4</v>
      </c>
      <c r="Y20" s="5">
        <v>4</v>
      </c>
      <c r="Z20" s="4" t="s">
        <v>38</v>
      </c>
      <c r="AA20" s="4" t="s">
        <v>38</v>
      </c>
      <c r="AB20" s="5">
        <v>4</v>
      </c>
      <c r="AC20" s="5">
        <v>4</v>
      </c>
      <c r="AD20" s="5">
        <v>4</v>
      </c>
      <c r="AE20" s="5">
        <v>4</v>
      </c>
      <c r="AF20" s="5">
        <v>4</v>
      </c>
      <c r="AG20" s="5">
        <v>4</v>
      </c>
      <c r="AH20" s="4" t="s">
        <v>38</v>
      </c>
    </row>
    <row r="21" spans="1:34">
      <c r="A21" s="2">
        <v>65</v>
      </c>
      <c r="B21" s="3">
        <v>45773.593449074076</v>
      </c>
      <c r="C21" s="3">
        <v>45773.595543981479</v>
      </c>
      <c r="D21" s="4" t="s">
        <v>172</v>
      </c>
      <c r="E21" s="4">
        <v>2702308810</v>
      </c>
      <c r="F21" s="4" t="s">
        <v>35</v>
      </c>
      <c r="G21" s="4" t="s">
        <v>161</v>
      </c>
      <c r="H21" s="41">
        <v>1</v>
      </c>
      <c r="I21" s="9" t="s">
        <v>40</v>
      </c>
      <c r="J21" s="5">
        <v>2</v>
      </c>
      <c r="K21" s="5">
        <v>4</v>
      </c>
      <c r="L21" s="5">
        <v>4</v>
      </c>
      <c r="M21" s="5">
        <v>4</v>
      </c>
      <c r="N21" s="5">
        <v>4</v>
      </c>
      <c r="O21" s="5">
        <v>4</v>
      </c>
      <c r="P21" s="5">
        <v>4</v>
      </c>
      <c r="Q21" s="5">
        <v>4</v>
      </c>
      <c r="R21" s="4" t="s">
        <v>38</v>
      </c>
      <c r="S21" s="5">
        <v>4</v>
      </c>
      <c r="T21" s="5">
        <v>4</v>
      </c>
      <c r="U21" s="5">
        <v>4</v>
      </c>
      <c r="V21" s="5">
        <v>4</v>
      </c>
      <c r="W21" s="5">
        <v>4</v>
      </c>
      <c r="X21" s="5">
        <v>4</v>
      </c>
      <c r="Y21" s="5">
        <v>4</v>
      </c>
      <c r="Z21" s="4" t="s">
        <v>38</v>
      </c>
      <c r="AA21" s="4" t="s">
        <v>38</v>
      </c>
      <c r="AB21" s="5">
        <v>4</v>
      </c>
      <c r="AC21" s="5">
        <v>4</v>
      </c>
      <c r="AD21" s="5">
        <v>4</v>
      </c>
      <c r="AE21" s="5">
        <v>4</v>
      </c>
      <c r="AF21" s="5">
        <v>4</v>
      </c>
      <c r="AG21" s="5">
        <v>4</v>
      </c>
      <c r="AH21" s="4" t="s">
        <v>38</v>
      </c>
    </row>
    <row r="22" spans="1:34">
      <c r="A22" s="2">
        <v>66</v>
      </c>
      <c r="B22" s="3">
        <v>45773.596608796302</v>
      </c>
      <c r="C22" s="3">
        <v>45773.599305555559</v>
      </c>
      <c r="D22" s="4" t="s">
        <v>173</v>
      </c>
      <c r="E22" s="4">
        <v>2702239681</v>
      </c>
      <c r="F22" s="4" t="s">
        <v>35</v>
      </c>
      <c r="G22" s="4" t="s">
        <v>36</v>
      </c>
      <c r="H22" s="41">
        <v>1</v>
      </c>
      <c r="I22" s="9" t="s">
        <v>40</v>
      </c>
      <c r="J22" s="5">
        <v>3</v>
      </c>
      <c r="K22" s="5">
        <v>5</v>
      </c>
      <c r="L22" s="5">
        <v>5</v>
      </c>
      <c r="M22" s="5">
        <v>5</v>
      </c>
      <c r="N22" s="5">
        <v>5</v>
      </c>
      <c r="O22" s="5">
        <v>5</v>
      </c>
      <c r="P22" s="5">
        <v>5</v>
      </c>
      <c r="Q22" s="5">
        <v>5</v>
      </c>
      <c r="R22" s="4" t="s">
        <v>174</v>
      </c>
      <c r="S22" s="5">
        <v>5</v>
      </c>
      <c r="T22" s="5">
        <v>5</v>
      </c>
      <c r="U22" s="5">
        <v>5</v>
      </c>
      <c r="V22" s="5">
        <v>5</v>
      </c>
      <c r="W22" s="5">
        <v>5</v>
      </c>
      <c r="X22" s="5">
        <v>5</v>
      </c>
      <c r="Y22" s="5">
        <v>5</v>
      </c>
      <c r="Z22" s="4" t="s">
        <v>175</v>
      </c>
      <c r="AA22" s="4" t="s">
        <v>176</v>
      </c>
      <c r="AB22" s="5">
        <v>5</v>
      </c>
      <c r="AC22" s="5">
        <v>5</v>
      </c>
      <c r="AD22" s="5">
        <v>5</v>
      </c>
      <c r="AE22" s="5">
        <v>5</v>
      </c>
      <c r="AF22" s="5">
        <v>1</v>
      </c>
      <c r="AG22" s="5">
        <v>5</v>
      </c>
      <c r="AH22" s="4" t="s">
        <v>177</v>
      </c>
    </row>
    <row r="23" spans="1:34">
      <c r="A23" s="2">
        <v>67</v>
      </c>
      <c r="B23" s="3">
        <v>45773.598622685182</v>
      </c>
      <c r="C23" s="3">
        <v>45773.60019675926</v>
      </c>
      <c r="D23" s="4" t="s">
        <v>178</v>
      </c>
      <c r="E23" s="4">
        <v>2702228734</v>
      </c>
      <c r="F23" s="4" t="s">
        <v>35</v>
      </c>
      <c r="G23" s="4" t="s">
        <v>36</v>
      </c>
      <c r="H23" s="41">
        <v>1</v>
      </c>
      <c r="I23" s="9" t="s">
        <v>40</v>
      </c>
      <c r="J23" s="5">
        <v>1</v>
      </c>
      <c r="K23" s="5">
        <v>4</v>
      </c>
      <c r="L23" s="5">
        <v>4</v>
      </c>
      <c r="M23" s="5">
        <v>4</v>
      </c>
      <c r="N23" s="5">
        <v>4</v>
      </c>
      <c r="O23" s="5">
        <v>5</v>
      </c>
      <c r="P23" s="5">
        <v>5</v>
      </c>
      <c r="Q23" s="5">
        <v>5</v>
      </c>
      <c r="R23" s="4" t="s">
        <v>38</v>
      </c>
      <c r="S23" s="5">
        <v>4</v>
      </c>
      <c r="T23" s="5">
        <v>4</v>
      </c>
      <c r="U23" s="5">
        <v>4</v>
      </c>
      <c r="V23" s="5">
        <v>4</v>
      </c>
      <c r="W23" s="5">
        <v>4</v>
      </c>
      <c r="X23" s="5">
        <v>4</v>
      </c>
      <c r="Y23" s="5">
        <v>4</v>
      </c>
      <c r="Z23" s="4" t="s">
        <v>38</v>
      </c>
      <c r="AA23" s="4" t="s">
        <v>38</v>
      </c>
      <c r="AB23" s="5">
        <v>4</v>
      </c>
      <c r="AC23" s="5">
        <v>4</v>
      </c>
      <c r="AD23" s="5">
        <v>4</v>
      </c>
      <c r="AE23" s="5">
        <v>4</v>
      </c>
      <c r="AF23" s="5">
        <v>4</v>
      </c>
      <c r="AG23" s="5">
        <v>4</v>
      </c>
      <c r="AH23" s="4" t="s">
        <v>38</v>
      </c>
    </row>
    <row r="24" spans="1:34">
      <c r="A24" s="2">
        <v>68</v>
      </c>
      <c r="B24" s="3">
        <v>45773.602268518523</v>
      </c>
      <c r="C24" s="3">
        <v>45773.603819444441</v>
      </c>
      <c r="D24" s="4" t="s">
        <v>179</v>
      </c>
      <c r="E24" s="4">
        <v>2702228223</v>
      </c>
      <c r="F24" s="4" t="s">
        <v>35</v>
      </c>
      <c r="G24" s="4" t="s">
        <v>36</v>
      </c>
      <c r="H24" s="41">
        <v>1</v>
      </c>
      <c r="I24" s="9" t="s">
        <v>40</v>
      </c>
      <c r="J24" s="5">
        <v>1</v>
      </c>
      <c r="K24" s="5">
        <v>4</v>
      </c>
      <c r="L24" s="5">
        <v>4</v>
      </c>
      <c r="M24" s="5">
        <v>4</v>
      </c>
      <c r="N24" s="5">
        <v>4</v>
      </c>
      <c r="O24" s="5">
        <v>4</v>
      </c>
      <c r="P24" s="5">
        <v>4</v>
      </c>
      <c r="Q24" s="5">
        <v>4</v>
      </c>
      <c r="R24" s="4" t="s">
        <v>38</v>
      </c>
      <c r="S24" s="5">
        <v>4</v>
      </c>
      <c r="T24" s="5">
        <v>4</v>
      </c>
      <c r="U24" s="5">
        <v>4</v>
      </c>
      <c r="V24" s="5">
        <v>4</v>
      </c>
      <c r="W24" s="5">
        <v>4</v>
      </c>
      <c r="X24" s="5">
        <v>4</v>
      </c>
      <c r="Y24" s="5">
        <v>4</v>
      </c>
      <c r="Z24" s="4" t="s">
        <v>38</v>
      </c>
      <c r="AA24" s="4" t="s">
        <v>38</v>
      </c>
      <c r="AB24" s="5">
        <v>4</v>
      </c>
      <c r="AC24" s="5">
        <v>4</v>
      </c>
      <c r="AD24" s="5">
        <v>4</v>
      </c>
      <c r="AE24" s="5">
        <v>4</v>
      </c>
      <c r="AF24" s="5">
        <v>4</v>
      </c>
      <c r="AG24" s="5">
        <v>4</v>
      </c>
      <c r="AH24" s="4" t="s">
        <v>38</v>
      </c>
    </row>
    <row r="25" spans="1:34">
      <c r="A25" s="2">
        <v>69</v>
      </c>
      <c r="B25" s="3">
        <v>45773.608287037037</v>
      </c>
      <c r="C25" s="3">
        <v>45773.60864583333</v>
      </c>
      <c r="D25" s="4" t="s">
        <v>180</v>
      </c>
      <c r="E25" s="4">
        <v>2702239750</v>
      </c>
      <c r="F25" s="4" t="s">
        <v>35</v>
      </c>
      <c r="G25" s="4" t="s">
        <v>36</v>
      </c>
      <c r="H25" s="41">
        <v>1</v>
      </c>
      <c r="I25" s="9" t="s">
        <v>40</v>
      </c>
      <c r="J25" s="5">
        <v>1</v>
      </c>
      <c r="K25" s="5">
        <v>4</v>
      </c>
      <c r="L25" s="5">
        <v>4</v>
      </c>
      <c r="M25" s="5">
        <v>4</v>
      </c>
      <c r="N25" s="5">
        <v>4</v>
      </c>
      <c r="O25" s="5">
        <v>4</v>
      </c>
      <c r="P25" s="5">
        <v>4</v>
      </c>
      <c r="Q25" s="5">
        <v>4</v>
      </c>
      <c r="R25" s="4" t="s">
        <v>38</v>
      </c>
      <c r="S25" s="5">
        <v>4</v>
      </c>
      <c r="T25" s="5">
        <v>4</v>
      </c>
      <c r="U25" s="5">
        <v>4</v>
      </c>
      <c r="V25" s="5">
        <v>4</v>
      </c>
      <c r="W25" s="5">
        <v>4</v>
      </c>
      <c r="X25" s="5">
        <v>4</v>
      </c>
      <c r="Y25" s="5">
        <v>4</v>
      </c>
      <c r="Z25" s="4" t="s">
        <v>38</v>
      </c>
      <c r="AA25" s="4" t="s">
        <v>38</v>
      </c>
      <c r="AB25" s="5">
        <v>4</v>
      </c>
      <c r="AC25" s="5">
        <v>4</v>
      </c>
      <c r="AD25" s="5">
        <v>4</v>
      </c>
      <c r="AE25" s="5">
        <v>4</v>
      </c>
      <c r="AF25" s="5">
        <v>4</v>
      </c>
      <c r="AG25" s="5">
        <v>4</v>
      </c>
      <c r="AH25" s="4" t="s">
        <v>38</v>
      </c>
    </row>
    <row r="26" spans="1:34">
      <c r="A26" s="2">
        <v>70</v>
      </c>
      <c r="B26" s="3">
        <v>45773.605370370373</v>
      </c>
      <c r="C26" s="3">
        <v>45773.609270833331</v>
      </c>
      <c r="D26" s="4" t="s">
        <v>181</v>
      </c>
      <c r="E26" s="4">
        <v>2702303362</v>
      </c>
      <c r="F26" s="4" t="s">
        <v>35</v>
      </c>
      <c r="G26" s="4" t="s">
        <v>36</v>
      </c>
      <c r="H26" s="41">
        <v>1</v>
      </c>
      <c r="I26" s="9" t="s">
        <v>40</v>
      </c>
      <c r="J26" s="5">
        <v>2</v>
      </c>
      <c r="K26" s="5">
        <v>4</v>
      </c>
      <c r="L26" s="5">
        <v>4</v>
      </c>
      <c r="M26" s="5">
        <v>5</v>
      </c>
      <c r="N26" s="5">
        <v>4</v>
      </c>
      <c r="O26" s="5">
        <v>5</v>
      </c>
      <c r="P26" s="5">
        <v>4</v>
      </c>
      <c r="Q26" s="5">
        <v>4</v>
      </c>
      <c r="R26" s="4" t="s">
        <v>38</v>
      </c>
      <c r="S26" s="5">
        <v>4</v>
      </c>
      <c r="T26" s="5">
        <v>5</v>
      </c>
      <c r="U26" s="5">
        <v>5</v>
      </c>
      <c r="V26" s="5">
        <v>4</v>
      </c>
      <c r="W26" s="5">
        <v>5</v>
      </c>
      <c r="X26" s="5">
        <v>5</v>
      </c>
      <c r="Y26" s="5">
        <v>5</v>
      </c>
      <c r="Z26" s="4" t="s">
        <v>182</v>
      </c>
      <c r="AA26" s="4" t="s">
        <v>38</v>
      </c>
      <c r="AB26" s="5">
        <v>4</v>
      </c>
      <c r="AC26" s="5">
        <v>5</v>
      </c>
      <c r="AD26" s="5">
        <v>5</v>
      </c>
      <c r="AE26" s="5">
        <v>4</v>
      </c>
      <c r="AF26" s="5">
        <v>3</v>
      </c>
      <c r="AG26" s="5">
        <v>4</v>
      </c>
      <c r="AH26" s="4" t="s">
        <v>38</v>
      </c>
    </row>
    <row r="27" spans="1:34">
      <c r="A27" s="2">
        <v>74</v>
      </c>
      <c r="B27" s="3">
        <v>45773.619039351863</v>
      </c>
      <c r="C27" s="3">
        <v>45773.620393518519</v>
      </c>
      <c r="D27" s="4" t="s">
        <v>188</v>
      </c>
      <c r="E27" s="4">
        <v>2702262072</v>
      </c>
      <c r="F27" s="4" t="s">
        <v>35</v>
      </c>
      <c r="G27" s="4" t="s">
        <v>147</v>
      </c>
      <c r="H27" s="41">
        <v>1</v>
      </c>
      <c r="I27" s="9" t="s">
        <v>40</v>
      </c>
      <c r="J27" s="5">
        <v>1</v>
      </c>
      <c r="K27" s="5">
        <v>4</v>
      </c>
      <c r="L27" s="5">
        <v>4</v>
      </c>
      <c r="M27" s="5">
        <v>4</v>
      </c>
      <c r="N27" s="5">
        <v>4</v>
      </c>
      <c r="O27" s="5">
        <v>4</v>
      </c>
      <c r="P27" s="5">
        <v>4</v>
      </c>
      <c r="Q27" s="5">
        <v>4</v>
      </c>
      <c r="R27" s="4" t="s">
        <v>38</v>
      </c>
      <c r="S27" s="5">
        <v>4</v>
      </c>
      <c r="T27" s="5">
        <v>4</v>
      </c>
      <c r="U27" s="5">
        <v>4</v>
      </c>
      <c r="V27" s="5">
        <v>4</v>
      </c>
      <c r="W27" s="5">
        <v>4</v>
      </c>
      <c r="X27" s="5">
        <v>4</v>
      </c>
      <c r="Y27" s="5">
        <v>4</v>
      </c>
      <c r="Z27" s="4" t="s">
        <v>38</v>
      </c>
      <c r="AA27" s="4" t="s">
        <v>38</v>
      </c>
      <c r="AB27" s="5">
        <v>4</v>
      </c>
      <c r="AC27" s="5">
        <v>4</v>
      </c>
      <c r="AD27" s="5">
        <v>4</v>
      </c>
      <c r="AE27" s="5">
        <v>4</v>
      </c>
      <c r="AF27" s="5">
        <v>4</v>
      </c>
      <c r="AG27" s="5">
        <v>4</v>
      </c>
      <c r="AH27" s="4" t="s">
        <v>38</v>
      </c>
    </row>
    <row r="28" spans="1:34">
      <c r="A28" s="2">
        <v>95</v>
      </c>
      <c r="B28" s="3">
        <v>45773.764016203713</v>
      </c>
      <c r="C28" s="3">
        <v>45773.766550925917</v>
      </c>
      <c r="D28" s="4" t="s">
        <v>233</v>
      </c>
      <c r="E28" s="4">
        <v>2702250450</v>
      </c>
      <c r="F28" s="4" t="s">
        <v>234</v>
      </c>
      <c r="G28" s="4" t="s">
        <v>235</v>
      </c>
      <c r="H28" s="41">
        <v>1</v>
      </c>
      <c r="I28" s="14" t="s">
        <v>40</v>
      </c>
      <c r="J28" s="5">
        <v>3</v>
      </c>
      <c r="K28" s="5">
        <v>4</v>
      </c>
      <c r="L28" s="5">
        <v>4</v>
      </c>
      <c r="M28" s="5">
        <v>4</v>
      </c>
      <c r="N28" s="5">
        <v>4</v>
      </c>
      <c r="O28" s="5">
        <v>4</v>
      </c>
      <c r="P28" s="5">
        <v>4</v>
      </c>
      <c r="Q28" s="5">
        <v>4</v>
      </c>
      <c r="R28" s="4" t="s">
        <v>38</v>
      </c>
      <c r="S28" s="5">
        <v>4</v>
      </c>
      <c r="T28" s="5">
        <v>4</v>
      </c>
      <c r="U28" s="5">
        <v>4</v>
      </c>
      <c r="V28" s="5">
        <v>4</v>
      </c>
      <c r="W28" s="5">
        <v>4</v>
      </c>
      <c r="X28" s="5">
        <v>4</v>
      </c>
      <c r="Y28" s="5">
        <v>4</v>
      </c>
      <c r="Z28" s="4" t="s">
        <v>38</v>
      </c>
      <c r="AA28" s="4" t="s">
        <v>38</v>
      </c>
      <c r="AB28" s="5">
        <v>4</v>
      </c>
      <c r="AC28" s="5">
        <v>4</v>
      </c>
      <c r="AD28" s="5">
        <v>4</v>
      </c>
      <c r="AE28" s="5">
        <v>4</v>
      </c>
      <c r="AF28" s="5">
        <v>4</v>
      </c>
      <c r="AG28" s="5">
        <v>4</v>
      </c>
      <c r="AH28" s="4" t="s">
        <v>38</v>
      </c>
    </row>
    <row r="29" spans="1:34">
      <c r="A29" s="2">
        <v>96</v>
      </c>
      <c r="B29" s="3">
        <v>45773.766226851847</v>
      </c>
      <c r="C29" s="3">
        <v>45773.768171296288</v>
      </c>
      <c r="D29" s="4" t="s">
        <v>236</v>
      </c>
      <c r="E29" s="4">
        <v>2702249316</v>
      </c>
      <c r="F29" s="4" t="s">
        <v>35</v>
      </c>
      <c r="G29" s="4" t="s">
        <v>237</v>
      </c>
      <c r="H29" s="41">
        <v>1</v>
      </c>
      <c r="I29" s="9" t="s">
        <v>40</v>
      </c>
      <c r="J29" s="5">
        <v>1</v>
      </c>
      <c r="K29" s="5">
        <v>3</v>
      </c>
      <c r="L29" s="5">
        <v>4</v>
      </c>
      <c r="M29" s="5">
        <v>4</v>
      </c>
      <c r="N29" s="5">
        <v>4</v>
      </c>
      <c r="O29" s="5">
        <v>4</v>
      </c>
      <c r="P29" s="5">
        <v>4</v>
      </c>
      <c r="Q29" s="5">
        <v>4</v>
      </c>
      <c r="R29" s="4" t="s">
        <v>38</v>
      </c>
      <c r="S29" s="5">
        <v>4</v>
      </c>
      <c r="T29" s="5">
        <v>4</v>
      </c>
      <c r="U29" s="5">
        <v>4</v>
      </c>
      <c r="V29" s="5">
        <v>4</v>
      </c>
      <c r="W29" s="5">
        <v>4</v>
      </c>
      <c r="X29" s="5">
        <v>4</v>
      </c>
      <c r="Y29" s="5">
        <v>4</v>
      </c>
      <c r="Z29" s="4" t="s">
        <v>38</v>
      </c>
      <c r="AA29" s="4" t="s">
        <v>38</v>
      </c>
      <c r="AB29" s="5">
        <v>4</v>
      </c>
      <c r="AC29" s="5">
        <v>4</v>
      </c>
      <c r="AD29" s="5">
        <v>4</v>
      </c>
      <c r="AE29" s="5">
        <v>2</v>
      </c>
      <c r="AF29" s="5">
        <v>2</v>
      </c>
      <c r="AG29" s="5">
        <v>4</v>
      </c>
      <c r="AH29" s="4" t="s">
        <v>238</v>
      </c>
    </row>
    <row r="30" spans="1:34">
      <c r="A30" s="2">
        <v>97</v>
      </c>
      <c r="B30" s="3">
        <v>45773.776747685188</v>
      </c>
      <c r="C30" s="3">
        <v>45773.778506944444</v>
      </c>
      <c r="D30" s="4" t="s">
        <v>239</v>
      </c>
      <c r="E30" s="4">
        <v>2702261574</v>
      </c>
      <c r="F30" s="4" t="s">
        <v>35</v>
      </c>
      <c r="G30" s="4" t="s">
        <v>161</v>
      </c>
      <c r="H30" s="41">
        <v>1</v>
      </c>
      <c r="I30" s="9" t="s">
        <v>40</v>
      </c>
      <c r="J30" s="5">
        <v>2</v>
      </c>
      <c r="K30" s="5">
        <v>3</v>
      </c>
      <c r="L30" s="5">
        <v>4</v>
      </c>
      <c r="M30" s="5">
        <v>4</v>
      </c>
      <c r="N30" s="5">
        <v>4</v>
      </c>
      <c r="O30" s="5">
        <v>5</v>
      </c>
      <c r="P30" s="5">
        <v>5</v>
      </c>
      <c r="Q30" s="5">
        <v>5</v>
      </c>
      <c r="R30" s="4" t="s">
        <v>38</v>
      </c>
      <c r="S30" s="5">
        <v>4</v>
      </c>
      <c r="T30" s="5">
        <v>4</v>
      </c>
      <c r="U30" s="5">
        <v>2</v>
      </c>
      <c r="V30" s="5">
        <v>5</v>
      </c>
      <c r="W30" s="5">
        <v>4</v>
      </c>
      <c r="X30" s="5">
        <v>5</v>
      </c>
      <c r="Y30" s="5">
        <v>5</v>
      </c>
      <c r="Z30" s="4" t="s">
        <v>38</v>
      </c>
      <c r="AA30" s="4" t="s">
        <v>38</v>
      </c>
      <c r="AB30" s="5">
        <v>5</v>
      </c>
      <c r="AC30" s="5">
        <v>5</v>
      </c>
      <c r="AD30" s="5">
        <v>5</v>
      </c>
      <c r="AE30" s="5">
        <v>4</v>
      </c>
      <c r="AF30" s="5">
        <v>4</v>
      </c>
      <c r="AG30" s="5">
        <v>4</v>
      </c>
      <c r="AH30" s="4" t="s">
        <v>240</v>
      </c>
    </row>
    <row r="31" spans="1:34">
      <c r="A31" s="2">
        <v>99</v>
      </c>
      <c r="B31" s="3">
        <v>45773.810289351852</v>
      </c>
      <c r="C31" s="3">
        <v>45773.811111111107</v>
      </c>
      <c r="D31" s="4" t="s">
        <v>242</v>
      </c>
      <c r="E31" s="4">
        <v>2702352250</v>
      </c>
      <c r="F31" s="4" t="s">
        <v>35</v>
      </c>
      <c r="G31" s="4" t="s">
        <v>36</v>
      </c>
      <c r="H31" s="41">
        <v>1</v>
      </c>
      <c r="I31" s="9" t="s">
        <v>40</v>
      </c>
      <c r="J31" s="5">
        <v>1</v>
      </c>
      <c r="K31" s="5">
        <v>3</v>
      </c>
      <c r="L31" s="5">
        <v>3</v>
      </c>
      <c r="M31" s="5">
        <v>3</v>
      </c>
      <c r="N31" s="5">
        <v>3</v>
      </c>
      <c r="O31" s="5">
        <v>3</v>
      </c>
      <c r="P31" s="5">
        <v>3</v>
      </c>
      <c r="Q31" s="5">
        <v>3</v>
      </c>
      <c r="R31" s="4" t="s">
        <v>38</v>
      </c>
      <c r="S31" s="5">
        <v>3</v>
      </c>
      <c r="T31" s="5">
        <v>3</v>
      </c>
      <c r="U31" s="5">
        <v>3</v>
      </c>
      <c r="V31" s="5">
        <v>3</v>
      </c>
      <c r="W31" s="5">
        <v>3</v>
      </c>
      <c r="X31" s="5">
        <v>3</v>
      </c>
      <c r="Y31" s="5">
        <v>3</v>
      </c>
      <c r="Z31" s="4" t="s">
        <v>38</v>
      </c>
      <c r="AA31" s="4" t="s">
        <v>38</v>
      </c>
      <c r="AB31" s="5">
        <v>3</v>
      </c>
      <c r="AC31" s="5">
        <v>3</v>
      </c>
      <c r="AD31" s="5">
        <v>3</v>
      </c>
      <c r="AE31" s="5">
        <v>3</v>
      </c>
      <c r="AF31" s="5">
        <v>3</v>
      </c>
      <c r="AG31" s="5">
        <v>3</v>
      </c>
      <c r="AH31" s="4" t="s">
        <v>38</v>
      </c>
    </row>
    <row r="32" spans="1:34">
      <c r="A32" s="2">
        <v>100</v>
      </c>
      <c r="B32" s="3">
        <v>45773.816354166673</v>
      </c>
      <c r="C32" s="3">
        <v>45773.817696759259</v>
      </c>
      <c r="D32" s="4" t="s">
        <v>243</v>
      </c>
      <c r="E32" s="4">
        <v>2702343523</v>
      </c>
      <c r="F32" s="4" t="s">
        <v>35</v>
      </c>
      <c r="G32" s="4" t="s">
        <v>36</v>
      </c>
      <c r="H32" s="41">
        <v>1</v>
      </c>
      <c r="I32" s="9" t="s">
        <v>40</v>
      </c>
      <c r="J32" s="5">
        <v>1</v>
      </c>
      <c r="K32" s="5">
        <v>4</v>
      </c>
      <c r="L32" s="5">
        <v>4</v>
      </c>
      <c r="M32" s="5">
        <v>4</v>
      </c>
      <c r="N32" s="5">
        <v>4</v>
      </c>
      <c r="O32" s="5">
        <v>4</v>
      </c>
      <c r="P32" s="5">
        <v>4</v>
      </c>
      <c r="Q32" s="5">
        <v>4</v>
      </c>
      <c r="R32" s="4" t="s">
        <v>244</v>
      </c>
      <c r="S32" s="5">
        <v>4</v>
      </c>
      <c r="T32" s="5">
        <v>4</v>
      </c>
      <c r="U32" s="5">
        <v>4</v>
      </c>
      <c r="V32" s="5">
        <v>4</v>
      </c>
      <c r="W32" s="5">
        <v>4</v>
      </c>
      <c r="X32" s="5">
        <v>4</v>
      </c>
      <c r="Y32" s="5">
        <v>4</v>
      </c>
      <c r="Z32" s="4" t="s">
        <v>245</v>
      </c>
      <c r="AA32" s="4" t="s">
        <v>246</v>
      </c>
      <c r="AB32" s="5">
        <v>4</v>
      </c>
      <c r="AC32" s="5">
        <v>4</v>
      </c>
      <c r="AD32" s="5">
        <v>4</v>
      </c>
      <c r="AE32" s="5">
        <v>4</v>
      </c>
      <c r="AF32" s="5">
        <v>4</v>
      </c>
      <c r="AG32" s="5">
        <v>4</v>
      </c>
      <c r="AH32" s="4" t="s">
        <v>38</v>
      </c>
    </row>
    <row r="33" spans="1:34">
      <c r="A33" s="2">
        <v>101</v>
      </c>
      <c r="B33" s="3">
        <v>45773.818344907413</v>
      </c>
      <c r="C33" s="3">
        <v>45773.8205787037</v>
      </c>
      <c r="D33" s="4" t="s">
        <v>247</v>
      </c>
      <c r="E33" s="4">
        <v>2702374592</v>
      </c>
      <c r="F33" s="4" t="s">
        <v>35</v>
      </c>
      <c r="G33" s="4" t="s">
        <v>36</v>
      </c>
      <c r="H33" s="41">
        <v>1</v>
      </c>
      <c r="I33" s="9" t="s">
        <v>40</v>
      </c>
      <c r="J33" s="5">
        <v>3</v>
      </c>
      <c r="K33" s="5">
        <v>3</v>
      </c>
      <c r="L33" s="5">
        <v>4</v>
      </c>
      <c r="M33" s="5">
        <v>4</v>
      </c>
      <c r="N33" s="5">
        <v>4</v>
      </c>
      <c r="O33" s="5">
        <v>4</v>
      </c>
      <c r="P33" s="5">
        <v>4</v>
      </c>
      <c r="Q33" s="5">
        <v>4</v>
      </c>
      <c r="R33" s="4" t="s">
        <v>248</v>
      </c>
      <c r="S33" s="5">
        <v>4</v>
      </c>
      <c r="T33" s="5">
        <v>4</v>
      </c>
      <c r="U33" s="5">
        <v>4</v>
      </c>
      <c r="V33" s="5">
        <v>4</v>
      </c>
      <c r="W33" s="5">
        <v>4</v>
      </c>
      <c r="X33" s="5">
        <v>4</v>
      </c>
      <c r="Y33" s="5">
        <v>4</v>
      </c>
      <c r="Z33" s="4" t="s">
        <v>249</v>
      </c>
      <c r="AA33" s="4" t="s">
        <v>250</v>
      </c>
      <c r="AB33" s="5">
        <v>4</v>
      </c>
      <c r="AC33" s="5">
        <v>4</v>
      </c>
      <c r="AD33" s="5">
        <v>4</v>
      </c>
      <c r="AE33" s="5">
        <v>4</v>
      </c>
      <c r="AF33" s="5">
        <v>4</v>
      </c>
      <c r="AG33" s="5">
        <v>4</v>
      </c>
      <c r="AH33" s="4" t="s">
        <v>38</v>
      </c>
    </row>
    <row r="34" spans="1:34">
      <c r="A34" s="2">
        <v>103</v>
      </c>
      <c r="B34" s="3">
        <v>45773.832754629628</v>
      </c>
      <c r="C34" s="3">
        <v>45773.834351851852</v>
      </c>
      <c r="D34" s="4" t="s">
        <v>256</v>
      </c>
      <c r="E34" s="4">
        <v>2702228274</v>
      </c>
      <c r="F34" s="4" t="s">
        <v>35</v>
      </c>
      <c r="G34" s="4" t="s">
        <v>36</v>
      </c>
      <c r="H34" s="41">
        <v>1</v>
      </c>
      <c r="I34" s="9" t="s">
        <v>40</v>
      </c>
      <c r="J34" s="5">
        <v>2</v>
      </c>
      <c r="K34" s="5">
        <v>4</v>
      </c>
      <c r="L34" s="5">
        <v>4</v>
      </c>
      <c r="M34" s="5">
        <v>4</v>
      </c>
      <c r="N34" s="5">
        <v>4</v>
      </c>
      <c r="O34" s="5">
        <v>4</v>
      </c>
      <c r="P34" s="5">
        <v>4</v>
      </c>
      <c r="Q34" s="5">
        <v>3</v>
      </c>
      <c r="R34" s="4" t="s">
        <v>257</v>
      </c>
      <c r="S34" s="5">
        <v>4</v>
      </c>
      <c r="T34" s="5">
        <v>4</v>
      </c>
      <c r="U34" s="5">
        <v>4</v>
      </c>
      <c r="V34" s="5">
        <v>4</v>
      </c>
      <c r="W34" s="5">
        <v>4</v>
      </c>
      <c r="X34" s="5">
        <v>4</v>
      </c>
      <c r="Y34" s="5">
        <v>4</v>
      </c>
      <c r="Z34" s="4" t="s">
        <v>38</v>
      </c>
      <c r="AA34" s="4" t="s">
        <v>38</v>
      </c>
      <c r="AB34" s="5">
        <v>4</v>
      </c>
      <c r="AC34" s="5">
        <v>4</v>
      </c>
      <c r="AD34" s="5">
        <v>4</v>
      </c>
      <c r="AE34" s="5">
        <v>4</v>
      </c>
      <c r="AF34" s="5">
        <v>3</v>
      </c>
      <c r="AG34" s="5">
        <v>4</v>
      </c>
      <c r="AH34" s="4" t="s">
        <v>258</v>
      </c>
    </row>
    <row r="35" spans="1:34">
      <c r="A35" s="2">
        <v>108</v>
      </c>
      <c r="B35" s="3">
        <v>45775.782777777778</v>
      </c>
      <c r="C35" s="3">
        <v>45775.784918981481</v>
      </c>
      <c r="D35" s="4" t="s">
        <v>265</v>
      </c>
      <c r="E35" s="4">
        <v>2702337382</v>
      </c>
      <c r="F35" s="4" t="s">
        <v>35</v>
      </c>
      <c r="G35" s="4" t="s">
        <v>36</v>
      </c>
      <c r="H35" s="41">
        <v>1</v>
      </c>
      <c r="I35" s="9" t="s">
        <v>40</v>
      </c>
      <c r="J35" s="5">
        <v>2</v>
      </c>
      <c r="K35" s="5">
        <v>4</v>
      </c>
      <c r="L35" s="5">
        <v>4</v>
      </c>
      <c r="M35" s="5">
        <v>5</v>
      </c>
      <c r="N35" s="5">
        <v>4</v>
      </c>
      <c r="O35" s="5">
        <v>5</v>
      </c>
      <c r="P35" s="5">
        <v>4</v>
      </c>
      <c r="Q35" s="5">
        <v>4</v>
      </c>
      <c r="R35" s="4" t="s">
        <v>38</v>
      </c>
      <c r="S35" s="5">
        <v>4</v>
      </c>
      <c r="T35" s="5">
        <v>4</v>
      </c>
      <c r="U35" s="5">
        <v>4</v>
      </c>
      <c r="V35" s="5">
        <v>4</v>
      </c>
      <c r="W35" s="5">
        <v>4</v>
      </c>
      <c r="X35" s="5">
        <v>4</v>
      </c>
      <c r="Y35" s="5">
        <v>4</v>
      </c>
      <c r="Z35" s="4" t="s">
        <v>38</v>
      </c>
      <c r="AA35" s="4" t="s">
        <v>38</v>
      </c>
      <c r="AB35" s="5">
        <v>4</v>
      </c>
      <c r="AC35" s="5">
        <v>4</v>
      </c>
      <c r="AD35" s="5">
        <v>4</v>
      </c>
      <c r="AE35" s="5">
        <v>4</v>
      </c>
      <c r="AF35" s="5">
        <v>4</v>
      </c>
      <c r="AG35" s="5">
        <v>4</v>
      </c>
      <c r="AH35" s="4" t="s">
        <v>38</v>
      </c>
    </row>
    <row r="36" spans="1:34">
      <c r="A36" s="2">
        <v>110</v>
      </c>
      <c r="B36" s="3">
        <v>45776.601342592592</v>
      </c>
      <c r="C36" s="3">
        <v>45776.604849537027</v>
      </c>
      <c r="D36" s="4" t="s">
        <v>267</v>
      </c>
      <c r="E36" s="4">
        <v>2702279621</v>
      </c>
      <c r="F36" s="4" t="s">
        <v>35</v>
      </c>
      <c r="G36" s="4" t="s">
        <v>36</v>
      </c>
      <c r="H36" s="41">
        <v>1</v>
      </c>
      <c r="I36" s="9" t="s">
        <v>40</v>
      </c>
      <c r="J36" s="5">
        <v>1</v>
      </c>
      <c r="K36" s="5">
        <v>5</v>
      </c>
      <c r="L36" s="5">
        <v>5</v>
      </c>
      <c r="M36" s="5">
        <v>5</v>
      </c>
      <c r="N36" s="5">
        <v>5</v>
      </c>
      <c r="O36" s="5">
        <v>4</v>
      </c>
      <c r="P36" s="5">
        <v>5</v>
      </c>
      <c r="Q36" s="5">
        <v>5</v>
      </c>
      <c r="R36" s="4" t="s">
        <v>38</v>
      </c>
      <c r="S36" s="5">
        <v>4</v>
      </c>
      <c r="T36" s="5">
        <v>5</v>
      </c>
      <c r="U36" s="5">
        <v>4</v>
      </c>
      <c r="V36" s="5">
        <v>4</v>
      </c>
      <c r="W36" s="5">
        <v>4</v>
      </c>
      <c r="X36" s="5">
        <v>4</v>
      </c>
      <c r="Y36" s="5">
        <v>5</v>
      </c>
      <c r="Z36" s="4" t="s">
        <v>38</v>
      </c>
      <c r="AA36" s="4" t="s">
        <v>38</v>
      </c>
      <c r="AB36" s="5">
        <v>5</v>
      </c>
      <c r="AC36" s="5">
        <v>5</v>
      </c>
      <c r="AD36" s="5">
        <v>5</v>
      </c>
      <c r="AE36" s="5">
        <v>5</v>
      </c>
      <c r="AF36" s="5">
        <v>4</v>
      </c>
      <c r="AG36" s="5">
        <v>4</v>
      </c>
      <c r="AH36" s="4" t="s">
        <v>38</v>
      </c>
    </row>
    <row r="37" spans="1:34">
      <c r="A37" s="2">
        <v>111</v>
      </c>
      <c r="B37" s="3">
        <v>45776.994618055563</v>
      </c>
      <c r="C37" s="3">
        <v>45776.997418981482</v>
      </c>
      <c r="D37" s="4" t="s">
        <v>268</v>
      </c>
      <c r="E37" s="4">
        <v>2702227901</v>
      </c>
      <c r="F37" s="4" t="s">
        <v>35</v>
      </c>
      <c r="G37" s="4" t="s">
        <v>36</v>
      </c>
      <c r="H37" s="41">
        <v>1</v>
      </c>
      <c r="I37" s="9" t="s">
        <v>40</v>
      </c>
      <c r="J37" s="5">
        <v>1</v>
      </c>
      <c r="K37" s="5">
        <v>3</v>
      </c>
      <c r="L37" s="5">
        <v>3</v>
      </c>
      <c r="M37" s="5">
        <v>4</v>
      </c>
      <c r="N37" s="5">
        <v>4</v>
      </c>
      <c r="O37" s="5">
        <v>4</v>
      </c>
      <c r="P37" s="5">
        <v>4</v>
      </c>
      <c r="Q37" s="5">
        <v>4</v>
      </c>
      <c r="R37" s="4" t="s">
        <v>38</v>
      </c>
      <c r="S37" s="5">
        <v>4</v>
      </c>
      <c r="T37" s="5">
        <v>4</v>
      </c>
      <c r="U37" s="5">
        <v>4</v>
      </c>
      <c r="V37" s="5">
        <v>4</v>
      </c>
      <c r="W37" s="5">
        <v>4</v>
      </c>
      <c r="X37" s="5">
        <v>4</v>
      </c>
      <c r="Y37" s="5">
        <v>4</v>
      </c>
      <c r="Z37" s="4" t="s">
        <v>38</v>
      </c>
      <c r="AA37" s="4" t="s">
        <v>38</v>
      </c>
      <c r="AB37" s="5">
        <v>5</v>
      </c>
      <c r="AC37" s="5">
        <v>5</v>
      </c>
      <c r="AD37" s="5">
        <v>5</v>
      </c>
      <c r="AE37" s="5">
        <v>5</v>
      </c>
      <c r="AF37" s="5">
        <v>5</v>
      </c>
      <c r="AG37" s="5">
        <v>5</v>
      </c>
      <c r="AH37" s="4" t="s">
        <v>38</v>
      </c>
    </row>
    <row r="38" spans="1:34">
      <c r="A38" s="2">
        <v>13</v>
      </c>
      <c r="B38" s="3">
        <v>45752.799872685187</v>
      </c>
      <c r="C38" s="3">
        <v>45752.803020833337</v>
      </c>
      <c r="D38" s="4" t="s">
        <v>59</v>
      </c>
      <c r="E38" s="4">
        <v>2702311566</v>
      </c>
      <c r="F38" s="4" t="s">
        <v>35</v>
      </c>
      <c r="G38" s="4" t="s">
        <v>36</v>
      </c>
      <c r="H38" s="41">
        <v>1</v>
      </c>
      <c r="I38" s="15" t="s">
        <v>60</v>
      </c>
      <c r="J38" s="5">
        <v>1</v>
      </c>
      <c r="K38" s="5">
        <v>4</v>
      </c>
      <c r="L38" s="5">
        <v>4</v>
      </c>
      <c r="M38" s="5">
        <v>4</v>
      </c>
      <c r="N38" s="5">
        <v>4</v>
      </c>
      <c r="O38" s="5">
        <v>4</v>
      </c>
      <c r="P38" s="5">
        <v>4</v>
      </c>
      <c r="Q38" s="5">
        <v>4</v>
      </c>
      <c r="R38" s="4" t="s">
        <v>38</v>
      </c>
      <c r="S38" s="5">
        <v>4</v>
      </c>
      <c r="T38" s="5">
        <v>2</v>
      </c>
      <c r="U38" s="5">
        <v>2</v>
      </c>
      <c r="V38" s="5">
        <v>3</v>
      </c>
      <c r="W38" s="5">
        <v>2</v>
      </c>
      <c r="X38" s="5">
        <v>3</v>
      </c>
      <c r="Y38" s="5">
        <v>2</v>
      </c>
      <c r="Z38" s="4" t="s">
        <v>61</v>
      </c>
      <c r="AA38" s="4" t="s">
        <v>62</v>
      </c>
      <c r="AB38" s="5">
        <v>5</v>
      </c>
      <c r="AC38" s="5">
        <v>4</v>
      </c>
      <c r="AD38" s="5">
        <v>4</v>
      </c>
      <c r="AE38" s="5">
        <v>4</v>
      </c>
      <c r="AF38" s="5">
        <v>4</v>
      </c>
      <c r="AG38" s="5">
        <v>4</v>
      </c>
      <c r="AH38" s="4" t="s">
        <v>63</v>
      </c>
    </row>
    <row r="39" spans="1:34">
      <c r="A39" s="2">
        <v>26</v>
      </c>
      <c r="B39" s="3">
        <v>45766.646631944437</v>
      </c>
      <c r="C39" s="3">
        <v>45766.649884259263</v>
      </c>
      <c r="D39" s="4" t="s">
        <v>83</v>
      </c>
      <c r="E39" s="4">
        <v>2702257620</v>
      </c>
      <c r="F39" s="4" t="s">
        <v>35</v>
      </c>
      <c r="G39" s="4" t="s">
        <v>36</v>
      </c>
      <c r="H39" s="41">
        <v>1</v>
      </c>
      <c r="I39" s="15" t="s">
        <v>60</v>
      </c>
      <c r="J39" s="5">
        <v>1</v>
      </c>
      <c r="K39" s="5">
        <v>5</v>
      </c>
      <c r="L39" s="5">
        <v>4</v>
      </c>
      <c r="M39" s="5">
        <v>3</v>
      </c>
      <c r="N39" s="5">
        <v>4</v>
      </c>
      <c r="O39" s="5">
        <v>3</v>
      </c>
      <c r="P39" s="5">
        <v>2</v>
      </c>
      <c r="Q39" s="5">
        <v>5</v>
      </c>
      <c r="R39" s="4" t="s">
        <v>84</v>
      </c>
      <c r="S39" s="5">
        <v>5</v>
      </c>
      <c r="T39" s="5">
        <v>4</v>
      </c>
      <c r="U39" s="5">
        <v>3</v>
      </c>
      <c r="V39" s="5">
        <v>4</v>
      </c>
      <c r="W39" s="5">
        <v>2</v>
      </c>
      <c r="X39" s="5">
        <v>5</v>
      </c>
      <c r="Y39" s="5">
        <v>4</v>
      </c>
      <c r="Z39" s="4" t="s">
        <v>38</v>
      </c>
      <c r="AA39" s="4" t="s">
        <v>85</v>
      </c>
      <c r="AB39" s="5">
        <v>5</v>
      </c>
      <c r="AC39" s="5">
        <v>4</v>
      </c>
      <c r="AD39" s="5">
        <v>4</v>
      </c>
      <c r="AE39" s="5">
        <v>4</v>
      </c>
      <c r="AF39" s="5">
        <v>3</v>
      </c>
      <c r="AG39" s="5">
        <v>3</v>
      </c>
      <c r="AH39" s="4" t="s">
        <v>38</v>
      </c>
    </row>
    <row r="40" spans="1:34">
      <c r="A40" s="2">
        <v>27</v>
      </c>
      <c r="B40" s="3">
        <v>45766.831469907411</v>
      </c>
      <c r="C40" s="3">
        <v>45766.833703703713</v>
      </c>
      <c r="D40" s="4" t="s">
        <v>86</v>
      </c>
      <c r="E40" s="4">
        <v>2702369674</v>
      </c>
      <c r="F40" s="4" t="s">
        <v>35</v>
      </c>
      <c r="G40" s="4" t="s">
        <v>36</v>
      </c>
      <c r="H40" s="41">
        <v>1</v>
      </c>
      <c r="I40" s="15" t="s">
        <v>60</v>
      </c>
      <c r="J40" s="5">
        <v>0</v>
      </c>
      <c r="K40" s="5">
        <v>4</v>
      </c>
      <c r="L40" s="5">
        <v>4</v>
      </c>
      <c r="M40" s="5">
        <v>4</v>
      </c>
      <c r="N40" s="5">
        <v>4</v>
      </c>
      <c r="O40" s="5">
        <v>5</v>
      </c>
      <c r="P40" s="5">
        <v>5</v>
      </c>
      <c r="Q40" s="5">
        <v>5</v>
      </c>
      <c r="R40" s="4" t="s">
        <v>38</v>
      </c>
      <c r="S40" s="5">
        <v>4</v>
      </c>
      <c r="T40" s="5">
        <v>3</v>
      </c>
      <c r="U40" s="5">
        <v>4</v>
      </c>
      <c r="V40" s="5">
        <v>4</v>
      </c>
      <c r="W40" s="5">
        <v>3</v>
      </c>
      <c r="X40" s="5">
        <v>4</v>
      </c>
      <c r="Y40" s="5">
        <v>4</v>
      </c>
      <c r="Z40" s="4" t="s">
        <v>38</v>
      </c>
      <c r="AA40" s="4" t="s">
        <v>87</v>
      </c>
      <c r="AB40" s="5">
        <v>4</v>
      </c>
      <c r="AC40" s="5">
        <v>5</v>
      </c>
      <c r="AD40" s="5">
        <v>5</v>
      </c>
      <c r="AE40" s="5">
        <v>4</v>
      </c>
      <c r="AF40" s="5">
        <v>5</v>
      </c>
      <c r="AG40" s="5">
        <v>5</v>
      </c>
      <c r="AH40" s="4" t="s">
        <v>38</v>
      </c>
    </row>
    <row r="41" spans="1:34">
      <c r="A41" s="2">
        <v>28</v>
      </c>
      <c r="B41" s="3">
        <v>45766.952951388892</v>
      </c>
      <c r="C41" s="3">
        <v>45766.957361111112</v>
      </c>
      <c r="D41" s="4" t="s">
        <v>88</v>
      </c>
      <c r="E41" s="4">
        <v>2702351784</v>
      </c>
      <c r="F41" s="4" t="s">
        <v>89</v>
      </c>
      <c r="G41" s="4" t="s">
        <v>90</v>
      </c>
      <c r="H41" s="41">
        <v>1</v>
      </c>
      <c r="I41" s="15" t="s">
        <v>60</v>
      </c>
      <c r="J41" s="5">
        <v>1</v>
      </c>
      <c r="K41" s="5">
        <v>4</v>
      </c>
      <c r="L41" s="5">
        <v>4</v>
      </c>
      <c r="M41" s="5">
        <v>4</v>
      </c>
      <c r="N41" s="5">
        <v>4</v>
      </c>
      <c r="O41" s="5">
        <v>4</v>
      </c>
      <c r="P41" s="5">
        <v>4</v>
      </c>
      <c r="Q41" s="5">
        <v>4</v>
      </c>
      <c r="R41" s="4" t="s">
        <v>91</v>
      </c>
      <c r="S41" s="5">
        <v>4</v>
      </c>
      <c r="T41" s="5">
        <v>4</v>
      </c>
      <c r="U41" s="5">
        <v>4</v>
      </c>
      <c r="V41" s="5">
        <v>4</v>
      </c>
      <c r="W41" s="5">
        <v>4</v>
      </c>
      <c r="X41" s="5">
        <v>4</v>
      </c>
      <c r="Y41" s="5">
        <v>4</v>
      </c>
      <c r="Z41" s="4" t="s">
        <v>92</v>
      </c>
      <c r="AA41" s="4" t="s">
        <v>93</v>
      </c>
      <c r="AB41" s="5">
        <v>4</v>
      </c>
      <c r="AC41" s="5">
        <v>4</v>
      </c>
      <c r="AD41" s="5">
        <v>4</v>
      </c>
      <c r="AE41" s="5">
        <v>4</v>
      </c>
      <c r="AF41" s="5">
        <v>4</v>
      </c>
      <c r="AG41" s="5">
        <v>4</v>
      </c>
      <c r="AH41" s="4" t="s">
        <v>38</v>
      </c>
    </row>
    <row r="42" spans="1:34">
      <c r="A42" s="2">
        <v>29</v>
      </c>
      <c r="B42" s="3">
        <v>45767.488935185182</v>
      </c>
      <c r="C42" s="3">
        <v>45767.490023148152</v>
      </c>
      <c r="D42" s="4" t="s">
        <v>94</v>
      </c>
      <c r="E42" s="4">
        <v>2702211046</v>
      </c>
      <c r="F42" s="4" t="s">
        <v>89</v>
      </c>
      <c r="G42" s="4" t="s">
        <v>95</v>
      </c>
      <c r="H42" s="41">
        <v>1</v>
      </c>
      <c r="I42" s="15" t="s">
        <v>60</v>
      </c>
      <c r="J42" s="5">
        <v>2</v>
      </c>
      <c r="K42" s="5">
        <v>5</v>
      </c>
      <c r="L42" s="5">
        <v>5</v>
      </c>
      <c r="M42" s="5">
        <v>5</v>
      </c>
      <c r="N42" s="5">
        <v>5</v>
      </c>
      <c r="O42" s="5">
        <v>5</v>
      </c>
      <c r="P42" s="5">
        <v>5</v>
      </c>
      <c r="Q42" s="5">
        <v>5</v>
      </c>
      <c r="R42" s="4" t="s">
        <v>38</v>
      </c>
      <c r="S42" s="5">
        <v>5</v>
      </c>
      <c r="T42" s="5">
        <v>5</v>
      </c>
      <c r="U42" s="5">
        <v>5</v>
      </c>
      <c r="V42" s="5">
        <v>5</v>
      </c>
      <c r="W42" s="5">
        <v>5</v>
      </c>
      <c r="X42" s="5">
        <v>5</v>
      </c>
      <c r="Y42" s="5">
        <v>5</v>
      </c>
      <c r="Z42" s="4" t="s">
        <v>38</v>
      </c>
      <c r="AA42" s="4" t="s">
        <v>96</v>
      </c>
      <c r="AB42" s="5">
        <v>5</v>
      </c>
      <c r="AC42" s="5">
        <v>5</v>
      </c>
      <c r="AD42" s="5">
        <v>5</v>
      </c>
      <c r="AE42" s="5">
        <v>5</v>
      </c>
      <c r="AF42" s="5">
        <v>5</v>
      </c>
      <c r="AG42" s="5">
        <v>5</v>
      </c>
      <c r="AH42" s="4" t="s">
        <v>97</v>
      </c>
    </row>
    <row r="43" spans="1:34">
      <c r="A43" s="2">
        <v>34</v>
      </c>
      <c r="B43" s="3">
        <v>45769.513067129628</v>
      </c>
      <c r="C43" s="3">
        <v>45769.515648148154</v>
      </c>
      <c r="D43" s="4" t="s">
        <v>107</v>
      </c>
      <c r="E43" s="4">
        <v>2702294351</v>
      </c>
      <c r="F43" s="4" t="s">
        <v>35</v>
      </c>
      <c r="G43" s="4" t="s">
        <v>36</v>
      </c>
      <c r="H43" s="41">
        <v>1</v>
      </c>
      <c r="I43" s="15" t="s">
        <v>60</v>
      </c>
      <c r="J43" s="5">
        <v>2</v>
      </c>
      <c r="K43" s="5">
        <v>4</v>
      </c>
      <c r="L43" s="5">
        <v>4</v>
      </c>
      <c r="M43" s="5">
        <v>4</v>
      </c>
      <c r="N43" s="5">
        <v>5</v>
      </c>
      <c r="O43" s="5">
        <v>5</v>
      </c>
      <c r="P43" s="5">
        <v>5</v>
      </c>
      <c r="Q43" s="5">
        <v>5</v>
      </c>
      <c r="R43" s="4" t="s">
        <v>38</v>
      </c>
      <c r="S43" s="5">
        <v>5</v>
      </c>
      <c r="T43" s="5">
        <v>5</v>
      </c>
      <c r="U43" s="5">
        <v>3</v>
      </c>
      <c r="V43" s="5">
        <v>4</v>
      </c>
      <c r="W43" s="5">
        <v>4</v>
      </c>
      <c r="X43" s="5">
        <v>5</v>
      </c>
      <c r="Y43" s="5">
        <v>5</v>
      </c>
      <c r="Z43" s="4" t="s">
        <v>38</v>
      </c>
      <c r="AA43" s="4" t="s">
        <v>38</v>
      </c>
      <c r="AB43" s="5">
        <v>4</v>
      </c>
      <c r="AC43" s="5">
        <v>3</v>
      </c>
      <c r="AD43" s="5">
        <v>4</v>
      </c>
      <c r="AE43" s="5">
        <v>4</v>
      </c>
      <c r="AF43" s="5">
        <v>5</v>
      </c>
      <c r="AG43" s="5">
        <v>5</v>
      </c>
      <c r="AH43" s="4" t="s">
        <v>38</v>
      </c>
    </row>
    <row r="44" spans="1:34">
      <c r="A44" s="2">
        <v>38</v>
      </c>
      <c r="B44" s="3">
        <v>45769.504884259259</v>
      </c>
      <c r="C44" s="3">
        <v>45769.564884259264</v>
      </c>
      <c r="D44" s="4" t="s">
        <v>113</v>
      </c>
      <c r="E44" s="4">
        <v>2702343914</v>
      </c>
      <c r="F44" s="4" t="s">
        <v>35</v>
      </c>
      <c r="G44" s="4" t="s">
        <v>36</v>
      </c>
      <c r="H44" s="41">
        <v>1</v>
      </c>
      <c r="I44" s="15" t="s">
        <v>60</v>
      </c>
      <c r="J44" s="5">
        <v>1</v>
      </c>
      <c r="K44" s="5">
        <v>4</v>
      </c>
      <c r="L44" s="5">
        <v>4</v>
      </c>
      <c r="M44" s="5">
        <v>4</v>
      </c>
      <c r="N44" s="5">
        <v>3</v>
      </c>
      <c r="O44" s="5">
        <v>5</v>
      </c>
      <c r="P44" s="5">
        <v>4</v>
      </c>
      <c r="Q44" s="5">
        <v>5</v>
      </c>
      <c r="R44" s="4" t="s">
        <v>38</v>
      </c>
      <c r="S44" s="5">
        <v>4</v>
      </c>
      <c r="T44" s="5">
        <v>4</v>
      </c>
      <c r="U44" s="5">
        <v>4</v>
      </c>
      <c r="V44" s="5">
        <v>4</v>
      </c>
      <c r="W44" s="5">
        <v>4</v>
      </c>
      <c r="X44" s="5">
        <v>4</v>
      </c>
      <c r="Y44" s="5">
        <v>4</v>
      </c>
      <c r="Z44" s="4" t="s">
        <v>38</v>
      </c>
      <c r="AA44" s="4" t="s">
        <v>38</v>
      </c>
      <c r="AB44" s="5">
        <v>4</v>
      </c>
      <c r="AC44" s="5">
        <v>4</v>
      </c>
      <c r="AD44" s="5">
        <v>4</v>
      </c>
      <c r="AE44" s="5">
        <v>4</v>
      </c>
      <c r="AF44" s="5">
        <v>3</v>
      </c>
      <c r="AG44" s="5">
        <v>4</v>
      </c>
      <c r="AH44" s="4" t="s">
        <v>38</v>
      </c>
    </row>
    <row r="45" spans="1:34">
      <c r="A45" s="2">
        <v>48</v>
      </c>
      <c r="B45" s="3">
        <v>45772.616886574076</v>
      </c>
      <c r="C45" s="3">
        <v>45772.619085648148</v>
      </c>
      <c r="D45" s="4" t="s">
        <v>133</v>
      </c>
      <c r="E45" s="4">
        <v>2702224295</v>
      </c>
      <c r="F45" s="4" t="s">
        <v>35</v>
      </c>
      <c r="G45" s="4" t="s">
        <v>36</v>
      </c>
      <c r="H45" s="41">
        <v>1</v>
      </c>
      <c r="I45" s="15" t="s">
        <v>60</v>
      </c>
      <c r="J45" s="5">
        <v>2</v>
      </c>
      <c r="K45" s="5">
        <v>4</v>
      </c>
      <c r="L45" s="5">
        <v>4</v>
      </c>
      <c r="M45" s="5">
        <v>4</v>
      </c>
      <c r="N45" s="5">
        <v>4</v>
      </c>
      <c r="O45" s="5">
        <v>4</v>
      </c>
      <c r="P45" s="5">
        <v>4</v>
      </c>
      <c r="Q45" s="5">
        <v>4</v>
      </c>
      <c r="R45" s="4" t="s">
        <v>38</v>
      </c>
      <c r="S45" s="5">
        <v>4</v>
      </c>
      <c r="T45" s="5">
        <v>4</v>
      </c>
      <c r="U45" s="5">
        <v>4</v>
      </c>
      <c r="V45" s="5">
        <v>4</v>
      </c>
      <c r="W45" s="5">
        <v>3</v>
      </c>
      <c r="X45" s="5">
        <v>4</v>
      </c>
      <c r="Y45" s="5">
        <v>4</v>
      </c>
      <c r="Z45" s="4" t="s">
        <v>38</v>
      </c>
      <c r="AA45" s="4" t="s">
        <v>38</v>
      </c>
      <c r="AB45" s="5">
        <v>4</v>
      </c>
      <c r="AC45" s="5">
        <v>4</v>
      </c>
      <c r="AD45" s="5">
        <v>4</v>
      </c>
      <c r="AE45" s="5">
        <v>4</v>
      </c>
      <c r="AF45" s="5">
        <v>3</v>
      </c>
      <c r="AG45" s="5">
        <v>3</v>
      </c>
      <c r="AH45" s="4" t="s">
        <v>38</v>
      </c>
    </row>
    <row r="46" spans="1:34">
      <c r="A46" s="2">
        <v>49</v>
      </c>
      <c r="B46" s="3">
        <v>45772.613703703697</v>
      </c>
      <c r="C46" s="3">
        <v>45772.61959490741</v>
      </c>
      <c r="D46" s="4" t="s">
        <v>134</v>
      </c>
      <c r="E46" s="4">
        <v>2702301810</v>
      </c>
      <c r="F46" s="4" t="s">
        <v>35</v>
      </c>
      <c r="G46" s="4" t="s">
        <v>106</v>
      </c>
      <c r="H46" s="41">
        <v>1</v>
      </c>
      <c r="I46" s="15" t="s">
        <v>60</v>
      </c>
      <c r="J46" s="5">
        <v>1</v>
      </c>
      <c r="K46" s="5">
        <v>3</v>
      </c>
      <c r="L46" s="5">
        <v>4</v>
      </c>
      <c r="M46" s="5">
        <v>2</v>
      </c>
      <c r="N46" s="5">
        <v>2</v>
      </c>
      <c r="O46" s="5">
        <v>4</v>
      </c>
      <c r="P46" s="5">
        <v>4</v>
      </c>
      <c r="Q46" s="5">
        <v>4</v>
      </c>
      <c r="R46" s="4" t="s">
        <v>135</v>
      </c>
      <c r="S46" s="5">
        <v>4</v>
      </c>
      <c r="T46" s="5">
        <v>4</v>
      </c>
      <c r="U46" s="5">
        <v>2</v>
      </c>
      <c r="V46" s="5">
        <v>3</v>
      </c>
      <c r="W46" s="5">
        <v>3</v>
      </c>
      <c r="X46" s="5">
        <v>2</v>
      </c>
      <c r="Y46" s="5">
        <v>2</v>
      </c>
      <c r="Z46" s="4" t="s">
        <v>136</v>
      </c>
      <c r="AA46" s="4" t="s">
        <v>137</v>
      </c>
      <c r="AB46" s="5">
        <v>5</v>
      </c>
      <c r="AC46" s="5">
        <v>4</v>
      </c>
      <c r="AD46" s="5">
        <v>4</v>
      </c>
      <c r="AE46" s="5">
        <v>4</v>
      </c>
      <c r="AF46" s="5">
        <v>2</v>
      </c>
      <c r="AG46" s="5">
        <v>2</v>
      </c>
      <c r="AH46" s="4" t="s">
        <v>38</v>
      </c>
    </row>
    <row r="47" spans="1:34">
      <c r="A47" s="2">
        <v>50</v>
      </c>
      <c r="B47" s="3">
        <v>45772.630370370367</v>
      </c>
      <c r="C47" s="3">
        <v>45772.631967592592</v>
      </c>
      <c r="D47" s="4" t="s">
        <v>138</v>
      </c>
      <c r="E47" s="4">
        <v>2702274652</v>
      </c>
      <c r="F47" s="4" t="s">
        <v>35</v>
      </c>
      <c r="G47" s="4" t="s">
        <v>106</v>
      </c>
      <c r="H47" s="41">
        <v>1</v>
      </c>
      <c r="I47" s="15" t="s">
        <v>60</v>
      </c>
      <c r="J47" s="5">
        <v>1</v>
      </c>
      <c r="K47" s="5">
        <v>4</v>
      </c>
      <c r="L47" s="5">
        <v>4</v>
      </c>
      <c r="M47" s="5">
        <v>4</v>
      </c>
      <c r="N47" s="5">
        <v>4</v>
      </c>
      <c r="O47" s="5">
        <v>4</v>
      </c>
      <c r="P47" s="5">
        <v>4</v>
      </c>
      <c r="Q47" s="5">
        <v>4</v>
      </c>
      <c r="R47" s="4" t="s">
        <v>139</v>
      </c>
      <c r="S47" s="5">
        <v>4</v>
      </c>
      <c r="T47" s="5">
        <v>4</v>
      </c>
      <c r="U47" s="5">
        <v>4</v>
      </c>
      <c r="V47" s="5">
        <v>4</v>
      </c>
      <c r="W47" s="5">
        <v>4</v>
      </c>
      <c r="X47" s="5">
        <v>4</v>
      </c>
      <c r="Y47" s="5">
        <v>4</v>
      </c>
      <c r="Z47" s="4" t="s">
        <v>38</v>
      </c>
      <c r="AA47" s="4" t="s">
        <v>38</v>
      </c>
      <c r="AB47" s="5">
        <v>4</v>
      </c>
      <c r="AC47" s="5">
        <v>4</v>
      </c>
      <c r="AD47" s="5">
        <v>4</v>
      </c>
      <c r="AE47" s="5">
        <v>4</v>
      </c>
      <c r="AF47" s="5">
        <v>4</v>
      </c>
      <c r="AG47" s="5">
        <v>4</v>
      </c>
      <c r="AH47" s="4" t="s">
        <v>38</v>
      </c>
    </row>
    <row r="48" spans="1:34">
      <c r="A48" s="2">
        <v>52</v>
      </c>
      <c r="B48" s="3">
        <v>45772.665706018517</v>
      </c>
      <c r="C48" s="3">
        <v>45772.668854166674</v>
      </c>
      <c r="D48" s="4" t="s">
        <v>144</v>
      </c>
      <c r="E48" s="4">
        <v>2702262330</v>
      </c>
      <c r="F48" s="4" t="s">
        <v>35</v>
      </c>
      <c r="G48" s="4" t="s">
        <v>36</v>
      </c>
      <c r="H48" s="41">
        <v>1</v>
      </c>
      <c r="I48" s="15" t="s">
        <v>60</v>
      </c>
      <c r="J48" s="5">
        <v>2</v>
      </c>
      <c r="K48" s="5">
        <v>5</v>
      </c>
      <c r="L48" s="5">
        <v>5</v>
      </c>
      <c r="M48" s="5">
        <v>5</v>
      </c>
      <c r="N48" s="5">
        <v>5</v>
      </c>
      <c r="O48" s="5">
        <v>5</v>
      </c>
      <c r="P48" s="5">
        <v>5</v>
      </c>
      <c r="Q48" s="5">
        <v>5</v>
      </c>
      <c r="R48" s="4" t="s">
        <v>145</v>
      </c>
      <c r="S48" s="5">
        <v>5</v>
      </c>
      <c r="T48" s="5">
        <v>5</v>
      </c>
      <c r="U48" s="5">
        <v>5</v>
      </c>
      <c r="V48" s="5">
        <v>5</v>
      </c>
      <c r="W48" s="5">
        <v>5</v>
      </c>
      <c r="X48" s="5">
        <v>5</v>
      </c>
      <c r="Y48" s="5">
        <v>5</v>
      </c>
      <c r="Z48" s="4" t="s">
        <v>38</v>
      </c>
      <c r="AA48" s="4" t="s">
        <v>38</v>
      </c>
      <c r="AB48" s="5">
        <v>4</v>
      </c>
      <c r="AC48" s="5">
        <v>4</v>
      </c>
      <c r="AD48" s="5">
        <v>5</v>
      </c>
      <c r="AE48" s="5">
        <v>4</v>
      </c>
      <c r="AF48" s="5">
        <v>3</v>
      </c>
      <c r="AG48" s="5">
        <v>4</v>
      </c>
      <c r="AH48" s="4" t="s">
        <v>38</v>
      </c>
    </row>
    <row r="49" spans="1:34">
      <c r="A49" s="2">
        <v>56</v>
      </c>
      <c r="B49" s="3">
        <v>45772.906192129631</v>
      </c>
      <c r="C49" s="3">
        <v>45772.908460648148</v>
      </c>
      <c r="D49" s="4" t="s">
        <v>153</v>
      </c>
      <c r="E49" s="4">
        <v>2702278625</v>
      </c>
      <c r="F49" s="4" t="s">
        <v>35</v>
      </c>
      <c r="G49" s="4" t="s">
        <v>36</v>
      </c>
      <c r="H49" s="41">
        <v>1</v>
      </c>
      <c r="I49" s="15" t="s">
        <v>60</v>
      </c>
      <c r="J49" s="5">
        <v>1</v>
      </c>
      <c r="K49" s="5">
        <v>4</v>
      </c>
      <c r="L49" s="5">
        <v>3</v>
      </c>
      <c r="M49" s="5">
        <v>5</v>
      </c>
      <c r="N49" s="5">
        <v>4</v>
      </c>
      <c r="O49" s="5">
        <v>5</v>
      </c>
      <c r="P49" s="5">
        <v>5</v>
      </c>
      <c r="Q49" s="5">
        <v>3</v>
      </c>
      <c r="R49" s="4" t="s">
        <v>154</v>
      </c>
      <c r="S49" s="5">
        <v>4</v>
      </c>
      <c r="T49" s="5">
        <v>4</v>
      </c>
      <c r="U49" s="5">
        <v>3</v>
      </c>
      <c r="V49" s="5">
        <v>4</v>
      </c>
      <c r="W49" s="5">
        <v>2</v>
      </c>
      <c r="X49" s="5">
        <v>4</v>
      </c>
      <c r="Y49" s="5">
        <v>4</v>
      </c>
      <c r="Z49" s="4" t="s">
        <v>155</v>
      </c>
      <c r="AA49" s="4" t="s">
        <v>38</v>
      </c>
      <c r="AB49" s="5">
        <v>4</v>
      </c>
      <c r="AC49" s="5">
        <v>4</v>
      </c>
      <c r="AD49" s="5">
        <v>4</v>
      </c>
      <c r="AE49" s="5">
        <v>4</v>
      </c>
      <c r="AF49" s="5">
        <v>4</v>
      </c>
      <c r="AG49" s="5">
        <v>4</v>
      </c>
      <c r="AH49" s="4" t="s">
        <v>38</v>
      </c>
    </row>
    <row r="50" spans="1:34">
      <c r="A50" s="2">
        <v>75</v>
      </c>
      <c r="B50" s="3">
        <v>45773.618935185194</v>
      </c>
      <c r="C50" s="3">
        <v>45773.621354166673</v>
      </c>
      <c r="D50" s="4" t="s">
        <v>189</v>
      </c>
      <c r="E50" s="4">
        <v>2702277175</v>
      </c>
      <c r="F50" s="4" t="s">
        <v>35</v>
      </c>
      <c r="G50" s="4" t="s">
        <v>190</v>
      </c>
      <c r="H50" s="41">
        <v>1</v>
      </c>
      <c r="I50" s="15" t="s">
        <v>60</v>
      </c>
      <c r="J50" s="5">
        <v>3</v>
      </c>
      <c r="K50" s="5">
        <v>3</v>
      </c>
      <c r="L50" s="5">
        <v>5</v>
      </c>
      <c r="M50" s="5">
        <v>5</v>
      </c>
      <c r="N50" s="5">
        <v>4</v>
      </c>
      <c r="O50" s="5">
        <v>5</v>
      </c>
      <c r="P50" s="5">
        <v>5</v>
      </c>
      <c r="Q50" s="5">
        <v>5</v>
      </c>
      <c r="R50" s="4" t="s">
        <v>38</v>
      </c>
      <c r="S50" s="5">
        <v>5</v>
      </c>
      <c r="T50" s="5">
        <v>5</v>
      </c>
      <c r="U50" s="5">
        <v>5</v>
      </c>
      <c r="V50" s="5">
        <v>5</v>
      </c>
      <c r="W50" s="5">
        <v>4</v>
      </c>
      <c r="X50" s="5">
        <v>5</v>
      </c>
      <c r="Y50" s="5">
        <v>5</v>
      </c>
      <c r="Z50" s="4" t="s">
        <v>38</v>
      </c>
      <c r="AA50" s="4" t="s">
        <v>38</v>
      </c>
      <c r="AB50" s="5">
        <v>5</v>
      </c>
      <c r="AC50" s="5">
        <v>4</v>
      </c>
      <c r="AD50" s="5">
        <v>5</v>
      </c>
      <c r="AE50" s="5">
        <v>5</v>
      </c>
      <c r="AF50" s="5">
        <v>4</v>
      </c>
      <c r="AG50" s="5">
        <v>4</v>
      </c>
      <c r="AH50" s="4" t="s">
        <v>38</v>
      </c>
    </row>
    <row r="51" spans="1:34">
      <c r="A51" s="2">
        <v>76</v>
      </c>
      <c r="B51" s="3">
        <v>45773.620243055557</v>
      </c>
      <c r="C51" s="3">
        <v>45773.622094907398</v>
      </c>
      <c r="D51" s="4" t="s">
        <v>191</v>
      </c>
      <c r="E51" s="4">
        <v>2702386730</v>
      </c>
      <c r="F51" s="4" t="s">
        <v>35</v>
      </c>
      <c r="G51" s="4" t="s">
        <v>36</v>
      </c>
      <c r="H51" s="41">
        <v>1</v>
      </c>
      <c r="I51" s="15" t="s">
        <v>60</v>
      </c>
      <c r="J51" s="5">
        <v>1</v>
      </c>
      <c r="K51" s="5">
        <v>4</v>
      </c>
      <c r="L51" s="5">
        <v>4</v>
      </c>
      <c r="M51" s="5">
        <v>4</v>
      </c>
      <c r="N51" s="5">
        <v>4</v>
      </c>
      <c r="O51" s="5">
        <v>4</v>
      </c>
      <c r="P51" s="5">
        <v>4</v>
      </c>
      <c r="Q51" s="5">
        <v>4</v>
      </c>
      <c r="R51" s="4" t="s">
        <v>192</v>
      </c>
      <c r="S51" s="5">
        <v>4</v>
      </c>
      <c r="T51" s="5">
        <v>4</v>
      </c>
      <c r="U51" s="5">
        <v>4</v>
      </c>
      <c r="V51" s="5">
        <v>4</v>
      </c>
      <c r="W51" s="5">
        <v>4</v>
      </c>
      <c r="X51" s="5">
        <v>4</v>
      </c>
      <c r="Y51" s="5">
        <v>4</v>
      </c>
      <c r="Z51" s="4" t="s">
        <v>38</v>
      </c>
      <c r="AA51" s="4" t="s">
        <v>38</v>
      </c>
      <c r="AB51" s="5">
        <v>4</v>
      </c>
      <c r="AC51" s="5">
        <v>4</v>
      </c>
      <c r="AD51" s="5">
        <v>4</v>
      </c>
      <c r="AE51" s="5">
        <v>4</v>
      </c>
      <c r="AF51" s="5">
        <v>4</v>
      </c>
      <c r="AG51" s="5">
        <v>4</v>
      </c>
      <c r="AH51" s="4" t="s">
        <v>38</v>
      </c>
    </row>
    <row r="52" spans="1:34">
      <c r="A52" s="2">
        <v>79</v>
      </c>
      <c r="B52" s="3">
        <v>45773.629606481481</v>
      </c>
      <c r="C52" s="3">
        <v>45773.631805555553</v>
      </c>
      <c r="D52" s="4" t="s">
        <v>200</v>
      </c>
      <c r="E52" s="4">
        <v>2702271373</v>
      </c>
      <c r="F52" s="4" t="s">
        <v>35</v>
      </c>
      <c r="G52" s="4" t="s">
        <v>36</v>
      </c>
      <c r="H52" s="41">
        <v>1</v>
      </c>
      <c r="I52" s="15" t="s">
        <v>60</v>
      </c>
      <c r="J52" s="5">
        <v>1</v>
      </c>
      <c r="K52" s="5">
        <v>4</v>
      </c>
      <c r="L52" s="5">
        <v>4</v>
      </c>
      <c r="M52" s="5">
        <v>4</v>
      </c>
      <c r="N52" s="5">
        <v>4</v>
      </c>
      <c r="O52" s="5">
        <v>4</v>
      </c>
      <c r="P52" s="5">
        <v>4</v>
      </c>
      <c r="Q52" s="5">
        <v>4</v>
      </c>
      <c r="R52" s="4" t="s">
        <v>201</v>
      </c>
      <c r="S52" s="5">
        <v>4</v>
      </c>
      <c r="T52" s="5">
        <v>4</v>
      </c>
      <c r="U52" s="5">
        <v>4</v>
      </c>
      <c r="V52" s="5">
        <v>4</v>
      </c>
      <c r="W52" s="5">
        <v>4</v>
      </c>
      <c r="X52" s="5">
        <v>4</v>
      </c>
      <c r="Y52" s="5">
        <v>4</v>
      </c>
      <c r="Z52" s="4" t="s">
        <v>202</v>
      </c>
      <c r="AA52" s="4" t="s">
        <v>203</v>
      </c>
      <c r="AB52" s="5">
        <v>4</v>
      </c>
      <c r="AC52" s="5">
        <v>4</v>
      </c>
      <c r="AD52" s="5">
        <v>4</v>
      </c>
      <c r="AE52" s="5">
        <v>4</v>
      </c>
      <c r="AF52" s="5">
        <v>4</v>
      </c>
      <c r="AG52" s="5">
        <v>4</v>
      </c>
      <c r="AH52" s="4" t="s">
        <v>204</v>
      </c>
    </row>
    <row r="53" spans="1:34">
      <c r="A53" s="2">
        <v>81</v>
      </c>
      <c r="B53" s="3">
        <v>45773.631851851853</v>
      </c>
      <c r="C53" s="3">
        <v>45773.637141203697</v>
      </c>
      <c r="D53" s="4" t="s">
        <v>206</v>
      </c>
      <c r="E53" s="4">
        <v>2702293922</v>
      </c>
      <c r="F53" s="4" t="s">
        <v>35</v>
      </c>
      <c r="G53" s="4" t="s">
        <v>36</v>
      </c>
      <c r="H53" s="41">
        <v>1</v>
      </c>
      <c r="I53" s="15" t="s">
        <v>60</v>
      </c>
      <c r="J53" s="5">
        <v>1</v>
      </c>
      <c r="K53" s="5">
        <v>3</v>
      </c>
      <c r="L53" s="5">
        <v>3</v>
      </c>
      <c r="M53" s="5">
        <v>5</v>
      </c>
      <c r="N53" s="5">
        <v>4</v>
      </c>
      <c r="O53" s="5">
        <v>4</v>
      </c>
      <c r="P53" s="5">
        <v>4</v>
      </c>
      <c r="Q53" s="5">
        <v>4</v>
      </c>
      <c r="R53" s="4" t="s">
        <v>207</v>
      </c>
      <c r="S53" s="5">
        <v>4</v>
      </c>
      <c r="T53" s="5">
        <v>4</v>
      </c>
      <c r="U53" s="5">
        <v>4</v>
      </c>
      <c r="V53" s="5">
        <v>4</v>
      </c>
      <c r="W53" s="5">
        <v>2</v>
      </c>
      <c r="X53" s="5">
        <v>4</v>
      </c>
      <c r="Y53" s="5">
        <v>2</v>
      </c>
      <c r="Z53" s="4" t="s">
        <v>208</v>
      </c>
      <c r="AA53" s="4" t="s">
        <v>209</v>
      </c>
      <c r="AB53" s="5">
        <v>4</v>
      </c>
      <c r="AC53" s="5">
        <v>4</v>
      </c>
      <c r="AD53" s="5">
        <v>4</v>
      </c>
      <c r="AE53" s="5">
        <v>4</v>
      </c>
      <c r="AF53" s="5">
        <v>1</v>
      </c>
      <c r="AG53" s="5">
        <v>2</v>
      </c>
      <c r="AH53" s="4" t="s">
        <v>207</v>
      </c>
    </row>
    <row r="54" spans="1:34">
      <c r="A54" s="2">
        <v>87</v>
      </c>
      <c r="B54" s="3">
        <v>45773.707395833328</v>
      </c>
      <c r="C54" s="3">
        <v>45773.709988425922</v>
      </c>
      <c r="D54" s="4" t="s">
        <v>220</v>
      </c>
      <c r="E54" s="4">
        <v>2702331990</v>
      </c>
      <c r="F54" s="4" t="s">
        <v>35</v>
      </c>
      <c r="G54" s="4" t="s">
        <v>36</v>
      </c>
      <c r="H54" s="41">
        <v>1</v>
      </c>
      <c r="I54" s="15" t="s">
        <v>60</v>
      </c>
      <c r="J54" s="5">
        <v>2</v>
      </c>
      <c r="K54" s="5">
        <v>3</v>
      </c>
      <c r="L54" s="5">
        <v>4</v>
      </c>
      <c r="M54" s="5">
        <v>2</v>
      </c>
      <c r="N54" s="5">
        <v>4</v>
      </c>
      <c r="O54" s="5">
        <v>2</v>
      </c>
      <c r="P54" s="5">
        <v>4</v>
      </c>
      <c r="Q54" s="5">
        <v>2</v>
      </c>
      <c r="R54" s="4" t="s">
        <v>221</v>
      </c>
      <c r="S54" s="5">
        <v>4</v>
      </c>
      <c r="T54" s="5">
        <v>4</v>
      </c>
      <c r="U54" s="5">
        <v>5</v>
      </c>
      <c r="V54" s="5">
        <v>2</v>
      </c>
      <c r="W54" s="5">
        <v>4</v>
      </c>
      <c r="X54" s="5">
        <v>5</v>
      </c>
      <c r="Y54" s="5">
        <v>5</v>
      </c>
      <c r="Z54" s="4" t="s">
        <v>222</v>
      </c>
      <c r="AA54" s="4" t="s">
        <v>38</v>
      </c>
      <c r="AB54" s="5">
        <v>4</v>
      </c>
      <c r="AC54" s="5">
        <v>2</v>
      </c>
      <c r="AD54" s="5">
        <v>4</v>
      </c>
      <c r="AE54" s="5">
        <v>4</v>
      </c>
      <c r="AF54" s="5">
        <v>4</v>
      </c>
      <c r="AG54" s="5">
        <v>4</v>
      </c>
      <c r="AH54" s="4" t="s">
        <v>38</v>
      </c>
    </row>
    <row r="55" spans="1:34">
      <c r="A55" s="2">
        <v>102</v>
      </c>
      <c r="B55" s="3">
        <v>45773.830555555563</v>
      </c>
      <c r="C55" s="3">
        <v>45773.833252314813</v>
      </c>
      <c r="D55" s="4" t="s">
        <v>251</v>
      </c>
      <c r="E55" s="4">
        <v>2702356974</v>
      </c>
      <c r="F55" s="4" t="s">
        <v>89</v>
      </c>
      <c r="G55" s="4" t="s">
        <v>90</v>
      </c>
      <c r="H55" s="41">
        <v>1</v>
      </c>
      <c r="I55" s="15" t="s">
        <v>60</v>
      </c>
      <c r="J55" s="5">
        <v>3</v>
      </c>
      <c r="K55" s="5">
        <v>5</v>
      </c>
      <c r="L55" s="5">
        <v>5</v>
      </c>
      <c r="M55" s="5">
        <v>5</v>
      </c>
      <c r="N55" s="5">
        <v>5</v>
      </c>
      <c r="O55" s="5">
        <v>5</v>
      </c>
      <c r="P55" s="5">
        <v>5</v>
      </c>
      <c r="Q55" s="5">
        <v>3</v>
      </c>
      <c r="R55" s="4" t="s">
        <v>252</v>
      </c>
      <c r="S55" s="5">
        <v>5</v>
      </c>
      <c r="T55" s="5">
        <v>4</v>
      </c>
      <c r="U55" s="5">
        <v>3</v>
      </c>
      <c r="V55" s="5">
        <v>5</v>
      </c>
      <c r="W55" s="5">
        <v>5</v>
      </c>
      <c r="X55" s="5">
        <v>5</v>
      </c>
      <c r="Y55" s="5">
        <v>5</v>
      </c>
      <c r="Z55" s="4" t="s">
        <v>253</v>
      </c>
      <c r="AA55" s="4" t="s">
        <v>254</v>
      </c>
      <c r="AB55" s="5">
        <v>5</v>
      </c>
      <c r="AC55" s="5">
        <v>5</v>
      </c>
      <c r="AD55" s="5">
        <v>5</v>
      </c>
      <c r="AE55" s="5">
        <v>5</v>
      </c>
      <c r="AF55" s="5">
        <v>3</v>
      </c>
      <c r="AG55" s="5">
        <v>3</v>
      </c>
      <c r="AH55" s="4" t="s">
        <v>255</v>
      </c>
    </row>
    <row r="56" spans="1:34">
      <c r="A56" s="2">
        <v>106</v>
      </c>
      <c r="B56" s="3">
        <v>45774.727106481478</v>
      </c>
      <c r="C56" s="3">
        <v>45774.728854166657</v>
      </c>
      <c r="D56" s="4" t="s">
        <v>263</v>
      </c>
      <c r="E56" s="4">
        <v>2702309391</v>
      </c>
      <c r="F56" s="4" t="s">
        <v>35</v>
      </c>
      <c r="G56" s="4" t="s">
        <v>36</v>
      </c>
      <c r="H56" s="41">
        <v>1</v>
      </c>
      <c r="I56" s="15" t="s">
        <v>60</v>
      </c>
      <c r="J56" s="5">
        <v>1</v>
      </c>
      <c r="K56" s="5">
        <v>4</v>
      </c>
      <c r="L56" s="5">
        <v>4</v>
      </c>
      <c r="M56" s="5">
        <v>4</v>
      </c>
      <c r="N56" s="5">
        <v>2</v>
      </c>
      <c r="O56" s="5">
        <v>4</v>
      </c>
      <c r="P56" s="5">
        <v>4</v>
      </c>
      <c r="Q56" s="5">
        <v>4</v>
      </c>
      <c r="R56" s="4" t="s">
        <v>38</v>
      </c>
      <c r="S56" s="5">
        <v>5</v>
      </c>
      <c r="T56" s="5">
        <v>5</v>
      </c>
      <c r="U56" s="5">
        <v>4</v>
      </c>
      <c r="V56" s="5">
        <v>4</v>
      </c>
      <c r="W56" s="5">
        <v>4</v>
      </c>
      <c r="X56" s="5">
        <v>4</v>
      </c>
      <c r="Y56" s="5">
        <v>4</v>
      </c>
      <c r="Z56" s="4" t="s">
        <v>38</v>
      </c>
      <c r="AA56" s="4" t="s">
        <v>38</v>
      </c>
      <c r="AB56" s="5">
        <v>4</v>
      </c>
      <c r="AC56" s="5">
        <v>4</v>
      </c>
      <c r="AD56" s="5">
        <v>4</v>
      </c>
      <c r="AE56" s="5">
        <v>4</v>
      </c>
      <c r="AF56" s="5">
        <v>4</v>
      </c>
      <c r="AG56" s="5">
        <v>4</v>
      </c>
      <c r="AH56" s="4" t="s">
        <v>38</v>
      </c>
    </row>
    <row r="57" spans="1:34">
      <c r="A57" s="2">
        <v>1</v>
      </c>
      <c r="B57" s="3">
        <v>45752.633750000001</v>
      </c>
      <c r="C57" s="3">
        <v>45752.635150462957</v>
      </c>
      <c r="D57" s="4" t="s">
        <v>34</v>
      </c>
      <c r="E57" s="4">
        <v>2702350024</v>
      </c>
      <c r="F57" s="4" t="s">
        <v>35</v>
      </c>
      <c r="G57" s="4" t="s">
        <v>36</v>
      </c>
      <c r="H57" s="41">
        <v>1</v>
      </c>
      <c r="I57" s="16" t="s">
        <v>37</v>
      </c>
      <c r="J57" s="5">
        <v>1</v>
      </c>
      <c r="K57" s="5">
        <v>4</v>
      </c>
      <c r="L57" s="5">
        <v>4</v>
      </c>
      <c r="M57" s="5">
        <v>4</v>
      </c>
      <c r="N57" s="5">
        <v>4</v>
      </c>
      <c r="O57" s="5">
        <v>5</v>
      </c>
      <c r="P57" s="5">
        <v>5</v>
      </c>
      <c r="Q57" s="5">
        <v>5</v>
      </c>
      <c r="R57" s="4" t="s">
        <v>38</v>
      </c>
      <c r="S57" s="5">
        <v>4</v>
      </c>
      <c r="T57" s="5">
        <v>4</v>
      </c>
      <c r="U57" s="5">
        <v>4</v>
      </c>
      <c r="V57" s="5">
        <v>4</v>
      </c>
      <c r="W57" s="5">
        <v>3</v>
      </c>
      <c r="X57" s="5">
        <v>5</v>
      </c>
      <c r="Y57" s="5">
        <v>4</v>
      </c>
      <c r="Z57" s="4" t="s">
        <v>38</v>
      </c>
      <c r="AA57" s="4" t="s">
        <v>38</v>
      </c>
      <c r="AB57" s="5">
        <v>5</v>
      </c>
      <c r="AC57" s="5">
        <v>5</v>
      </c>
      <c r="AD57" s="5">
        <v>4</v>
      </c>
      <c r="AE57" s="5">
        <v>4</v>
      </c>
      <c r="AF57" s="5">
        <v>5</v>
      </c>
      <c r="AG57" s="5">
        <v>4</v>
      </c>
      <c r="AH57" s="4" t="s">
        <v>38</v>
      </c>
    </row>
    <row r="58" spans="1:34">
      <c r="A58" s="2">
        <v>3</v>
      </c>
      <c r="B58" s="3">
        <v>45752.699421296304</v>
      </c>
      <c r="C58" s="3">
        <v>45752.700567129628</v>
      </c>
      <c r="D58" s="4" t="s">
        <v>44</v>
      </c>
      <c r="E58" s="4">
        <v>2702241300</v>
      </c>
      <c r="F58" s="4" t="s">
        <v>35</v>
      </c>
      <c r="G58" s="4" t="s">
        <v>36</v>
      </c>
      <c r="H58" s="41">
        <v>1</v>
      </c>
      <c r="I58" s="16" t="s">
        <v>37</v>
      </c>
      <c r="J58" s="5">
        <v>2</v>
      </c>
      <c r="K58" s="5">
        <v>4</v>
      </c>
      <c r="L58" s="5">
        <v>4</v>
      </c>
      <c r="M58" s="5">
        <v>4</v>
      </c>
      <c r="N58" s="5">
        <v>4</v>
      </c>
      <c r="O58" s="5">
        <v>4</v>
      </c>
      <c r="P58" s="5">
        <v>4</v>
      </c>
      <c r="Q58" s="5">
        <v>4</v>
      </c>
      <c r="R58" s="4" t="s">
        <v>38</v>
      </c>
      <c r="S58" s="5">
        <v>4</v>
      </c>
      <c r="T58" s="5">
        <v>4</v>
      </c>
      <c r="U58" s="5">
        <v>4</v>
      </c>
      <c r="V58" s="5">
        <v>4</v>
      </c>
      <c r="W58" s="5">
        <v>4</v>
      </c>
      <c r="X58" s="5">
        <v>4</v>
      </c>
      <c r="Y58" s="5">
        <v>4</v>
      </c>
      <c r="Z58" s="4" t="s">
        <v>38</v>
      </c>
      <c r="AA58" s="4" t="s">
        <v>38</v>
      </c>
      <c r="AB58" s="5">
        <v>4</v>
      </c>
      <c r="AC58" s="5">
        <v>4</v>
      </c>
      <c r="AD58" s="5">
        <v>4</v>
      </c>
      <c r="AE58" s="5">
        <v>4</v>
      </c>
      <c r="AF58" s="5">
        <v>4</v>
      </c>
      <c r="AG58" s="5">
        <v>4</v>
      </c>
      <c r="AH58" s="4" t="s">
        <v>38</v>
      </c>
    </row>
    <row r="59" spans="1:34">
      <c r="A59" s="2">
        <v>4</v>
      </c>
      <c r="B59" s="3">
        <v>45752.70108796296</v>
      </c>
      <c r="C59" s="3">
        <v>45752.702777777777</v>
      </c>
      <c r="D59" s="4" t="s">
        <v>45</v>
      </c>
      <c r="E59" s="4">
        <v>2702322544</v>
      </c>
      <c r="F59" s="4" t="s">
        <v>35</v>
      </c>
      <c r="G59" s="4" t="s">
        <v>36</v>
      </c>
      <c r="H59" s="41">
        <v>1</v>
      </c>
      <c r="I59" s="16" t="s">
        <v>37</v>
      </c>
      <c r="J59" s="5">
        <v>1</v>
      </c>
      <c r="K59" s="5">
        <v>3</v>
      </c>
      <c r="L59" s="5">
        <v>3</v>
      </c>
      <c r="M59" s="5">
        <v>4</v>
      </c>
      <c r="N59" s="5">
        <v>4</v>
      </c>
      <c r="O59" s="5">
        <v>5</v>
      </c>
      <c r="P59" s="5">
        <v>5</v>
      </c>
      <c r="Q59" s="5">
        <v>4</v>
      </c>
      <c r="R59" s="4" t="s">
        <v>38</v>
      </c>
      <c r="S59" s="5">
        <v>4</v>
      </c>
      <c r="T59" s="5">
        <v>4</v>
      </c>
      <c r="U59" s="5">
        <v>3</v>
      </c>
      <c r="V59" s="5">
        <v>3</v>
      </c>
      <c r="W59" s="5">
        <v>3</v>
      </c>
      <c r="X59" s="5">
        <v>4</v>
      </c>
      <c r="Y59" s="5">
        <v>4</v>
      </c>
      <c r="Z59" s="4" t="s">
        <v>38</v>
      </c>
      <c r="AA59" s="4" t="s">
        <v>46</v>
      </c>
      <c r="AB59" s="5">
        <v>4</v>
      </c>
      <c r="AC59" s="5">
        <v>4</v>
      </c>
      <c r="AD59" s="5">
        <v>4</v>
      </c>
      <c r="AE59" s="5">
        <v>4</v>
      </c>
      <c r="AF59" s="5">
        <v>4</v>
      </c>
      <c r="AG59" s="5">
        <v>4</v>
      </c>
      <c r="AH59" s="4" t="s">
        <v>38</v>
      </c>
    </row>
    <row r="60" spans="1:34">
      <c r="A60" s="2">
        <v>5</v>
      </c>
      <c r="B60" s="3">
        <v>45752.701296296298</v>
      </c>
      <c r="C60" s="3">
        <v>45752.703206018523</v>
      </c>
      <c r="D60" s="4" t="s">
        <v>47</v>
      </c>
      <c r="E60" s="4">
        <v>2702302542</v>
      </c>
      <c r="F60" s="4" t="s">
        <v>35</v>
      </c>
      <c r="G60" s="4" t="s">
        <v>36</v>
      </c>
      <c r="H60" s="41">
        <v>1</v>
      </c>
      <c r="I60" s="16" t="s">
        <v>37</v>
      </c>
      <c r="J60" s="5">
        <v>2</v>
      </c>
      <c r="K60" s="5">
        <v>3</v>
      </c>
      <c r="L60" s="5">
        <v>3</v>
      </c>
      <c r="M60" s="5">
        <v>4</v>
      </c>
      <c r="N60" s="5">
        <v>4</v>
      </c>
      <c r="O60" s="5">
        <v>4</v>
      </c>
      <c r="P60" s="5">
        <v>4</v>
      </c>
      <c r="Q60" s="5">
        <v>4</v>
      </c>
      <c r="R60" s="4" t="s">
        <v>38</v>
      </c>
      <c r="S60" s="5">
        <v>3</v>
      </c>
      <c r="T60" s="5">
        <v>3</v>
      </c>
      <c r="U60" s="5">
        <v>3</v>
      </c>
      <c r="V60" s="5">
        <v>4</v>
      </c>
      <c r="W60" s="5">
        <v>2</v>
      </c>
      <c r="X60" s="5">
        <v>4</v>
      </c>
      <c r="Y60" s="5">
        <v>4</v>
      </c>
      <c r="Z60" s="4" t="s">
        <v>48</v>
      </c>
      <c r="AA60" s="4" t="s">
        <v>38</v>
      </c>
      <c r="AB60" s="5">
        <v>4</v>
      </c>
      <c r="AC60" s="5">
        <v>3</v>
      </c>
      <c r="AD60" s="5">
        <v>4</v>
      </c>
      <c r="AE60" s="5">
        <v>4</v>
      </c>
      <c r="AF60" s="5">
        <v>3</v>
      </c>
      <c r="AG60" s="5">
        <v>4</v>
      </c>
      <c r="AH60" s="4" t="s">
        <v>38</v>
      </c>
    </row>
    <row r="61" spans="1:34">
      <c r="A61" s="2">
        <v>6</v>
      </c>
      <c r="B61" s="3">
        <v>45752.695891203701</v>
      </c>
      <c r="C61" s="3">
        <v>45752.706331018519</v>
      </c>
      <c r="D61" s="4" t="s">
        <v>49</v>
      </c>
      <c r="E61" s="4">
        <v>2702310335</v>
      </c>
      <c r="F61" s="4" t="s">
        <v>35</v>
      </c>
      <c r="G61" s="4" t="s">
        <v>36</v>
      </c>
      <c r="H61" s="41">
        <v>1</v>
      </c>
      <c r="I61" s="16" t="s">
        <v>37</v>
      </c>
      <c r="J61" s="5">
        <v>2</v>
      </c>
      <c r="K61" s="5">
        <v>3</v>
      </c>
      <c r="L61" s="5">
        <v>4</v>
      </c>
      <c r="M61" s="5">
        <v>4</v>
      </c>
      <c r="N61" s="5">
        <v>5</v>
      </c>
      <c r="O61" s="5">
        <v>5</v>
      </c>
      <c r="P61" s="5">
        <v>5</v>
      </c>
      <c r="Q61" s="5">
        <v>5</v>
      </c>
      <c r="R61" s="4" t="s">
        <v>38</v>
      </c>
      <c r="S61" s="5">
        <v>4</v>
      </c>
      <c r="T61" s="5">
        <v>4</v>
      </c>
      <c r="U61" s="5">
        <v>4</v>
      </c>
      <c r="V61" s="5">
        <v>4</v>
      </c>
      <c r="W61" s="5">
        <v>3</v>
      </c>
      <c r="X61" s="5">
        <v>4</v>
      </c>
      <c r="Y61" s="5">
        <v>4</v>
      </c>
      <c r="Z61" s="4" t="s">
        <v>38</v>
      </c>
      <c r="AA61" s="4" t="s">
        <v>50</v>
      </c>
      <c r="AB61" s="5">
        <v>4</v>
      </c>
      <c r="AC61" s="5">
        <v>4</v>
      </c>
      <c r="AD61" s="5">
        <v>4</v>
      </c>
      <c r="AE61" s="5">
        <v>4</v>
      </c>
      <c r="AF61" s="5">
        <v>4</v>
      </c>
      <c r="AG61" s="5">
        <v>4</v>
      </c>
      <c r="AH61" s="4" t="s">
        <v>38</v>
      </c>
    </row>
    <row r="62" spans="1:34">
      <c r="A62" s="2">
        <v>18</v>
      </c>
      <c r="B62" s="3">
        <v>45753.89534722222</v>
      </c>
      <c r="C62" s="3">
        <v>45753.897256944438</v>
      </c>
      <c r="D62" s="4" t="s">
        <v>65</v>
      </c>
      <c r="E62" s="4">
        <v>2702298375</v>
      </c>
      <c r="F62" s="4" t="s">
        <v>35</v>
      </c>
      <c r="G62" s="4" t="s">
        <v>36</v>
      </c>
      <c r="H62" s="41">
        <v>1</v>
      </c>
      <c r="I62" s="16" t="s">
        <v>37</v>
      </c>
      <c r="J62" s="5">
        <v>2</v>
      </c>
      <c r="K62" s="5">
        <v>3</v>
      </c>
      <c r="L62" s="5">
        <v>4</v>
      </c>
      <c r="M62" s="5">
        <v>4</v>
      </c>
      <c r="N62" s="5">
        <v>4</v>
      </c>
      <c r="O62" s="5">
        <v>4</v>
      </c>
      <c r="P62" s="5">
        <v>4</v>
      </c>
      <c r="Q62" s="5">
        <v>4</v>
      </c>
      <c r="R62" s="4" t="s">
        <v>66</v>
      </c>
      <c r="S62" s="5">
        <v>4</v>
      </c>
      <c r="T62" s="5">
        <v>4</v>
      </c>
      <c r="U62" s="5">
        <v>3</v>
      </c>
      <c r="V62" s="5">
        <v>4</v>
      </c>
      <c r="W62" s="5">
        <v>2</v>
      </c>
      <c r="X62" s="5">
        <v>4</v>
      </c>
      <c r="Y62" s="5">
        <v>2</v>
      </c>
      <c r="Z62" s="4" t="s">
        <v>38</v>
      </c>
      <c r="AA62" s="4" t="s">
        <v>38</v>
      </c>
      <c r="AB62" s="5">
        <v>4</v>
      </c>
      <c r="AC62" s="5">
        <v>4</v>
      </c>
      <c r="AD62" s="5">
        <v>4</v>
      </c>
      <c r="AE62" s="5">
        <v>4</v>
      </c>
      <c r="AF62" s="5">
        <v>4</v>
      </c>
      <c r="AG62" s="5">
        <v>4</v>
      </c>
      <c r="AH62" s="4" t="s">
        <v>38</v>
      </c>
    </row>
    <row r="63" spans="1:34">
      <c r="A63" s="2">
        <v>19</v>
      </c>
      <c r="B63" s="3">
        <v>45753.89775462963</v>
      </c>
      <c r="C63" s="3">
        <v>45753.9</v>
      </c>
      <c r="D63" s="4" t="s">
        <v>67</v>
      </c>
      <c r="E63" s="4">
        <v>2702375600</v>
      </c>
      <c r="F63" s="4" t="s">
        <v>35</v>
      </c>
      <c r="G63" s="4" t="s">
        <v>36</v>
      </c>
      <c r="H63" s="41">
        <v>1</v>
      </c>
      <c r="I63" s="16" t="s">
        <v>37</v>
      </c>
      <c r="J63" s="5">
        <v>1</v>
      </c>
      <c r="K63" s="5">
        <v>3</v>
      </c>
      <c r="L63" s="5">
        <v>1</v>
      </c>
      <c r="M63" s="5">
        <v>5</v>
      </c>
      <c r="N63" s="5">
        <v>5</v>
      </c>
      <c r="O63" s="5">
        <v>1</v>
      </c>
      <c r="P63" s="5">
        <v>4</v>
      </c>
      <c r="Q63" s="5">
        <v>5</v>
      </c>
      <c r="R63" s="4" t="s">
        <v>68</v>
      </c>
      <c r="S63" s="5">
        <v>4</v>
      </c>
      <c r="T63" s="5">
        <v>4</v>
      </c>
      <c r="U63" s="5">
        <v>4</v>
      </c>
      <c r="V63" s="5">
        <v>4</v>
      </c>
      <c r="W63" s="5">
        <v>1</v>
      </c>
      <c r="X63" s="5">
        <v>4</v>
      </c>
      <c r="Y63" s="5">
        <v>4</v>
      </c>
      <c r="Z63" s="4" t="s">
        <v>69</v>
      </c>
      <c r="AA63" s="4" t="s">
        <v>38</v>
      </c>
      <c r="AB63" s="5">
        <v>4</v>
      </c>
      <c r="AC63" s="5">
        <v>4</v>
      </c>
      <c r="AD63" s="5">
        <v>4</v>
      </c>
      <c r="AE63" s="5">
        <v>4</v>
      </c>
      <c r="AF63" s="5">
        <v>2</v>
      </c>
      <c r="AG63" s="5">
        <v>4</v>
      </c>
      <c r="AH63" s="4" t="s">
        <v>38</v>
      </c>
    </row>
    <row r="64" spans="1:34">
      <c r="A64" s="2">
        <v>20</v>
      </c>
      <c r="B64" s="3">
        <v>45753.945879629631</v>
      </c>
      <c r="C64" s="3">
        <v>45753.94872685185</v>
      </c>
      <c r="D64" s="4" t="s">
        <v>70</v>
      </c>
      <c r="E64" s="4">
        <v>2702266026</v>
      </c>
      <c r="F64" s="4" t="s">
        <v>35</v>
      </c>
      <c r="G64" s="4" t="s">
        <v>36</v>
      </c>
      <c r="H64" s="41">
        <v>1</v>
      </c>
      <c r="I64" s="16" t="s">
        <v>37</v>
      </c>
      <c r="J64" s="5">
        <v>3</v>
      </c>
      <c r="K64" s="5">
        <v>5</v>
      </c>
      <c r="L64" s="5">
        <v>5</v>
      </c>
      <c r="M64" s="5">
        <v>5</v>
      </c>
      <c r="N64" s="5">
        <v>5</v>
      </c>
      <c r="O64" s="5">
        <v>4</v>
      </c>
      <c r="P64" s="5">
        <v>5</v>
      </c>
      <c r="Q64" s="5">
        <v>5</v>
      </c>
      <c r="R64" s="4" t="s">
        <v>38</v>
      </c>
      <c r="S64" s="5">
        <v>3</v>
      </c>
      <c r="T64" s="5">
        <v>2</v>
      </c>
      <c r="U64" s="5">
        <v>3</v>
      </c>
      <c r="V64" s="5">
        <v>4</v>
      </c>
      <c r="W64" s="5">
        <v>5</v>
      </c>
      <c r="X64" s="5">
        <v>5</v>
      </c>
      <c r="Y64" s="5">
        <v>5</v>
      </c>
      <c r="Z64" s="4" t="s">
        <v>38</v>
      </c>
      <c r="AA64" s="4" t="s">
        <v>71</v>
      </c>
      <c r="AB64" s="5">
        <v>5</v>
      </c>
      <c r="AC64" s="5">
        <v>5</v>
      </c>
      <c r="AD64" s="5">
        <v>5</v>
      </c>
      <c r="AE64" s="5">
        <v>5</v>
      </c>
      <c r="AF64" s="5">
        <v>5</v>
      </c>
      <c r="AG64" s="5">
        <v>5</v>
      </c>
      <c r="AH64" s="4" t="s">
        <v>38</v>
      </c>
    </row>
    <row r="65" spans="1:34">
      <c r="A65" s="2">
        <v>21</v>
      </c>
      <c r="B65" s="3">
        <v>45754.389756944453</v>
      </c>
      <c r="C65" s="3">
        <v>45754.391770833332</v>
      </c>
      <c r="D65" s="4" t="s">
        <v>72</v>
      </c>
      <c r="E65" s="4">
        <v>2702300575</v>
      </c>
      <c r="F65" s="4" t="s">
        <v>35</v>
      </c>
      <c r="G65" s="4" t="s">
        <v>36</v>
      </c>
      <c r="H65" s="41">
        <v>1</v>
      </c>
      <c r="I65" s="16" t="s">
        <v>37</v>
      </c>
      <c r="J65" s="5">
        <v>1</v>
      </c>
      <c r="K65" s="5">
        <v>3</v>
      </c>
      <c r="L65" s="5">
        <v>4</v>
      </c>
      <c r="M65" s="5">
        <v>3</v>
      </c>
      <c r="N65" s="5">
        <v>4</v>
      </c>
      <c r="O65" s="5">
        <v>4</v>
      </c>
      <c r="P65" s="5">
        <v>4</v>
      </c>
      <c r="Q65" s="5">
        <v>4</v>
      </c>
      <c r="R65" s="4" t="s">
        <v>38</v>
      </c>
      <c r="S65" s="5">
        <v>3</v>
      </c>
      <c r="T65" s="5">
        <v>4</v>
      </c>
      <c r="U65" s="5">
        <v>4</v>
      </c>
      <c r="V65" s="5">
        <v>4</v>
      </c>
      <c r="W65" s="5">
        <v>2</v>
      </c>
      <c r="X65" s="5">
        <v>4</v>
      </c>
      <c r="Y65" s="5">
        <v>4</v>
      </c>
      <c r="Z65" s="4" t="s">
        <v>73</v>
      </c>
      <c r="AA65" s="4" t="s">
        <v>74</v>
      </c>
      <c r="AB65" s="5">
        <v>3</v>
      </c>
      <c r="AC65" s="5">
        <v>3</v>
      </c>
      <c r="AD65" s="5">
        <v>4</v>
      </c>
      <c r="AE65" s="5">
        <v>4</v>
      </c>
      <c r="AF65" s="5">
        <v>3</v>
      </c>
      <c r="AG65" s="5">
        <v>3</v>
      </c>
      <c r="AH65" s="4" t="s">
        <v>38</v>
      </c>
    </row>
    <row r="66" spans="1:34">
      <c r="A66" s="2">
        <v>22</v>
      </c>
      <c r="B66" s="3">
        <v>45754.765150462961</v>
      </c>
      <c r="C66" s="3">
        <v>45754.767141203702</v>
      </c>
      <c r="D66" s="4" t="s">
        <v>75</v>
      </c>
      <c r="E66" s="4">
        <v>2702386573</v>
      </c>
      <c r="F66" s="4" t="s">
        <v>35</v>
      </c>
      <c r="G66" s="4" t="s">
        <v>36</v>
      </c>
      <c r="H66" s="41">
        <v>1</v>
      </c>
      <c r="I66" s="16" t="s">
        <v>37</v>
      </c>
      <c r="J66" s="5">
        <v>1</v>
      </c>
      <c r="K66" s="5">
        <v>5</v>
      </c>
      <c r="L66" s="5">
        <v>5</v>
      </c>
      <c r="M66" s="5">
        <v>5</v>
      </c>
      <c r="N66" s="5">
        <v>5</v>
      </c>
      <c r="O66" s="5">
        <v>5</v>
      </c>
      <c r="P66" s="5">
        <v>5</v>
      </c>
      <c r="Q66" s="5">
        <v>5</v>
      </c>
      <c r="R66" s="4" t="s">
        <v>38</v>
      </c>
      <c r="S66" s="5">
        <v>4</v>
      </c>
      <c r="T66" s="5">
        <v>5</v>
      </c>
      <c r="U66" s="5">
        <v>4</v>
      </c>
      <c r="V66" s="5">
        <v>4</v>
      </c>
      <c r="W66" s="5">
        <v>3</v>
      </c>
      <c r="X66" s="5">
        <v>4</v>
      </c>
      <c r="Y66" s="5">
        <v>4</v>
      </c>
      <c r="Z66" s="4" t="s">
        <v>38</v>
      </c>
      <c r="AA66" s="4" t="s">
        <v>38</v>
      </c>
      <c r="AB66" s="5">
        <v>4</v>
      </c>
      <c r="AC66" s="5">
        <v>4</v>
      </c>
      <c r="AD66" s="5">
        <v>5</v>
      </c>
      <c r="AE66" s="5">
        <v>4</v>
      </c>
      <c r="AF66" s="5">
        <v>4</v>
      </c>
      <c r="AG66" s="5">
        <v>4</v>
      </c>
      <c r="AH66" s="4" t="s">
        <v>38</v>
      </c>
    </row>
    <row r="67" spans="1:34">
      <c r="A67" s="2">
        <v>23</v>
      </c>
      <c r="B67" s="3">
        <v>45764.91642361111</v>
      </c>
      <c r="C67" s="3">
        <v>45764.918171296304</v>
      </c>
      <c r="D67" s="4" t="s">
        <v>76</v>
      </c>
      <c r="E67" s="4">
        <v>2702240166</v>
      </c>
      <c r="F67" s="4" t="s">
        <v>35</v>
      </c>
      <c r="G67" s="4" t="s">
        <v>36</v>
      </c>
      <c r="H67" s="41">
        <v>1</v>
      </c>
      <c r="I67" s="16" t="s">
        <v>37</v>
      </c>
      <c r="J67" s="5">
        <v>1</v>
      </c>
      <c r="K67" s="5">
        <v>4</v>
      </c>
      <c r="L67" s="5">
        <v>4</v>
      </c>
      <c r="M67" s="5">
        <v>2</v>
      </c>
      <c r="N67" s="5">
        <v>4</v>
      </c>
      <c r="O67" s="5">
        <v>4</v>
      </c>
      <c r="P67" s="5">
        <v>4</v>
      </c>
      <c r="Q67" s="5">
        <v>2</v>
      </c>
      <c r="R67" s="4" t="s">
        <v>77</v>
      </c>
      <c r="S67" s="5">
        <v>4</v>
      </c>
      <c r="T67" s="5">
        <v>4</v>
      </c>
      <c r="U67" s="5">
        <v>4</v>
      </c>
      <c r="V67" s="5">
        <v>4</v>
      </c>
      <c r="W67" s="5">
        <v>4</v>
      </c>
      <c r="X67" s="5">
        <v>4</v>
      </c>
      <c r="Y67" s="5">
        <v>4</v>
      </c>
      <c r="Z67" s="4" t="s">
        <v>38</v>
      </c>
      <c r="AA67" s="4" t="s">
        <v>78</v>
      </c>
      <c r="AB67" s="5">
        <v>4</v>
      </c>
      <c r="AC67" s="5">
        <v>4</v>
      </c>
      <c r="AD67" s="5">
        <v>4</v>
      </c>
      <c r="AE67" s="5">
        <v>4</v>
      </c>
      <c r="AF67" s="5">
        <v>2</v>
      </c>
      <c r="AG67" s="5">
        <v>2</v>
      </c>
      <c r="AH67" s="4" t="s">
        <v>79</v>
      </c>
    </row>
    <row r="68" spans="1:34">
      <c r="A68" s="2">
        <v>24</v>
      </c>
      <c r="B68" s="3">
        <v>45765.049398148149</v>
      </c>
      <c r="C68" s="3">
        <v>45765.058078703703</v>
      </c>
      <c r="D68" s="4" t="s">
        <v>80</v>
      </c>
      <c r="E68" s="4">
        <v>2702301804</v>
      </c>
      <c r="F68" s="4" t="s">
        <v>35</v>
      </c>
      <c r="G68" s="4" t="s">
        <v>36</v>
      </c>
      <c r="H68" s="41">
        <v>1</v>
      </c>
      <c r="I68" s="16" t="s">
        <v>37</v>
      </c>
      <c r="J68" s="5">
        <v>3</v>
      </c>
      <c r="K68" s="5">
        <v>5</v>
      </c>
      <c r="L68" s="5">
        <v>5</v>
      </c>
      <c r="M68" s="5">
        <v>5</v>
      </c>
      <c r="N68" s="5">
        <v>5</v>
      </c>
      <c r="O68" s="5">
        <v>3</v>
      </c>
      <c r="P68" s="5">
        <v>2</v>
      </c>
      <c r="Q68" s="5">
        <v>4</v>
      </c>
      <c r="R68" s="4" t="s">
        <v>38</v>
      </c>
      <c r="S68" s="5">
        <v>3</v>
      </c>
      <c r="T68" s="5">
        <v>4</v>
      </c>
      <c r="U68" s="5">
        <v>5</v>
      </c>
      <c r="V68" s="5">
        <v>2</v>
      </c>
      <c r="W68" s="5">
        <v>2</v>
      </c>
      <c r="X68" s="5">
        <v>4</v>
      </c>
      <c r="Y68" s="5">
        <v>3</v>
      </c>
      <c r="Z68" s="4" t="s">
        <v>81</v>
      </c>
      <c r="AA68" s="4" t="s">
        <v>38</v>
      </c>
      <c r="AB68" s="5">
        <v>5</v>
      </c>
      <c r="AC68" s="5">
        <v>4</v>
      </c>
      <c r="AD68" s="5">
        <v>5</v>
      </c>
      <c r="AE68" s="5">
        <v>4</v>
      </c>
      <c r="AF68" s="5">
        <v>3</v>
      </c>
      <c r="AG68" s="5">
        <v>4</v>
      </c>
      <c r="AH68" s="4" t="s">
        <v>38</v>
      </c>
    </row>
    <row r="69" spans="1:34">
      <c r="A69" s="2">
        <v>25</v>
      </c>
      <c r="B69" s="3">
        <v>45765.069166666668</v>
      </c>
      <c r="C69" s="3">
        <v>45765.071111111109</v>
      </c>
      <c r="D69" s="4" t="s">
        <v>82</v>
      </c>
      <c r="E69" s="4">
        <v>2702362876</v>
      </c>
      <c r="F69" s="4" t="s">
        <v>35</v>
      </c>
      <c r="G69" s="4" t="s">
        <v>36</v>
      </c>
      <c r="H69" s="41">
        <v>1</v>
      </c>
      <c r="I69" s="16" t="s">
        <v>37</v>
      </c>
      <c r="J69" s="5">
        <v>1</v>
      </c>
      <c r="K69" s="5">
        <v>5</v>
      </c>
      <c r="L69" s="5">
        <v>5</v>
      </c>
      <c r="M69" s="5">
        <v>5</v>
      </c>
      <c r="N69" s="5">
        <v>4</v>
      </c>
      <c r="O69" s="5">
        <v>5</v>
      </c>
      <c r="P69" s="5">
        <v>5</v>
      </c>
      <c r="Q69" s="5">
        <v>5</v>
      </c>
      <c r="R69" s="4" t="s">
        <v>38</v>
      </c>
      <c r="S69" s="5">
        <v>4</v>
      </c>
      <c r="T69" s="5">
        <v>5</v>
      </c>
      <c r="U69" s="5">
        <v>2</v>
      </c>
      <c r="V69" s="5">
        <v>3</v>
      </c>
      <c r="W69" s="5">
        <v>3</v>
      </c>
      <c r="X69" s="5">
        <v>4</v>
      </c>
      <c r="Y69" s="5">
        <v>4</v>
      </c>
      <c r="Z69" s="4" t="s">
        <v>38</v>
      </c>
      <c r="AA69" s="4" t="s">
        <v>38</v>
      </c>
      <c r="AB69" s="5">
        <v>4</v>
      </c>
      <c r="AC69" s="5">
        <v>5</v>
      </c>
      <c r="AD69" s="5">
        <v>5</v>
      </c>
      <c r="AE69" s="5">
        <v>5</v>
      </c>
      <c r="AF69" s="5">
        <v>2</v>
      </c>
      <c r="AG69" s="5">
        <v>4</v>
      </c>
      <c r="AH69" s="4" t="s">
        <v>38</v>
      </c>
    </row>
    <row r="70" spans="1:34">
      <c r="A70" s="2">
        <v>30</v>
      </c>
      <c r="B70" s="3">
        <v>45768.523692129631</v>
      </c>
      <c r="C70" s="3">
        <v>45768.524675925917</v>
      </c>
      <c r="D70" s="4" t="s">
        <v>98</v>
      </c>
      <c r="E70" s="4">
        <v>2702300902</v>
      </c>
      <c r="F70" s="4" t="s">
        <v>99</v>
      </c>
      <c r="G70" s="4" t="s">
        <v>100</v>
      </c>
      <c r="H70" s="41">
        <v>1</v>
      </c>
      <c r="I70" s="16" t="s">
        <v>37</v>
      </c>
      <c r="J70" s="5">
        <v>2</v>
      </c>
      <c r="K70" s="5">
        <v>4</v>
      </c>
      <c r="L70" s="5">
        <v>4</v>
      </c>
      <c r="M70" s="5">
        <v>5</v>
      </c>
      <c r="N70" s="5">
        <v>4</v>
      </c>
      <c r="O70" s="5">
        <v>5</v>
      </c>
      <c r="P70" s="5">
        <v>5</v>
      </c>
      <c r="Q70" s="5">
        <v>4</v>
      </c>
      <c r="R70" s="4" t="s">
        <v>38</v>
      </c>
      <c r="S70" s="5">
        <v>4</v>
      </c>
      <c r="T70" s="5">
        <v>4</v>
      </c>
      <c r="U70" s="5">
        <v>5</v>
      </c>
      <c r="V70" s="5">
        <v>4</v>
      </c>
      <c r="W70" s="5">
        <v>4</v>
      </c>
      <c r="X70" s="5">
        <v>4</v>
      </c>
      <c r="Y70" s="5">
        <v>5</v>
      </c>
      <c r="Z70" s="4" t="s">
        <v>38</v>
      </c>
      <c r="AA70" s="4" t="s">
        <v>38</v>
      </c>
      <c r="AB70" s="5">
        <v>4</v>
      </c>
      <c r="AC70" s="5">
        <v>5</v>
      </c>
      <c r="AD70" s="5">
        <v>4</v>
      </c>
      <c r="AE70" s="5">
        <v>4</v>
      </c>
      <c r="AF70" s="5">
        <v>4</v>
      </c>
      <c r="AG70" s="5">
        <v>5</v>
      </c>
      <c r="AH70" s="4" t="s">
        <v>38</v>
      </c>
    </row>
    <row r="71" spans="1:34">
      <c r="A71" s="2">
        <v>31</v>
      </c>
      <c r="B71" s="3">
        <v>45768.54446759259</v>
      </c>
      <c r="C71" s="3">
        <v>45768.546840277777</v>
      </c>
      <c r="D71" s="4" t="s">
        <v>101</v>
      </c>
      <c r="E71" s="4">
        <v>2702301836</v>
      </c>
      <c r="F71" s="4" t="s">
        <v>99</v>
      </c>
      <c r="G71" s="4" t="s">
        <v>100</v>
      </c>
      <c r="H71" s="41">
        <v>1</v>
      </c>
      <c r="I71" s="16" t="s">
        <v>37</v>
      </c>
      <c r="J71" s="5">
        <v>1</v>
      </c>
      <c r="K71" s="5">
        <v>3</v>
      </c>
      <c r="L71" s="5">
        <v>2</v>
      </c>
      <c r="M71" s="5">
        <v>5</v>
      </c>
      <c r="N71" s="5">
        <v>5</v>
      </c>
      <c r="O71" s="5">
        <v>5</v>
      </c>
      <c r="P71" s="5">
        <v>5</v>
      </c>
      <c r="Q71" s="5">
        <v>5</v>
      </c>
      <c r="R71" s="4" t="s">
        <v>102</v>
      </c>
      <c r="S71" s="5">
        <v>5</v>
      </c>
      <c r="T71" s="5">
        <v>5</v>
      </c>
      <c r="U71" s="5">
        <v>5</v>
      </c>
      <c r="V71" s="5">
        <v>5</v>
      </c>
      <c r="W71" s="5">
        <v>5</v>
      </c>
      <c r="X71" s="5">
        <v>5</v>
      </c>
      <c r="Y71" s="5">
        <v>5</v>
      </c>
      <c r="Z71" s="4" t="s">
        <v>38</v>
      </c>
      <c r="AA71" s="4" t="s">
        <v>103</v>
      </c>
      <c r="AB71" s="5">
        <v>5</v>
      </c>
      <c r="AC71" s="5">
        <v>5</v>
      </c>
      <c r="AD71" s="5">
        <v>5</v>
      </c>
      <c r="AE71" s="5">
        <v>5</v>
      </c>
      <c r="AF71" s="5">
        <v>5</v>
      </c>
      <c r="AG71" s="5">
        <v>5</v>
      </c>
      <c r="AH71" s="4" t="s">
        <v>38</v>
      </c>
    </row>
    <row r="72" spans="1:34">
      <c r="A72" s="2">
        <v>32</v>
      </c>
      <c r="B72" s="3">
        <v>45769.503206018519</v>
      </c>
      <c r="C72" s="3">
        <v>45769.504814814813</v>
      </c>
      <c r="D72" s="4" t="s">
        <v>104</v>
      </c>
      <c r="E72" s="4">
        <v>2702292850</v>
      </c>
      <c r="F72" s="4" t="s">
        <v>99</v>
      </c>
      <c r="G72" s="4" t="s">
        <v>100</v>
      </c>
      <c r="H72" s="41">
        <v>1</v>
      </c>
      <c r="I72" s="16" t="s">
        <v>37</v>
      </c>
      <c r="J72" s="5">
        <v>1</v>
      </c>
      <c r="K72" s="5">
        <v>3</v>
      </c>
      <c r="L72" s="5">
        <v>3</v>
      </c>
      <c r="M72" s="5">
        <v>3</v>
      </c>
      <c r="N72" s="5">
        <v>4</v>
      </c>
      <c r="O72" s="5">
        <v>4</v>
      </c>
      <c r="P72" s="5">
        <v>4</v>
      </c>
      <c r="Q72" s="5">
        <v>4</v>
      </c>
      <c r="R72" s="4" t="s">
        <v>38</v>
      </c>
      <c r="S72" s="5">
        <v>4</v>
      </c>
      <c r="T72" s="5">
        <v>3</v>
      </c>
      <c r="U72" s="5">
        <v>3</v>
      </c>
      <c r="V72" s="5">
        <v>3</v>
      </c>
      <c r="W72" s="5">
        <v>4</v>
      </c>
      <c r="X72" s="5">
        <v>4</v>
      </c>
      <c r="Y72" s="5">
        <v>4</v>
      </c>
      <c r="Z72" s="4" t="s">
        <v>38</v>
      </c>
      <c r="AA72" s="4" t="s">
        <v>38</v>
      </c>
      <c r="AB72" s="5">
        <v>4</v>
      </c>
      <c r="AC72" s="5">
        <v>4</v>
      </c>
      <c r="AD72" s="5">
        <v>4</v>
      </c>
      <c r="AE72" s="5">
        <v>4</v>
      </c>
      <c r="AF72" s="5">
        <v>2</v>
      </c>
      <c r="AG72" s="5">
        <v>4</v>
      </c>
      <c r="AH72" s="4" t="s">
        <v>38</v>
      </c>
    </row>
    <row r="73" spans="1:34">
      <c r="A73" s="2">
        <v>42</v>
      </c>
      <c r="B73" s="3">
        <v>45771.453101851846</v>
      </c>
      <c r="C73" s="3">
        <v>45771.454907407409</v>
      </c>
      <c r="D73" s="4" t="s">
        <v>121</v>
      </c>
      <c r="E73" s="4">
        <v>2702254676</v>
      </c>
      <c r="F73" s="4" t="s">
        <v>35</v>
      </c>
      <c r="G73" s="4" t="s">
        <v>36</v>
      </c>
      <c r="H73" s="41">
        <v>1</v>
      </c>
      <c r="I73" s="16" t="s">
        <v>37</v>
      </c>
      <c r="J73" s="5">
        <v>1</v>
      </c>
      <c r="K73" s="5">
        <v>4</v>
      </c>
      <c r="L73" s="5">
        <v>4</v>
      </c>
      <c r="M73" s="5">
        <v>4</v>
      </c>
      <c r="N73" s="5">
        <v>3</v>
      </c>
      <c r="O73" s="5">
        <v>5</v>
      </c>
      <c r="P73" s="5">
        <v>4</v>
      </c>
      <c r="Q73" s="5">
        <v>4</v>
      </c>
      <c r="R73" s="4" t="s">
        <v>38</v>
      </c>
      <c r="S73" s="5">
        <v>4</v>
      </c>
      <c r="T73" s="5">
        <v>3</v>
      </c>
      <c r="U73" s="5">
        <v>3</v>
      </c>
      <c r="V73" s="5">
        <v>3</v>
      </c>
      <c r="W73" s="5">
        <v>4</v>
      </c>
      <c r="X73" s="5">
        <v>4</v>
      </c>
      <c r="Y73" s="5">
        <v>3</v>
      </c>
      <c r="Z73" s="4" t="s">
        <v>122</v>
      </c>
      <c r="AA73" s="4" t="s">
        <v>123</v>
      </c>
      <c r="AB73" s="5">
        <v>4</v>
      </c>
      <c r="AC73" s="5">
        <v>4</v>
      </c>
      <c r="AD73" s="5">
        <v>4</v>
      </c>
      <c r="AE73" s="5">
        <v>4</v>
      </c>
      <c r="AF73" s="5">
        <v>3</v>
      </c>
      <c r="AG73" s="5">
        <v>4</v>
      </c>
      <c r="AH73" s="4" t="s">
        <v>38</v>
      </c>
    </row>
    <row r="74" spans="1:34">
      <c r="A74" s="2">
        <v>43</v>
      </c>
      <c r="B74" s="3">
        <v>45771.455335648148</v>
      </c>
      <c r="C74" s="3">
        <v>45771.457951388889</v>
      </c>
      <c r="D74" s="4" t="s">
        <v>124</v>
      </c>
      <c r="E74" s="4">
        <v>2702272911</v>
      </c>
      <c r="F74" s="4" t="s">
        <v>35</v>
      </c>
      <c r="G74" s="4" t="s">
        <v>36</v>
      </c>
      <c r="H74" s="41">
        <v>1</v>
      </c>
      <c r="I74" s="16" t="s">
        <v>37</v>
      </c>
      <c r="J74" s="5">
        <v>1</v>
      </c>
      <c r="K74" s="5">
        <v>4</v>
      </c>
      <c r="L74" s="5">
        <v>4</v>
      </c>
      <c r="M74" s="5">
        <v>4</v>
      </c>
      <c r="N74" s="5">
        <v>4</v>
      </c>
      <c r="O74" s="5">
        <v>2</v>
      </c>
      <c r="P74" s="5">
        <v>4</v>
      </c>
      <c r="Q74" s="5">
        <v>4</v>
      </c>
      <c r="R74" s="4" t="s">
        <v>125</v>
      </c>
      <c r="S74" s="5">
        <v>2</v>
      </c>
      <c r="T74" s="5">
        <v>5</v>
      </c>
      <c r="U74" s="5">
        <v>5</v>
      </c>
      <c r="V74" s="5">
        <v>5</v>
      </c>
      <c r="W74" s="5">
        <v>3</v>
      </c>
      <c r="X74" s="5">
        <v>5</v>
      </c>
      <c r="Y74" s="5">
        <v>5</v>
      </c>
      <c r="Z74" s="4" t="s">
        <v>126</v>
      </c>
      <c r="AA74" s="4" t="s">
        <v>38</v>
      </c>
      <c r="AB74" s="5">
        <v>5</v>
      </c>
      <c r="AC74" s="5">
        <v>5</v>
      </c>
      <c r="AD74" s="5">
        <v>5</v>
      </c>
      <c r="AE74" s="5">
        <v>5</v>
      </c>
      <c r="AF74" s="5">
        <v>5</v>
      </c>
      <c r="AG74" s="5">
        <v>5</v>
      </c>
      <c r="AH74" s="4" t="s">
        <v>38</v>
      </c>
    </row>
    <row r="75" spans="1:34">
      <c r="A75" s="2">
        <v>44</v>
      </c>
      <c r="B75" s="3">
        <v>45771.540601851862</v>
      </c>
      <c r="C75" s="3">
        <v>45771.541712962957</v>
      </c>
      <c r="D75" s="4" t="s">
        <v>127</v>
      </c>
      <c r="E75" s="4">
        <v>2702273031</v>
      </c>
      <c r="F75" s="4" t="s">
        <v>35</v>
      </c>
      <c r="G75" s="4" t="s">
        <v>36</v>
      </c>
      <c r="H75" s="41">
        <v>1</v>
      </c>
      <c r="I75" s="16" t="s">
        <v>37</v>
      </c>
      <c r="J75" s="5">
        <v>3</v>
      </c>
      <c r="K75" s="5">
        <v>5</v>
      </c>
      <c r="L75" s="5">
        <v>5</v>
      </c>
      <c r="M75" s="5">
        <v>5</v>
      </c>
      <c r="N75" s="5">
        <v>4</v>
      </c>
      <c r="O75" s="5">
        <v>5</v>
      </c>
      <c r="P75" s="5">
        <v>5</v>
      </c>
      <c r="Q75" s="5">
        <v>5</v>
      </c>
      <c r="R75" s="4" t="s">
        <v>38</v>
      </c>
      <c r="S75" s="5">
        <v>4</v>
      </c>
      <c r="T75" s="5">
        <v>4</v>
      </c>
      <c r="U75" s="5">
        <v>4</v>
      </c>
      <c r="V75" s="5">
        <v>4</v>
      </c>
      <c r="W75" s="5">
        <v>5</v>
      </c>
      <c r="X75" s="5">
        <v>5</v>
      </c>
      <c r="Y75" s="5">
        <v>5</v>
      </c>
      <c r="Z75" s="4" t="s">
        <v>38</v>
      </c>
      <c r="AA75" s="4" t="s">
        <v>38</v>
      </c>
      <c r="AB75" s="5">
        <v>5</v>
      </c>
      <c r="AC75" s="5">
        <v>5</v>
      </c>
      <c r="AD75" s="5">
        <v>5</v>
      </c>
      <c r="AE75" s="5">
        <v>5</v>
      </c>
      <c r="AF75" s="5">
        <v>5</v>
      </c>
      <c r="AG75" s="5">
        <v>5</v>
      </c>
      <c r="AH75" s="4" t="s">
        <v>38</v>
      </c>
    </row>
    <row r="76" spans="1:34">
      <c r="A76" s="2">
        <v>45</v>
      </c>
      <c r="B76" s="3">
        <v>45771.538807870369</v>
      </c>
      <c r="C76" s="3">
        <v>45771.562280092592</v>
      </c>
      <c r="D76" s="4" t="s">
        <v>128</v>
      </c>
      <c r="E76" s="4">
        <v>2702302574</v>
      </c>
      <c r="F76" s="4" t="s">
        <v>35</v>
      </c>
      <c r="G76" s="4" t="s">
        <v>36</v>
      </c>
      <c r="H76" s="41">
        <v>1</v>
      </c>
      <c r="I76" s="16" t="s">
        <v>37</v>
      </c>
      <c r="J76" s="5">
        <v>3</v>
      </c>
      <c r="K76" s="5">
        <v>5</v>
      </c>
      <c r="L76" s="5">
        <v>5</v>
      </c>
      <c r="M76" s="5">
        <v>5</v>
      </c>
      <c r="N76" s="5">
        <v>5</v>
      </c>
      <c r="O76" s="5">
        <v>5</v>
      </c>
      <c r="P76" s="5">
        <v>5</v>
      </c>
      <c r="Q76" s="5">
        <v>5</v>
      </c>
      <c r="R76" s="4" t="s">
        <v>38</v>
      </c>
      <c r="S76" s="5">
        <v>5</v>
      </c>
      <c r="T76" s="5">
        <v>5</v>
      </c>
      <c r="U76" s="5">
        <v>5</v>
      </c>
      <c r="V76" s="5">
        <v>5</v>
      </c>
      <c r="W76" s="5">
        <v>5</v>
      </c>
      <c r="X76" s="5">
        <v>5</v>
      </c>
      <c r="Y76" s="5">
        <v>5</v>
      </c>
      <c r="Z76" s="4" t="s">
        <v>129</v>
      </c>
      <c r="AA76" s="4" t="s">
        <v>130</v>
      </c>
      <c r="AB76" s="5">
        <v>5</v>
      </c>
      <c r="AC76" s="5">
        <v>5</v>
      </c>
      <c r="AD76" s="5">
        <v>5</v>
      </c>
      <c r="AE76" s="5">
        <v>5</v>
      </c>
      <c r="AF76" s="5">
        <v>5</v>
      </c>
      <c r="AG76" s="5">
        <v>5</v>
      </c>
      <c r="AH76" s="4" t="s">
        <v>131</v>
      </c>
    </row>
    <row r="77" spans="1:34">
      <c r="A77" s="2">
        <v>46</v>
      </c>
      <c r="B77" s="3">
        <v>45771.575798611113</v>
      </c>
      <c r="C77" s="3">
        <v>45771.578217592592</v>
      </c>
      <c r="D77" s="4" t="s">
        <v>132</v>
      </c>
      <c r="E77" s="4">
        <v>2702327204</v>
      </c>
      <c r="F77" s="4" t="s">
        <v>35</v>
      </c>
      <c r="G77" s="4" t="s">
        <v>36</v>
      </c>
      <c r="H77" s="41">
        <v>1</v>
      </c>
      <c r="I77" s="16" t="s">
        <v>37</v>
      </c>
      <c r="J77" s="5">
        <v>0</v>
      </c>
      <c r="K77" s="5">
        <v>3</v>
      </c>
      <c r="L77" s="5">
        <v>3</v>
      </c>
      <c r="M77" s="5">
        <v>3</v>
      </c>
      <c r="N77" s="5">
        <v>3</v>
      </c>
      <c r="O77" s="5">
        <v>3</v>
      </c>
      <c r="P77" s="5">
        <v>3</v>
      </c>
      <c r="Q77" s="5">
        <v>3</v>
      </c>
      <c r="R77" s="4" t="s">
        <v>38</v>
      </c>
      <c r="S77" s="5">
        <v>4</v>
      </c>
      <c r="T77" s="5">
        <v>3</v>
      </c>
      <c r="U77" s="5">
        <v>3</v>
      </c>
      <c r="V77" s="5">
        <v>3</v>
      </c>
      <c r="W77" s="5">
        <v>4</v>
      </c>
      <c r="X77" s="5">
        <v>4</v>
      </c>
      <c r="Y77" s="5">
        <v>4</v>
      </c>
      <c r="Z77" s="4" t="s">
        <v>38</v>
      </c>
      <c r="AA77" s="4" t="s">
        <v>38</v>
      </c>
      <c r="AB77" s="5">
        <v>4</v>
      </c>
      <c r="AC77" s="5">
        <v>4</v>
      </c>
      <c r="AD77" s="5">
        <v>3</v>
      </c>
      <c r="AE77" s="5">
        <v>3</v>
      </c>
      <c r="AF77" s="5">
        <v>2</v>
      </c>
      <c r="AG77" s="5">
        <v>3</v>
      </c>
      <c r="AH77" s="4" t="s">
        <v>38</v>
      </c>
    </row>
    <row r="78" spans="1:34">
      <c r="A78" s="2">
        <v>51</v>
      </c>
      <c r="B78" s="3">
        <v>45772.660798611112</v>
      </c>
      <c r="C78" s="3">
        <v>45772.662870370368</v>
      </c>
      <c r="D78" s="4" t="s">
        <v>140</v>
      </c>
      <c r="E78" s="4">
        <v>2702266064</v>
      </c>
      <c r="F78" s="4" t="s">
        <v>35</v>
      </c>
      <c r="G78" s="4" t="s">
        <v>36</v>
      </c>
      <c r="H78" s="41">
        <v>1</v>
      </c>
      <c r="I78" s="16" t="s">
        <v>37</v>
      </c>
      <c r="J78" s="5">
        <v>3</v>
      </c>
      <c r="K78" s="5">
        <v>1</v>
      </c>
      <c r="L78" s="5">
        <v>2</v>
      </c>
      <c r="M78" s="5">
        <v>3</v>
      </c>
      <c r="N78" s="5">
        <v>2</v>
      </c>
      <c r="O78" s="5">
        <v>3</v>
      </c>
      <c r="P78" s="5">
        <v>2</v>
      </c>
      <c r="Q78" s="5">
        <v>1</v>
      </c>
      <c r="R78" s="4" t="s">
        <v>141</v>
      </c>
      <c r="S78" s="5">
        <v>1</v>
      </c>
      <c r="T78" s="5">
        <v>2</v>
      </c>
      <c r="U78" s="5">
        <v>3</v>
      </c>
      <c r="V78" s="5">
        <v>2</v>
      </c>
      <c r="W78" s="5">
        <v>1</v>
      </c>
      <c r="X78" s="5">
        <v>2</v>
      </c>
      <c r="Y78" s="5">
        <v>3</v>
      </c>
      <c r="Z78" s="4" t="s">
        <v>142</v>
      </c>
      <c r="AA78" s="4" t="s">
        <v>38</v>
      </c>
      <c r="AB78" s="5">
        <v>1</v>
      </c>
      <c r="AC78" s="5">
        <v>2</v>
      </c>
      <c r="AD78" s="5">
        <v>3</v>
      </c>
      <c r="AE78" s="5">
        <v>4</v>
      </c>
      <c r="AF78" s="5">
        <v>4</v>
      </c>
      <c r="AG78" s="5">
        <v>3</v>
      </c>
      <c r="AH78" s="4" t="s">
        <v>143</v>
      </c>
    </row>
    <row r="79" spans="1:34">
      <c r="A79" s="2">
        <v>53</v>
      </c>
      <c r="B79" s="3">
        <v>45772.717164351852</v>
      </c>
      <c r="C79" s="3">
        <v>45772.719189814823</v>
      </c>
      <c r="D79" s="4" t="s">
        <v>146</v>
      </c>
      <c r="E79" s="4">
        <v>2702312751</v>
      </c>
      <c r="F79" s="4" t="s">
        <v>35</v>
      </c>
      <c r="G79" s="4" t="s">
        <v>147</v>
      </c>
      <c r="H79" s="41">
        <v>1</v>
      </c>
      <c r="I79" s="16" t="s">
        <v>37</v>
      </c>
      <c r="J79" s="5">
        <v>2</v>
      </c>
      <c r="K79" s="5">
        <v>5</v>
      </c>
      <c r="L79" s="5">
        <v>5</v>
      </c>
      <c r="M79" s="5">
        <v>5</v>
      </c>
      <c r="N79" s="5">
        <v>5</v>
      </c>
      <c r="O79" s="5">
        <v>5</v>
      </c>
      <c r="P79" s="5">
        <v>5</v>
      </c>
      <c r="Q79" s="5">
        <v>5</v>
      </c>
      <c r="R79" s="4" t="s">
        <v>38</v>
      </c>
      <c r="S79" s="5">
        <v>4</v>
      </c>
      <c r="T79" s="5">
        <v>4</v>
      </c>
      <c r="U79" s="5">
        <v>4</v>
      </c>
      <c r="V79" s="5">
        <v>5</v>
      </c>
      <c r="W79" s="5">
        <v>4</v>
      </c>
      <c r="X79" s="5">
        <v>4</v>
      </c>
      <c r="Y79" s="5">
        <v>4</v>
      </c>
      <c r="Z79" s="4" t="s">
        <v>148</v>
      </c>
      <c r="AA79" s="4" t="s">
        <v>38</v>
      </c>
      <c r="AB79" s="5">
        <v>5</v>
      </c>
      <c r="AC79" s="5">
        <v>5</v>
      </c>
      <c r="AD79" s="5">
        <v>5</v>
      </c>
      <c r="AE79" s="5">
        <v>5</v>
      </c>
      <c r="AF79" s="5">
        <v>5</v>
      </c>
      <c r="AG79" s="5">
        <v>5</v>
      </c>
      <c r="AH79" s="4" t="s">
        <v>38</v>
      </c>
    </row>
    <row r="80" spans="1:34">
      <c r="A80" s="2">
        <v>55</v>
      </c>
      <c r="B80" s="3">
        <v>45772.742546296293</v>
      </c>
      <c r="C80" s="3">
        <v>45772.743472222217</v>
      </c>
      <c r="D80" s="4" t="s">
        <v>151</v>
      </c>
      <c r="E80" s="4">
        <v>2702348026</v>
      </c>
      <c r="F80" s="4" t="s">
        <v>35</v>
      </c>
      <c r="G80" s="4" t="s">
        <v>152</v>
      </c>
      <c r="H80" s="41">
        <v>1</v>
      </c>
      <c r="I80" s="16" t="s">
        <v>37</v>
      </c>
      <c r="J80" s="5">
        <v>1</v>
      </c>
      <c r="K80" s="5">
        <v>4</v>
      </c>
      <c r="L80" s="5">
        <v>4</v>
      </c>
      <c r="M80" s="5">
        <v>4</v>
      </c>
      <c r="N80" s="5">
        <v>4</v>
      </c>
      <c r="O80" s="5">
        <v>4</v>
      </c>
      <c r="P80" s="5">
        <v>4</v>
      </c>
      <c r="Q80" s="5">
        <v>4</v>
      </c>
      <c r="R80" s="4" t="s">
        <v>38</v>
      </c>
      <c r="S80" s="5">
        <v>4</v>
      </c>
      <c r="T80" s="5">
        <v>4</v>
      </c>
      <c r="U80" s="5">
        <v>4</v>
      </c>
      <c r="V80" s="5">
        <v>4</v>
      </c>
      <c r="W80" s="5">
        <v>4</v>
      </c>
      <c r="X80" s="5">
        <v>4</v>
      </c>
      <c r="Y80" s="5">
        <v>4</v>
      </c>
      <c r="Z80" s="4" t="s">
        <v>38</v>
      </c>
      <c r="AA80" s="4" t="s">
        <v>96</v>
      </c>
      <c r="AB80" s="5">
        <v>4</v>
      </c>
      <c r="AC80" s="5">
        <v>4</v>
      </c>
      <c r="AD80" s="5">
        <v>4</v>
      </c>
      <c r="AE80" s="5">
        <v>4</v>
      </c>
      <c r="AF80" s="5">
        <v>4</v>
      </c>
      <c r="AG80" s="5">
        <v>4</v>
      </c>
      <c r="AH80" s="4" t="s">
        <v>38</v>
      </c>
    </row>
    <row r="81" spans="1:34">
      <c r="A81" s="2">
        <v>71</v>
      </c>
      <c r="B81" s="3">
        <v>45773.615891203714</v>
      </c>
      <c r="C81" s="3">
        <v>45773.6172337963</v>
      </c>
      <c r="D81" s="4" t="s">
        <v>183</v>
      </c>
      <c r="E81" s="4">
        <v>2702299882</v>
      </c>
      <c r="F81" s="4" t="s">
        <v>35</v>
      </c>
      <c r="G81" s="4" t="s">
        <v>36</v>
      </c>
      <c r="H81" s="41">
        <v>1</v>
      </c>
      <c r="I81" s="16" t="s">
        <v>37</v>
      </c>
      <c r="J81" s="5">
        <v>1</v>
      </c>
      <c r="K81" s="5">
        <v>4</v>
      </c>
      <c r="L81" s="5">
        <v>4</v>
      </c>
      <c r="M81" s="5">
        <v>4</v>
      </c>
      <c r="N81" s="5">
        <v>4</v>
      </c>
      <c r="O81" s="5">
        <v>4</v>
      </c>
      <c r="P81" s="5">
        <v>4</v>
      </c>
      <c r="Q81" s="5">
        <v>4</v>
      </c>
      <c r="R81" s="4" t="s">
        <v>184</v>
      </c>
      <c r="S81" s="5">
        <v>4</v>
      </c>
      <c r="T81" s="5">
        <v>4</v>
      </c>
      <c r="U81" s="5">
        <v>4</v>
      </c>
      <c r="V81" s="5">
        <v>4</v>
      </c>
      <c r="W81" s="5">
        <v>4</v>
      </c>
      <c r="X81" s="5">
        <v>4</v>
      </c>
      <c r="Y81" s="5">
        <v>4</v>
      </c>
      <c r="Z81" s="4" t="s">
        <v>185</v>
      </c>
      <c r="AA81" s="4" t="s">
        <v>38</v>
      </c>
      <c r="AB81" s="5">
        <v>4</v>
      </c>
      <c r="AC81" s="5">
        <v>4</v>
      </c>
      <c r="AD81" s="5">
        <v>5</v>
      </c>
      <c r="AE81" s="5">
        <v>4</v>
      </c>
      <c r="AF81" s="5">
        <v>4</v>
      </c>
      <c r="AG81" s="5">
        <v>4</v>
      </c>
      <c r="AH81" s="4" t="s">
        <v>38</v>
      </c>
    </row>
    <row r="82" spans="1:34">
      <c r="A82" s="2">
        <v>72</v>
      </c>
      <c r="B82" s="3">
        <v>45773.614236111112</v>
      </c>
      <c r="C82" s="3">
        <v>45773.61886574074</v>
      </c>
      <c r="D82" s="4" t="s">
        <v>186</v>
      </c>
      <c r="E82" s="4">
        <v>2702382184</v>
      </c>
      <c r="F82" s="4" t="s">
        <v>35</v>
      </c>
      <c r="G82" s="4" t="s">
        <v>36</v>
      </c>
      <c r="H82" s="41">
        <v>1</v>
      </c>
      <c r="I82" s="16" t="s">
        <v>37</v>
      </c>
      <c r="J82" s="5">
        <v>1</v>
      </c>
      <c r="K82" s="5">
        <v>3</v>
      </c>
      <c r="L82" s="5">
        <v>4</v>
      </c>
      <c r="M82" s="5">
        <v>4</v>
      </c>
      <c r="N82" s="5">
        <v>4</v>
      </c>
      <c r="O82" s="5">
        <v>4</v>
      </c>
      <c r="P82" s="5">
        <v>4</v>
      </c>
      <c r="Q82" s="5">
        <v>4</v>
      </c>
      <c r="R82" s="4" t="s">
        <v>38</v>
      </c>
      <c r="S82" s="5">
        <v>4</v>
      </c>
      <c r="T82" s="5">
        <v>3</v>
      </c>
      <c r="U82" s="5">
        <v>3</v>
      </c>
      <c r="V82" s="5">
        <v>3</v>
      </c>
      <c r="W82" s="5">
        <v>4</v>
      </c>
      <c r="X82" s="5">
        <v>4</v>
      </c>
      <c r="Y82" s="5">
        <v>4</v>
      </c>
      <c r="Z82" s="4" t="s">
        <v>187</v>
      </c>
      <c r="AA82" s="4" t="s">
        <v>38</v>
      </c>
      <c r="AB82" s="5">
        <v>3</v>
      </c>
      <c r="AC82" s="5">
        <v>4</v>
      </c>
      <c r="AD82" s="5">
        <v>3</v>
      </c>
      <c r="AE82" s="5">
        <v>3</v>
      </c>
      <c r="AF82" s="5">
        <v>4</v>
      </c>
      <c r="AG82" s="5">
        <v>3</v>
      </c>
      <c r="AH82" s="4" t="s">
        <v>38</v>
      </c>
    </row>
    <row r="83" spans="1:34">
      <c r="A83" s="2">
        <v>77</v>
      </c>
      <c r="B83" s="3">
        <v>45773.626944444448</v>
      </c>
      <c r="C83" s="3">
        <v>45773.629560185182</v>
      </c>
      <c r="D83" s="4" t="s">
        <v>193</v>
      </c>
      <c r="E83" s="4">
        <v>2702280192</v>
      </c>
      <c r="F83" s="4" t="s">
        <v>35</v>
      </c>
      <c r="G83" s="4" t="s">
        <v>147</v>
      </c>
      <c r="H83" s="41">
        <v>1</v>
      </c>
      <c r="I83" s="16" t="s">
        <v>37</v>
      </c>
      <c r="J83" s="5">
        <v>0</v>
      </c>
      <c r="K83" s="5">
        <v>3</v>
      </c>
      <c r="L83" s="5">
        <v>3</v>
      </c>
      <c r="M83" s="5">
        <v>3</v>
      </c>
      <c r="N83" s="5">
        <v>3</v>
      </c>
      <c r="O83" s="5">
        <v>3</v>
      </c>
      <c r="P83" s="5">
        <v>3</v>
      </c>
      <c r="Q83" s="5">
        <v>3</v>
      </c>
      <c r="R83" s="4" t="s">
        <v>194</v>
      </c>
      <c r="S83" s="5">
        <v>3</v>
      </c>
      <c r="T83" s="5">
        <v>3</v>
      </c>
      <c r="U83" s="5">
        <v>3</v>
      </c>
      <c r="V83" s="5">
        <v>3</v>
      </c>
      <c r="W83" s="5">
        <v>3</v>
      </c>
      <c r="X83" s="5">
        <v>3</v>
      </c>
      <c r="Y83" s="5">
        <v>3</v>
      </c>
      <c r="Z83" s="4" t="s">
        <v>195</v>
      </c>
      <c r="AA83" s="4" t="s">
        <v>196</v>
      </c>
      <c r="AB83" s="5">
        <v>3</v>
      </c>
      <c r="AC83" s="5">
        <v>3</v>
      </c>
      <c r="AD83" s="5">
        <v>3</v>
      </c>
      <c r="AE83" s="5">
        <v>3</v>
      </c>
      <c r="AF83" s="5">
        <v>3</v>
      </c>
      <c r="AG83" s="5">
        <v>3</v>
      </c>
      <c r="AH83" s="4" t="s">
        <v>197</v>
      </c>
    </row>
    <row r="84" spans="1:34">
      <c r="A84" s="2">
        <v>78</v>
      </c>
      <c r="B84" s="3">
        <v>45773.626736111109</v>
      </c>
      <c r="C84" s="3">
        <v>45773.63140046296</v>
      </c>
      <c r="D84" s="4" t="s">
        <v>198</v>
      </c>
      <c r="E84" s="4">
        <v>2702240891</v>
      </c>
      <c r="F84" s="4" t="s">
        <v>35</v>
      </c>
      <c r="G84" s="4" t="s">
        <v>36</v>
      </c>
      <c r="H84" s="41">
        <v>1</v>
      </c>
      <c r="I84" s="16" t="s">
        <v>37</v>
      </c>
      <c r="J84" s="5">
        <v>0</v>
      </c>
      <c r="K84" s="5">
        <v>4</v>
      </c>
      <c r="L84" s="5">
        <v>4</v>
      </c>
      <c r="M84" s="5">
        <v>4</v>
      </c>
      <c r="N84" s="5">
        <v>4</v>
      </c>
      <c r="O84" s="5">
        <v>5</v>
      </c>
      <c r="P84" s="5">
        <v>5</v>
      </c>
      <c r="Q84" s="5">
        <v>3</v>
      </c>
      <c r="R84" s="4" t="s">
        <v>38</v>
      </c>
      <c r="S84" s="5">
        <v>4</v>
      </c>
      <c r="T84" s="5">
        <v>4</v>
      </c>
      <c r="U84" s="5">
        <v>2</v>
      </c>
      <c r="V84" s="5">
        <v>4</v>
      </c>
      <c r="W84" s="5">
        <v>3</v>
      </c>
      <c r="X84" s="5">
        <v>5</v>
      </c>
      <c r="Y84" s="5">
        <v>5</v>
      </c>
      <c r="Z84" s="4" t="s">
        <v>38</v>
      </c>
      <c r="AA84" s="4" t="s">
        <v>199</v>
      </c>
      <c r="AB84" s="5">
        <v>5</v>
      </c>
      <c r="AC84" s="5">
        <v>5</v>
      </c>
      <c r="AD84" s="5">
        <v>4</v>
      </c>
      <c r="AE84" s="5">
        <v>4</v>
      </c>
      <c r="AF84" s="5">
        <v>2</v>
      </c>
      <c r="AG84" s="5">
        <v>2</v>
      </c>
      <c r="AH84" s="4" t="s">
        <v>38</v>
      </c>
    </row>
    <row r="85" spans="1:34">
      <c r="A85" s="2">
        <v>80</v>
      </c>
      <c r="B85" s="3">
        <v>45773.632233796299</v>
      </c>
      <c r="C85" s="3">
        <v>45773.63349537037</v>
      </c>
      <c r="D85" s="4" t="s">
        <v>205</v>
      </c>
      <c r="E85" s="4">
        <v>2702317582</v>
      </c>
      <c r="F85" s="4" t="s">
        <v>99</v>
      </c>
      <c r="G85" s="4" t="s">
        <v>100</v>
      </c>
      <c r="H85" s="41">
        <v>1</v>
      </c>
      <c r="I85" s="16" t="s">
        <v>37</v>
      </c>
      <c r="J85" s="5">
        <v>1</v>
      </c>
      <c r="K85" s="5">
        <v>4</v>
      </c>
      <c r="L85" s="5">
        <v>4</v>
      </c>
      <c r="M85" s="5">
        <v>4</v>
      </c>
      <c r="N85" s="5">
        <v>4</v>
      </c>
      <c r="O85" s="5">
        <v>5</v>
      </c>
      <c r="P85" s="5">
        <v>4</v>
      </c>
      <c r="Q85" s="5">
        <v>5</v>
      </c>
      <c r="R85" s="4" t="s">
        <v>38</v>
      </c>
      <c r="S85" s="5">
        <v>5</v>
      </c>
      <c r="T85" s="5">
        <v>4</v>
      </c>
      <c r="U85" s="5">
        <v>4</v>
      </c>
      <c r="V85" s="5">
        <v>4</v>
      </c>
      <c r="W85" s="5">
        <v>5</v>
      </c>
      <c r="X85" s="5">
        <v>4</v>
      </c>
      <c r="Y85" s="5">
        <v>4</v>
      </c>
      <c r="Z85" s="4" t="s">
        <v>38</v>
      </c>
      <c r="AA85" s="4" t="s">
        <v>38</v>
      </c>
      <c r="AB85" s="5">
        <v>4</v>
      </c>
      <c r="AC85" s="5">
        <v>4</v>
      </c>
      <c r="AD85" s="5">
        <v>4</v>
      </c>
      <c r="AE85" s="5">
        <v>4</v>
      </c>
      <c r="AF85" s="5">
        <v>4</v>
      </c>
      <c r="AG85" s="5">
        <v>4</v>
      </c>
      <c r="AH85" s="4" t="s">
        <v>38</v>
      </c>
    </row>
    <row r="86" spans="1:34">
      <c r="A86" s="2">
        <v>82</v>
      </c>
      <c r="B86" s="3">
        <v>45773.647893518522</v>
      </c>
      <c r="C86" s="3">
        <v>45773.648599537039</v>
      </c>
      <c r="D86" s="4" t="s">
        <v>210</v>
      </c>
      <c r="E86" s="4">
        <v>2702331366</v>
      </c>
      <c r="F86" s="4" t="s">
        <v>35</v>
      </c>
      <c r="G86" s="4" t="s">
        <v>36</v>
      </c>
      <c r="H86" s="41">
        <v>1</v>
      </c>
      <c r="I86" s="16" t="s">
        <v>37</v>
      </c>
      <c r="J86" s="5">
        <v>0</v>
      </c>
      <c r="K86" s="5">
        <v>3</v>
      </c>
      <c r="L86" s="5">
        <v>3</v>
      </c>
      <c r="M86" s="5">
        <v>3</v>
      </c>
      <c r="N86" s="5">
        <v>3</v>
      </c>
      <c r="O86" s="5">
        <v>3</v>
      </c>
      <c r="P86" s="5">
        <v>3</v>
      </c>
      <c r="Q86" s="5">
        <v>3</v>
      </c>
      <c r="R86" s="4" t="s">
        <v>38</v>
      </c>
      <c r="S86" s="5">
        <v>3</v>
      </c>
      <c r="T86" s="5">
        <v>3</v>
      </c>
      <c r="U86" s="5">
        <v>3</v>
      </c>
      <c r="V86" s="5">
        <v>3</v>
      </c>
      <c r="W86" s="5">
        <v>3</v>
      </c>
      <c r="X86" s="5">
        <v>3</v>
      </c>
      <c r="Y86" s="5">
        <v>3</v>
      </c>
      <c r="Z86" s="4" t="s">
        <v>38</v>
      </c>
      <c r="AA86" s="4" t="s">
        <v>38</v>
      </c>
      <c r="AB86" s="5">
        <v>3</v>
      </c>
      <c r="AC86" s="5">
        <v>3</v>
      </c>
      <c r="AD86" s="5">
        <v>3</v>
      </c>
      <c r="AE86" s="5">
        <v>3</v>
      </c>
      <c r="AF86" s="5">
        <v>3</v>
      </c>
      <c r="AG86" s="5">
        <v>3</v>
      </c>
      <c r="AH86" s="4" t="s">
        <v>38</v>
      </c>
    </row>
    <row r="87" spans="1:34">
      <c r="A87" s="2">
        <v>83</v>
      </c>
      <c r="B87" s="3">
        <v>45773.647164351853</v>
      </c>
      <c r="C87" s="3">
        <v>45773.649201388893</v>
      </c>
      <c r="D87" s="4" t="s">
        <v>211</v>
      </c>
      <c r="E87" s="4">
        <v>2702294130</v>
      </c>
      <c r="F87" s="4" t="s">
        <v>35</v>
      </c>
      <c r="G87" s="4" t="s">
        <v>36</v>
      </c>
      <c r="H87" s="41">
        <v>1</v>
      </c>
      <c r="I87" s="16" t="s">
        <v>37</v>
      </c>
      <c r="J87" s="5">
        <v>0</v>
      </c>
      <c r="K87" s="5">
        <v>3</v>
      </c>
      <c r="L87" s="5">
        <v>4</v>
      </c>
      <c r="M87" s="5">
        <v>4</v>
      </c>
      <c r="N87" s="5">
        <v>4</v>
      </c>
      <c r="O87" s="5">
        <v>5</v>
      </c>
      <c r="P87" s="5">
        <v>5</v>
      </c>
      <c r="Q87" s="5">
        <v>5</v>
      </c>
      <c r="R87" s="4" t="s">
        <v>38</v>
      </c>
      <c r="S87" s="5">
        <v>3</v>
      </c>
      <c r="T87" s="5">
        <v>3</v>
      </c>
      <c r="U87" s="5">
        <v>2</v>
      </c>
      <c r="V87" s="5">
        <v>3</v>
      </c>
      <c r="W87" s="5">
        <v>2</v>
      </c>
      <c r="X87" s="5">
        <v>4</v>
      </c>
      <c r="Y87" s="5">
        <v>4</v>
      </c>
      <c r="Z87" s="4" t="s">
        <v>38</v>
      </c>
      <c r="AA87" s="4" t="s">
        <v>38</v>
      </c>
      <c r="AB87" s="5">
        <v>4</v>
      </c>
      <c r="AC87" s="5">
        <v>3</v>
      </c>
      <c r="AD87" s="5">
        <v>4</v>
      </c>
      <c r="AE87" s="5">
        <v>3</v>
      </c>
      <c r="AF87" s="5">
        <v>3</v>
      </c>
      <c r="AG87" s="5">
        <v>3</v>
      </c>
      <c r="AH87" s="4" t="s">
        <v>38</v>
      </c>
    </row>
    <row r="88" spans="1:34">
      <c r="A88" s="2">
        <v>84</v>
      </c>
      <c r="B88" s="3">
        <v>45773.648877314823</v>
      </c>
      <c r="C88" s="3">
        <v>45773.649675925917</v>
      </c>
      <c r="D88" s="4" t="s">
        <v>212</v>
      </c>
      <c r="E88" s="4">
        <v>2702243691</v>
      </c>
      <c r="F88" s="4" t="s">
        <v>35</v>
      </c>
      <c r="G88" s="4" t="s">
        <v>36</v>
      </c>
      <c r="H88" s="41">
        <v>1</v>
      </c>
      <c r="I88" s="16" t="s">
        <v>37</v>
      </c>
      <c r="J88" s="5">
        <v>0</v>
      </c>
      <c r="K88" s="5">
        <v>3</v>
      </c>
      <c r="L88" s="5">
        <v>3</v>
      </c>
      <c r="M88" s="5">
        <v>3</v>
      </c>
      <c r="N88" s="5">
        <v>3</v>
      </c>
      <c r="O88" s="5">
        <v>3</v>
      </c>
      <c r="P88" s="5">
        <v>3</v>
      </c>
      <c r="Q88" s="5">
        <v>3</v>
      </c>
      <c r="R88" s="4" t="s">
        <v>38</v>
      </c>
      <c r="S88" s="5">
        <v>3</v>
      </c>
      <c r="T88" s="5">
        <v>3</v>
      </c>
      <c r="U88" s="5">
        <v>3</v>
      </c>
      <c r="V88" s="5">
        <v>3</v>
      </c>
      <c r="W88" s="5">
        <v>3</v>
      </c>
      <c r="X88" s="5">
        <v>3</v>
      </c>
      <c r="Y88" s="5">
        <v>3</v>
      </c>
      <c r="Z88" s="4" t="s">
        <v>38</v>
      </c>
      <c r="AA88" s="4" t="s">
        <v>38</v>
      </c>
      <c r="AB88" s="5">
        <v>3</v>
      </c>
      <c r="AC88" s="5">
        <v>3</v>
      </c>
      <c r="AD88" s="5">
        <v>3</v>
      </c>
      <c r="AE88" s="5">
        <v>3</v>
      </c>
      <c r="AF88" s="5">
        <v>3</v>
      </c>
      <c r="AG88" s="5">
        <v>3</v>
      </c>
      <c r="AH88" s="4" t="s">
        <v>38</v>
      </c>
    </row>
    <row r="89" spans="1:34">
      <c r="A89" s="2">
        <v>85</v>
      </c>
      <c r="B89" s="3">
        <v>45773.656273148154</v>
      </c>
      <c r="C89" s="3">
        <v>45773.660127314812</v>
      </c>
      <c r="D89" s="4" t="s">
        <v>213</v>
      </c>
      <c r="E89" s="4">
        <v>2702315671</v>
      </c>
      <c r="F89" s="4" t="s">
        <v>35</v>
      </c>
      <c r="G89" s="4" t="s">
        <v>36</v>
      </c>
      <c r="H89" s="41">
        <v>1</v>
      </c>
      <c r="I89" s="16" t="s">
        <v>37</v>
      </c>
      <c r="J89" s="5">
        <v>1</v>
      </c>
      <c r="K89" s="5">
        <v>3</v>
      </c>
      <c r="L89" s="5">
        <v>4</v>
      </c>
      <c r="M89" s="5">
        <v>4</v>
      </c>
      <c r="N89" s="5">
        <v>4</v>
      </c>
      <c r="O89" s="5">
        <v>4</v>
      </c>
      <c r="P89" s="5">
        <v>4</v>
      </c>
      <c r="Q89" s="5">
        <v>4</v>
      </c>
      <c r="R89" s="4" t="s">
        <v>214</v>
      </c>
      <c r="S89" s="5">
        <v>4</v>
      </c>
      <c r="T89" s="5">
        <v>4</v>
      </c>
      <c r="U89" s="5">
        <v>2</v>
      </c>
      <c r="V89" s="5">
        <v>4</v>
      </c>
      <c r="W89" s="5">
        <v>2</v>
      </c>
      <c r="X89" s="5">
        <v>4</v>
      </c>
      <c r="Y89" s="5">
        <v>4</v>
      </c>
      <c r="Z89" s="4" t="s">
        <v>215</v>
      </c>
      <c r="AA89" s="4" t="s">
        <v>215</v>
      </c>
      <c r="AB89" s="5">
        <v>3</v>
      </c>
      <c r="AC89" s="5">
        <v>4</v>
      </c>
      <c r="AD89" s="5">
        <v>3</v>
      </c>
      <c r="AE89" s="5">
        <v>3</v>
      </c>
      <c r="AF89" s="5">
        <v>2</v>
      </c>
      <c r="AG89" s="5">
        <v>4</v>
      </c>
      <c r="AH89" s="4" t="s">
        <v>216</v>
      </c>
    </row>
    <row r="90" spans="1:34">
      <c r="A90" s="2">
        <v>86</v>
      </c>
      <c r="B90" s="3">
        <v>45773.660185185188</v>
      </c>
      <c r="C90" s="3">
        <v>45773.66715277778</v>
      </c>
      <c r="D90" s="4" t="s">
        <v>217</v>
      </c>
      <c r="E90" s="4">
        <v>2702367901</v>
      </c>
      <c r="F90" s="4" t="s">
        <v>35</v>
      </c>
      <c r="G90" s="4" t="s">
        <v>36</v>
      </c>
      <c r="H90" s="41">
        <v>1</v>
      </c>
      <c r="I90" s="16" t="s">
        <v>37</v>
      </c>
      <c r="J90" s="5">
        <v>1</v>
      </c>
      <c r="K90" s="5">
        <v>4</v>
      </c>
      <c r="L90" s="5">
        <v>4</v>
      </c>
      <c r="M90" s="5">
        <v>4</v>
      </c>
      <c r="N90" s="5">
        <v>4</v>
      </c>
      <c r="O90" s="5">
        <v>4</v>
      </c>
      <c r="P90" s="5">
        <v>4</v>
      </c>
      <c r="Q90" s="5">
        <v>4</v>
      </c>
      <c r="R90" s="4" t="s">
        <v>218</v>
      </c>
      <c r="S90" s="5">
        <v>4</v>
      </c>
      <c r="T90" s="5">
        <v>4</v>
      </c>
      <c r="U90" s="5">
        <v>4</v>
      </c>
      <c r="V90" s="5">
        <v>4</v>
      </c>
      <c r="W90" s="5">
        <v>4</v>
      </c>
      <c r="X90" s="5">
        <v>4</v>
      </c>
      <c r="Y90" s="5">
        <v>4</v>
      </c>
      <c r="Z90" s="4" t="s">
        <v>38</v>
      </c>
      <c r="AA90" s="4" t="s">
        <v>219</v>
      </c>
      <c r="AB90" s="5">
        <v>3</v>
      </c>
      <c r="AC90" s="5">
        <v>4</v>
      </c>
      <c r="AD90" s="5">
        <v>4</v>
      </c>
      <c r="AE90" s="5">
        <v>4</v>
      </c>
      <c r="AF90" s="5">
        <v>3</v>
      </c>
      <c r="AG90" s="5">
        <v>4</v>
      </c>
      <c r="AH90" s="4" t="s">
        <v>38</v>
      </c>
    </row>
    <row r="91" spans="1:34">
      <c r="A91" s="2">
        <v>88</v>
      </c>
      <c r="B91" s="3">
        <v>45773.733252314807</v>
      </c>
      <c r="C91" s="3">
        <v>45773.735231481478</v>
      </c>
      <c r="D91" s="4" t="s">
        <v>223</v>
      </c>
      <c r="E91" s="4">
        <v>2702404323</v>
      </c>
      <c r="F91" s="4" t="s">
        <v>35</v>
      </c>
      <c r="G91" s="4" t="s">
        <v>36</v>
      </c>
      <c r="H91" s="41">
        <v>1</v>
      </c>
      <c r="I91" s="16" t="s">
        <v>37</v>
      </c>
      <c r="J91" s="5">
        <v>3</v>
      </c>
      <c r="K91" s="5">
        <v>5</v>
      </c>
      <c r="L91" s="5">
        <v>5</v>
      </c>
      <c r="M91" s="5">
        <v>5</v>
      </c>
      <c r="N91" s="5">
        <v>4</v>
      </c>
      <c r="O91" s="5">
        <v>5</v>
      </c>
      <c r="P91" s="5">
        <v>5</v>
      </c>
      <c r="Q91" s="5">
        <v>5</v>
      </c>
      <c r="R91" s="4" t="s">
        <v>38</v>
      </c>
      <c r="S91" s="5">
        <v>5</v>
      </c>
      <c r="T91" s="5">
        <v>5</v>
      </c>
      <c r="U91" s="5">
        <v>5</v>
      </c>
      <c r="V91" s="5">
        <v>5</v>
      </c>
      <c r="W91" s="5">
        <v>5</v>
      </c>
      <c r="X91" s="5">
        <v>5</v>
      </c>
      <c r="Y91" s="5">
        <v>5</v>
      </c>
      <c r="Z91" s="4" t="s">
        <v>38</v>
      </c>
      <c r="AA91" s="4" t="s">
        <v>38</v>
      </c>
      <c r="AB91" s="5">
        <v>5</v>
      </c>
      <c r="AC91" s="5">
        <v>5</v>
      </c>
      <c r="AD91" s="5">
        <v>5</v>
      </c>
      <c r="AE91" s="5">
        <v>5</v>
      </c>
      <c r="AF91" s="5">
        <v>4</v>
      </c>
      <c r="AG91" s="5">
        <v>5</v>
      </c>
      <c r="AH91" s="4" t="s">
        <v>38</v>
      </c>
    </row>
    <row r="92" spans="1:34">
      <c r="A92" s="2">
        <v>89</v>
      </c>
      <c r="B92" s="3">
        <v>45773.73238425926</v>
      </c>
      <c r="C92" s="3">
        <v>45773.741273148153</v>
      </c>
      <c r="D92" s="4" t="s">
        <v>224</v>
      </c>
      <c r="E92" s="4">
        <v>2702243722</v>
      </c>
      <c r="F92" s="4" t="s">
        <v>35</v>
      </c>
      <c r="G92" s="4" t="s">
        <v>36</v>
      </c>
      <c r="H92" s="41">
        <v>1</v>
      </c>
      <c r="I92" s="16" t="s">
        <v>37</v>
      </c>
      <c r="J92" s="5">
        <v>2</v>
      </c>
      <c r="K92" s="5">
        <v>4</v>
      </c>
      <c r="L92" s="5">
        <v>4</v>
      </c>
      <c r="M92" s="5">
        <v>4</v>
      </c>
      <c r="N92" s="5">
        <v>4</v>
      </c>
      <c r="O92" s="5">
        <v>4</v>
      </c>
      <c r="P92" s="5">
        <v>4</v>
      </c>
      <c r="Q92" s="5">
        <v>4</v>
      </c>
      <c r="R92" s="4" t="s">
        <v>38</v>
      </c>
      <c r="S92" s="5">
        <v>4</v>
      </c>
      <c r="T92" s="5">
        <v>4</v>
      </c>
      <c r="U92" s="5">
        <v>4</v>
      </c>
      <c r="V92" s="5">
        <v>4</v>
      </c>
      <c r="W92" s="5">
        <v>4</v>
      </c>
      <c r="X92" s="5">
        <v>4</v>
      </c>
      <c r="Y92" s="5">
        <v>4</v>
      </c>
      <c r="Z92" s="4" t="s">
        <v>38</v>
      </c>
      <c r="AA92" s="4" t="s">
        <v>38</v>
      </c>
      <c r="AB92" s="5">
        <v>4</v>
      </c>
      <c r="AC92" s="5">
        <v>4</v>
      </c>
      <c r="AD92" s="5">
        <v>4</v>
      </c>
      <c r="AE92" s="5">
        <v>4</v>
      </c>
      <c r="AF92" s="5">
        <v>4</v>
      </c>
      <c r="AG92" s="5">
        <v>4</v>
      </c>
      <c r="AH92" s="4" t="s">
        <v>38</v>
      </c>
    </row>
    <row r="93" spans="1:34">
      <c r="A93" s="2">
        <v>90</v>
      </c>
      <c r="B93" s="3">
        <v>45773.694918981477</v>
      </c>
      <c r="C93" s="3">
        <v>45773.745821759258</v>
      </c>
      <c r="D93" s="4" t="s">
        <v>225</v>
      </c>
      <c r="E93" s="4">
        <v>2702292932</v>
      </c>
      <c r="F93" s="4" t="s">
        <v>35</v>
      </c>
      <c r="G93" s="4" t="s">
        <v>36</v>
      </c>
      <c r="H93" s="41">
        <v>1</v>
      </c>
      <c r="I93" s="16" t="s">
        <v>37</v>
      </c>
      <c r="J93" s="5">
        <v>1</v>
      </c>
      <c r="K93" s="5">
        <v>4</v>
      </c>
      <c r="L93" s="5">
        <v>4</v>
      </c>
      <c r="M93" s="5">
        <v>4</v>
      </c>
      <c r="N93" s="5">
        <v>4</v>
      </c>
      <c r="O93" s="5">
        <v>4</v>
      </c>
      <c r="P93" s="5">
        <v>4</v>
      </c>
      <c r="Q93" s="5">
        <v>4</v>
      </c>
      <c r="R93" s="4" t="s">
        <v>38</v>
      </c>
      <c r="S93" s="5">
        <v>4</v>
      </c>
      <c r="T93" s="5">
        <v>4</v>
      </c>
      <c r="U93" s="5">
        <v>2</v>
      </c>
      <c r="V93" s="5">
        <v>4</v>
      </c>
      <c r="W93" s="5">
        <v>4</v>
      </c>
      <c r="X93" s="5">
        <v>4</v>
      </c>
      <c r="Y93" s="5">
        <v>4</v>
      </c>
      <c r="Z93" s="4" t="s">
        <v>38</v>
      </c>
      <c r="AA93" s="4" t="s">
        <v>38</v>
      </c>
      <c r="AB93" s="5">
        <v>4</v>
      </c>
      <c r="AC93" s="5">
        <v>4</v>
      </c>
      <c r="AD93" s="5">
        <v>4</v>
      </c>
      <c r="AE93" s="5">
        <v>4</v>
      </c>
      <c r="AF93" s="5">
        <v>4</v>
      </c>
      <c r="AG93" s="5">
        <v>4</v>
      </c>
      <c r="AH93" s="4" t="s">
        <v>38</v>
      </c>
    </row>
    <row r="94" spans="1:34">
      <c r="A94" s="2">
        <v>91</v>
      </c>
      <c r="B94" s="3">
        <v>45773.743877314817</v>
      </c>
      <c r="C94" s="3">
        <v>45773.74622685185</v>
      </c>
      <c r="D94" s="4" t="s">
        <v>226</v>
      </c>
      <c r="E94" s="4">
        <v>2702302284</v>
      </c>
      <c r="F94" s="4" t="s">
        <v>35</v>
      </c>
      <c r="G94" s="4" t="s">
        <v>147</v>
      </c>
      <c r="H94" s="41">
        <v>1</v>
      </c>
      <c r="I94" s="16" t="s">
        <v>37</v>
      </c>
      <c r="J94" s="5">
        <v>2</v>
      </c>
      <c r="K94" s="5">
        <v>4</v>
      </c>
      <c r="L94" s="5">
        <v>5</v>
      </c>
      <c r="M94" s="5">
        <v>4</v>
      </c>
      <c r="N94" s="5">
        <v>4</v>
      </c>
      <c r="O94" s="5">
        <v>5</v>
      </c>
      <c r="P94" s="5">
        <v>5</v>
      </c>
      <c r="Q94" s="5">
        <v>4</v>
      </c>
      <c r="R94" s="4" t="s">
        <v>227</v>
      </c>
      <c r="S94" s="5">
        <v>5</v>
      </c>
      <c r="T94" s="5">
        <v>3</v>
      </c>
      <c r="U94" s="5">
        <v>4</v>
      </c>
      <c r="V94" s="5">
        <v>3</v>
      </c>
      <c r="W94" s="5">
        <v>3</v>
      </c>
      <c r="X94" s="5">
        <v>4</v>
      </c>
      <c r="Y94" s="5">
        <v>4</v>
      </c>
      <c r="Z94" s="4" t="s">
        <v>228</v>
      </c>
      <c r="AA94" s="4" t="s">
        <v>229</v>
      </c>
      <c r="AB94" s="5">
        <v>4</v>
      </c>
      <c r="AC94" s="5">
        <v>4</v>
      </c>
      <c r="AD94" s="5">
        <v>4</v>
      </c>
      <c r="AE94" s="5">
        <v>4</v>
      </c>
      <c r="AF94" s="5">
        <v>4</v>
      </c>
      <c r="AG94" s="5">
        <v>4</v>
      </c>
      <c r="AH94" s="4" t="s">
        <v>38</v>
      </c>
    </row>
    <row r="95" spans="1:34">
      <c r="A95" s="2">
        <v>92</v>
      </c>
      <c r="B95" s="3">
        <v>45773.748090277782</v>
      </c>
      <c r="C95" s="3">
        <v>45773.751620370371</v>
      </c>
      <c r="D95" s="4" t="s">
        <v>230</v>
      </c>
      <c r="E95" s="4">
        <v>2702258024</v>
      </c>
      <c r="F95" s="4" t="s">
        <v>35</v>
      </c>
      <c r="G95" s="4" t="s">
        <v>36</v>
      </c>
      <c r="H95" s="41">
        <v>1</v>
      </c>
      <c r="I95" s="16" t="s">
        <v>37</v>
      </c>
      <c r="J95" s="5">
        <v>2</v>
      </c>
      <c r="K95" s="5">
        <v>4</v>
      </c>
      <c r="L95" s="5">
        <v>4</v>
      </c>
      <c r="M95" s="5">
        <v>4</v>
      </c>
      <c r="N95" s="5">
        <v>3</v>
      </c>
      <c r="O95" s="5">
        <v>4</v>
      </c>
      <c r="P95" s="5">
        <v>5</v>
      </c>
      <c r="Q95" s="5">
        <v>5</v>
      </c>
      <c r="R95" s="4" t="s">
        <v>38</v>
      </c>
      <c r="S95" s="5">
        <v>4</v>
      </c>
      <c r="T95" s="5">
        <v>4</v>
      </c>
      <c r="U95" s="5">
        <v>2</v>
      </c>
      <c r="V95" s="5">
        <v>3</v>
      </c>
      <c r="W95" s="5">
        <v>2</v>
      </c>
      <c r="X95" s="5">
        <v>3</v>
      </c>
      <c r="Y95" s="5">
        <v>4</v>
      </c>
      <c r="Z95" s="4" t="s">
        <v>38</v>
      </c>
      <c r="AA95" s="4" t="s">
        <v>38</v>
      </c>
      <c r="AB95" s="5">
        <v>3</v>
      </c>
      <c r="AC95" s="5">
        <v>3</v>
      </c>
      <c r="AD95" s="5">
        <v>3</v>
      </c>
      <c r="AE95" s="5">
        <v>4</v>
      </c>
      <c r="AF95" s="5">
        <v>4</v>
      </c>
      <c r="AG95" s="5">
        <v>4</v>
      </c>
      <c r="AH95" s="4" t="s">
        <v>38</v>
      </c>
    </row>
    <row r="96" spans="1:34">
      <c r="A96" s="2">
        <v>93</v>
      </c>
      <c r="B96" s="3">
        <v>45773.757592592592</v>
      </c>
      <c r="C96" s="3">
        <v>45773.75949074074</v>
      </c>
      <c r="D96" s="4" t="s">
        <v>231</v>
      </c>
      <c r="E96" s="4">
        <v>2702244706</v>
      </c>
      <c r="F96" s="4" t="s">
        <v>35</v>
      </c>
      <c r="G96" s="4" t="s">
        <v>36</v>
      </c>
      <c r="H96" s="41">
        <v>1</v>
      </c>
      <c r="I96" s="16" t="s">
        <v>37</v>
      </c>
      <c r="J96" s="5">
        <v>1</v>
      </c>
      <c r="K96" s="5">
        <v>4</v>
      </c>
      <c r="L96" s="5">
        <v>4</v>
      </c>
      <c r="M96" s="5">
        <v>4</v>
      </c>
      <c r="N96" s="5">
        <v>4</v>
      </c>
      <c r="O96" s="5">
        <v>4</v>
      </c>
      <c r="P96" s="5">
        <v>4</v>
      </c>
      <c r="Q96" s="5">
        <v>4</v>
      </c>
      <c r="R96" s="4" t="s">
        <v>38</v>
      </c>
      <c r="S96" s="5">
        <v>4</v>
      </c>
      <c r="T96" s="5">
        <v>4</v>
      </c>
      <c r="U96" s="5">
        <v>4</v>
      </c>
      <c r="V96" s="5">
        <v>4</v>
      </c>
      <c r="W96" s="5">
        <v>3</v>
      </c>
      <c r="X96" s="5">
        <v>4</v>
      </c>
      <c r="Y96" s="5">
        <v>4</v>
      </c>
      <c r="Z96" s="4" t="s">
        <v>38</v>
      </c>
      <c r="AA96" s="4" t="s">
        <v>38</v>
      </c>
      <c r="AB96" s="5">
        <v>4</v>
      </c>
      <c r="AC96" s="5">
        <v>4</v>
      </c>
      <c r="AD96" s="5">
        <v>4</v>
      </c>
      <c r="AE96" s="5">
        <v>4</v>
      </c>
      <c r="AF96" s="5">
        <v>4</v>
      </c>
      <c r="AG96" s="5">
        <v>4</v>
      </c>
      <c r="AH96" s="4" t="s">
        <v>38</v>
      </c>
    </row>
    <row r="97" spans="1:34">
      <c r="A97" s="2">
        <v>94</v>
      </c>
      <c r="B97" s="3">
        <v>45773.758437500001</v>
      </c>
      <c r="C97" s="3">
        <v>45773.760474537034</v>
      </c>
      <c r="D97" s="4" t="s">
        <v>232</v>
      </c>
      <c r="E97" s="4">
        <v>2702354496</v>
      </c>
      <c r="F97" s="4" t="s">
        <v>35</v>
      </c>
      <c r="G97" s="4" t="s">
        <v>36</v>
      </c>
      <c r="H97" s="41">
        <v>1</v>
      </c>
      <c r="I97" s="16" t="s">
        <v>37</v>
      </c>
      <c r="J97" s="5">
        <v>1</v>
      </c>
      <c r="K97" s="5">
        <v>4</v>
      </c>
      <c r="L97" s="5">
        <v>4</v>
      </c>
      <c r="M97" s="5">
        <v>4</v>
      </c>
      <c r="N97" s="5">
        <v>4</v>
      </c>
      <c r="O97" s="5">
        <v>4</v>
      </c>
      <c r="P97" s="5">
        <v>4</v>
      </c>
      <c r="Q97" s="5">
        <v>4</v>
      </c>
      <c r="R97" s="4" t="s">
        <v>38</v>
      </c>
      <c r="S97" s="5">
        <v>4</v>
      </c>
      <c r="T97" s="5">
        <v>4</v>
      </c>
      <c r="U97" s="5">
        <v>4</v>
      </c>
      <c r="V97" s="5">
        <v>4</v>
      </c>
      <c r="W97" s="5">
        <v>4</v>
      </c>
      <c r="X97" s="5">
        <v>4</v>
      </c>
      <c r="Y97" s="5">
        <v>4</v>
      </c>
      <c r="Z97" s="4" t="s">
        <v>38</v>
      </c>
      <c r="AA97" s="4" t="s">
        <v>38</v>
      </c>
      <c r="AB97" s="5">
        <v>4</v>
      </c>
      <c r="AC97" s="5">
        <v>4</v>
      </c>
      <c r="AD97" s="5">
        <v>4</v>
      </c>
      <c r="AE97" s="5">
        <v>4</v>
      </c>
      <c r="AF97" s="5">
        <v>4</v>
      </c>
      <c r="AG97" s="5">
        <v>4</v>
      </c>
      <c r="AH97" s="4" t="s">
        <v>38</v>
      </c>
    </row>
    <row r="98" spans="1:34">
      <c r="A98" s="2">
        <v>98</v>
      </c>
      <c r="B98" s="3">
        <v>45773.794756944437</v>
      </c>
      <c r="C98" s="3">
        <v>45773.796956018523</v>
      </c>
      <c r="D98" s="4" t="s">
        <v>241</v>
      </c>
      <c r="E98" s="4">
        <v>2702299106</v>
      </c>
      <c r="F98" s="4" t="s">
        <v>35</v>
      </c>
      <c r="G98" s="4" t="s">
        <v>36</v>
      </c>
      <c r="H98" s="41">
        <v>1</v>
      </c>
      <c r="I98" s="16" t="s">
        <v>37</v>
      </c>
      <c r="J98" s="5">
        <v>2</v>
      </c>
      <c r="K98" s="5">
        <v>5</v>
      </c>
      <c r="L98" s="5">
        <v>4</v>
      </c>
      <c r="M98" s="5">
        <v>5</v>
      </c>
      <c r="N98" s="5">
        <v>5</v>
      </c>
      <c r="O98" s="5">
        <v>5</v>
      </c>
      <c r="P98" s="5">
        <v>5</v>
      </c>
      <c r="Q98" s="5">
        <v>5</v>
      </c>
      <c r="R98" s="4" t="s">
        <v>38</v>
      </c>
      <c r="S98" s="5">
        <v>4</v>
      </c>
      <c r="T98" s="5">
        <v>4</v>
      </c>
      <c r="U98" s="5">
        <v>4</v>
      </c>
      <c r="V98" s="5">
        <v>4</v>
      </c>
      <c r="W98" s="5">
        <v>3</v>
      </c>
      <c r="X98" s="5">
        <v>4</v>
      </c>
      <c r="Y98" s="5">
        <v>4</v>
      </c>
      <c r="Z98" s="4" t="s">
        <v>38</v>
      </c>
      <c r="AA98" s="4" t="s">
        <v>38</v>
      </c>
      <c r="AB98" s="5">
        <v>4</v>
      </c>
      <c r="AC98" s="5">
        <v>4</v>
      </c>
      <c r="AD98" s="5">
        <v>5</v>
      </c>
      <c r="AE98" s="5">
        <v>5</v>
      </c>
      <c r="AF98" s="5">
        <v>4</v>
      </c>
      <c r="AG98" s="5">
        <v>4</v>
      </c>
      <c r="AH98" s="4" t="s">
        <v>38</v>
      </c>
    </row>
    <row r="99" spans="1:34">
      <c r="A99" s="2">
        <v>104</v>
      </c>
      <c r="B99" s="3">
        <v>45773.897291666668</v>
      </c>
      <c r="C99" s="3">
        <v>45773.899768518517</v>
      </c>
      <c r="D99" s="4" t="s">
        <v>259</v>
      </c>
      <c r="E99" s="4">
        <v>2702265995</v>
      </c>
      <c r="F99" s="4" t="s">
        <v>35</v>
      </c>
      <c r="G99" s="4" t="s">
        <v>36</v>
      </c>
      <c r="H99" s="41">
        <v>1</v>
      </c>
      <c r="I99" s="16" t="s">
        <v>37</v>
      </c>
      <c r="J99" s="5">
        <v>2</v>
      </c>
      <c r="K99" s="5">
        <v>5</v>
      </c>
      <c r="L99" s="5">
        <v>5</v>
      </c>
      <c r="M99" s="5">
        <v>5</v>
      </c>
      <c r="N99" s="5">
        <v>4</v>
      </c>
      <c r="O99" s="5">
        <v>5</v>
      </c>
      <c r="P99" s="5">
        <v>5</v>
      </c>
      <c r="Q99" s="5">
        <v>5</v>
      </c>
      <c r="R99" s="4" t="s">
        <v>38</v>
      </c>
      <c r="S99" s="5">
        <v>5</v>
      </c>
      <c r="T99" s="5">
        <v>4</v>
      </c>
      <c r="U99" s="5">
        <v>4</v>
      </c>
      <c r="V99" s="5">
        <v>5</v>
      </c>
      <c r="W99" s="5">
        <v>3</v>
      </c>
      <c r="X99" s="5">
        <v>4</v>
      </c>
      <c r="Y99" s="5">
        <v>4</v>
      </c>
      <c r="Z99" s="4" t="s">
        <v>38</v>
      </c>
      <c r="AA99" s="4" t="s">
        <v>38</v>
      </c>
      <c r="AB99" s="5">
        <v>2</v>
      </c>
      <c r="AC99" s="5">
        <v>2</v>
      </c>
      <c r="AD99" s="5">
        <v>5</v>
      </c>
      <c r="AE99" s="5">
        <v>5</v>
      </c>
      <c r="AF99" s="5">
        <v>5</v>
      </c>
      <c r="AG99" s="5">
        <v>5</v>
      </c>
      <c r="AH99" s="4" t="s">
        <v>38</v>
      </c>
    </row>
    <row r="100" spans="1:34">
      <c r="A100" s="2">
        <v>105</v>
      </c>
      <c r="B100" s="3">
        <v>45773.997048611112</v>
      </c>
      <c r="C100" s="3">
        <v>45773.999849537038</v>
      </c>
      <c r="D100" s="4" t="s">
        <v>260</v>
      </c>
      <c r="E100" s="4">
        <v>2702294105</v>
      </c>
      <c r="F100" s="4" t="s">
        <v>99</v>
      </c>
      <c r="G100" s="4" t="s">
        <v>100</v>
      </c>
      <c r="H100" s="41">
        <v>1</v>
      </c>
      <c r="I100" s="16" t="s">
        <v>37</v>
      </c>
      <c r="J100" s="5">
        <v>3</v>
      </c>
      <c r="K100" s="5">
        <v>3</v>
      </c>
      <c r="L100" s="5">
        <v>3</v>
      </c>
      <c r="M100" s="5">
        <v>4</v>
      </c>
      <c r="N100" s="5">
        <v>4</v>
      </c>
      <c r="O100" s="5">
        <v>4</v>
      </c>
      <c r="P100" s="5">
        <v>4</v>
      </c>
      <c r="Q100" s="5">
        <v>5</v>
      </c>
      <c r="R100" s="4" t="s">
        <v>38</v>
      </c>
      <c r="S100" s="5">
        <v>4</v>
      </c>
      <c r="T100" s="5">
        <v>4</v>
      </c>
      <c r="U100" s="5">
        <v>3</v>
      </c>
      <c r="V100" s="5">
        <v>4</v>
      </c>
      <c r="W100" s="5">
        <v>2</v>
      </c>
      <c r="X100" s="5">
        <v>4</v>
      </c>
      <c r="Y100" s="5">
        <v>4</v>
      </c>
      <c r="Z100" s="4" t="s">
        <v>261</v>
      </c>
      <c r="AA100" s="4" t="s">
        <v>262</v>
      </c>
      <c r="AB100" s="5">
        <v>4</v>
      </c>
      <c r="AC100" s="5">
        <v>4</v>
      </c>
      <c r="AD100" s="5">
        <v>4</v>
      </c>
      <c r="AE100" s="5">
        <v>4</v>
      </c>
      <c r="AF100" s="5">
        <v>4</v>
      </c>
      <c r="AG100" s="5">
        <v>4</v>
      </c>
      <c r="AH100" s="4" t="s">
        <v>38</v>
      </c>
    </row>
    <row r="101" spans="1:34">
      <c r="A101" s="2">
        <v>107</v>
      </c>
      <c r="B101" s="3">
        <v>45775.665069444447</v>
      </c>
      <c r="C101" s="3">
        <v>45775.666620370372</v>
      </c>
      <c r="D101" s="4" t="s">
        <v>264</v>
      </c>
      <c r="E101" s="4">
        <v>2702360883</v>
      </c>
      <c r="F101" s="4" t="s">
        <v>35</v>
      </c>
      <c r="G101" s="4" t="s">
        <v>36</v>
      </c>
      <c r="H101" s="41">
        <v>1</v>
      </c>
      <c r="I101" s="16" t="s">
        <v>37</v>
      </c>
      <c r="J101" s="5">
        <v>0</v>
      </c>
      <c r="K101" s="5">
        <v>3</v>
      </c>
      <c r="L101" s="5">
        <v>3</v>
      </c>
      <c r="M101" s="5">
        <v>3</v>
      </c>
      <c r="N101" s="5">
        <v>3</v>
      </c>
      <c r="O101" s="5">
        <v>3</v>
      </c>
      <c r="P101" s="5">
        <v>3</v>
      </c>
      <c r="Q101" s="5">
        <v>3</v>
      </c>
      <c r="R101" s="4" t="s">
        <v>38</v>
      </c>
      <c r="S101" s="5">
        <v>4</v>
      </c>
      <c r="T101" s="5">
        <v>3</v>
      </c>
      <c r="U101" s="5">
        <v>3</v>
      </c>
      <c r="V101" s="5">
        <v>3</v>
      </c>
      <c r="W101" s="5">
        <v>3</v>
      </c>
      <c r="X101" s="5">
        <v>3</v>
      </c>
      <c r="Y101" s="5">
        <v>3</v>
      </c>
      <c r="Z101" s="4" t="s">
        <v>38</v>
      </c>
      <c r="AA101" s="4" t="s">
        <v>38</v>
      </c>
      <c r="AB101" s="5">
        <v>3</v>
      </c>
      <c r="AC101" s="5">
        <v>3</v>
      </c>
      <c r="AD101" s="5">
        <v>3</v>
      </c>
      <c r="AE101" s="5">
        <v>3</v>
      </c>
      <c r="AF101" s="5">
        <v>3</v>
      </c>
      <c r="AG101" s="5">
        <v>3</v>
      </c>
      <c r="AH101" s="4" t="s">
        <v>38</v>
      </c>
    </row>
    <row r="102" spans="1:34">
      <c r="A102" s="2">
        <v>109</v>
      </c>
      <c r="B102" s="3">
        <v>45776.572789351849</v>
      </c>
      <c r="C102" s="3">
        <v>45776.574212962973</v>
      </c>
      <c r="D102" s="4" t="s">
        <v>266</v>
      </c>
      <c r="E102" s="4">
        <v>2702377745</v>
      </c>
      <c r="F102" s="4" t="s">
        <v>35</v>
      </c>
      <c r="G102" s="4" t="s">
        <v>36</v>
      </c>
      <c r="H102" s="41">
        <v>1</v>
      </c>
      <c r="I102" s="16" t="s">
        <v>37</v>
      </c>
      <c r="J102" s="5">
        <v>0</v>
      </c>
      <c r="K102" s="5">
        <v>4</v>
      </c>
      <c r="L102" s="5">
        <v>5</v>
      </c>
      <c r="M102" s="5">
        <v>4</v>
      </c>
      <c r="N102" s="5">
        <v>4</v>
      </c>
      <c r="O102" s="5">
        <v>5</v>
      </c>
      <c r="P102" s="5">
        <v>5</v>
      </c>
      <c r="Q102" s="5">
        <v>5</v>
      </c>
      <c r="R102" s="4" t="s">
        <v>38</v>
      </c>
      <c r="S102" s="5">
        <v>3</v>
      </c>
      <c r="T102" s="5">
        <v>4</v>
      </c>
      <c r="U102" s="5">
        <v>4</v>
      </c>
      <c r="V102" s="5">
        <v>4</v>
      </c>
      <c r="W102" s="5">
        <v>4</v>
      </c>
      <c r="X102" s="5">
        <v>4</v>
      </c>
      <c r="Y102" s="5">
        <v>4</v>
      </c>
      <c r="Z102" s="4" t="s">
        <v>38</v>
      </c>
      <c r="AA102" s="4" t="s">
        <v>38</v>
      </c>
      <c r="AB102" s="5">
        <v>4</v>
      </c>
      <c r="AC102" s="5">
        <v>4</v>
      </c>
      <c r="AD102" s="5">
        <v>4</v>
      </c>
      <c r="AE102" s="5">
        <v>4</v>
      </c>
      <c r="AF102" s="5">
        <v>2</v>
      </c>
      <c r="AG102" s="5">
        <v>4</v>
      </c>
      <c r="AH102" s="4" t="s">
        <v>38</v>
      </c>
    </row>
  </sheetData>
  <sortState xmlns:xlrd2="http://schemas.microsoft.com/office/spreadsheetml/2017/richdata2" ref="A2:AH102">
    <sortCondition ref="I2:I102"/>
  </sortState>
  <hyperlinks>
    <hyperlink ref="I28" r:id="rId1" xr:uid="{0F41CF7D-A3E9-4AD8-8B6F-23618686C575}"/>
  </hyperlink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7AD13-533A-40B6-AFB0-26882D8D951B}">
  <dimension ref="A1:W16"/>
  <sheetViews>
    <sheetView tabSelected="1" topLeftCell="A4" workbookViewId="0">
      <selection activeCell="C19" sqref="C19"/>
    </sheetView>
  </sheetViews>
  <sheetFormatPr defaultRowHeight="15"/>
  <cols>
    <col min="1" max="1" width="20.7109375" customWidth="1"/>
    <col min="2" max="2" width="17.28515625" customWidth="1"/>
    <col min="3" max="4" width="18.42578125" customWidth="1"/>
    <col min="5" max="6" width="18.5703125" customWidth="1"/>
    <col min="7" max="7" width="18.42578125" customWidth="1"/>
    <col min="8" max="8" width="18.140625" customWidth="1"/>
    <col min="9" max="10" width="18.42578125" customWidth="1"/>
    <col min="11" max="11" width="18.5703125" customWidth="1"/>
    <col min="12" max="12" width="18" customWidth="1"/>
    <col min="13" max="13" width="18.42578125" customWidth="1"/>
    <col min="14" max="14" width="18.28515625" customWidth="1"/>
    <col min="15" max="16" width="18.42578125" customWidth="1"/>
    <col min="17" max="17" width="18.7109375" customWidth="1"/>
    <col min="18" max="18" width="18.28515625" customWidth="1"/>
    <col min="19" max="21" width="18.42578125" customWidth="1"/>
    <col min="22" max="22" width="18.5703125" customWidth="1"/>
  </cols>
  <sheetData>
    <row r="1" spans="1:23">
      <c r="A1" s="18" t="s">
        <v>302</v>
      </c>
      <c r="B1" s="18"/>
      <c r="C1" s="18"/>
      <c r="D1" s="18"/>
      <c r="E1" s="18"/>
      <c r="F1" s="17"/>
    </row>
    <row r="2" spans="1:23">
      <c r="A2" s="19"/>
    </row>
    <row r="3" spans="1:23">
      <c r="A3" s="20" t="s">
        <v>303</v>
      </c>
      <c r="E3" s="21" t="s">
        <v>304</v>
      </c>
      <c r="F3" s="21" t="s">
        <v>305</v>
      </c>
      <c r="G3" s="21" t="s">
        <v>306</v>
      </c>
      <c r="H3" s="21" t="s">
        <v>307</v>
      </c>
    </row>
    <row r="4" spans="1:23">
      <c r="A4" s="24" t="s">
        <v>40</v>
      </c>
      <c r="E4" s="66" t="s">
        <v>308</v>
      </c>
      <c r="F4" s="54" t="s">
        <v>298</v>
      </c>
      <c r="G4" s="54" t="s">
        <v>309</v>
      </c>
      <c r="H4" s="54">
        <v>36</v>
      </c>
    </row>
    <row r="5" spans="1:23">
      <c r="A5" s="15" t="s">
        <v>60</v>
      </c>
      <c r="E5" s="66"/>
      <c r="F5" s="54" t="s">
        <v>300</v>
      </c>
      <c r="G5" s="54" t="s">
        <v>310</v>
      </c>
      <c r="H5" s="54" t="s">
        <v>311</v>
      </c>
    </row>
    <row r="6" spans="1:23">
      <c r="A6" s="16" t="s">
        <v>37</v>
      </c>
      <c r="E6" s="67" t="s">
        <v>312</v>
      </c>
      <c r="F6" s="55" t="s">
        <v>298</v>
      </c>
      <c r="G6" s="55" t="s">
        <v>313</v>
      </c>
      <c r="H6" s="55">
        <v>19</v>
      </c>
    </row>
    <row r="7" spans="1:23">
      <c r="E7" s="67"/>
      <c r="F7" s="55" t="s">
        <v>300</v>
      </c>
      <c r="G7" s="55" t="s">
        <v>310</v>
      </c>
      <c r="H7" s="55" t="s">
        <v>314</v>
      </c>
    </row>
    <row r="8" spans="1:23">
      <c r="E8" s="65" t="s">
        <v>315</v>
      </c>
      <c r="F8" s="53" t="s">
        <v>298</v>
      </c>
      <c r="G8" s="53" t="s">
        <v>316</v>
      </c>
      <c r="H8" s="53">
        <v>46</v>
      </c>
    </row>
    <row r="9" spans="1:23">
      <c r="E9" s="65"/>
      <c r="F9" s="53" t="s">
        <v>300</v>
      </c>
      <c r="G9" s="53" t="s">
        <v>310</v>
      </c>
      <c r="H9" s="53" t="s">
        <v>317</v>
      </c>
    </row>
    <row r="10" spans="1:23">
      <c r="E10" s="22"/>
      <c r="F10" s="22"/>
      <c r="G10" s="22"/>
      <c r="H10" s="22"/>
    </row>
    <row r="11" spans="1:23">
      <c r="G11" s="23"/>
    </row>
    <row r="13" spans="1:23" ht="91.5">
      <c r="A13" s="39" t="s">
        <v>280</v>
      </c>
      <c r="B13" s="27" t="s">
        <v>9</v>
      </c>
      <c r="C13" s="27" t="s">
        <v>10</v>
      </c>
      <c r="D13" s="27" t="s">
        <v>11</v>
      </c>
      <c r="E13" s="27" t="s">
        <v>12</v>
      </c>
      <c r="F13" s="27" t="s">
        <v>13</v>
      </c>
      <c r="G13" s="27" t="s">
        <v>14</v>
      </c>
      <c r="H13" s="27" t="s">
        <v>15</v>
      </c>
      <c r="I13" s="27" t="s">
        <v>16</v>
      </c>
      <c r="J13" s="27" t="s">
        <v>18</v>
      </c>
      <c r="K13" s="27" t="s">
        <v>19</v>
      </c>
      <c r="L13" s="27" t="s">
        <v>20</v>
      </c>
      <c r="M13" s="27" t="s">
        <v>21</v>
      </c>
      <c r="N13" s="27" t="s">
        <v>22</v>
      </c>
      <c r="O13" s="27" t="s">
        <v>23</v>
      </c>
      <c r="P13" s="27" t="s">
        <v>24</v>
      </c>
      <c r="Q13" s="27" t="s">
        <v>27</v>
      </c>
      <c r="R13" s="27" t="s">
        <v>28</v>
      </c>
      <c r="S13" s="27" t="s">
        <v>29</v>
      </c>
      <c r="T13" s="27" t="s">
        <v>30</v>
      </c>
      <c r="U13" s="27" t="s">
        <v>31</v>
      </c>
      <c r="V13" s="27" t="s">
        <v>32</v>
      </c>
    </row>
    <row r="14" spans="1:23">
      <c r="A14" s="20" t="s">
        <v>318</v>
      </c>
      <c r="B14" s="20">
        <f>AVERAGE(Resource!J2:J102)</f>
        <v>1.4752475247524752</v>
      </c>
      <c r="C14" s="20">
        <f>AVERAGE(Resource!K2:K102)</f>
        <v>3.8415841584158414</v>
      </c>
      <c r="D14" s="20">
        <f>AVERAGE(Resource!L2:L102)</f>
        <v>3.9801980198019802</v>
      </c>
      <c r="E14" s="20">
        <f>AVERAGE(Resource!M2:M102)</f>
        <v>4.0891089108910892</v>
      </c>
      <c r="F14" s="20">
        <f>AVERAGE(Resource!N2:N102)</f>
        <v>4.0198019801980198</v>
      </c>
      <c r="G14" s="20">
        <f>AVERAGE(Resource!O2:O102)</f>
        <v>4.2079207920792081</v>
      </c>
      <c r="H14" s="20">
        <f>AVERAGE(Resource!P2:P102)</f>
        <v>4.1980198019801982</v>
      </c>
      <c r="I14" s="20">
        <f>AVERAGE(Resource!Q2:Q102)</f>
        <v>4.1584158415841586</v>
      </c>
      <c r="J14" s="20">
        <f>AVERAGE(Resource!S2:S102)</f>
        <v>3.9504950495049505</v>
      </c>
      <c r="K14" s="20">
        <f>AVERAGE(Resource!T2:T102)</f>
        <v>3.9009900990099009</v>
      </c>
      <c r="L14" s="20">
        <f>AVERAGE(Resource!U2:U102)</f>
        <v>3.6633663366336635</v>
      </c>
      <c r="M14" s="20">
        <f>AVERAGE(Resource!V2:V102)</f>
        <v>3.8811881188118811</v>
      </c>
      <c r="N14" s="20">
        <f>AVERAGE(Resource!W2:W102)</f>
        <v>3.5940594059405941</v>
      </c>
      <c r="O14" s="20">
        <f>AVERAGE(Resource!X2:X102)</f>
        <v>4.0396039603960396</v>
      </c>
      <c r="P14" s="20">
        <f>AVERAGE(Resource!Y2:Y102)</f>
        <v>3.9801980198019802</v>
      </c>
      <c r="Q14" s="20">
        <f>AVERAGE(Resource!AB2:AB102)</f>
        <v>4.0792079207920793</v>
      </c>
      <c r="R14" s="20">
        <f>AVERAGE(Resource!AC2:AC102)</f>
        <v>4.0297029702970297</v>
      </c>
      <c r="S14" s="20">
        <f>AVERAGE(Resource!AD2:AD102)</f>
        <v>4.1485148514851486</v>
      </c>
      <c r="T14" s="20">
        <f>AVERAGE(Resource!AE2:AE102)</f>
        <v>4.0792079207920793</v>
      </c>
      <c r="U14" s="20">
        <f>AVERAGE(Resource!AF2:AF102)</f>
        <v>3.6534653465346536</v>
      </c>
      <c r="V14" s="20">
        <f>AVERAGE(Resource!AG2:AG102)</f>
        <v>3.8811881188118811</v>
      </c>
      <c r="W14" s="20"/>
    </row>
    <row r="15" spans="1:23">
      <c r="A15" s="20" t="s">
        <v>319</v>
      </c>
      <c r="B15" s="20">
        <f>_xlfn.VAR.P(Resource!J2:J102)</f>
        <v>0.72463483972159592</v>
      </c>
      <c r="C15" s="20">
        <f>_xlfn.VAR.P(Resource!K2:K102)</f>
        <v>0.50955788648171751</v>
      </c>
      <c r="D15" s="20">
        <f>_xlfn.VAR.P(Resource!L2:L102)</f>
        <v>0.49465738653073227</v>
      </c>
      <c r="E15" s="20">
        <f>_xlfn.VAR.P(Resource!M2:M102)</f>
        <v>0.45740613665326929</v>
      </c>
      <c r="F15" s="20">
        <f>_xlfn.VAR.P(Resource!N2:N102)</f>
        <v>0.43525144593667286</v>
      </c>
      <c r="G15" s="20">
        <f>_xlfn.VAR.P(Resource!O2:O102)</f>
        <v>0.60033330065679835</v>
      </c>
      <c r="H15" s="20">
        <f>_xlfn.VAR.P(Resource!P2:P102)</f>
        <v>0.57464954416233704</v>
      </c>
      <c r="I15" s="20">
        <f>_xlfn.VAR.P(Resource!Q2:Q102)</f>
        <v>0.58876580727379668</v>
      </c>
      <c r="J15" s="20">
        <f>_xlfn.VAR.P(Resource!S2:S102)</f>
        <v>0.48269777472796782</v>
      </c>
      <c r="K15" s="20">
        <f>_xlfn.VAR.P(Resource!T2:T102)</f>
        <v>0.50504852465444561</v>
      </c>
      <c r="L15" s="20">
        <f>_xlfn.VAR.P(Resource!U2:U102)</f>
        <v>0.75796490540143124</v>
      </c>
      <c r="M15" s="20">
        <f>_xlfn.VAR.P(Resource!V2:V102)</f>
        <v>0.421527301244976</v>
      </c>
      <c r="N15" s="20">
        <f>_xlfn.VAR.P(Resource!W2:W102)</f>
        <v>0.95402411528281539</v>
      </c>
      <c r="O15" s="20">
        <f>_xlfn.VAR.P(Resource!X2:X102)</f>
        <v>0.43407509067738459</v>
      </c>
      <c r="P15" s="20">
        <f>_xlfn.VAR.P(Resource!Y2:Y102)</f>
        <v>0.65307322811489066</v>
      </c>
      <c r="Q15" s="20">
        <f>_xlfn.VAR.P(Resource!AB2:AB102)</f>
        <v>0.46897363003627096</v>
      </c>
      <c r="R15" s="20">
        <f>_xlfn.VAR.P(Resource!AC2:AC102)</f>
        <v>0.54367218900107828</v>
      </c>
      <c r="S15" s="20">
        <f>_xlfn.VAR.P(Resource!AD2:AD102)</f>
        <v>0.34427997255171061</v>
      </c>
      <c r="T15" s="20">
        <f>_xlfn.VAR.P(Resource!AE2:AE102)</f>
        <v>0.33035976865013233</v>
      </c>
      <c r="U15" s="20">
        <f>_xlfn.VAR.P(Resource!AF2:AF102)</f>
        <v>0.87991373394765215</v>
      </c>
      <c r="V15" s="20">
        <f>_xlfn.VAR.P(Resource!AG2:AG102)</f>
        <v>0.57994314282913439</v>
      </c>
    </row>
    <row r="16" spans="1:23">
      <c r="A16" s="20" t="s">
        <v>320</v>
      </c>
      <c r="B16" s="20">
        <f xml:space="preserve"> _xlfn.STDEV.P(Resource!J2:J102)</f>
        <v>0.8512548617902842</v>
      </c>
      <c r="C16" s="20">
        <f xml:space="preserve"> _xlfn.STDEV.P(Resource!K2:K102)</f>
        <v>0.71383323436340329</v>
      </c>
      <c r="D16" s="20">
        <f xml:space="preserve"> _xlfn.STDEV.P(Resource!L2:L102)</f>
        <v>0.70331883703675413</v>
      </c>
      <c r="E16" s="20">
        <f xml:space="preserve"> _xlfn.STDEV.P(Resource!M2:M102)</f>
        <v>0.67631807358170559</v>
      </c>
      <c r="F16" s="20">
        <f xml:space="preserve"> _xlfn.STDEV.P(Resource!N2:N102)</f>
        <v>0.65973589104782893</v>
      </c>
      <c r="G16" s="20">
        <f xml:space="preserve"> _xlfn.STDEV.P(Resource!O2:O102)</f>
        <v>0.77481178402035056</v>
      </c>
      <c r="H16" s="20">
        <f xml:space="preserve"> _xlfn.STDEV.P(Resource!P2:P102)</f>
        <v>0.75805642544756324</v>
      </c>
      <c r="I16" s="20">
        <f xml:space="preserve"> _xlfn.STDEV.P(Resource!Q2:Q102)</f>
        <v>0.76731076316822033</v>
      </c>
      <c r="J16" s="20">
        <f xml:space="preserve"> _xlfn.STDEV.P(Resource!S2:S102)</f>
        <v>0.69476454625143891</v>
      </c>
      <c r="K16" s="20">
        <f xml:space="preserve"> _xlfn.STDEV.P(Resource!T2:T102)</f>
        <v>0.71066766118520242</v>
      </c>
      <c r="L16" s="20">
        <f xml:space="preserve"> _xlfn.STDEV.P(Resource!U2:U102)</f>
        <v>0.8706117994843805</v>
      </c>
      <c r="M16" s="20">
        <f xml:space="preserve"> _xlfn.STDEV.P(Resource!V2:V102)</f>
        <v>0.64925133903980203</v>
      </c>
      <c r="N16" s="20">
        <f xml:space="preserve"> _xlfn.STDEV.P(Resource!W2:W102)</f>
        <v>0.97674158060503158</v>
      </c>
      <c r="O16" s="20">
        <f xml:space="preserve"> _xlfn.STDEV.P(Resource!X2:X102)</f>
        <v>0.65884375285600505</v>
      </c>
      <c r="P16" s="20">
        <f xml:space="preserve"> _xlfn.STDEV.P(Resource!Y2:Y102)</f>
        <v>0.80812946247175688</v>
      </c>
      <c r="Q16" s="20">
        <f xml:space="preserve"> _xlfn.STDEV.P(Resource!AB2:AB102)</f>
        <v>0.68481649369467656</v>
      </c>
      <c r="R16" s="20">
        <f xml:space="preserve"> _xlfn.STDEV.P(Resource!AC2:AC102)</f>
        <v>0.73734129750142052</v>
      </c>
      <c r="S16" s="20">
        <f xml:space="preserve"> _xlfn.STDEV.P(Resource!AD2:AD102)</f>
        <v>0.58675375802095264</v>
      </c>
      <c r="T16" s="20">
        <f xml:space="preserve"> _xlfn.STDEV.P(Resource!AE2:AE102)</f>
        <v>0.57476931777029672</v>
      </c>
      <c r="U16" s="20">
        <f xml:space="preserve"> _xlfn.STDEV.P(Resource!AF2:AF102)</f>
        <v>0.93803717087738703</v>
      </c>
      <c r="V16" s="20">
        <f xml:space="preserve"> _xlfn.STDEV.P(Resource!AG2:AG102)</f>
        <v>0.7615399811100757</v>
      </c>
    </row>
  </sheetData>
  <mergeCells count="3">
    <mergeCell ref="E8:E9"/>
    <mergeCell ref="E4:E5"/>
    <mergeCell ref="E6:E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25A0B-F86D-46D7-A166-0D40904885D3}">
  <dimension ref="A1:W73"/>
  <sheetViews>
    <sheetView topLeftCell="A40" workbookViewId="0">
      <selection activeCell="C41" sqref="C41"/>
    </sheetView>
  </sheetViews>
  <sheetFormatPr defaultRowHeight="15"/>
  <cols>
    <col min="1" max="1" width="8.7109375" customWidth="1"/>
    <col min="2" max="2" width="11.85546875" customWidth="1"/>
    <col min="3" max="3" width="17.28515625" customWidth="1"/>
    <col min="4" max="5" width="18.42578125" customWidth="1"/>
    <col min="6" max="7" width="18.5703125" customWidth="1"/>
    <col min="8" max="8" width="18.42578125" customWidth="1"/>
    <col min="9" max="9" width="18.140625" customWidth="1"/>
    <col min="10" max="11" width="18.42578125" customWidth="1"/>
    <col min="12" max="12" width="18.5703125" customWidth="1"/>
    <col min="13" max="13" width="18" customWidth="1"/>
    <col min="14" max="14" width="18.42578125" customWidth="1"/>
    <col min="15" max="15" width="18.28515625" customWidth="1"/>
    <col min="16" max="17" width="18.42578125" customWidth="1"/>
    <col min="18" max="18" width="18.7109375" customWidth="1"/>
    <col min="19" max="19" width="18.28515625" customWidth="1"/>
    <col min="20" max="22" width="18.42578125" customWidth="1"/>
    <col min="23" max="23" width="18.5703125" customWidth="1"/>
  </cols>
  <sheetData>
    <row r="1" spans="1:5">
      <c r="A1" s="25" t="s">
        <v>0</v>
      </c>
      <c r="B1" s="25" t="s">
        <v>272</v>
      </c>
      <c r="C1" s="25" t="s">
        <v>321</v>
      </c>
      <c r="D1" s="25" t="s">
        <v>322</v>
      </c>
    </row>
    <row r="2" spans="1:5">
      <c r="A2" s="25">
        <v>1</v>
      </c>
      <c r="B2" s="4">
        <v>2702327684</v>
      </c>
      <c r="C2" s="25">
        <f ca="1">RANDBETWEEN(1,36)</f>
        <v>9</v>
      </c>
      <c r="D2" s="43">
        <v>3</v>
      </c>
      <c r="E2" s="42">
        <f>VLOOKUP(D2, A:B, 2, FALSE)</f>
        <v>2702341890</v>
      </c>
    </row>
    <row r="3" spans="1:5">
      <c r="A3" s="25">
        <v>2</v>
      </c>
      <c r="B3" s="25">
        <v>2702228034</v>
      </c>
      <c r="C3" s="25">
        <f t="shared" ref="C3:D37" ca="1" si="0">RANDBETWEEN(1,36)</f>
        <v>5</v>
      </c>
      <c r="D3" s="43">
        <v>8</v>
      </c>
      <c r="E3" s="42">
        <f>VLOOKUP(D3, A:B, 2, FALSE)</f>
        <v>2702359793</v>
      </c>
    </row>
    <row r="4" spans="1:5">
      <c r="A4" s="25">
        <v>3</v>
      </c>
      <c r="B4" s="25">
        <v>2702341890</v>
      </c>
      <c r="C4" s="25">
        <f t="shared" ca="1" si="0"/>
        <v>17</v>
      </c>
      <c r="D4" s="43">
        <v>1</v>
      </c>
      <c r="E4" s="42">
        <f>VLOOKUP(D4, A:B, 2, FALSE)</f>
        <v>2702327684</v>
      </c>
    </row>
    <row r="5" spans="1:5">
      <c r="A5" s="25">
        <v>4</v>
      </c>
      <c r="B5" s="25">
        <v>2702232971</v>
      </c>
      <c r="C5" s="25">
        <f t="shared" ca="1" si="0"/>
        <v>22</v>
      </c>
      <c r="D5" s="43">
        <v>24</v>
      </c>
      <c r="E5" s="42">
        <f>VLOOKUP(D5, A:B, 2, FALSE)</f>
        <v>2702239750</v>
      </c>
    </row>
    <row r="6" spans="1:5">
      <c r="A6" s="25">
        <v>5</v>
      </c>
      <c r="B6" s="25">
        <v>2702231861</v>
      </c>
      <c r="C6" s="25">
        <f t="shared" ca="1" si="0"/>
        <v>14</v>
      </c>
      <c r="D6" s="43">
        <v>29</v>
      </c>
      <c r="E6" s="42">
        <f>VLOOKUP(D6, A:B, 2, FALSE)</f>
        <v>2702261574</v>
      </c>
    </row>
    <row r="7" spans="1:5">
      <c r="A7" s="25">
        <v>6</v>
      </c>
      <c r="B7" s="25">
        <v>2702272382</v>
      </c>
      <c r="C7" s="25">
        <f t="shared" ca="1" si="0"/>
        <v>36</v>
      </c>
      <c r="D7" s="43">
        <v>5</v>
      </c>
      <c r="E7" s="42">
        <f>VLOOKUP(D7, A:B, 2, FALSE)</f>
        <v>2702231861</v>
      </c>
    </row>
    <row r="8" spans="1:5">
      <c r="A8" s="25">
        <v>7</v>
      </c>
      <c r="B8" s="25">
        <v>2702355574</v>
      </c>
      <c r="C8" s="25">
        <f t="shared" ca="1" si="0"/>
        <v>7</v>
      </c>
      <c r="D8" s="43">
        <v>36</v>
      </c>
      <c r="E8" s="42">
        <f>VLOOKUP(D8, A:B, 2, FALSE)</f>
        <v>2702227901</v>
      </c>
    </row>
    <row r="9" spans="1:5">
      <c r="A9" s="25">
        <v>8</v>
      </c>
      <c r="B9" s="25">
        <v>2702359793</v>
      </c>
      <c r="C9" s="25">
        <f t="shared" ca="1" si="0"/>
        <v>2</v>
      </c>
      <c r="D9" s="43">
        <v>10</v>
      </c>
      <c r="E9" s="42">
        <f>VLOOKUP(D9, A:B, 2, FALSE)</f>
        <v>2602205074</v>
      </c>
    </row>
    <row r="10" spans="1:5">
      <c r="A10" s="25">
        <v>9</v>
      </c>
      <c r="B10" s="25">
        <v>2702232050</v>
      </c>
      <c r="C10" s="25">
        <f t="shared" ca="1" si="0"/>
        <v>20</v>
      </c>
      <c r="D10" s="43">
        <v>18</v>
      </c>
      <c r="E10" s="42">
        <f>VLOOKUP(D10, A:B, 2, FALSE)</f>
        <v>2702267262</v>
      </c>
    </row>
    <row r="11" spans="1:5">
      <c r="A11" s="25">
        <v>10</v>
      </c>
      <c r="B11" s="25">
        <v>2602205074</v>
      </c>
      <c r="C11" s="25">
        <f t="shared" ca="1" si="0"/>
        <v>32</v>
      </c>
      <c r="D11" s="43">
        <v>23</v>
      </c>
      <c r="E11" s="42">
        <f>VLOOKUP(D11, A:B, 2, FALSE)</f>
        <v>2702228223</v>
      </c>
    </row>
    <row r="12" spans="1:5">
      <c r="A12" s="25">
        <v>11</v>
      </c>
      <c r="B12" s="25">
        <v>2702262791</v>
      </c>
      <c r="C12" s="25">
        <f t="shared" ca="1" si="0"/>
        <v>28</v>
      </c>
      <c r="D12" s="43">
        <v>7</v>
      </c>
      <c r="E12" s="42">
        <f>VLOOKUP(D12, A:B, 2, FALSE)</f>
        <v>2702355574</v>
      </c>
    </row>
    <row r="13" spans="1:5">
      <c r="A13" s="25">
        <v>12</v>
      </c>
      <c r="B13" s="25">
        <v>2702267211</v>
      </c>
      <c r="C13" s="25">
        <f t="shared" ca="1" si="0"/>
        <v>19</v>
      </c>
      <c r="D13" s="43">
        <v>9</v>
      </c>
      <c r="E13" s="42">
        <f>VLOOKUP(D13, A:B, 2, FALSE)</f>
        <v>2702232050</v>
      </c>
    </row>
    <row r="14" spans="1:5">
      <c r="A14" s="25">
        <v>13</v>
      </c>
      <c r="B14" s="25">
        <v>2702327583</v>
      </c>
      <c r="C14" s="25">
        <f t="shared" ca="1" si="0"/>
        <v>21</v>
      </c>
      <c r="D14" s="43">
        <v>32</v>
      </c>
      <c r="E14" s="42">
        <f>VLOOKUP(D14, A:B, 2, FALSE)</f>
        <v>2702374592</v>
      </c>
    </row>
    <row r="15" spans="1:5">
      <c r="A15" s="25">
        <v>14</v>
      </c>
      <c r="B15" s="25">
        <v>2702352414</v>
      </c>
      <c r="C15" s="25">
        <f t="shared" ca="1" si="0"/>
        <v>16</v>
      </c>
      <c r="D15" s="43">
        <v>16</v>
      </c>
      <c r="E15" s="42">
        <f>VLOOKUP(D15, A:B, 2, FALSE)</f>
        <v>2702228873</v>
      </c>
    </row>
    <row r="16" spans="1:5">
      <c r="A16" s="25">
        <v>15</v>
      </c>
      <c r="B16" s="25">
        <v>2702361652</v>
      </c>
      <c r="C16" s="25">
        <f t="shared" ca="1" si="0"/>
        <v>1</v>
      </c>
      <c r="D16" s="43">
        <v>9</v>
      </c>
      <c r="E16" s="42">
        <f>VLOOKUP(D16, A:B, 2, FALSE)</f>
        <v>2702232050</v>
      </c>
    </row>
    <row r="17" spans="1:5">
      <c r="A17" s="25">
        <v>16</v>
      </c>
      <c r="B17" s="25">
        <v>2702228873</v>
      </c>
      <c r="C17" s="25">
        <f t="shared" ca="1" si="0"/>
        <v>17</v>
      </c>
      <c r="D17" s="43">
        <v>26</v>
      </c>
      <c r="E17" s="42">
        <f>VLOOKUP(D17, A:B, 2, FALSE)</f>
        <v>2702262072</v>
      </c>
    </row>
    <row r="18" spans="1:5">
      <c r="A18" s="25">
        <v>17</v>
      </c>
      <c r="B18" s="25">
        <v>2702232321</v>
      </c>
      <c r="C18" s="25">
        <f t="shared" ca="1" si="0"/>
        <v>23</v>
      </c>
      <c r="D18" s="43">
        <v>32</v>
      </c>
      <c r="E18" s="42">
        <f>VLOOKUP(D18, A:B, 2, FALSE)</f>
        <v>2702374592</v>
      </c>
    </row>
    <row r="19" spans="1:5">
      <c r="A19" s="25">
        <v>18</v>
      </c>
      <c r="B19" s="25">
        <v>2702267262</v>
      </c>
      <c r="C19" s="25">
        <f t="shared" ca="1" si="0"/>
        <v>16</v>
      </c>
      <c r="D19" s="43">
        <v>21</v>
      </c>
      <c r="E19" s="42">
        <f>VLOOKUP(D19, A:B, 2, FALSE)</f>
        <v>2702239681</v>
      </c>
    </row>
    <row r="20" spans="1:5">
      <c r="A20" s="25">
        <v>19</v>
      </c>
      <c r="B20" s="25">
        <v>2702245431</v>
      </c>
      <c r="C20" s="25">
        <f t="shared" ca="1" si="0"/>
        <v>21</v>
      </c>
      <c r="D20" s="43">
        <v>22</v>
      </c>
      <c r="E20" s="42">
        <f>VLOOKUP(D20, A:B, 2, FALSE)</f>
        <v>2702228734</v>
      </c>
    </row>
    <row r="21" spans="1:5">
      <c r="A21" s="25">
        <v>20</v>
      </c>
      <c r="B21" s="25">
        <v>2702308810</v>
      </c>
      <c r="C21" s="25">
        <f t="shared" ca="1" si="0"/>
        <v>6</v>
      </c>
      <c r="D21" s="43">
        <v>34</v>
      </c>
      <c r="E21" s="42">
        <f>VLOOKUP(D21, A:B, 2, FALSE)</f>
        <v>2702337382</v>
      </c>
    </row>
    <row r="22" spans="1:5">
      <c r="A22" s="25">
        <v>21</v>
      </c>
      <c r="B22" s="25">
        <v>2702239681</v>
      </c>
      <c r="C22" s="25">
        <f t="shared" ca="1" si="0"/>
        <v>14</v>
      </c>
      <c r="D22" s="43">
        <v>15</v>
      </c>
      <c r="E22" s="42">
        <f>VLOOKUP(D22, A:B, 2, FALSE)</f>
        <v>2702361652</v>
      </c>
    </row>
    <row r="23" spans="1:5">
      <c r="A23" s="25">
        <v>22</v>
      </c>
      <c r="B23" s="25">
        <v>2702228734</v>
      </c>
      <c r="C23" s="25">
        <f t="shared" ca="1" si="0"/>
        <v>3</v>
      </c>
      <c r="D23" s="43">
        <v>2</v>
      </c>
      <c r="E23" s="42">
        <f>VLOOKUP(D23, A:B, 2, FALSE)</f>
        <v>2702228034</v>
      </c>
    </row>
    <row r="24" spans="1:5">
      <c r="A24" s="25">
        <v>23</v>
      </c>
      <c r="B24" s="25">
        <v>2702228223</v>
      </c>
      <c r="C24" s="25">
        <f t="shared" ca="1" si="0"/>
        <v>23</v>
      </c>
      <c r="D24" s="43">
        <v>21</v>
      </c>
      <c r="E24" s="42">
        <f>VLOOKUP(D24, A:B, 2, FALSE)</f>
        <v>2702239681</v>
      </c>
    </row>
    <row r="25" spans="1:5">
      <c r="A25" s="25">
        <v>24</v>
      </c>
      <c r="B25" s="25">
        <v>2702239750</v>
      </c>
      <c r="C25" s="25">
        <f t="shared" ca="1" si="0"/>
        <v>31</v>
      </c>
      <c r="D25" s="43">
        <v>2</v>
      </c>
      <c r="E25" s="42">
        <f>VLOOKUP(D25, A:B, 2, FALSE)</f>
        <v>2702228034</v>
      </c>
    </row>
    <row r="26" spans="1:5">
      <c r="A26" s="25">
        <v>25</v>
      </c>
      <c r="B26" s="25">
        <v>2702303362</v>
      </c>
      <c r="C26" s="25">
        <f t="shared" ca="1" si="0"/>
        <v>24</v>
      </c>
      <c r="D26" s="43">
        <v>29</v>
      </c>
      <c r="E26" s="42">
        <f>VLOOKUP(D26, A:B, 2, FALSE)</f>
        <v>2702261574</v>
      </c>
    </row>
    <row r="27" spans="1:5">
      <c r="A27" s="25">
        <v>26</v>
      </c>
      <c r="B27" s="25">
        <v>2702262072</v>
      </c>
      <c r="C27" s="25">
        <f t="shared" ca="1" si="0"/>
        <v>33</v>
      </c>
      <c r="D27" s="43">
        <v>3</v>
      </c>
      <c r="E27" s="42">
        <f>VLOOKUP(D27, A:B, 2, FALSE)</f>
        <v>2702341890</v>
      </c>
    </row>
    <row r="28" spans="1:5">
      <c r="A28" s="25">
        <v>27</v>
      </c>
      <c r="B28" s="25">
        <v>2702250450</v>
      </c>
      <c r="C28" s="25">
        <f t="shared" ca="1" si="0"/>
        <v>29</v>
      </c>
      <c r="D28" s="43">
        <v>32</v>
      </c>
      <c r="E28" s="42">
        <f>VLOOKUP(D28, A:B, 2, FALSE)</f>
        <v>2702374592</v>
      </c>
    </row>
    <row r="29" spans="1:5">
      <c r="A29" s="25">
        <v>28</v>
      </c>
      <c r="B29" s="25">
        <v>2702249316</v>
      </c>
      <c r="C29" s="25">
        <f t="shared" ca="1" si="0"/>
        <v>20</v>
      </c>
      <c r="D29" s="43">
        <v>20</v>
      </c>
      <c r="E29" s="42">
        <f>VLOOKUP(D29, A:B, 2, FALSE)</f>
        <v>2702308810</v>
      </c>
    </row>
    <row r="30" spans="1:5">
      <c r="A30" s="25">
        <v>29</v>
      </c>
      <c r="B30" s="25">
        <v>2702261574</v>
      </c>
      <c r="C30" s="25">
        <f t="shared" ca="1" si="0"/>
        <v>19</v>
      </c>
      <c r="D30" s="43">
        <v>11</v>
      </c>
      <c r="E30" s="42">
        <f>VLOOKUP(D30, A:B, 2, FALSE)</f>
        <v>2702262791</v>
      </c>
    </row>
    <row r="31" spans="1:5">
      <c r="A31" s="25">
        <v>30</v>
      </c>
      <c r="B31" s="25">
        <v>2702352250</v>
      </c>
      <c r="C31" s="25">
        <f t="shared" ca="1" si="0"/>
        <v>23</v>
      </c>
      <c r="D31" s="43">
        <v>14</v>
      </c>
      <c r="E31" s="42">
        <f>VLOOKUP(D31, A:B, 2, FALSE)</f>
        <v>2702352414</v>
      </c>
    </row>
    <row r="32" spans="1:5">
      <c r="A32" s="25">
        <v>31</v>
      </c>
      <c r="B32" s="25">
        <v>2702343523</v>
      </c>
      <c r="C32" s="25">
        <f t="shared" ca="1" si="0"/>
        <v>5</v>
      </c>
      <c r="D32" s="43">
        <v>16</v>
      </c>
      <c r="E32" s="42">
        <f>VLOOKUP(D32, A:B, 2, FALSE)</f>
        <v>2702228873</v>
      </c>
    </row>
    <row r="33" spans="1:23">
      <c r="A33" s="25">
        <v>32</v>
      </c>
      <c r="B33" s="25">
        <v>2702374592</v>
      </c>
      <c r="C33" s="25">
        <f t="shared" ca="1" si="0"/>
        <v>4</v>
      </c>
      <c r="D33" s="43">
        <v>14</v>
      </c>
      <c r="E33" s="42">
        <f>VLOOKUP(D33, A:B, 2, FALSE)</f>
        <v>2702352414</v>
      </c>
    </row>
    <row r="34" spans="1:23">
      <c r="A34" s="25">
        <v>33</v>
      </c>
      <c r="B34" s="25">
        <v>2702228274</v>
      </c>
      <c r="C34" s="25">
        <f t="shared" ca="1" si="0"/>
        <v>24</v>
      </c>
      <c r="D34" s="43">
        <v>27</v>
      </c>
      <c r="E34" s="42">
        <f>VLOOKUP(D34, A:B, 2, FALSE)</f>
        <v>2702250450</v>
      </c>
    </row>
    <row r="35" spans="1:23">
      <c r="A35" s="25">
        <v>34</v>
      </c>
      <c r="B35" s="25">
        <v>2702337382</v>
      </c>
      <c r="C35" s="25">
        <f t="shared" ca="1" si="0"/>
        <v>5</v>
      </c>
      <c r="D35" s="26">
        <v>34</v>
      </c>
      <c r="E35" s="20">
        <f>VLOOKUP(D35, A:B, 2, FALSE)</f>
        <v>2702337382</v>
      </c>
    </row>
    <row r="36" spans="1:23">
      <c r="A36" s="25">
        <v>35</v>
      </c>
      <c r="B36" s="25">
        <v>2702279621</v>
      </c>
      <c r="C36" s="25">
        <f t="shared" ca="1" si="0"/>
        <v>22</v>
      </c>
      <c r="D36" s="26">
        <v>8</v>
      </c>
      <c r="E36" s="20">
        <f>VLOOKUP(D36, A:B, 2, FALSE)</f>
        <v>2702359793</v>
      </c>
    </row>
    <row r="37" spans="1:23">
      <c r="A37" s="25">
        <v>36</v>
      </c>
      <c r="B37" s="25">
        <v>2702227901</v>
      </c>
      <c r="C37" s="25">
        <f t="shared" ca="1" si="0"/>
        <v>2</v>
      </c>
      <c r="D37" s="26">
        <v>26</v>
      </c>
      <c r="E37" s="20">
        <f>VLOOKUP(D37, A:B, 2, FALSE)</f>
        <v>2702262072</v>
      </c>
    </row>
    <row r="39" spans="1:23">
      <c r="B39" t="s">
        <v>323</v>
      </c>
    </row>
    <row r="40" spans="1:23" ht="91.5">
      <c r="A40" s="34" t="s">
        <v>0</v>
      </c>
      <c r="B40" s="34" t="s">
        <v>272</v>
      </c>
      <c r="C40" s="34" t="s">
        <v>9</v>
      </c>
      <c r="D40" s="34" t="s">
        <v>10</v>
      </c>
      <c r="E40" s="34" t="s">
        <v>11</v>
      </c>
      <c r="F40" s="34" t="s">
        <v>12</v>
      </c>
      <c r="G40" s="34" t="s">
        <v>13</v>
      </c>
      <c r="H40" s="34" t="s">
        <v>14</v>
      </c>
      <c r="I40" s="34" t="s">
        <v>15</v>
      </c>
      <c r="J40" s="34" t="s">
        <v>16</v>
      </c>
      <c r="K40" s="34" t="s">
        <v>18</v>
      </c>
      <c r="L40" s="34" t="s">
        <v>19</v>
      </c>
      <c r="M40" s="34" t="s">
        <v>20</v>
      </c>
      <c r="N40" s="34" t="s">
        <v>21</v>
      </c>
      <c r="O40" s="34" t="s">
        <v>22</v>
      </c>
      <c r="P40" s="34" t="s">
        <v>23</v>
      </c>
      <c r="Q40" s="34" t="s">
        <v>24</v>
      </c>
      <c r="R40" s="34" t="s">
        <v>27</v>
      </c>
      <c r="S40" s="34" t="s">
        <v>28</v>
      </c>
      <c r="T40" s="34" t="s">
        <v>29</v>
      </c>
      <c r="U40" s="34" t="s">
        <v>30</v>
      </c>
      <c r="V40" s="34" t="s">
        <v>31</v>
      </c>
      <c r="W40" s="34" t="s">
        <v>32</v>
      </c>
    </row>
    <row r="41" spans="1:23">
      <c r="A41" s="34">
        <v>3</v>
      </c>
      <c r="B41" s="34">
        <v>2702341890</v>
      </c>
      <c r="C41" s="34">
        <f>VLOOKUP(ClusterBandung!$B41,Resource!$E:$AH, 6, FALSE)</f>
        <v>1</v>
      </c>
      <c r="D41" s="34">
        <f>VLOOKUP(ClusterBandung!$B41,Resource!$E:$AH, 7, FALSE)</f>
        <v>4</v>
      </c>
      <c r="E41" s="34">
        <f>VLOOKUP(ClusterBandung!$B41,Resource!$E:$AH, 8, FALSE)</f>
        <v>4</v>
      </c>
      <c r="F41" s="34">
        <f>VLOOKUP(ClusterBandung!$B41,Resource!$E:$AH, 9, FALSE)</f>
        <v>4</v>
      </c>
      <c r="G41" s="34">
        <f>VLOOKUP(ClusterBandung!$B41,Resource!$E:$AH, 10, FALSE)</f>
        <v>4</v>
      </c>
      <c r="H41" s="34">
        <f>VLOOKUP(ClusterBandung!$B41,Resource!$E:$AH, 11, FALSE)</f>
        <v>5</v>
      </c>
      <c r="I41" s="34">
        <f>VLOOKUP(ClusterBandung!$B41,Resource!$E:$AH, 12, FALSE)</f>
        <v>4</v>
      </c>
      <c r="J41" s="34">
        <f>VLOOKUP(ClusterBandung!$B41,Resource!$E:$AH, 13, FALSE)</f>
        <v>4</v>
      </c>
      <c r="K41" s="34">
        <f>VLOOKUP(ClusterBandung!$B41,Resource!$E:$AH, 15, FALSE)</f>
        <v>4</v>
      </c>
      <c r="L41" s="34">
        <f>VLOOKUP(ClusterBandung!$B41,Resource!$E:$AH, 16, FALSE)</f>
        <v>4</v>
      </c>
      <c r="M41" s="34">
        <f>VLOOKUP(ClusterBandung!$B41,Resource!$E:$AH, 17, FALSE)</f>
        <v>4</v>
      </c>
      <c r="N41" s="34">
        <f>VLOOKUP(ClusterBandung!$B41,Resource!$E:$AH, 18, FALSE)</f>
        <v>4</v>
      </c>
      <c r="O41" s="34">
        <f>VLOOKUP(ClusterBandung!$B41,Resource!$E:$AH, 19, FALSE)</f>
        <v>5</v>
      </c>
      <c r="P41" s="34">
        <f>VLOOKUP(ClusterBandung!$B41,Resource!$E:$AH, 20, FALSE)</f>
        <v>4</v>
      </c>
      <c r="Q41" s="34">
        <f>VLOOKUP(ClusterBandung!$B41,Resource!$E:$AH, 21, FALSE)</f>
        <v>5</v>
      </c>
      <c r="R41" s="34">
        <f>VLOOKUP(ClusterBandung!$B41,Resource!$E:$AH, 24, FALSE)</f>
        <v>5</v>
      </c>
      <c r="S41" s="34">
        <f>VLOOKUP(ClusterBandung!$B41,Resource!$E:$AH, 25, FALSE)</f>
        <v>4</v>
      </c>
      <c r="T41" s="34">
        <f>VLOOKUP(ClusterBandung!$B41,Resource!$E:$AH, 26, FALSE)</f>
        <v>4</v>
      </c>
      <c r="U41" s="34">
        <f>VLOOKUP(ClusterBandung!$B41,Resource!$E:$AH, 27, FALSE)</f>
        <v>5</v>
      </c>
      <c r="V41" s="34">
        <f>VLOOKUP(ClusterBandung!$B41,Resource!$E:$AH, 28, FALSE)</f>
        <v>4</v>
      </c>
      <c r="W41" s="34">
        <f>VLOOKUP(ClusterBandung!$B41,Resource!$E:$AH, 29, FALSE)</f>
        <v>4</v>
      </c>
    </row>
    <row r="42" spans="1:23">
      <c r="A42" s="34">
        <v>8</v>
      </c>
      <c r="B42" s="34">
        <v>2702359793</v>
      </c>
      <c r="C42" s="34">
        <f>VLOOKUP(ClusterBandung!$B42,Resource!$E:$AH, 6, FALSE)</f>
        <v>3</v>
      </c>
      <c r="D42" s="34">
        <f>VLOOKUP(ClusterBandung!$B42,Resource!$E:$AH, 7, FALSE)</f>
        <v>4</v>
      </c>
      <c r="E42" s="34">
        <f>VLOOKUP(ClusterBandung!$B42,Resource!$E:$AH, 8, FALSE)</f>
        <v>4</v>
      </c>
      <c r="F42" s="34">
        <f>VLOOKUP(ClusterBandung!$B42,Resource!$E:$AH, 9, FALSE)</f>
        <v>4</v>
      </c>
      <c r="G42" s="34">
        <f>VLOOKUP(ClusterBandung!$B42,Resource!$E:$AH, 10, FALSE)</f>
        <v>4</v>
      </c>
      <c r="H42" s="34">
        <f>VLOOKUP(ClusterBandung!$B42,Resource!$E:$AH, 11, FALSE)</f>
        <v>4</v>
      </c>
      <c r="I42" s="34">
        <f>VLOOKUP(ClusterBandung!$B42,Resource!$E:$AH, 12, FALSE)</f>
        <v>4</v>
      </c>
      <c r="J42" s="34">
        <f>VLOOKUP(ClusterBandung!$B42,Resource!$E:$AH, 13, FALSE)</f>
        <v>4</v>
      </c>
      <c r="K42" s="34">
        <f>VLOOKUP(ClusterBandung!$B42,Resource!$E:$AH, 15, FALSE)</f>
        <v>4</v>
      </c>
      <c r="L42" s="34">
        <f>VLOOKUP(ClusterBandung!$B42,Resource!$E:$AH, 16, FALSE)</f>
        <v>4</v>
      </c>
      <c r="M42" s="34">
        <f>VLOOKUP(ClusterBandung!$B42,Resource!$E:$AH, 17, FALSE)</f>
        <v>4</v>
      </c>
      <c r="N42" s="34">
        <f>VLOOKUP(ClusterBandung!$B42,Resource!$E:$AH, 18, FALSE)</f>
        <v>4</v>
      </c>
      <c r="O42" s="34">
        <f>VLOOKUP(ClusterBandung!$B42,Resource!$E:$AH, 19, FALSE)</f>
        <v>4</v>
      </c>
      <c r="P42" s="34">
        <f>VLOOKUP(ClusterBandung!$B42,Resource!$E:$AH, 20, FALSE)</f>
        <v>4</v>
      </c>
      <c r="Q42" s="34">
        <f>VLOOKUP(ClusterBandung!$B42,Resource!$E:$AH, 21, FALSE)</f>
        <v>4</v>
      </c>
      <c r="R42" s="34">
        <f>VLOOKUP(ClusterBandung!$B42,Resource!$E:$AH, 24, FALSE)</f>
        <v>4</v>
      </c>
      <c r="S42" s="34">
        <f>VLOOKUP(ClusterBandung!$B42,Resource!$E:$AH, 25, FALSE)</f>
        <v>4</v>
      </c>
      <c r="T42" s="34">
        <f>VLOOKUP(ClusterBandung!$B42,Resource!$E:$AH, 26, FALSE)</f>
        <v>4</v>
      </c>
      <c r="U42" s="34">
        <f>VLOOKUP(ClusterBandung!$B42,Resource!$E:$AH, 27, FALSE)</f>
        <v>4</v>
      </c>
      <c r="V42" s="34">
        <f>VLOOKUP(ClusterBandung!$B42,Resource!$E:$AH, 28, FALSE)</f>
        <v>4</v>
      </c>
      <c r="W42" s="34">
        <f>VLOOKUP(ClusterBandung!$B42,Resource!$E:$AH, 29, FALSE)</f>
        <v>4</v>
      </c>
    </row>
    <row r="43" spans="1:23">
      <c r="A43" s="34">
        <v>1</v>
      </c>
      <c r="B43" s="34">
        <v>2702327684</v>
      </c>
      <c r="C43" s="34">
        <f>VLOOKUP(ClusterBandung!$B43,Resource!$E:$AH, 6, FALSE)</f>
        <v>1</v>
      </c>
      <c r="D43" s="34">
        <f>VLOOKUP(ClusterBandung!$B43,Resource!$E:$AH, 7, FALSE)</f>
        <v>4</v>
      </c>
      <c r="E43" s="34">
        <f>VLOOKUP(ClusterBandung!$B43,Resource!$E:$AH, 8, FALSE)</f>
        <v>4</v>
      </c>
      <c r="F43" s="34">
        <f>VLOOKUP(ClusterBandung!$B43,Resource!$E:$AH, 9, FALSE)</f>
        <v>4</v>
      </c>
      <c r="G43" s="34">
        <f>VLOOKUP(ClusterBandung!$B43,Resource!$E:$AH, 10, FALSE)</f>
        <v>5</v>
      </c>
      <c r="H43" s="34">
        <f>VLOOKUP(ClusterBandung!$B43,Resource!$E:$AH, 11, FALSE)</f>
        <v>5</v>
      </c>
      <c r="I43" s="34">
        <f>VLOOKUP(ClusterBandung!$B43,Resource!$E:$AH, 12, FALSE)</f>
        <v>5</v>
      </c>
      <c r="J43" s="34">
        <f>VLOOKUP(ClusterBandung!$B43,Resource!$E:$AH, 13, FALSE)</f>
        <v>5</v>
      </c>
      <c r="K43" s="34">
        <f>VLOOKUP(ClusterBandung!$B43,Resource!$E:$AH, 15, FALSE)</f>
        <v>4</v>
      </c>
      <c r="L43" s="34">
        <f>VLOOKUP(ClusterBandung!$B43,Resource!$E:$AH, 16, FALSE)</f>
        <v>3</v>
      </c>
      <c r="M43" s="34">
        <f>VLOOKUP(ClusterBandung!$B43,Resource!$E:$AH, 17, FALSE)</f>
        <v>3</v>
      </c>
      <c r="N43" s="34">
        <f>VLOOKUP(ClusterBandung!$B43,Resource!$E:$AH, 18, FALSE)</f>
        <v>4</v>
      </c>
      <c r="O43" s="34">
        <f>VLOOKUP(ClusterBandung!$B43,Resource!$E:$AH, 19, FALSE)</f>
        <v>1</v>
      </c>
      <c r="P43" s="34">
        <f>VLOOKUP(ClusterBandung!$B43,Resource!$E:$AH, 20, FALSE)</f>
        <v>4</v>
      </c>
      <c r="Q43" s="34">
        <f>VLOOKUP(ClusterBandung!$B43,Resource!$E:$AH, 21, FALSE)</f>
        <v>3</v>
      </c>
      <c r="R43" s="34">
        <f>VLOOKUP(ClusterBandung!$B43,Resource!$E:$AH, 24, FALSE)</f>
        <v>4</v>
      </c>
      <c r="S43" s="34">
        <f>VLOOKUP(ClusterBandung!$B43,Resource!$E:$AH, 25, FALSE)</f>
        <v>4</v>
      </c>
      <c r="T43" s="34">
        <f>VLOOKUP(ClusterBandung!$B43,Resource!$E:$AH, 26, FALSE)</f>
        <v>4</v>
      </c>
      <c r="U43" s="34">
        <f>VLOOKUP(ClusterBandung!$B43,Resource!$E:$AH, 27, FALSE)</f>
        <v>4</v>
      </c>
      <c r="V43" s="34">
        <f>VLOOKUP(ClusterBandung!$B43,Resource!$E:$AH, 28, FALSE)</f>
        <v>2</v>
      </c>
      <c r="W43" s="34">
        <f>VLOOKUP(ClusterBandung!$B43,Resource!$E:$AH, 29, FALSE)</f>
        <v>2</v>
      </c>
    </row>
    <row r="44" spans="1:23">
      <c r="A44" s="34">
        <v>24</v>
      </c>
      <c r="B44" s="34">
        <v>2702239750</v>
      </c>
      <c r="C44" s="34">
        <f>VLOOKUP(ClusterBandung!$B44,Resource!$E:$AH, 6, FALSE)</f>
        <v>1</v>
      </c>
      <c r="D44" s="34">
        <f>VLOOKUP(ClusterBandung!$B44,Resource!$E:$AH, 7, FALSE)</f>
        <v>4</v>
      </c>
      <c r="E44" s="34">
        <f>VLOOKUP(ClusterBandung!$B44,Resource!$E:$AH, 8, FALSE)</f>
        <v>4</v>
      </c>
      <c r="F44" s="34">
        <f>VLOOKUP(ClusterBandung!$B44,Resource!$E:$AH, 9, FALSE)</f>
        <v>4</v>
      </c>
      <c r="G44" s="34">
        <f>VLOOKUP(ClusterBandung!$B44,Resource!$E:$AH, 10, FALSE)</f>
        <v>4</v>
      </c>
      <c r="H44" s="34">
        <f>VLOOKUP(ClusterBandung!$B44,Resource!$E:$AH, 11, FALSE)</f>
        <v>4</v>
      </c>
      <c r="I44" s="34">
        <f>VLOOKUP(ClusterBandung!$B44,Resource!$E:$AH, 12, FALSE)</f>
        <v>4</v>
      </c>
      <c r="J44" s="34">
        <f>VLOOKUP(ClusterBandung!$B44,Resource!$E:$AH, 13, FALSE)</f>
        <v>4</v>
      </c>
      <c r="K44" s="34">
        <f>VLOOKUP(ClusterBandung!$B44,Resource!$E:$AH, 15, FALSE)</f>
        <v>4</v>
      </c>
      <c r="L44" s="34">
        <f>VLOOKUP(ClusterBandung!$B44,Resource!$E:$AH, 16, FALSE)</f>
        <v>4</v>
      </c>
      <c r="M44" s="34">
        <f>VLOOKUP(ClusterBandung!$B44,Resource!$E:$AH, 17, FALSE)</f>
        <v>4</v>
      </c>
      <c r="N44" s="34">
        <f>VLOOKUP(ClusterBandung!$B44,Resource!$E:$AH, 18, FALSE)</f>
        <v>4</v>
      </c>
      <c r="O44" s="34">
        <f>VLOOKUP(ClusterBandung!$B44,Resource!$E:$AH, 19, FALSE)</f>
        <v>4</v>
      </c>
      <c r="P44" s="34">
        <f>VLOOKUP(ClusterBandung!$B44,Resource!$E:$AH, 20, FALSE)</f>
        <v>4</v>
      </c>
      <c r="Q44" s="34">
        <f>VLOOKUP(ClusterBandung!$B44,Resource!$E:$AH, 21, FALSE)</f>
        <v>4</v>
      </c>
      <c r="R44" s="34">
        <f>VLOOKUP(ClusterBandung!$B44,Resource!$E:$AH, 24, FALSE)</f>
        <v>4</v>
      </c>
      <c r="S44" s="34">
        <f>VLOOKUP(ClusterBandung!$B44,Resource!$E:$AH, 25, FALSE)</f>
        <v>4</v>
      </c>
      <c r="T44" s="34">
        <f>VLOOKUP(ClusterBandung!$B44,Resource!$E:$AH, 26, FALSE)</f>
        <v>4</v>
      </c>
      <c r="U44" s="34">
        <f>VLOOKUP(ClusterBandung!$B44,Resource!$E:$AH, 27, FALSE)</f>
        <v>4</v>
      </c>
      <c r="V44" s="34">
        <f>VLOOKUP(ClusterBandung!$B44,Resource!$E:$AH, 28, FALSE)</f>
        <v>4</v>
      </c>
      <c r="W44" s="34">
        <f>VLOOKUP(ClusterBandung!$B44,Resource!$E:$AH, 29, FALSE)</f>
        <v>4</v>
      </c>
    </row>
    <row r="45" spans="1:23">
      <c r="A45" s="34">
        <v>29</v>
      </c>
      <c r="B45" s="34">
        <v>2702261574</v>
      </c>
      <c r="C45" s="34">
        <f>VLOOKUP(ClusterBandung!$B45,Resource!$E:$AH, 6, FALSE)</f>
        <v>2</v>
      </c>
      <c r="D45" s="34">
        <f>VLOOKUP(ClusterBandung!$B45,Resource!$E:$AH, 7, FALSE)</f>
        <v>3</v>
      </c>
      <c r="E45" s="34">
        <f>VLOOKUP(ClusterBandung!$B45,Resource!$E:$AH, 8, FALSE)</f>
        <v>4</v>
      </c>
      <c r="F45" s="34">
        <f>VLOOKUP(ClusterBandung!$B45,Resource!$E:$AH, 9, FALSE)</f>
        <v>4</v>
      </c>
      <c r="G45" s="34">
        <f>VLOOKUP(ClusterBandung!$B45,Resource!$E:$AH, 10, FALSE)</f>
        <v>4</v>
      </c>
      <c r="H45" s="34">
        <f>VLOOKUP(ClusterBandung!$B45,Resource!$E:$AH, 11, FALSE)</f>
        <v>5</v>
      </c>
      <c r="I45" s="34">
        <f>VLOOKUP(ClusterBandung!$B45,Resource!$E:$AH, 12, FALSE)</f>
        <v>5</v>
      </c>
      <c r="J45" s="34">
        <f>VLOOKUP(ClusterBandung!$B45,Resource!$E:$AH, 13, FALSE)</f>
        <v>5</v>
      </c>
      <c r="K45" s="34">
        <f>VLOOKUP(ClusterBandung!$B45,Resource!$E:$AH, 15, FALSE)</f>
        <v>4</v>
      </c>
      <c r="L45" s="34">
        <f>VLOOKUP(ClusterBandung!$B45,Resource!$E:$AH, 16, FALSE)</f>
        <v>4</v>
      </c>
      <c r="M45" s="34">
        <f>VLOOKUP(ClusterBandung!$B45,Resource!$E:$AH, 17, FALSE)</f>
        <v>2</v>
      </c>
      <c r="N45" s="34">
        <f>VLOOKUP(ClusterBandung!$B45,Resource!$E:$AH, 18, FALSE)</f>
        <v>5</v>
      </c>
      <c r="O45" s="34">
        <f>VLOOKUP(ClusterBandung!$B45,Resource!$E:$AH, 19, FALSE)</f>
        <v>4</v>
      </c>
      <c r="P45" s="34">
        <f>VLOOKUP(ClusterBandung!$B45,Resource!$E:$AH, 20, FALSE)</f>
        <v>5</v>
      </c>
      <c r="Q45" s="34">
        <f>VLOOKUP(ClusterBandung!$B45,Resource!$E:$AH, 21, FALSE)</f>
        <v>5</v>
      </c>
      <c r="R45" s="34">
        <f>VLOOKUP(ClusterBandung!$B45,Resource!$E:$AH, 24, FALSE)</f>
        <v>5</v>
      </c>
      <c r="S45" s="34">
        <f>VLOOKUP(ClusterBandung!$B45,Resource!$E:$AH, 25, FALSE)</f>
        <v>5</v>
      </c>
      <c r="T45" s="34">
        <f>VLOOKUP(ClusterBandung!$B45,Resource!$E:$AH, 26, FALSE)</f>
        <v>5</v>
      </c>
      <c r="U45" s="34">
        <f>VLOOKUP(ClusterBandung!$B45,Resource!$E:$AH, 27, FALSE)</f>
        <v>4</v>
      </c>
      <c r="V45" s="34">
        <f>VLOOKUP(ClusterBandung!$B45,Resource!$E:$AH, 28, FALSE)</f>
        <v>4</v>
      </c>
      <c r="W45" s="34">
        <f>VLOOKUP(ClusterBandung!$B45,Resource!$E:$AH, 29, FALSE)</f>
        <v>4</v>
      </c>
    </row>
    <row r="46" spans="1:23">
      <c r="A46" s="34">
        <v>5</v>
      </c>
      <c r="B46" s="34">
        <v>2702231861</v>
      </c>
      <c r="C46" s="34">
        <f>VLOOKUP(ClusterBandung!$B46,Resource!$E:$AH, 6, FALSE)</f>
        <v>2</v>
      </c>
      <c r="D46" s="34">
        <f>VLOOKUP(ClusterBandung!$B46,Resource!$E:$AH, 7, FALSE)</f>
        <v>4</v>
      </c>
      <c r="E46" s="34">
        <f>VLOOKUP(ClusterBandung!$B46,Resource!$E:$AH, 8, FALSE)</f>
        <v>4</v>
      </c>
      <c r="F46" s="34">
        <f>VLOOKUP(ClusterBandung!$B46,Resource!$E:$AH, 9, FALSE)</f>
        <v>4</v>
      </c>
      <c r="G46" s="34">
        <f>VLOOKUP(ClusterBandung!$B46,Resource!$E:$AH, 10, FALSE)</f>
        <v>4</v>
      </c>
      <c r="H46" s="34">
        <f>VLOOKUP(ClusterBandung!$B46,Resource!$E:$AH, 11, FALSE)</f>
        <v>4</v>
      </c>
      <c r="I46" s="34">
        <f>VLOOKUP(ClusterBandung!$B46,Resource!$E:$AH, 12, FALSE)</f>
        <v>4</v>
      </c>
      <c r="J46" s="34">
        <f>VLOOKUP(ClusterBandung!$B46,Resource!$E:$AH, 13, FALSE)</f>
        <v>4</v>
      </c>
      <c r="K46" s="34">
        <f>VLOOKUP(ClusterBandung!$B46,Resource!$E:$AH, 15, FALSE)</f>
        <v>3</v>
      </c>
      <c r="L46" s="34">
        <f>VLOOKUP(ClusterBandung!$B46,Resource!$E:$AH, 16, FALSE)</f>
        <v>3</v>
      </c>
      <c r="M46" s="34">
        <f>VLOOKUP(ClusterBandung!$B46,Resource!$E:$AH, 17, FALSE)</f>
        <v>3</v>
      </c>
      <c r="N46" s="34">
        <f>VLOOKUP(ClusterBandung!$B46,Resource!$E:$AH, 18, FALSE)</f>
        <v>3</v>
      </c>
      <c r="O46" s="34">
        <f>VLOOKUP(ClusterBandung!$B46,Resource!$E:$AH, 19, FALSE)</f>
        <v>3</v>
      </c>
      <c r="P46" s="34">
        <f>VLOOKUP(ClusterBandung!$B46,Resource!$E:$AH, 20, FALSE)</f>
        <v>3</v>
      </c>
      <c r="Q46" s="34">
        <f>VLOOKUP(ClusterBandung!$B46,Resource!$E:$AH, 21, FALSE)</f>
        <v>3</v>
      </c>
      <c r="R46" s="34">
        <f>VLOOKUP(ClusterBandung!$B46,Resource!$E:$AH, 24, FALSE)</f>
        <v>3</v>
      </c>
      <c r="S46" s="34">
        <f>VLOOKUP(ClusterBandung!$B46,Resource!$E:$AH, 25, FALSE)</f>
        <v>3</v>
      </c>
      <c r="T46" s="34">
        <f>VLOOKUP(ClusterBandung!$B46,Resource!$E:$AH, 26, FALSE)</f>
        <v>3</v>
      </c>
      <c r="U46" s="34">
        <f>VLOOKUP(ClusterBandung!$B46,Resource!$E:$AH, 27, FALSE)</f>
        <v>3</v>
      </c>
      <c r="V46" s="34">
        <f>VLOOKUP(ClusterBandung!$B46,Resource!$E:$AH, 28, FALSE)</f>
        <v>3</v>
      </c>
      <c r="W46" s="34">
        <f>VLOOKUP(ClusterBandung!$B46,Resource!$E:$AH, 29, FALSE)</f>
        <v>3</v>
      </c>
    </row>
    <row r="47" spans="1:23">
      <c r="A47" s="34">
        <v>36</v>
      </c>
      <c r="B47" s="34">
        <v>2702227901</v>
      </c>
      <c r="C47" s="34">
        <f>VLOOKUP(ClusterBandung!$B47,Resource!$E:$AH, 6, FALSE)</f>
        <v>1</v>
      </c>
      <c r="D47" s="34">
        <f>VLOOKUP(ClusterBandung!$B47,Resource!$E:$AH, 7, FALSE)</f>
        <v>3</v>
      </c>
      <c r="E47" s="34">
        <f>VLOOKUP(ClusterBandung!$B47,Resource!$E:$AH, 8, FALSE)</f>
        <v>3</v>
      </c>
      <c r="F47" s="34">
        <f>VLOOKUP(ClusterBandung!$B47,Resource!$E:$AH, 9, FALSE)</f>
        <v>4</v>
      </c>
      <c r="G47" s="34">
        <f>VLOOKUP(ClusterBandung!$B47,Resource!$E:$AH, 10, FALSE)</f>
        <v>4</v>
      </c>
      <c r="H47" s="34">
        <f>VLOOKUP(ClusterBandung!$B47,Resource!$E:$AH, 11, FALSE)</f>
        <v>4</v>
      </c>
      <c r="I47" s="34">
        <f>VLOOKUP(ClusterBandung!$B47,Resource!$E:$AH, 12, FALSE)</f>
        <v>4</v>
      </c>
      <c r="J47" s="34">
        <f>VLOOKUP(ClusterBandung!$B47,Resource!$E:$AH, 13, FALSE)</f>
        <v>4</v>
      </c>
      <c r="K47" s="34">
        <f>VLOOKUP(ClusterBandung!$B47,Resource!$E:$AH, 15, FALSE)</f>
        <v>4</v>
      </c>
      <c r="L47" s="34">
        <f>VLOOKUP(ClusterBandung!$B47,Resource!$E:$AH, 16, FALSE)</f>
        <v>4</v>
      </c>
      <c r="M47" s="34">
        <f>VLOOKUP(ClusterBandung!$B47,Resource!$E:$AH, 17, FALSE)</f>
        <v>4</v>
      </c>
      <c r="N47" s="34">
        <f>VLOOKUP(ClusterBandung!$B47,Resource!$E:$AH, 18, FALSE)</f>
        <v>4</v>
      </c>
      <c r="O47" s="34">
        <f>VLOOKUP(ClusterBandung!$B47,Resource!$E:$AH, 19, FALSE)</f>
        <v>4</v>
      </c>
      <c r="P47" s="34">
        <f>VLOOKUP(ClusterBandung!$B47,Resource!$E:$AH, 20, FALSE)</f>
        <v>4</v>
      </c>
      <c r="Q47" s="34">
        <f>VLOOKUP(ClusterBandung!$B47,Resource!$E:$AH, 21, FALSE)</f>
        <v>4</v>
      </c>
      <c r="R47" s="34">
        <f>VLOOKUP(ClusterBandung!$B47,Resource!$E:$AH, 24, FALSE)</f>
        <v>5</v>
      </c>
      <c r="S47" s="34">
        <f>VLOOKUP(ClusterBandung!$B47,Resource!$E:$AH, 25, FALSE)</f>
        <v>5</v>
      </c>
      <c r="T47" s="34">
        <f>VLOOKUP(ClusterBandung!$B47,Resource!$E:$AH, 26, FALSE)</f>
        <v>5</v>
      </c>
      <c r="U47" s="34">
        <f>VLOOKUP(ClusterBandung!$B47,Resource!$E:$AH, 27, FALSE)</f>
        <v>5</v>
      </c>
      <c r="V47" s="34">
        <f>VLOOKUP(ClusterBandung!$B47,Resource!$E:$AH, 28, FALSE)</f>
        <v>5</v>
      </c>
      <c r="W47" s="34">
        <f>VLOOKUP(ClusterBandung!$B47,Resource!$E:$AH, 29, FALSE)</f>
        <v>5</v>
      </c>
    </row>
    <row r="48" spans="1:23">
      <c r="A48" s="34">
        <v>10</v>
      </c>
      <c r="B48" s="34">
        <v>2602205074</v>
      </c>
      <c r="C48" s="34">
        <f>VLOOKUP(ClusterBandung!$B48,Resource!$E:$AH, 6, FALSE)</f>
        <v>2</v>
      </c>
      <c r="D48" s="34">
        <f>VLOOKUP(ClusterBandung!$B48,Resource!$E:$AH, 7, FALSE)</f>
        <v>4</v>
      </c>
      <c r="E48" s="34">
        <f>VLOOKUP(ClusterBandung!$B48,Resource!$E:$AH, 8, FALSE)</f>
        <v>4</v>
      </c>
      <c r="F48" s="34">
        <f>VLOOKUP(ClusterBandung!$B48,Resource!$E:$AH, 9, FALSE)</f>
        <v>4</v>
      </c>
      <c r="G48" s="34">
        <f>VLOOKUP(ClusterBandung!$B48,Resource!$E:$AH, 10, FALSE)</f>
        <v>4</v>
      </c>
      <c r="H48" s="34">
        <f>VLOOKUP(ClusterBandung!$B48,Resource!$E:$AH, 11, FALSE)</f>
        <v>3</v>
      </c>
      <c r="I48" s="34">
        <f>VLOOKUP(ClusterBandung!$B48,Resource!$E:$AH, 12, FALSE)</f>
        <v>2</v>
      </c>
      <c r="J48" s="34">
        <f>VLOOKUP(ClusterBandung!$B48,Resource!$E:$AH, 13, FALSE)</f>
        <v>3</v>
      </c>
      <c r="K48" s="34">
        <f>VLOOKUP(ClusterBandung!$B48,Resource!$E:$AH, 15, FALSE)</f>
        <v>2</v>
      </c>
      <c r="L48" s="34">
        <f>VLOOKUP(ClusterBandung!$B48,Resource!$E:$AH, 16, FALSE)</f>
        <v>3</v>
      </c>
      <c r="M48" s="34">
        <f>VLOOKUP(ClusterBandung!$B48,Resource!$E:$AH, 17, FALSE)</f>
        <v>3</v>
      </c>
      <c r="N48" s="34">
        <f>VLOOKUP(ClusterBandung!$B48,Resource!$E:$AH, 18, FALSE)</f>
        <v>3</v>
      </c>
      <c r="O48" s="34">
        <f>VLOOKUP(ClusterBandung!$B48,Resource!$E:$AH, 19, FALSE)</f>
        <v>3</v>
      </c>
      <c r="P48" s="34">
        <f>VLOOKUP(ClusterBandung!$B48,Resource!$E:$AH, 20, FALSE)</f>
        <v>1</v>
      </c>
      <c r="Q48" s="34">
        <f>VLOOKUP(ClusterBandung!$B48,Resource!$E:$AH, 21, FALSE)</f>
        <v>1</v>
      </c>
      <c r="R48" s="34">
        <f>VLOOKUP(ClusterBandung!$B48,Resource!$E:$AH, 24, FALSE)</f>
        <v>4</v>
      </c>
      <c r="S48" s="34">
        <f>VLOOKUP(ClusterBandung!$B48,Resource!$E:$AH, 25, FALSE)</f>
        <v>2</v>
      </c>
      <c r="T48" s="34">
        <f>VLOOKUP(ClusterBandung!$B48,Resource!$E:$AH, 26, FALSE)</f>
        <v>4</v>
      </c>
      <c r="U48" s="34">
        <f>VLOOKUP(ClusterBandung!$B48,Resource!$E:$AH, 27, FALSE)</f>
        <v>4</v>
      </c>
      <c r="V48" s="34">
        <f>VLOOKUP(ClusterBandung!$B48,Resource!$E:$AH, 28, FALSE)</f>
        <v>2</v>
      </c>
      <c r="W48" s="34">
        <f>VLOOKUP(ClusterBandung!$B48,Resource!$E:$AH, 29, FALSE)</f>
        <v>2</v>
      </c>
    </row>
    <row r="49" spans="1:23">
      <c r="A49" s="34">
        <v>18</v>
      </c>
      <c r="B49" s="34">
        <v>2702267262</v>
      </c>
      <c r="C49" s="34">
        <f>VLOOKUP(ClusterBandung!$B49,Resource!$E:$AH, 6, FALSE)</f>
        <v>1</v>
      </c>
      <c r="D49" s="34">
        <f>VLOOKUP(ClusterBandung!$B49,Resource!$E:$AH, 7, FALSE)</f>
        <v>4</v>
      </c>
      <c r="E49" s="34">
        <f>VLOOKUP(ClusterBandung!$B49,Resource!$E:$AH, 8, FALSE)</f>
        <v>4</v>
      </c>
      <c r="F49" s="34">
        <f>VLOOKUP(ClusterBandung!$B49,Resource!$E:$AH, 9, FALSE)</f>
        <v>4</v>
      </c>
      <c r="G49" s="34">
        <f>VLOOKUP(ClusterBandung!$B49,Resource!$E:$AH, 10, FALSE)</f>
        <v>4</v>
      </c>
      <c r="H49" s="34">
        <f>VLOOKUP(ClusterBandung!$B49,Resource!$E:$AH, 11, FALSE)</f>
        <v>4</v>
      </c>
      <c r="I49" s="34">
        <f>VLOOKUP(ClusterBandung!$B49,Resource!$E:$AH, 12, FALSE)</f>
        <v>4</v>
      </c>
      <c r="J49" s="34">
        <f>VLOOKUP(ClusterBandung!$B49,Resource!$E:$AH, 13, FALSE)</f>
        <v>4</v>
      </c>
      <c r="K49" s="34">
        <f>VLOOKUP(ClusterBandung!$B49,Resource!$E:$AH, 15, FALSE)</f>
        <v>4</v>
      </c>
      <c r="L49" s="34">
        <f>VLOOKUP(ClusterBandung!$B49,Resource!$E:$AH, 16, FALSE)</f>
        <v>4</v>
      </c>
      <c r="M49" s="34">
        <f>VLOOKUP(ClusterBandung!$B49,Resource!$E:$AH, 17, FALSE)</f>
        <v>2</v>
      </c>
      <c r="N49" s="34">
        <f>VLOOKUP(ClusterBandung!$B49,Resource!$E:$AH, 18, FALSE)</f>
        <v>4</v>
      </c>
      <c r="O49" s="34">
        <f>VLOOKUP(ClusterBandung!$B49,Resource!$E:$AH, 19, FALSE)</f>
        <v>4</v>
      </c>
      <c r="P49" s="34">
        <f>VLOOKUP(ClusterBandung!$B49,Resource!$E:$AH, 20, FALSE)</f>
        <v>4</v>
      </c>
      <c r="Q49" s="34">
        <f>VLOOKUP(ClusterBandung!$B49,Resource!$E:$AH, 21, FALSE)</f>
        <v>4</v>
      </c>
      <c r="R49" s="34">
        <f>VLOOKUP(ClusterBandung!$B49,Resource!$E:$AH, 24, FALSE)</f>
        <v>4</v>
      </c>
      <c r="S49" s="34">
        <f>VLOOKUP(ClusterBandung!$B49,Resource!$E:$AH, 25, FALSE)</f>
        <v>4</v>
      </c>
      <c r="T49" s="34">
        <f>VLOOKUP(ClusterBandung!$B49,Resource!$E:$AH, 26, FALSE)</f>
        <v>4</v>
      </c>
      <c r="U49" s="34">
        <f>VLOOKUP(ClusterBandung!$B49,Resource!$E:$AH, 27, FALSE)</f>
        <v>4</v>
      </c>
      <c r="V49" s="34">
        <f>VLOOKUP(ClusterBandung!$B49,Resource!$E:$AH, 28, FALSE)</f>
        <v>4</v>
      </c>
      <c r="W49" s="34">
        <f>VLOOKUP(ClusterBandung!$B49,Resource!$E:$AH, 29, FALSE)</f>
        <v>4</v>
      </c>
    </row>
    <row r="50" spans="1:23">
      <c r="A50" s="34">
        <v>23</v>
      </c>
      <c r="B50" s="34">
        <v>2702228223</v>
      </c>
      <c r="C50" s="34">
        <f>VLOOKUP(ClusterBandung!$B50,Resource!$E:$AH, 6, FALSE)</f>
        <v>1</v>
      </c>
      <c r="D50" s="34">
        <f>VLOOKUP(ClusterBandung!$B50,Resource!$E:$AH, 7, FALSE)</f>
        <v>4</v>
      </c>
      <c r="E50" s="34">
        <f>VLOOKUP(ClusterBandung!$B50,Resource!$E:$AH, 8, FALSE)</f>
        <v>4</v>
      </c>
      <c r="F50" s="34">
        <f>VLOOKUP(ClusterBandung!$B50,Resource!$E:$AH, 9, FALSE)</f>
        <v>4</v>
      </c>
      <c r="G50" s="34">
        <f>VLOOKUP(ClusterBandung!$B50,Resource!$E:$AH, 10, FALSE)</f>
        <v>4</v>
      </c>
      <c r="H50" s="34">
        <f>VLOOKUP(ClusterBandung!$B50,Resource!$E:$AH, 11, FALSE)</f>
        <v>4</v>
      </c>
      <c r="I50" s="34">
        <f>VLOOKUP(ClusterBandung!$B50,Resource!$E:$AH, 12, FALSE)</f>
        <v>4</v>
      </c>
      <c r="J50" s="34">
        <f>VLOOKUP(ClusterBandung!$B50,Resource!$E:$AH, 13, FALSE)</f>
        <v>4</v>
      </c>
      <c r="K50" s="34">
        <f>VLOOKUP(ClusterBandung!$B50,Resource!$E:$AH, 15, FALSE)</f>
        <v>4</v>
      </c>
      <c r="L50" s="34">
        <f>VLOOKUP(ClusterBandung!$B50,Resource!$E:$AH, 16, FALSE)</f>
        <v>4</v>
      </c>
      <c r="M50" s="34">
        <f>VLOOKUP(ClusterBandung!$B50,Resource!$E:$AH, 17, FALSE)</f>
        <v>4</v>
      </c>
      <c r="N50" s="34">
        <f>VLOOKUP(ClusterBandung!$B50,Resource!$E:$AH, 18, FALSE)</f>
        <v>4</v>
      </c>
      <c r="O50" s="34">
        <f>VLOOKUP(ClusterBandung!$B50,Resource!$E:$AH, 19, FALSE)</f>
        <v>4</v>
      </c>
      <c r="P50" s="34">
        <f>VLOOKUP(ClusterBandung!$B50,Resource!$E:$AH, 20, FALSE)</f>
        <v>4</v>
      </c>
      <c r="Q50" s="34">
        <f>VLOOKUP(ClusterBandung!$B50,Resource!$E:$AH, 21, FALSE)</f>
        <v>4</v>
      </c>
      <c r="R50" s="34">
        <f>VLOOKUP(ClusterBandung!$B50,Resource!$E:$AH, 24, FALSE)</f>
        <v>4</v>
      </c>
      <c r="S50" s="34">
        <f>VLOOKUP(ClusterBandung!$B50,Resource!$E:$AH, 25, FALSE)</f>
        <v>4</v>
      </c>
      <c r="T50" s="34">
        <f>VLOOKUP(ClusterBandung!$B50,Resource!$E:$AH, 26, FALSE)</f>
        <v>4</v>
      </c>
      <c r="U50" s="34">
        <f>VLOOKUP(ClusterBandung!$B50,Resource!$E:$AH, 27, FALSE)</f>
        <v>4</v>
      </c>
      <c r="V50" s="34">
        <f>VLOOKUP(ClusterBandung!$B50,Resource!$E:$AH, 28, FALSE)</f>
        <v>4</v>
      </c>
      <c r="W50" s="34">
        <f>VLOOKUP(ClusterBandung!$B50,Resource!$E:$AH, 29, FALSE)</f>
        <v>4</v>
      </c>
    </row>
    <row r="51" spans="1:23">
      <c r="A51" s="34">
        <v>7</v>
      </c>
      <c r="B51" s="34">
        <v>2702355574</v>
      </c>
      <c r="C51" s="34">
        <f>VLOOKUP(ClusterBandung!$B51,Resource!$E:$AH, 6, FALSE)</f>
        <v>1</v>
      </c>
      <c r="D51" s="34">
        <f>VLOOKUP(ClusterBandung!$B51,Resource!$E:$AH, 7, FALSE)</f>
        <v>4</v>
      </c>
      <c r="E51" s="34">
        <f>VLOOKUP(ClusterBandung!$B51,Resource!$E:$AH, 8, FALSE)</f>
        <v>4</v>
      </c>
      <c r="F51" s="34">
        <f>VLOOKUP(ClusterBandung!$B51,Resource!$E:$AH, 9, FALSE)</f>
        <v>4</v>
      </c>
      <c r="G51" s="34">
        <f>VLOOKUP(ClusterBandung!$B51,Resource!$E:$AH, 10, FALSE)</f>
        <v>4</v>
      </c>
      <c r="H51" s="34">
        <f>VLOOKUP(ClusterBandung!$B51,Resource!$E:$AH, 11, FALSE)</f>
        <v>4</v>
      </c>
      <c r="I51" s="34">
        <f>VLOOKUP(ClusterBandung!$B51,Resource!$E:$AH, 12, FALSE)</f>
        <v>4</v>
      </c>
      <c r="J51" s="34">
        <f>VLOOKUP(ClusterBandung!$B51,Resource!$E:$AH, 13, FALSE)</f>
        <v>5</v>
      </c>
      <c r="K51" s="34">
        <f>VLOOKUP(ClusterBandung!$B51,Resource!$E:$AH, 15, FALSE)</f>
        <v>3</v>
      </c>
      <c r="L51" s="34">
        <f>VLOOKUP(ClusterBandung!$B51,Resource!$E:$AH, 16, FALSE)</f>
        <v>4</v>
      </c>
      <c r="M51" s="34">
        <f>VLOOKUP(ClusterBandung!$B51,Resource!$E:$AH, 17, FALSE)</f>
        <v>2</v>
      </c>
      <c r="N51" s="34">
        <f>VLOOKUP(ClusterBandung!$B51,Resource!$E:$AH, 18, FALSE)</f>
        <v>4</v>
      </c>
      <c r="O51" s="34">
        <f>VLOOKUP(ClusterBandung!$B51,Resource!$E:$AH, 19, FALSE)</f>
        <v>4</v>
      </c>
      <c r="P51" s="34">
        <f>VLOOKUP(ClusterBandung!$B51,Resource!$E:$AH, 20, FALSE)</f>
        <v>4</v>
      </c>
      <c r="Q51" s="34">
        <f>VLOOKUP(ClusterBandung!$B51,Resource!$E:$AH, 21, FALSE)</f>
        <v>4</v>
      </c>
      <c r="R51" s="34">
        <f>VLOOKUP(ClusterBandung!$B51,Resource!$E:$AH, 24, FALSE)</f>
        <v>4</v>
      </c>
      <c r="S51" s="34">
        <f>VLOOKUP(ClusterBandung!$B51,Resource!$E:$AH, 25, FALSE)</f>
        <v>4</v>
      </c>
      <c r="T51" s="34">
        <f>VLOOKUP(ClusterBandung!$B51,Resource!$E:$AH, 26, FALSE)</f>
        <v>4</v>
      </c>
      <c r="U51" s="34">
        <f>VLOOKUP(ClusterBandung!$B51,Resource!$E:$AH, 27, FALSE)</f>
        <v>4</v>
      </c>
      <c r="V51" s="34">
        <f>VLOOKUP(ClusterBandung!$B51,Resource!$E:$AH, 28, FALSE)</f>
        <v>3</v>
      </c>
      <c r="W51" s="34">
        <f>VLOOKUP(ClusterBandung!$B51,Resource!$E:$AH, 29, FALSE)</f>
        <v>3</v>
      </c>
    </row>
    <row r="52" spans="1:23">
      <c r="A52" s="34">
        <v>9</v>
      </c>
      <c r="B52" s="34">
        <v>2702232050</v>
      </c>
      <c r="C52" s="34">
        <f>VLOOKUP(ClusterBandung!$B52,Resource!$E:$AH, 6, FALSE)</f>
        <v>3</v>
      </c>
      <c r="D52" s="34">
        <f>VLOOKUP(ClusterBandung!$B52,Resource!$E:$AH, 7, FALSE)</f>
        <v>4</v>
      </c>
      <c r="E52" s="34">
        <f>VLOOKUP(ClusterBandung!$B52,Resource!$E:$AH, 8, FALSE)</f>
        <v>4</v>
      </c>
      <c r="F52" s="34">
        <f>VLOOKUP(ClusterBandung!$B52,Resource!$E:$AH, 9, FALSE)</f>
        <v>4</v>
      </c>
      <c r="G52" s="34">
        <f>VLOOKUP(ClusterBandung!$B52,Resource!$E:$AH, 10, FALSE)</f>
        <v>4</v>
      </c>
      <c r="H52" s="34">
        <f>VLOOKUP(ClusterBandung!$B52,Resource!$E:$AH, 11, FALSE)</f>
        <v>4</v>
      </c>
      <c r="I52" s="34">
        <f>VLOOKUP(ClusterBandung!$B52,Resource!$E:$AH, 12, FALSE)</f>
        <v>4</v>
      </c>
      <c r="J52" s="34">
        <f>VLOOKUP(ClusterBandung!$B52,Resource!$E:$AH, 13, FALSE)</f>
        <v>4</v>
      </c>
      <c r="K52" s="34">
        <f>VLOOKUP(ClusterBandung!$B52,Resource!$E:$AH, 15, FALSE)</f>
        <v>4</v>
      </c>
      <c r="L52" s="34">
        <f>VLOOKUP(ClusterBandung!$B52,Resource!$E:$AH, 16, FALSE)</f>
        <v>4</v>
      </c>
      <c r="M52" s="34">
        <f>VLOOKUP(ClusterBandung!$B52,Resource!$E:$AH, 17, FALSE)</f>
        <v>4</v>
      </c>
      <c r="N52" s="34">
        <f>VLOOKUP(ClusterBandung!$B52,Resource!$E:$AH, 18, FALSE)</f>
        <v>4</v>
      </c>
      <c r="O52" s="34">
        <f>VLOOKUP(ClusterBandung!$B52,Resource!$E:$AH, 19, FALSE)</f>
        <v>4</v>
      </c>
      <c r="P52" s="34">
        <f>VLOOKUP(ClusterBandung!$B52,Resource!$E:$AH, 20, FALSE)</f>
        <v>4</v>
      </c>
      <c r="Q52" s="34">
        <f>VLOOKUP(ClusterBandung!$B52,Resource!$E:$AH, 21, FALSE)</f>
        <v>4</v>
      </c>
      <c r="R52" s="34">
        <f>VLOOKUP(ClusterBandung!$B52,Resource!$E:$AH, 24, FALSE)</f>
        <v>4</v>
      </c>
      <c r="S52" s="34">
        <f>VLOOKUP(ClusterBandung!$B52,Resource!$E:$AH, 25, FALSE)</f>
        <v>4</v>
      </c>
      <c r="T52" s="34">
        <f>VLOOKUP(ClusterBandung!$B52,Resource!$E:$AH, 26, FALSE)</f>
        <v>4</v>
      </c>
      <c r="U52" s="34">
        <f>VLOOKUP(ClusterBandung!$B52,Resource!$E:$AH, 27, FALSE)</f>
        <v>4</v>
      </c>
      <c r="V52" s="34">
        <f>VLOOKUP(ClusterBandung!$B52,Resource!$E:$AH, 28, FALSE)</f>
        <v>4</v>
      </c>
      <c r="W52" s="34">
        <f>VLOOKUP(ClusterBandung!$B52,Resource!$E:$AH, 29, FALSE)</f>
        <v>4</v>
      </c>
    </row>
    <row r="53" spans="1:23">
      <c r="A53" s="34">
        <v>32</v>
      </c>
      <c r="B53" s="34">
        <v>2702374592</v>
      </c>
      <c r="C53" s="34">
        <f>VLOOKUP(ClusterBandung!$B53,Resource!$E:$AH, 6, FALSE)</f>
        <v>3</v>
      </c>
      <c r="D53" s="34">
        <f>VLOOKUP(ClusterBandung!$B53,Resource!$E:$AH, 7, FALSE)</f>
        <v>3</v>
      </c>
      <c r="E53" s="34">
        <f>VLOOKUP(ClusterBandung!$B53,Resource!$E:$AH, 8, FALSE)</f>
        <v>4</v>
      </c>
      <c r="F53" s="34">
        <f>VLOOKUP(ClusterBandung!$B53,Resource!$E:$AH, 9, FALSE)</f>
        <v>4</v>
      </c>
      <c r="G53" s="34">
        <f>VLOOKUP(ClusterBandung!$B53,Resource!$E:$AH, 10, FALSE)</f>
        <v>4</v>
      </c>
      <c r="H53" s="34">
        <f>VLOOKUP(ClusterBandung!$B53,Resource!$E:$AH, 11, FALSE)</f>
        <v>4</v>
      </c>
      <c r="I53" s="34">
        <f>VLOOKUP(ClusterBandung!$B53,Resource!$E:$AH, 12, FALSE)</f>
        <v>4</v>
      </c>
      <c r="J53" s="34">
        <f>VLOOKUP(ClusterBandung!$B53,Resource!$E:$AH, 13, FALSE)</f>
        <v>4</v>
      </c>
      <c r="K53" s="34">
        <f>VLOOKUP(ClusterBandung!$B53,Resource!$E:$AH, 15, FALSE)</f>
        <v>4</v>
      </c>
      <c r="L53" s="34">
        <f>VLOOKUP(ClusterBandung!$B53,Resource!$E:$AH, 16, FALSE)</f>
        <v>4</v>
      </c>
      <c r="M53" s="34">
        <f>VLOOKUP(ClusterBandung!$B53,Resource!$E:$AH, 17, FALSE)</f>
        <v>4</v>
      </c>
      <c r="N53" s="34">
        <f>VLOOKUP(ClusterBandung!$B53,Resource!$E:$AH, 18, FALSE)</f>
        <v>4</v>
      </c>
      <c r="O53" s="34">
        <f>VLOOKUP(ClusterBandung!$B53,Resource!$E:$AH, 19, FALSE)</f>
        <v>4</v>
      </c>
      <c r="P53" s="34">
        <f>VLOOKUP(ClusterBandung!$B53,Resource!$E:$AH, 20, FALSE)</f>
        <v>4</v>
      </c>
      <c r="Q53" s="34">
        <f>VLOOKUP(ClusterBandung!$B53,Resource!$E:$AH, 21, FALSE)</f>
        <v>4</v>
      </c>
      <c r="R53" s="34">
        <f>VLOOKUP(ClusterBandung!$B53,Resource!$E:$AH, 24, FALSE)</f>
        <v>4</v>
      </c>
      <c r="S53" s="34">
        <f>VLOOKUP(ClusterBandung!$B53,Resource!$E:$AH, 25, FALSE)</f>
        <v>4</v>
      </c>
      <c r="T53" s="34">
        <f>VLOOKUP(ClusterBandung!$B53,Resource!$E:$AH, 26, FALSE)</f>
        <v>4</v>
      </c>
      <c r="U53" s="34">
        <f>VLOOKUP(ClusterBandung!$B53,Resource!$E:$AH, 27, FALSE)</f>
        <v>4</v>
      </c>
      <c r="V53" s="34">
        <f>VLOOKUP(ClusterBandung!$B53,Resource!$E:$AH, 28, FALSE)</f>
        <v>4</v>
      </c>
      <c r="W53" s="34">
        <f>VLOOKUP(ClusterBandung!$B53,Resource!$E:$AH, 29, FALSE)</f>
        <v>4</v>
      </c>
    </row>
    <row r="54" spans="1:23">
      <c r="A54" s="34">
        <v>16</v>
      </c>
      <c r="B54" s="34">
        <v>2702228873</v>
      </c>
      <c r="C54" s="34">
        <f>VLOOKUP(ClusterBandung!$B54,Resource!$E:$AH, 6, FALSE)</f>
        <v>2</v>
      </c>
      <c r="D54" s="34">
        <f>VLOOKUP(ClusterBandung!$B54,Resource!$E:$AH, 7, FALSE)</f>
        <v>3</v>
      </c>
      <c r="E54" s="34">
        <f>VLOOKUP(ClusterBandung!$B54,Resource!$E:$AH, 8, FALSE)</f>
        <v>4</v>
      </c>
      <c r="F54" s="34">
        <f>VLOOKUP(ClusterBandung!$B54,Resource!$E:$AH, 9, FALSE)</f>
        <v>4</v>
      </c>
      <c r="G54" s="34">
        <f>VLOOKUP(ClusterBandung!$B54,Resource!$E:$AH, 10, FALSE)</f>
        <v>4</v>
      </c>
      <c r="H54" s="34">
        <f>VLOOKUP(ClusterBandung!$B54,Resource!$E:$AH, 11, FALSE)</f>
        <v>4</v>
      </c>
      <c r="I54" s="34">
        <f>VLOOKUP(ClusterBandung!$B54,Resource!$E:$AH, 12, FALSE)</f>
        <v>4</v>
      </c>
      <c r="J54" s="34">
        <f>VLOOKUP(ClusterBandung!$B54,Resource!$E:$AH, 13, FALSE)</f>
        <v>4</v>
      </c>
      <c r="K54" s="34">
        <f>VLOOKUP(ClusterBandung!$B54,Resource!$E:$AH, 15, FALSE)</f>
        <v>2</v>
      </c>
      <c r="L54" s="34">
        <f>VLOOKUP(ClusterBandung!$B54,Resource!$E:$AH, 16, FALSE)</f>
        <v>4</v>
      </c>
      <c r="M54" s="34">
        <f>VLOOKUP(ClusterBandung!$B54,Resource!$E:$AH, 17, FALSE)</f>
        <v>2</v>
      </c>
      <c r="N54" s="34">
        <f>VLOOKUP(ClusterBandung!$B54,Resource!$E:$AH, 18, FALSE)</f>
        <v>4</v>
      </c>
      <c r="O54" s="34">
        <f>VLOOKUP(ClusterBandung!$B54,Resource!$E:$AH, 19, FALSE)</f>
        <v>4</v>
      </c>
      <c r="P54" s="34">
        <f>VLOOKUP(ClusterBandung!$B54,Resource!$E:$AH, 20, FALSE)</f>
        <v>4</v>
      </c>
      <c r="Q54" s="34">
        <f>VLOOKUP(ClusterBandung!$B54,Resource!$E:$AH, 21, FALSE)</f>
        <v>4</v>
      </c>
      <c r="R54" s="34">
        <f>VLOOKUP(ClusterBandung!$B54,Resource!$E:$AH, 24, FALSE)</f>
        <v>4</v>
      </c>
      <c r="S54" s="34">
        <f>VLOOKUP(ClusterBandung!$B54,Resource!$E:$AH, 25, FALSE)</f>
        <v>4</v>
      </c>
      <c r="T54" s="34">
        <f>VLOOKUP(ClusterBandung!$B54,Resource!$E:$AH, 26, FALSE)</f>
        <v>4</v>
      </c>
      <c r="U54" s="34">
        <f>VLOOKUP(ClusterBandung!$B54,Resource!$E:$AH, 27, FALSE)</f>
        <v>4</v>
      </c>
      <c r="V54" s="34">
        <f>VLOOKUP(ClusterBandung!$B54,Resource!$E:$AH, 28, FALSE)</f>
        <v>4</v>
      </c>
      <c r="W54" s="34">
        <f>VLOOKUP(ClusterBandung!$B54,Resource!$E:$AH, 29, FALSE)</f>
        <v>4</v>
      </c>
    </row>
    <row r="55" spans="1:23">
      <c r="A55" s="34">
        <v>9</v>
      </c>
      <c r="B55" s="34">
        <v>2702232050</v>
      </c>
      <c r="C55" s="34">
        <f>VLOOKUP(ClusterBandung!$B55,Resource!$E:$AH, 6, FALSE)</f>
        <v>3</v>
      </c>
      <c r="D55" s="34">
        <f>VLOOKUP(ClusterBandung!$B55,Resource!$E:$AH, 7, FALSE)</f>
        <v>4</v>
      </c>
      <c r="E55" s="34">
        <f>VLOOKUP(ClusterBandung!$B55,Resource!$E:$AH, 8, FALSE)</f>
        <v>4</v>
      </c>
      <c r="F55" s="34">
        <f>VLOOKUP(ClusterBandung!$B55,Resource!$E:$AH, 9, FALSE)</f>
        <v>4</v>
      </c>
      <c r="G55" s="34">
        <f>VLOOKUP(ClusterBandung!$B55,Resource!$E:$AH, 10, FALSE)</f>
        <v>4</v>
      </c>
      <c r="H55" s="34">
        <f>VLOOKUP(ClusterBandung!$B55,Resource!$E:$AH, 11, FALSE)</f>
        <v>4</v>
      </c>
      <c r="I55" s="34">
        <f>VLOOKUP(ClusterBandung!$B55,Resource!$E:$AH, 12, FALSE)</f>
        <v>4</v>
      </c>
      <c r="J55" s="34">
        <f>VLOOKUP(ClusterBandung!$B55,Resource!$E:$AH, 13, FALSE)</f>
        <v>4</v>
      </c>
      <c r="K55" s="34">
        <f>VLOOKUP(ClusterBandung!$B55,Resource!$E:$AH, 15, FALSE)</f>
        <v>4</v>
      </c>
      <c r="L55" s="34">
        <f>VLOOKUP(ClusterBandung!$B55,Resource!$E:$AH, 16, FALSE)</f>
        <v>4</v>
      </c>
      <c r="M55" s="34">
        <f>VLOOKUP(ClusterBandung!$B55,Resource!$E:$AH, 17, FALSE)</f>
        <v>4</v>
      </c>
      <c r="N55" s="34">
        <f>VLOOKUP(ClusterBandung!$B55,Resource!$E:$AH, 18, FALSE)</f>
        <v>4</v>
      </c>
      <c r="O55" s="34">
        <f>VLOOKUP(ClusterBandung!$B55,Resource!$E:$AH, 19, FALSE)</f>
        <v>4</v>
      </c>
      <c r="P55" s="34">
        <f>VLOOKUP(ClusterBandung!$B55,Resource!$E:$AH, 20, FALSE)</f>
        <v>4</v>
      </c>
      <c r="Q55" s="34">
        <f>VLOOKUP(ClusterBandung!$B55,Resource!$E:$AH, 21, FALSE)</f>
        <v>4</v>
      </c>
      <c r="R55" s="34">
        <f>VLOOKUP(ClusterBandung!$B55,Resource!$E:$AH, 24, FALSE)</f>
        <v>4</v>
      </c>
      <c r="S55" s="34">
        <f>VLOOKUP(ClusterBandung!$B55,Resource!$E:$AH, 25, FALSE)</f>
        <v>4</v>
      </c>
      <c r="T55" s="34">
        <f>VLOOKUP(ClusterBandung!$B55,Resource!$E:$AH, 26, FALSE)</f>
        <v>4</v>
      </c>
      <c r="U55" s="34">
        <f>VLOOKUP(ClusterBandung!$B55,Resource!$E:$AH, 27, FALSE)</f>
        <v>4</v>
      </c>
      <c r="V55" s="34">
        <f>VLOOKUP(ClusterBandung!$B55,Resource!$E:$AH, 28, FALSE)</f>
        <v>4</v>
      </c>
      <c r="W55" s="34">
        <f>VLOOKUP(ClusterBandung!$B55,Resource!$E:$AH, 29, FALSE)</f>
        <v>4</v>
      </c>
    </row>
    <row r="56" spans="1:23">
      <c r="A56" s="34">
        <v>26</v>
      </c>
      <c r="B56" s="34">
        <v>2702262072</v>
      </c>
      <c r="C56" s="34">
        <f>VLOOKUP(ClusterBandung!$B56,Resource!$E:$AH, 6, FALSE)</f>
        <v>1</v>
      </c>
      <c r="D56" s="34">
        <f>VLOOKUP(ClusterBandung!$B56,Resource!$E:$AH, 7, FALSE)</f>
        <v>4</v>
      </c>
      <c r="E56" s="34">
        <f>VLOOKUP(ClusterBandung!$B56,Resource!$E:$AH, 8, FALSE)</f>
        <v>4</v>
      </c>
      <c r="F56" s="34">
        <f>VLOOKUP(ClusterBandung!$B56,Resource!$E:$AH, 9, FALSE)</f>
        <v>4</v>
      </c>
      <c r="G56" s="34">
        <f>VLOOKUP(ClusterBandung!$B56,Resource!$E:$AH, 10, FALSE)</f>
        <v>4</v>
      </c>
      <c r="H56" s="34">
        <f>VLOOKUP(ClusterBandung!$B56,Resource!$E:$AH, 11, FALSE)</f>
        <v>4</v>
      </c>
      <c r="I56" s="34">
        <f>VLOOKUP(ClusterBandung!$B56,Resource!$E:$AH, 12, FALSE)</f>
        <v>4</v>
      </c>
      <c r="J56" s="34">
        <f>VLOOKUP(ClusterBandung!$B56,Resource!$E:$AH, 13, FALSE)</f>
        <v>4</v>
      </c>
      <c r="K56" s="34">
        <f>VLOOKUP(ClusterBandung!$B56,Resource!$E:$AH, 15, FALSE)</f>
        <v>4</v>
      </c>
      <c r="L56" s="34">
        <f>VLOOKUP(ClusterBandung!$B56,Resource!$E:$AH, 16, FALSE)</f>
        <v>4</v>
      </c>
      <c r="M56" s="34">
        <f>VLOOKUP(ClusterBandung!$B56,Resource!$E:$AH, 17, FALSE)</f>
        <v>4</v>
      </c>
      <c r="N56" s="34">
        <f>VLOOKUP(ClusterBandung!$B56,Resource!$E:$AH, 18, FALSE)</f>
        <v>4</v>
      </c>
      <c r="O56" s="34">
        <f>VLOOKUP(ClusterBandung!$B56,Resource!$E:$AH, 19, FALSE)</f>
        <v>4</v>
      </c>
      <c r="P56" s="34">
        <f>VLOOKUP(ClusterBandung!$B56,Resource!$E:$AH, 20, FALSE)</f>
        <v>4</v>
      </c>
      <c r="Q56" s="34">
        <f>VLOOKUP(ClusterBandung!$B56,Resource!$E:$AH, 21, FALSE)</f>
        <v>4</v>
      </c>
      <c r="R56" s="34">
        <f>VLOOKUP(ClusterBandung!$B56,Resource!$E:$AH, 24, FALSE)</f>
        <v>4</v>
      </c>
      <c r="S56" s="34">
        <f>VLOOKUP(ClusterBandung!$B56,Resource!$E:$AH, 25, FALSE)</f>
        <v>4</v>
      </c>
      <c r="T56" s="34">
        <f>VLOOKUP(ClusterBandung!$B56,Resource!$E:$AH, 26, FALSE)</f>
        <v>4</v>
      </c>
      <c r="U56" s="34">
        <f>VLOOKUP(ClusterBandung!$B56,Resource!$E:$AH, 27, FALSE)</f>
        <v>4</v>
      </c>
      <c r="V56" s="34">
        <f>VLOOKUP(ClusterBandung!$B56,Resource!$E:$AH, 28, FALSE)</f>
        <v>4</v>
      </c>
      <c r="W56" s="34">
        <f>VLOOKUP(ClusterBandung!$B56,Resource!$E:$AH, 29, FALSE)</f>
        <v>4</v>
      </c>
    </row>
    <row r="57" spans="1:23">
      <c r="A57" s="34">
        <v>32</v>
      </c>
      <c r="B57" s="34">
        <v>2702374592</v>
      </c>
      <c r="C57" s="34">
        <f>VLOOKUP(ClusterBandung!$B57,Resource!$E:$AH, 6, FALSE)</f>
        <v>3</v>
      </c>
      <c r="D57" s="34">
        <f>VLOOKUP(ClusterBandung!$B57,Resource!$E:$AH, 7, FALSE)</f>
        <v>3</v>
      </c>
      <c r="E57" s="34">
        <f>VLOOKUP(ClusterBandung!$B57,Resource!$E:$AH, 8, FALSE)</f>
        <v>4</v>
      </c>
      <c r="F57" s="34">
        <f>VLOOKUP(ClusterBandung!$B57,Resource!$E:$AH, 9, FALSE)</f>
        <v>4</v>
      </c>
      <c r="G57" s="34">
        <f>VLOOKUP(ClusterBandung!$B57,Resource!$E:$AH, 10, FALSE)</f>
        <v>4</v>
      </c>
      <c r="H57" s="34">
        <f>VLOOKUP(ClusterBandung!$B57,Resource!$E:$AH, 11, FALSE)</f>
        <v>4</v>
      </c>
      <c r="I57" s="34">
        <f>VLOOKUP(ClusterBandung!$B57,Resource!$E:$AH, 12, FALSE)</f>
        <v>4</v>
      </c>
      <c r="J57" s="34">
        <f>VLOOKUP(ClusterBandung!$B57,Resource!$E:$AH, 13, FALSE)</f>
        <v>4</v>
      </c>
      <c r="K57" s="34">
        <f>VLOOKUP(ClusterBandung!$B57,Resource!$E:$AH, 15, FALSE)</f>
        <v>4</v>
      </c>
      <c r="L57" s="34">
        <f>VLOOKUP(ClusterBandung!$B57,Resource!$E:$AH, 16, FALSE)</f>
        <v>4</v>
      </c>
      <c r="M57" s="34">
        <f>VLOOKUP(ClusterBandung!$B57,Resource!$E:$AH, 17, FALSE)</f>
        <v>4</v>
      </c>
      <c r="N57" s="34">
        <f>VLOOKUP(ClusterBandung!$B57,Resource!$E:$AH, 18, FALSE)</f>
        <v>4</v>
      </c>
      <c r="O57" s="34">
        <f>VLOOKUP(ClusterBandung!$B57,Resource!$E:$AH, 19, FALSE)</f>
        <v>4</v>
      </c>
      <c r="P57" s="34">
        <f>VLOOKUP(ClusterBandung!$B57,Resource!$E:$AH, 20, FALSE)</f>
        <v>4</v>
      </c>
      <c r="Q57" s="34">
        <f>VLOOKUP(ClusterBandung!$B57,Resource!$E:$AH, 21, FALSE)</f>
        <v>4</v>
      </c>
      <c r="R57" s="34">
        <f>VLOOKUP(ClusterBandung!$B57,Resource!$E:$AH, 24, FALSE)</f>
        <v>4</v>
      </c>
      <c r="S57" s="34">
        <f>VLOOKUP(ClusterBandung!$B57,Resource!$E:$AH, 25, FALSE)</f>
        <v>4</v>
      </c>
      <c r="T57" s="34">
        <f>VLOOKUP(ClusterBandung!$B57,Resource!$E:$AH, 26, FALSE)</f>
        <v>4</v>
      </c>
      <c r="U57" s="34">
        <f>VLOOKUP(ClusterBandung!$B57,Resource!$E:$AH, 27, FALSE)</f>
        <v>4</v>
      </c>
      <c r="V57" s="34">
        <f>VLOOKUP(ClusterBandung!$B57,Resource!$E:$AH, 28, FALSE)</f>
        <v>4</v>
      </c>
      <c r="W57" s="34">
        <f>VLOOKUP(ClusterBandung!$B57,Resource!$E:$AH, 29, FALSE)</f>
        <v>4</v>
      </c>
    </row>
    <row r="58" spans="1:23">
      <c r="A58" s="34">
        <v>21</v>
      </c>
      <c r="B58" s="34">
        <v>2702239681</v>
      </c>
      <c r="C58" s="34">
        <f>VLOOKUP(ClusterBandung!$B58,Resource!$E:$AH, 6, FALSE)</f>
        <v>3</v>
      </c>
      <c r="D58" s="34">
        <f>VLOOKUP(ClusterBandung!$B58,Resource!$E:$AH, 7, FALSE)</f>
        <v>5</v>
      </c>
      <c r="E58" s="34">
        <f>VLOOKUP(ClusterBandung!$B58,Resource!$E:$AH, 8, FALSE)</f>
        <v>5</v>
      </c>
      <c r="F58" s="34">
        <f>VLOOKUP(ClusterBandung!$B58,Resource!$E:$AH, 9, FALSE)</f>
        <v>5</v>
      </c>
      <c r="G58" s="34">
        <f>VLOOKUP(ClusterBandung!$B58,Resource!$E:$AH, 10, FALSE)</f>
        <v>5</v>
      </c>
      <c r="H58" s="34">
        <f>VLOOKUP(ClusterBandung!$B58,Resource!$E:$AH, 11, FALSE)</f>
        <v>5</v>
      </c>
      <c r="I58" s="34">
        <f>VLOOKUP(ClusterBandung!$B58,Resource!$E:$AH, 12, FALSE)</f>
        <v>5</v>
      </c>
      <c r="J58" s="34">
        <f>VLOOKUP(ClusterBandung!$B58,Resource!$E:$AH, 13, FALSE)</f>
        <v>5</v>
      </c>
      <c r="K58" s="34">
        <f>VLOOKUP(ClusterBandung!$B58,Resource!$E:$AH, 15, FALSE)</f>
        <v>5</v>
      </c>
      <c r="L58" s="34">
        <f>VLOOKUP(ClusterBandung!$B58,Resource!$E:$AH, 16, FALSE)</f>
        <v>5</v>
      </c>
      <c r="M58" s="34">
        <f>VLOOKUP(ClusterBandung!$B58,Resource!$E:$AH, 17, FALSE)</f>
        <v>5</v>
      </c>
      <c r="N58" s="34">
        <f>VLOOKUP(ClusterBandung!$B58,Resource!$E:$AH, 18, FALSE)</f>
        <v>5</v>
      </c>
      <c r="O58" s="34">
        <f>VLOOKUP(ClusterBandung!$B58,Resource!$E:$AH, 19, FALSE)</f>
        <v>5</v>
      </c>
      <c r="P58" s="34">
        <f>VLOOKUP(ClusterBandung!$B58,Resource!$E:$AH, 20, FALSE)</f>
        <v>5</v>
      </c>
      <c r="Q58" s="34">
        <f>VLOOKUP(ClusterBandung!$B58,Resource!$E:$AH, 21, FALSE)</f>
        <v>5</v>
      </c>
      <c r="R58" s="34">
        <f>VLOOKUP(ClusterBandung!$B58,Resource!$E:$AH, 24, FALSE)</f>
        <v>5</v>
      </c>
      <c r="S58" s="34">
        <f>VLOOKUP(ClusterBandung!$B58,Resource!$E:$AH, 25, FALSE)</f>
        <v>5</v>
      </c>
      <c r="T58" s="34">
        <f>VLOOKUP(ClusterBandung!$B58,Resource!$E:$AH, 26, FALSE)</f>
        <v>5</v>
      </c>
      <c r="U58" s="34">
        <f>VLOOKUP(ClusterBandung!$B58,Resource!$E:$AH, 27, FALSE)</f>
        <v>5</v>
      </c>
      <c r="V58" s="34">
        <f>VLOOKUP(ClusterBandung!$B58,Resource!$E:$AH, 28, FALSE)</f>
        <v>1</v>
      </c>
      <c r="W58" s="34">
        <f>VLOOKUP(ClusterBandung!$B58,Resource!$E:$AH, 29, FALSE)</f>
        <v>5</v>
      </c>
    </row>
    <row r="59" spans="1:23">
      <c r="A59" s="34">
        <v>22</v>
      </c>
      <c r="B59" s="34">
        <v>2702228734</v>
      </c>
      <c r="C59" s="34">
        <f>VLOOKUP(ClusterBandung!$B59,Resource!$E:$AH, 6, FALSE)</f>
        <v>1</v>
      </c>
      <c r="D59" s="34">
        <f>VLOOKUP(ClusterBandung!$B59,Resource!$E:$AH, 7, FALSE)</f>
        <v>4</v>
      </c>
      <c r="E59" s="34">
        <f>VLOOKUP(ClusterBandung!$B59,Resource!$E:$AH, 8, FALSE)</f>
        <v>4</v>
      </c>
      <c r="F59" s="34">
        <f>VLOOKUP(ClusterBandung!$B59,Resource!$E:$AH, 9, FALSE)</f>
        <v>4</v>
      </c>
      <c r="G59" s="34">
        <f>VLOOKUP(ClusterBandung!$B59,Resource!$E:$AH, 10, FALSE)</f>
        <v>4</v>
      </c>
      <c r="H59" s="34">
        <f>VLOOKUP(ClusterBandung!$B59,Resource!$E:$AH, 11, FALSE)</f>
        <v>5</v>
      </c>
      <c r="I59" s="34">
        <f>VLOOKUP(ClusterBandung!$B59,Resource!$E:$AH, 12, FALSE)</f>
        <v>5</v>
      </c>
      <c r="J59" s="34">
        <f>VLOOKUP(ClusterBandung!$B59,Resource!$E:$AH, 13, FALSE)</f>
        <v>5</v>
      </c>
      <c r="K59" s="34">
        <f>VLOOKUP(ClusterBandung!$B59,Resource!$E:$AH, 15, FALSE)</f>
        <v>4</v>
      </c>
      <c r="L59" s="34">
        <f>VLOOKUP(ClusterBandung!$B59,Resource!$E:$AH, 16, FALSE)</f>
        <v>4</v>
      </c>
      <c r="M59" s="34">
        <f>VLOOKUP(ClusterBandung!$B59,Resource!$E:$AH, 17, FALSE)</f>
        <v>4</v>
      </c>
      <c r="N59" s="34">
        <f>VLOOKUP(ClusterBandung!$B59,Resource!$E:$AH, 18, FALSE)</f>
        <v>4</v>
      </c>
      <c r="O59" s="34">
        <f>VLOOKUP(ClusterBandung!$B59,Resource!$E:$AH, 19, FALSE)</f>
        <v>4</v>
      </c>
      <c r="P59" s="34">
        <f>VLOOKUP(ClusterBandung!$B59,Resource!$E:$AH, 20, FALSE)</f>
        <v>4</v>
      </c>
      <c r="Q59" s="34">
        <f>VLOOKUP(ClusterBandung!$B59,Resource!$E:$AH, 21, FALSE)</f>
        <v>4</v>
      </c>
      <c r="R59" s="34">
        <f>VLOOKUP(ClusterBandung!$B59,Resource!$E:$AH, 24, FALSE)</f>
        <v>4</v>
      </c>
      <c r="S59" s="34">
        <f>VLOOKUP(ClusterBandung!$B59,Resource!$E:$AH, 25, FALSE)</f>
        <v>4</v>
      </c>
      <c r="T59" s="34">
        <f>VLOOKUP(ClusterBandung!$B59,Resource!$E:$AH, 26, FALSE)</f>
        <v>4</v>
      </c>
      <c r="U59" s="34">
        <f>VLOOKUP(ClusterBandung!$B59,Resource!$E:$AH, 27, FALSE)</f>
        <v>4</v>
      </c>
      <c r="V59" s="34">
        <f>VLOOKUP(ClusterBandung!$B59,Resource!$E:$AH, 28, FALSE)</f>
        <v>4</v>
      </c>
      <c r="W59" s="34">
        <f>VLOOKUP(ClusterBandung!$B59,Resource!$E:$AH, 29, FALSE)</f>
        <v>4</v>
      </c>
    </row>
    <row r="60" spans="1:23">
      <c r="A60" s="34">
        <v>34</v>
      </c>
      <c r="B60" s="34">
        <v>2702337382</v>
      </c>
      <c r="C60" s="34">
        <f>VLOOKUP(ClusterBandung!$B60,Resource!$E:$AH, 6, FALSE)</f>
        <v>2</v>
      </c>
      <c r="D60" s="34">
        <f>VLOOKUP(ClusterBandung!$B60,Resource!$E:$AH, 7, FALSE)</f>
        <v>4</v>
      </c>
      <c r="E60" s="34">
        <f>VLOOKUP(ClusterBandung!$B60,Resource!$E:$AH, 8, FALSE)</f>
        <v>4</v>
      </c>
      <c r="F60" s="34">
        <f>VLOOKUP(ClusterBandung!$B60,Resource!$E:$AH, 9, FALSE)</f>
        <v>5</v>
      </c>
      <c r="G60" s="34">
        <f>VLOOKUP(ClusterBandung!$B60,Resource!$E:$AH, 10, FALSE)</f>
        <v>4</v>
      </c>
      <c r="H60" s="34">
        <f>VLOOKUP(ClusterBandung!$B60,Resource!$E:$AH, 11, FALSE)</f>
        <v>5</v>
      </c>
      <c r="I60" s="34">
        <f>VLOOKUP(ClusterBandung!$B60,Resource!$E:$AH, 12, FALSE)</f>
        <v>4</v>
      </c>
      <c r="J60" s="34">
        <f>VLOOKUP(ClusterBandung!$B60,Resource!$E:$AH, 13, FALSE)</f>
        <v>4</v>
      </c>
      <c r="K60" s="34">
        <f>VLOOKUP(ClusterBandung!$B60,Resource!$E:$AH, 15, FALSE)</f>
        <v>4</v>
      </c>
      <c r="L60" s="34">
        <f>VLOOKUP(ClusterBandung!$B60,Resource!$E:$AH, 16, FALSE)</f>
        <v>4</v>
      </c>
      <c r="M60" s="34">
        <f>VLOOKUP(ClusterBandung!$B60,Resource!$E:$AH, 17, FALSE)</f>
        <v>4</v>
      </c>
      <c r="N60" s="34">
        <f>VLOOKUP(ClusterBandung!$B60,Resource!$E:$AH, 18, FALSE)</f>
        <v>4</v>
      </c>
      <c r="O60" s="34">
        <f>VLOOKUP(ClusterBandung!$B60,Resource!$E:$AH, 19, FALSE)</f>
        <v>4</v>
      </c>
      <c r="P60" s="34">
        <f>VLOOKUP(ClusterBandung!$B60,Resource!$E:$AH, 20, FALSE)</f>
        <v>4</v>
      </c>
      <c r="Q60" s="34">
        <f>VLOOKUP(ClusterBandung!$B60,Resource!$E:$AH, 21, FALSE)</f>
        <v>4</v>
      </c>
      <c r="R60" s="34">
        <f>VLOOKUP(ClusterBandung!$B60,Resource!$E:$AH, 24, FALSE)</f>
        <v>4</v>
      </c>
      <c r="S60" s="34">
        <f>VLOOKUP(ClusterBandung!$B60,Resource!$E:$AH, 25, FALSE)</f>
        <v>4</v>
      </c>
      <c r="T60" s="34">
        <f>VLOOKUP(ClusterBandung!$B60,Resource!$E:$AH, 26, FALSE)</f>
        <v>4</v>
      </c>
      <c r="U60" s="34">
        <f>VLOOKUP(ClusterBandung!$B60,Resource!$E:$AH, 27, FALSE)</f>
        <v>4</v>
      </c>
      <c r="V60" s="34">
        <f>VLOOKUP(ClusterBandung!$B60,Resource!$E:$AH, 28, FALSE)</f>
        <v>4</v>
      </c>
      <c r="W60" s="34">
        <f>VLOOKUP(ClusterBandung!$B60,Resource!$E:$AH, 29, FALSE)</f>
        <v>4</v>
      </c>
    </row>
    <row r="61" spans="1:23">
      <c r="A61" s="34">
        <v>15</v>
      </c>
      <c r="B61" s="34">
        <v>2702361652</v>
      </c>
      <c r="C61" s="34">
        <f>VLOOKUP(ClusterBandung!$B61,Resource!$E:$AH, 6, FALSE)</f>
        <v>3</v>
      </c>
      <c r="D61" s="34">
        <f>VLOOKUP(ClusterBandung!$B61,Resource!$E:$AH, 7, FALSE)</f>
        <v>4</v>
      </c>
      <c r="E61" s="34">
        <f>VLOOKUP(ClusterBandung!$B61,Resource!$E:$AH, 8, FALSE)</f>
        <v>4</v>
      </c>
      <c r="F61" s="34">
        <f>VLOOKUP(ClusterBandung!$B61,Resource!$E:$AH, 9, FALSE)</f>
        <v>4</v>
      </c>
      <c r="G61" s="34">
        <f>VLOOKUP(ClusterBandung!$B61,Resource!$E:$AH, 10, FALSE)</f>
        <v>4</v>
      </c>
      <c r="H61" s="34">
        <f>VLOOKUP(ClusterBandung!$B61,Resource!$E:$AH, 11, FALSE)</f>
        <v>4</v>
      </c>
      <c r="I61" s="34">
        <f>VLOOKUP(ClusterBandung!$B61,Resource!$E:$AH, 12, FALSE)</f>
        <v>4</v>
      </c>
      <c r="J61" s="34">
        <f>VLOOKUP(ClusterBandung!$B61,Resource!$E:$AH, 13, FALSE)</f>
        <v>4</v>
      </c>
      <c r="K61" s="34">
        <f>VLOOKUP(ClusterBandung!$B61,Resource!$E:$AH, 15, FALSE)</f>
        <v>4</v>
      </c>
      <c r="L61" s="34">
        <f>VLOOKUP(ClusterBandung!$B61,Resource!$E:$AH, 16, FALSE)</f>
        <v>4</v>
      </c>
      <c r="M61" s="34">
        <f>VLOOKUP(ClusterBandung!$B61,Resource!$E:$AH, 17, FALSE)</f>
        <v>4</v>
      </c>
      <c r="N61" s="34">
        <f>VLOOKUP(ClusterBandung!$B61,Resource!$E:$AH, 18, FALSE)</f>
        <v>4</v>
      </c>
      <c r="O61" s="34">
        <f>VLOOKUP(ClusterBandung!$B61,Resource!$E:$AH, 19, FALSE)</f>
        <v>4</v>
      </c>
      <c r="P61" s="34">
        <f>VLOOKUP(ClusterBandung!$B61,Resource!$E:$AH, 20, FALSE)</f>
        <v>4</v>
      </c>
      <c r="Q61" s="34">
        <f>VLOOKUP(ClusterBandung!$B61,Resource!$E:$AH, 21, FALSE)</f>
        <v>4</v>
      </c>
      <c r="R61" s="34">
        <f>VLOOKUP(ClusterBandung!$B61,Resource!$E:$AH, 24, FALSE)</f>
        <v>4</v>
      </c>
      <c r="S61" s="34">
        <f>VLOOKUP(ClusterBandung!$B61,Resource!$E:$AH, 25, FALSE)</f>
        <v>4</v>
      </c>
      <c r="T61" s="34">
        <f>VLOOKUP(ClusterBandung!$B61,Resource!$E:$AH, 26, FALSE)</f>
        <v>4</v>
      </c>
      <c r="U61" s="34">
        <f>VLOOKUP(ClusterBandung!$B61,Resource!$E:$AH, 27, FALSE)</f>
        <v>4</v>
      </c>
      <c r="V61" s="34">
        <f>VLOOKUP(ClusterBandung!$B61,Resource!$E:$AH, 28, FALSE)</f>
        <v>4</v>
      </c>
      <c r="W61" s="34">
        <f>VLOOKUP(ClusterBandung!$B61,Resource!$E:$AH, 29, FALSE)</f>
        <v>4</v>
      </c>
    </row>
    <row r="62" spans="1:23">
      <c r="A62" s="34">
        <v>2</v>
      </c>
      <c r="B62" s="34">
        <v>2702228034</v>
      </c>
      <c r="C62" s="34">
        <f>VLOOKUP(ClusterBandung!$B62,Resource!$E:$AH, 6, FALSE)</f>
        <v>1</v>
      </c>
      <c r="D62" s="34">
        <f>VLOOKUP(ClusterBandung!$B62,Resource!$E:$AH, 7, FALSE)</f>
        <v>4</v>
      </c>
      <c r="E62" s="34">
        <f>VLOOKUP(ClusterBandung!$B62,Resource!$E:$AH, 8, FALSE)</f>
        <v>4</v>
      </c>
      <c r="F62" s="34">
        <f>VLOOKUP(ClusterBandung!$B62,Resource!$E:$AH, 9, FALSE)</f>
        <v>4</v>
      </c>
      <c r="G62" s="34">
        <f>VLOOKUP(ClusterBandung!$B62,Resource!$E:$AH, 10, FALSE)</f>
        <v>4</v>
      </c>
      <c r="H62" s="34">
        <f>VLOOKUP(ClusterBandung!$B62,Resource!$E:$AH, 11, FALSE)</f>
        <v>4</v>
      </c>
      <c r="I62" s="34">
        <f>VLOOKUP(ClusterBandung!$B62,Resource!$E:$AH, 12, FALSE)</f>
        <v>4</v>
      </c>
      <c r="J62" s="34">
        <f>VLOOKUP(ClusterBandung!$B62,Resource!$E:$AH, 13, FALSE)</f>
        <v>4</v>
      </c>
      <c r="K62" s="34">
        <f>VLOOKUP(ClusterBandung!$B62,Resource!$E:$AH, 15, FALSE)</f>
        <v>4</v>
      </c>
      <c r="L62" s="34">
        <f>VLOOKUP(ClusterBandung!$B62,Resource!$E:$AH, 16, FALSE)</f>
        <v>4</v>
      </c>
      <c r="M62" s="34">
        <f>VLOOKUP(ClusterBandung!$B62,Resource!$E:$AH, 17, FALSE)</f>
        <v>4</v>
      </c>
      <c r="N62" s="34">
        <f>VLOOKUP(ClusterBandung!$B62,Resource!$E:$AH, 18, FALSE)</f>
        <v>4</v>
      </c>
      <c r="O62" s="34">
        <f>VLOOKUP(ClusterBandung!$B62,Resource!$E:$AH, 19, FALSE)</f>
        <v>4</v>
      </c>
      <c r="P62" s="34">
        <f>VLOOKUP(ClusterBandung!$B62,Resource!$E:$AH, 20, FALSE)</f>
        <v>4</v>
      </c>
      <c r="Q62" s="34">
        <f>VLOOKUP(ClusterBandung!$B62,Resource!$E:$AH, 21, FALSE)</f>
        <v>4</v>
      </c>
      <c r="R62" s="34">
        <f>VLOOKUP(ClusterBandung!$B62,Resource!$E:$AH, 24, FALSE)</f>
        <v>4</v>
      </c>
      <c r="S62" s="34">
        <f>VLOOKUP(ClusterBandung!$B62,Resource!$E:$AH, 25, FALSE)</f>
        <v>4</v>
      </c>
      <c r="T62" s="34">
        <f>VLOOKUP(ClusterBandung!$B62,Resource!$E:$AH, 26, FALSE)</f>
        <v>4</v>
      </c>
      <c r="U62" s="34">
        <f>VLOOKUP(ClusterBandung!$B62,Resource!$E:$AH, 27, FALSE)</f>
        <v>4</v>
      </c>
      <c r="V62" s="34">
        <f>VLOOKUP(ClusterBandung!$B62,Resource!$E:$AH, 28, FALSE)</f>
        <v>4</v>
      </c>
      <c r="W62" s="34">
        <f>VLOOKUP(ClusterBandung!$B62,Resource!$E:$AH, 29, FALSE)</f>
        <v>4</v>
      </c>
    </row>
    <row r="63" spans="1:23">
      <c r="A63" s="34">
        <v>21</v>
      </c>
      <c r="B63" s="34">
        <v>2702239681</v>
      </c>
      <c r="C63" s="34">
        <f>VLOOKUP(ClusterBandung!$B63,Resource!$E:$AH, 6, FALSE)</f>
        <v>3</v>
      </c>
      <c r="D63" s="34">
        <f>VLOOKUP(ClusterBandung!$B63,Resource!$E:$AH, 7, FALSE)</f>
        <v>5</v>
      </c>
      <c r="E63" s="34">
        <f>VLOOKUP(ClusterBandung!$B63,Resource!$E:$AH, 8, FALSE)</f>
        <v>5</v>
      </c>
      <c r="F63" s="34">
        <f>VLOOKUP(ClusterBandung!$B63,Resource!$E:$AH, 9, FALSE)</f>
        <v>5</v>
      </c>
      <c r="G63" s="34">
        <f>VLOOKUP(ClusterBandung!$B63,Resource!$E:$AH, 10, FALSE)</f>
        <v>5</v>
      </c>
      <c r="H63" s="34">
        <f>VLOOKUP(ClusterBandung!$B63,Resource!$E:$AH, 11, FALSE)</f>
        <v>5</v>
      </c>
      <c r="I63" s="34">
        <f>VLOOKUP(ClusterBandung!$B63,Resource!$E:$AH, 12, FALSE)</f>
        <v>5</v>
      </c>
      <c r="J63" s="34">
        <f>VLOOKUP(ClusterBandung!$B63,Resource!$E:$AH, 13, FALSE)</f>
        <v>5</v>
      </c>
      <c r="K63" s="34">
        <f>VLOOKUP(ClusterBandung!$B63,Resource!$E:$AH, 15, FALSE)</f>
        <v>5</v>
      </c>
      <c r="L63" s="34">
        <f>VLOOKUP(ClusterBandung!$B63,Resource!$E:$AH, 16, FALSE)</f>
        <v>5</v>
      </c>
      <c r="M63" s="34">
        <f>VLOOKUP(ClusterBandung!$B63,Resource!$E:$AH, 17, FALSE)</f>
        <v>5</v>
      </c>
      <c r="N63" s="34">
        <f>VLOOKUP(ClusterBandung!$B63,Resource!$E:$AH, 18, FALSE)</f>
        <v>5</v>
      </c>
      <c r="O63" s="34">
        <f>VLOOKUP(ClusterBandung!$B63,Resource!$E:$AH, 19, FALSE)</f>
        <v>5</v>
      </c>
      <c r="P63" s="34">
        <f>VLOOKUP(ClusterBandung!$B63,Resource!$E:$AH, 20, FALSE)</f>
        <v>5</v>
      </c>
      <c r="Q63" s="34">
        <f>VLOOKUP(ClusterBandung!$B63,Resource!$E:$AH, 21, FALSE)</f>
        <v>5</v>
      </c>
      <c r="R63" s="34">
        <f>VLOOKUP(ClusterBandung!$B63,Resource!$E:$AH, 24, FALSE)</f>
        <v>5</v>
      </c>
      <c r="S63" s="34">
        <f>VLOOKUP(ClusterBandung!$B63,Resource!$E:$AH, 25, FALSE)</f>
        <v>5</v>
      </c>
      <c r="T63" s="34">
        <f>VLOOKUP(ClusterBandung!$B63,Resource!$E:$AH, 26, FALSE)</f>
        <v>5</v>
      </c>
      <c r="U63" s="34">
        <f>VLOOKUP(ClusterBandung!$B63,Resource!$E:$AH, 27, FALSE)</f>
        <v>5</v>
      </c>
      <c r="V63" s="34">
        <f>VLOOKUP(ClusterBandung!$B63,Resource!$E:$AH, 28, FALSE)</f>
        <v>1</v>
      </c>
      <c r="W63" s="34">
        <f>VLOOKUP(ClusterBandung!$B63,Resource!$E:$AH, 29, FALSE)</f>
        <v>5</v>
      </c>
    </row>
    <row r="64" spans="1:23">
      <c r="A64" s="34">
        <v>2</v>
      </c>
      <c r="B64" s="34">
        <v>2702228034</v>
      </c>
      <c r="C64" s="34">
        <f>VLOOKUP(ClusterBandung!$B64,Resource!$E:$AH, 6, FALSE)</f>
        <v>1</v>
      </c>
      <c r="D64" s="34">
        <f>VLOOKUP(ClusterBandung!$B64,Resource!$E:$AH, 7, FALSE)</f>
        <v>4</v>
      </c>
      <c r="E64" s="34">
        <f>VLOOKUP(ClusterBandung!$B64,Resource!$E:$AH, 8, FALSE)</f>
        <v>4</v>
      </c>
      <c r="F64" s="34">
        <f>VLOOKUP(ClusterBandung!$B64,Resource!$E:$AH, 9, FALSE)</f>
        <v>4</v>
      </c>
      <c r="G64" s="34">
        <f>VLOOKUP(ClusterBandung!$B64,Resource!$E:$AH, 10, FALSE)</f>
        <v>4</v>
      </c>
      <c r="H64" s="34">
        <f>VLOOKUP(ClusterBandung!$B64,Resource!$E:$AH, 11, FALSE)</f>
        <v>4</v>
      </c>
      <c r="I64" s="34">
        <f>VLOOKUP(ClusterBandung!$B64,Resource!$E:$AH, 12, FALSE)</f>
        <v>4</v>
      </c>
      <c r="J64" s="34">
        <f>VLOOKUP(ClusterBandung!$B64,Resource!$E:$AH, 13, FALSE)</f>
        <v>4</v>
      </c>
      <c r="K64" s="34">
        <f>VLOOKUP(ClusterBandung!$B64,Resource!$E:$AH, 15, FALSE)</f>
        <v>4</v>
      </c>
      <c r="L64" s="34">
        <f>VLOOKUP(ClusterBandung!$B64,Resource!$E:$AH, 16, FALSE)</f>
        <v>4</v>
      </c>
      <c r="M64" s="34">
        <f>VLOOKUP(ClusterBandung!$B64,Resource!$E:$AH, 17, FALSE)</f>
        <v>4</v>
      </c>
      <c r="N64" s="34">
        <f>VLOOKUP(ClusterBandung!$B64,Resource!$E:$AH, 18, FALSE)</f>
        <v>4</v>
      </c>
      <c r="O64" s="34">
        <f>VLOOKUP(ClusterBandung!$B64,Resource!$E:$AH, 19, FALSE)</f>
        <v>4</v>
      </c>
      <c r="P64" s="34">
        <f>VLOOKUP(ClusterBandung!$B64,Resource!$E:$AH, 20, FALSE)</f>
        <v>4</v>
      </c>
      <c r="Q64" s="34">
        <f>VLOOKUP(ClusterBandung!$B64,Resource!$E:$AH, 21, FALSE)</f>
        <v>4</v>
      </c>
      <c r="R64" s="34">
        <f>VLOOKUP(ClusterBandung!$B64,Resource!$E:$AH, 24, FALSE)</f>
        <v>4</v>
      </c>
      <c r="S64" s="34">
        <f>VLOOKUP(ClusterBandung!$B64,Resource!$E:$AH, 25, FALSE)</f>
        <v>4</v>
      </c>
      <c r="T64" s="34">
        <f>VLOOKUP(ClusterBandung!$B64,Resource!$E:$AH, 26, FALSE)</f>
        <v>4</v>
      </c>
      <c r="U64" s="34">
        <f>VLOOKUP(ClusterBandung!$B64,Resource!$E:$AH, 27, FALSE)</f>
        <v>4</v>
      </c>
      <c r="V64" s="34">
        <f>VLOOKUP(ClusterBandung!$B64,Resource!$E:$AH, 28, FALSE)</f>
        <v>4</v>
      </c>
      <c r="W64" s="34">
        <f>VLOOKUP(ClusterBandung!$B64,Resource!$E:$AH, 29, FALSE)</f>
        <v>4</v>
      </c>
    </row>
    <row r="65" spans="1:23">
      <c r="A65" s="34">
        <v>29</v>
      </c>
      <c r="B65" s="34">
        <v>2702261574</v>
      </c>
      <c r="C65" s="34">
        <f>VLOOKUP(ClusterBandung!$B65,Resource!$E:$AH, 6, FALSE)</f>
        <v>2</v>
      </c>
      <c r="D65" s="34">
        <f>VLOOKUP(ClusterBandung!$B65,Resource!$E:$AH, 7, FALSE)</f>
        <v>3</v>
      </c>
      <c r="E65" s="34">
        <f>VLOOKUP(ClusterBandung!$B65,Resource!$E:$AH, 8, FALSE)</f>
        <v>4</v>
      </c>
      <c r="F65" s="34">
        <f>VLOOKUP(ClusterBandung!$B65,Resource!$E:$AH, 9, FALSE)</f>
        <v>4</v>
      </c>
      <c r="G65" s="34">
        <f>VLOOKUP(ClusterBandung!$B65,Resource!$E:$AH, 10, FALSE)</f>
        <v>4</v>
      </c>
      <c r="H65" s="34">
        <f>VLOOKUP(ClusterBandung!$B65,Resource!$E:$AH, 11, FALSE)</f>
        <v>5</v>
      </c>
      <c r="I65" s="34">
        <f>VLOOKUP(ClusterBandung!$B65,Resource!$E:$AH, 12, FALSE)</f>
        <v>5</v>
      </c>
      <c r="J65" s="34">
        <f>VLOOKUP(ClusterBandung!$B65,Resource!$E:$AH, 13, FALSE)</f>
        <v>5</v>
      </c>
      <c r="K65" s="34">
        <f>VLOOKUP(ClusterBandung!$B65,Resource!$E:$AH, 15, FALSE)</f>
        <v>4</v>
      </c>
      <c r="L65" s="34">
        <f>VLOOKUP(ClusterBandung!$B65,Resource!$E:$AH, 16, FALSE)</f>
        <v>4</v>
      </c>
      <c r="M65" s="34">
        <f>VLOOKUP(ClusterBandung!$B65,Resource!$E:$AH, 17, FALSE)</f>
        <v>2</v>
      </c>
      <c r="N65" s="34">
        <f>VLOOKUP(ClusterBandung!$B65,Resource!$E:$AH, 18, FALSE)</f>
        <v>5</v>
      </c>
      <c r="O65" s="34">
        <f>VLOOKUP(ClusterBandung!$B65,Resource!$E:$AH, 19, FALSE)</f>
        <v>4</v>
      </c>
      <c r="P65" s="34">
        <f>VLOOKUP(ClusterBandung!$B65,Resource!$E:$AH, 20, FALSE)</f>
        <v>5</v>
      </c>
      <c r="Q65" s="34">
        <f>VLOOKUP(ClusterBandung!$B65,Resource!$E:$AH, 21, FALSE)</f>
        <v>5</v>
      </c>
      <c r="R65" s="34">
        <f>VLOOKUP(ClusterBandung!$B65,Resource!$E:$AH, 24, FALSE)</f>
        <v>5</v>
      </c>
      <c r="S65" s="34">
        <f>VLOOKUP(ClusterBandung!$B65,Resource!$E:$AH, 25, FALSE)</f>
        <v>5</v>
      </c>
      <c r="T65" s="34">
        <f>VLOOKUP(ClusterBandung!$B65,Resource!$E:$AH, 26, FALSE)</f>
        <v>5</v>
      </c>
      <c r="U65" s="34">
        <f>VLOOKUP(ClusterBandung!$B65,Resource!$E:$AH, 27, FALSE)</f>
        <v>4</v>
      </c>
      <c r="V65" s="34">
        <f>VLOOKUP(ClusterBandung!$B65,Resource!$E:$AH, 28, FALSE)</f>
        <v>4</v>
      </c>
      <c r="W65" s="34">
        <f>VLOOKUP(ClusterBandung!$B65,Resource!$E:$AH, 29, FALSE)</f>
        <v>4</v>
      </c>
    </row>
    <row r="66" spans="1:23">
      <c r="A66" s="34">
        <v>3</v>
      </c>
      <c r="B66" s="34">
        <v>2702341890</v>
      </c>
      <c r="C66" s="34">
        <f>VLOOKUP(ClusterBandung!$B66,Resource!$E:$AH, 6, FALSE)</f>
        <v>1</v>
      </c>
      <c r="D66" s="34">
        <f>VLOOKUP(ClusterBandung!$B66,Resource!$E:$AH, 7, FALSE)</f>
        <v>4</v>
      </c>
      <c r="E66" s="34">
        <f>VLOOKUP(ClusterBandung!$B66,Resource!$E:$AH, 8, FALSE)</f>
        <v>4</v>
      </c>
      <c r="F66" s="34">
        <f>VLOOKUP(ClusterBandung!$B66,Resource!$E:$AH, 9, FALSE)</f>
        <v>4</v>
      </c>
      <c r="G66" s="34">
        <f>VLOOKUP(ClusterBandung!$B66,Resource!$E:$AH, 10, FALSE)</f>
        <v>4</v>
      </c>
      <c r="H66" s="34">
        <f>VLOOKUP(ClusterBandung!$B66,Resource!$E:$AH, 11, FALSE)</f>
        <v>5</v>
      </c>
      <c r="I66" s="34">
        <f>VLOOKUP(ClusterBandung!$B66,Resource!$E:$AH, 12, FALSE)</f>
        <v>4</v>
      </c>
      <c r="J66" s="34">
        <f>VLOOKUP(ClusterBandung!$B66,Resource!$E:$AH, 13, FALSE)</f>
        <v>4</v>
      </c>
      <c r="K66" s="34">
        <f>VLOOKUP(ClusterBandung!$B66,Resource!$E:$AH, 15, FALSE)</f>
        <v>4</v>
      </c>
      <c r="L66" s="34">
        <f>VLOOKUP(ClusterBandung!$B66,Resource!$E:$AH, 16, FALSE)</f>
        <v>4</v>
      </c>
      <c r="M66" s="34">
        <f>VLOOKUP(ClusterBandung!$B66,Resource!$E:$AH, 17, FALSE)</f>
        <v>4</v>
      </c>
      <c r="N66" s="34">
        <f>VLOOKUP(ClusterBandung!$B66,Resource!$E:$AH, 18, FALSE)</f>
        <v>4</v>
      </c>
      <c r="O66" s="34">
        <f>VLOOKUP(ClusterBandung!$B66,Resource!$E:$AH, 19, FALSE)</f>
        <v>5</v>
      </c>
      <c r="P66" s="34">
        <f>VLOOKUP(ClusterBandung!$B66,Resource!$E:$AH, 20, FALSE)</f>
        <v>4</v>
      </c>
      <c r="Q66" s="34">
        <f>VLOOKUP(ClusterBandung!$B66,Resource!$E:$AH, 21, FALSE)</f>
        <v>5</v>
      </c>
      <c r="R66" s="34">
        <f>VLOOKUP(ClusterBandung!$B66,Resource!$E:$AH, 24, FALSE)</f>
        <v>5</v>
      </c>
      <c r="S66" s="34">
        <f>VLOOKUP(ClusterBandung!$B66,Resource!$E:$AH, 25, FALSE)</f>
        <v>4</v>
      </c>
      <c r="T66" s="34">
        <f>VLOOKUP(ClusterBandung!$B66,Resource!$E:$AH, 26, FALSE)</f>
        <v>4</v>
      </c>
      <c r="U66" s="34">
        <f>VLOOKUP(ClusterBandung!$B66,Resource!$E:$AH, 27, FALSE)</f>
        <v>5</v>
      </c>
      <c r="V66" s="34">
        <f>VLOOKUP(ClusterBandung!$B66,Resource!$E:$AH, 28, FALSE)</f>
        <v>4</v>
      </c>
      <c r="W66" s="34">
        <f>VLOOKUP(ClusterBandung!$B66,Resource!$E:$AH, 29, FALSE)</f>
        <v>4</v>
      </c>
    </row>
    <row r="67" spans="1:23">
      <c r="A67" s="34">
        <v>32</v>
      </c>
      <c r="B67" s="34">
        <v>2702374592</v>
      </c>
      <c r="C67" s="34">
        <f>VLOOKUP(ClusterBandung!$B67,Resource!$E:$AH, 6, FALSE)</f>
        <v>3</v>
      </c>
      <c r="D67" s="34">
        <f>VLOOKUP(ClusterBandung!$B67,Resource!$E:$AH, 7, FALSE)</f>
        <v>3</v>
      </c>
      <c r="E67" s="34">
        <f>VLOOKUP(ClusterBandung!$B67,Resource!$E:$AH, 8, FALSE)</f>
        <v>4</v>
      </c>
      <c r="F67" s="34">
        <f>VLOOKUP(ClusterBandung!$B67,Resource!$E:$AH, 9, FALSE)</f>
        <v>4</v>
      </c>
      <c r="G67" s="34">
        <f>VLOOKUP(ClusterBandung!$B67,Resource!$E:$AH, 10, FALSE)</f>
        <v>4</v>
      </c>
      <c r="H67" s="34">
        <f>VLOOKUP(ClusterBandung!$B67,Resource!$E:$AH, 11, FALSE)</f>
        <v>4</v>
      </c>
      <c r="I67" s="34">
        <f>VLOOKUP(ClusterBandung!$B67,Resource!$E:$AH, 12, FALSE)</f>
        <v>4</v>
      </c>
      <c r="J67" s="34">
        <f>VLOOKUP(ClusterBandung!$B67,Resource!$E:$AH, 13, FALSE)</f>
        <v>4</v>
      </c>
      <c r="K67" s="34">
        <f>VLOOKUP(ClusterBandung!$B67,Resource!$E:$AH, 15, FALSE)</f>
        <v>4</v>
      </c>
      <c r="L67" s="34">
        <f>VLOOKUP(ClusterBandung!$B67,Resource!$E:$AH, 16, FALSE)</f>
        <v>4</v>
      </c>
      <c r="M67" s="34">
        <f>VLOOKUP(ClusterBandung!$B67,Resource!$E:$AH, 17, FALSE)</f>
        <v>4</v>
      </c>
      <c r="N67" s="34">
        <f>VLOOKUP(ClusterBandung!$B67,Resource!$E:$AH, 18, FALSE)</f>
        <v>4</v>
      </c>
      <c r="O67" s="34">
        <f>VLOOKUP(ClusterBandung!$B67,Resource!$E:$AH, 19, FALSE)</f>
        <v>4</v>
      </c>
      <c r="P67" s="34">
        <f>VLOOKUP(ClusterBandung!$B67,Resource!$E:$AH, 20, FALSE)</f>
        <v>4</v>
      </c>
      <c r="Q67" s="34">
        <f>VLOOKUP(ClusterBandung!$B67,Resource!$E:$AH, 21, FALSE)</f>
        <v>4</v>
      </c>
      <c r="R67" s="34">
        <f>VLOOKUP(ClusterBandung!$B67,Resource!$E:$AH, 24, FALSE)</f>
        <v>4</v>
      </c>
      <c r="S67" s="34">
        <f>VLOOKUP(ClusterBandung!$B67,Resource!$E:$AH, 25, FALSE)</f>
        <v>4</v>
      </c>
      <c r="T67" s="34">
        <f>VLOOKUP(ClusterBandung!$B67,Resource!$E:$AH, 26, FALSE)</f>
        <v>4</v>
      </c>
      <c r="U67" s="34">
        <f>VLOOKUP(ClusterBandung!$B67,Resource!$E:$AH, 27, FALSE)</f>
        <v>4</v>
      </c>
      <c r="V67" s="34">
        <f>VLOOKUP(ClusterBandung!$B67,Resource!$E:$AH, 28, FALSE)</f>
        <v>4</v>
      </c>
      <c r="W67" s="34">
        <f>VLOOKUP(ClusterBandung!$B67,Resource!$E:$AH, 29, FALSE)</f>
        <v>4</v>
      </c>
    </row>
    <row r="68" spans="1:23">
      <c r="A68" s="34">
        <v>20</v>
      </c>
      <c r="B68" s="34">
        <v>2702308810</v>
      </c>
      <c r="C68" s="34">
        <f>VLOOKUP(ClusterBandung!$B68,Resource!$E:$AH, 6, FALSE)</f>
        <v>2</v>
      </c>
      <c r="D68" s="34">
        <f>VLOOKUP(ClusterBandung!$B68,Resource!$E:$AH, 7, FALSE)</f>
        <v>4</v>
      </c>
      <c r="E68" s="34">
        <f>VLOOKUP(ClusterBandung!$B68,Resource!$E:$AH, 8, FALSE)</f>
        <v>4</v>
      </c>
      <c r="F68" s="34">
        <f>VLOOKUP(ClusterBandung!$B68,Resource!$E:$AH, 9, FALSE)</f>
        <v>4</v>
      </c>
      <c r="G68" s="34">
        <f>VLOOKUP(ClusterBandung!$B68,Resource!$E:$AH, 10, FALSE)</f>
        <v>4</v>
      </c>
      <c r="H68" s="34">
        <f>VLOOKUP(ClusterBandung!$B68,Resource!$E:$AH, 11, FALSE)</f>
        <v>4</v>
      </c>
      <c r="I68" s="34">
        <f>VLOOKUP(ClusterBandung!$B68,Resource!$E:$AH, 12, FALSE)</f>
        <v>4</v>
      </c>
      <c r="J68" s="34">
        <f>VLOOKUP(ClusterBandung!$B68,Resource!$E:$AH, 13, FALSE)</f>
        <v>4</v>
      </c>
      <c r="K68" s="34">
        <f>VLOOKUP(ClusterBandung!$B68,Resource!$E:$AH, 15, FALSE)</f>
        <v>4</v>
      </c>
      <c r="L68" s="34">
        <f>VLOOKUP(ClusterBandung!$B68,Resource!$E:$AH, 16, FALSE)</f>
        <v>4</v>
      </c>
      <c r="M68" s="34">
        <f>VLOOKUP(ClusterBandung!$B68,Resource!$E:$AH, 17, FALSE)</f>
        <v>4</v>
      </c>
      <c r="N68" s="34">
        <f>VLOOKUP(ClusterBandung!$B68,Resource!$E:$AH, 18, FALSE)</f>
        <v>4</v>
      </c>
      <c r="O68" s="34">
        <f>VLOOKUP(ClusterBandung!$B68,Resource!$E:$AH, 19, FALSE)</f>
        <v>4</v>
      </c>
      <c r="P68" s="34">
        <f>VLOOKUP(ClusterBandung!$B68,Resource!$E:$AH, 20, FALSE)</f>
        <v>4</v>
      </c>
      <c r="Q68" s="34">
        <f>VLOOKUP(ClusterBandung!$B68,Resource!$E:$AH, 21, FALSE)</f>
        <v>4</v>
      </c>
      <c r="R68" s="34">
        <f>VLOOKUP(ClusterBandung!$B68,Resource!$E:$AH, 24, FALSE)</f>
        <v>4</v>
      </c>
      <c r="S68" s="34">
        <f>VLOOKUP(ClusterBandung!$B68,Resource!$E:$AH, 25, FALSE)</f>
        <v>4</v>
      </c>
      <c r="T68" s="34">
        <f>VLOOKUP(ClusterBandung!$B68,Resource!$E:$AH, 26, FALSE)</f>
        <v>4</v>
      </c>
      <c r="U68" s="34">
        <f>VLOOKUP(ClusterBandung!$B68,Resource!$E:$AH, 27, FALSE)</f>
        <v>4</v>
      </c>
      <c r="V68" s="34">
        <f>VLOOKUP(ClusterBandung!$B68,Resource!$E:$AH, 28, FALSE)</f>
        <v>4</v>
      </c>
      <c r="W68" s="34">
        <f>VLOOKUP(ClusterBandung!$B68,Resource!$E:$AH, 29, FALSE)</f>
        <v>4</v>
      </c>
    </row>
    <row r="69" spans="1:23">
      <c r="A69" s="34">
        <v>11</v>
      </c>
      <c r="B69" s="34">
        <v>2702262791</v>
      </c>
      <c r="C69" s="34">
        <f>VLOOKUP(ClusterBandung!$B69,Resource!$E:$AH, 6, FALSE)</f>
        <v>2</v>
      </c>
      <c r="D69" s="34">
        <f>VLOOKUP(ClusterBandung!$B69,Resource!$E:$AH, 7, FALSE)</f>
        <v>4</v>
      </c>
      <c r="E69" s="34">
        <f>VLOOKUP(ClusterBandung!$B69,Resource!$E:$AH, 8, FALSE)</f>
        <v>5</v>
      </c>
      <c r="F69" s="34">
        <f>VLOOKUP(ClusterBandung!$B69,Resource!$E:$AH, 9, FALSE)</f>
        <v>4</v>
      </c>
      <c r="G69" s="34">
        <f>VLOOKUP(ClusterBandung!$B69,Resource!$E:$AH, 10, FALSE)</f>
        <v>5</v>
      </c>
      <c r="H69" s="34">
        <f>VLOOKUP(ClusterBandung!$B69,Resource!$E:$AH, 11, FALSE)</f>
        <v>4</v>
      </c>
      <c r="I69" s="34">
        <f>VLOOKUP(ClusterBandung!$B69,Resource!$E:$AH, 12, FALSE)</f>
        <v>5</v>
      </c>
      <c r="J69" s="34">
        <f>VLOOKUP(ClusterBandung!$B69,Resource!$E:$AH, 13, FALSE)</f>
        <v>5</v>
      </c>
      <c r="K69" s="34">
        <f>VLOOKUP(ClusterBandung!$B69,Resource!$E:$AH, 15, FALSE)</f>
        <v>4</v>
      </c>
      <c r="L69" s="34">
        <f>VLOOKUP(ClusterBandung!$B69,Resource!$E:$AH, 16, FALSE)</f>
        <v>4</v>
      </c>
      <c r="M69" s="34">
        <f>VLOOKUP(ClusterBandung!$B69,Resource!$E:$AH, 17, FALSE)</f>
        <v>4</v>
      </c>
      <c r="N69" s="34">
        <f>VLOOKUP(ClusterBandung!$B69,Resource!$E:$AH, 18, FALSE)</f>
        <v>4</v>
      </c>
      <c r="O69" s="34">
        <f>VLOOKUP(ClusterBandung!$B69,Resource!$E:$AH, 19, FALSE)</f>
        <v>5</v>
      </c>
      <c r="P69" s="34">
        <f>VLOOKUP(ClusterBandung!$B69,Resource!$E:$AH, 20, FALSE)</f>
        <v>4</v>
      </c>
      <c r="Q69" s="34">
        <f>VLOOKUP(ClusterBandung!$B69,Resource!$E:$AH, 21, FALSE)</f>
        <v>5</v>
      </c>
      <c r="R69" s="34">
        <f>VLOOKUP(ClusterBandung!$B69,Resource!$E:$AH, 24, FALSE)</f>
        <v>4</v>
      </c>
      <c r="S69" s="34">
        <f>VLOOKUP(ClusterBandung!$B69,Resource!$E:$AH, 25, FALSE)</f>
        <v>5</v>
      </c>
      <c r="T69" s="34">
        <f>VLOOKUP(ClusterBandung!$B69,Resource!$E:$AH, 26, FALSE)</f>
        <v>4</v>
      </c>
      <c r="U69" s="34">
        <f>VLOOKUP(ClusterBandung!$B69,Resource!$E:$AH, 27, FALSE)</f>
        <v>4</v>
      </c>
      <c r="V69" s="34">
        <f>VLOOKUP(ClusterBandung!$B69,Resource!$E:$AH, 28, FALSE)</f>
        <v>4</v>
      </c>
      <c r="W69" s="34">
        <f>VLOOKUP(ClusterBandung!$B69,Resource!$E:$AH, 29, FALSE)</f>
        <v>4</v>
      </c>
    </row>
    <row r="70" spans="1:23">
      <c r="A70" s="34">
        <v>14</v>
      </c>
      <c r="B70" s="34">
        <v>2702352414</v>
      </c>
      <c r="C70" s="34">
        <f>VLOOKUP(ClusterBandung!$B70,Resource!$E:$AH, 6, FALSE)</f>
        <v>2</v>
      </c>
      <c r="D70" s="34">
        <f>VLOOKUP(ClusterBandung!$B70,Resource!$E:$AH, 7, FALSE)</f>
        <v>4</v>
      </c>
      <c r="E70" s="34">
        <f>VLOOKUP(ClusterBandung!$B70,Resource!$E:$AH, 8, FALSE)</f>
        <v>3</v>
      </c>
      <c r="F70" s="34">
        <f>VLOOKUP(ClusterBandung!$B70,Resource!$E:$AH, 9, FALSE)</f>
        <v>4</v>
      </c>
      <c r="G70" s="34">
        <f>VLOOKUP(ClusterBandung!$B70,Resource!$E:$AH, 10, FALSE)</f>
        <v>4</v>
      </c>
      <c r="H70" s="34">
        <f>VLOOKUP(ClusterBandung!$B70,Resource!$E:$AH, 11, FALSE)</f>
        <v>5</v>
      </c>
      <c r="I70" s="34">
        <f>VLOOKUP(ClusterBandung!$B70,Resource!$E:$AH, 12, FALSE)</f>
        <v>4</v>
      </c>
      <c r="J70" s="34">
        <f>VLOOKUP(ClusterBandung!$B70,Resource!$E:$AH, 13, FALSE)</f>
        <v>4</v>
      </c>
      <c r="K70" s="34">
        <f>VLOOKUP(ClusterBandung!$B70,Resource!$E:$AH, 15, FALSE)</f>
        <v>4</v>
      </c>
      <c r="L70" s="34">
        <f>VLOOKUP(ClusterBandung!$B70,Resource!$E:$AH, 16, FALSE)</f>
        <v>4</v>
      </c>
      <c r="M70" s="34">
        <f>VLOOKUP(ClusterBandung!$B70,Resource!$E:$AH, 17, FALSE)</f>
        <v>4</v>
      </c>
      <c r="N70" s="34">
        <f>VLOOKUP(ClusterBandung!$B70,Resource!$E:$AH, 18, FALSE)</f>
        <v>5</v>
      </c>
      <c r="O70" s="34">
        <f>VLOOKUP(ClusterBandung!$B70,Resource!$E:$AH, 19, FALSE)</f>
        <v>4</v>
      </c>
      <c r="P70" s="34">
        <f>VLOOKUP(ClusterBandung!$B70,Resource!$E:$AH, 20, FALSE)</f>
        <v>4</v>
      </c>
      <c r="Q70" s="34">
        <f>VLOOKUP(ClusterBandung!$B70,Resource!$E:$AH, 21, FALSE)</f>
        <v>4</v>
      </c>
      <c r="R70" s="34">
        <f>VLOOKUP(ClusterBandung!$B70,Resource!$E:$AH, 24, FALSE)</f>
        <v>5</v>
      </c>
      <c r="S70" s="34">
        <f>VLOOKUP(ClusterBandung!$B70,Resource!$E:$AH, 25, FALSE)</f>
        <v>2</v>
      </c>
      <c r="T70" s="34">
        <f>VLOOKUP(ClusterBandung!$B70,Resource!$E:$AH, 26, FALSE)</f>
        <v>5</v>
      </c>
      <c r="U70" s="34">
        <f>VLOOKUP(ClusterBandung!$B70,Resource!$E:$AH, 27, FALSE)</f>
        <v>5</v>
      </c>
      <c r="V70" s="34">
        <f>VLOOKUP(ClusterBandung!$B70,Resource!$E:$AH, 28, FALSE)</f>
        <v>4</v>
      </c>
      <c r="W70" s="34">
        <f>VLOOKUP(ClusterBandung!$B70,Resource!$E:$AH, 29, FALSE)</f>
        <v>4</v>
      </c>
    </row>
    <row r="71" spans="1:23">
      <c r="A71" s="34">
        <v>16</v>
      </c>
      <c r="B71" s="34">
        <v>2702228873</v>
      </c>
      <c r="C71" s="34">
        <f>VLOOKUP(ClusterBandung!$B71,Resource!$E:$AH, 6, FALSE)</f>
        <v>2</v>
      </c>
      <c r="D71" s="34">
        <f>VLOOKUP(ClusterBandung!$B71,Resource!$E:$AH, 7, FALSE)</f>
        <v>3</v>
      </c>
      <c r="E71" s="34">
        <f>VLOOKUP(ClusterBandung!$B71,Resource!$E:$AH, 8, FALSE)</f>
        <v>4</v>
      </c>
      <c r="F71" s="34">
        <f>VLOOKUP(ClusterBandung!$B71,Resource!$E:$AH, 9, FALSE)</f>
        <v>4</v>
      </c>
      <c r="G71" s="34">
        <f>VLOOKUP(ClusterBandung!$B71,Resource!$E:$AH, 10, FALSE)</f>
        <v>4</v>
      </c>
      <c r="H71" s="34">
        <f>VLOOKUP(ClusterBandung!$B71,Resource!$E:$AH, 11, FALSE)</f>
        <v>4</v>
      </c>
      <c r="I71" s="34">
        <f>VLOOKUP(ClusterBandung!$B71,Resource!$E:$AH, 12, FALSE)</f>
        <v>4</v>
      </c>
      <c r="J71" s="34">
        <f>VLOOKUP(ClusterBandung!$B71,Resource!$E:$AH, 13, FALSE)</f>
        <v>4</v>
      </c>
      <c r="K71" s="34">
        <f>VLOOKUP(ClusterBandung!$B71,Resource!$E:$AH, 15, FALSE)</f>
        <v>2</v>
      </c>
      <c r="L71" s="34">
        <f>VLOOKUP(ClusterBandung!$B71,Resource!$E:$AH, 16, FALSE)</f>
        <v>4</v>
      </c>
      <c r="M71" s="34">
        <f>VLOOKUP(ClusterBandung!$B71,Resource!$E:$AH, 17, FALSE)</f>
        <v>2</v>
      </c>
      <c r="N71" s="34">
        <f>VLOOKUP(ClusterBandung!$B71,Resource!$E:$AH, 18, FALSE)</f>
        <v>4</v>
      </c>
      <c r="O71" s="34">
        <f>VLOOKUP(ClusterBandung!$B71,Resource!$E:$AH, 19, FALSE)</f>
        <v>4</v>
      </c>
      <c r="P71" s="34">
        <f>VLOOKUP(ClusterBandung!$B71,Resource!$E:$AH, 20, FALSE)</f>
        <v>4</v>
      </c>
      <c r="Q71" s="34">
        <f>VLOOKUP(ClusterBandung!$B71,Resource!$E:$AH, 21, FALSE)</f>
        <v>4</v>
      </c>
      <c r="R71" s="34">
        <f>VLOOKUP(ClusterBandung!$B71,Resource!$E:$AH, 24, FALSE)</f>
        <v>4</v>
      </c>
      <c r="S71" s="34">
        <f>VLOOKUP(ClusterBandung!$B71,Resource!$E:$AH, 25, FALSE)</f>
        <v>4</v>
      </c>
      <c r="T71" s="34">
        <f>VLOOKUP(ClusterBandung!$B71,Resource!$E:$AH, 26, FALSE)</f>
        <v>4</v>
      </c>
      <c r="U71" s="34">
        <f>VLOOKUP(ClusterBandung!$B71,Resource!$E:$AH, 27, FALSE)</f>
        <v>4</v>
      </c>
      <c r="V71" s="34">
        <f>VLOOKUP(ClusterBandung!$B71,Resource!$E:$AH, 28, FALSE)</f>
        <v>4</v>
      </c>
      <c r="W71" s="34">
        <f>VLOOKUP(ClusterBandung!$B71,Resource!$E:$AH, 29, FALSE)</f>
        <v>4</v>
      </c>
    </row>
    <row r="72" spans="1:23">
      <c r="A72" s="34">
        <v>14</v>
      </c>
      <c r="B72" s="34">
        <v>2702352414</v>
      </c>
      <c r="C72" s="34">
        <f>VLOOKUP(ClusterBandung!$B72,Resource!$E:$AH, 6, FALSE)</f>
        <v>2</v>
      </c>
      <c r="D72" s="34">
        <f>VLOOKUP(ClusterBandung!$B72,Resource!$E:$AH, 7, FALSE)</f>
        <v>4</v>
      </c>
      <c r="E72" s="34">
        <f>VLOOKUP(ClusterBandung!$B72,Resource!$E:$AH, 8, FALSE)</f>
        <v>3</v>
      </c>
      <c r="F72" s="34">
        <f>VLOOKUP(ClusterBandung!$B72,Resource!$E:$AH, 9, FALSE)</f>
        <v>4</v>
      </c>
      <c r="G72" s="34">
        <f>VLOOKUP(ClusterBandung!$B72,Resource!$E:$AH, 10, FALSE)</f>
        <v>4</v>
      </c>
      <c r="H72" s="34">
        <f>VLOOKUP(ClusterBandung!$B72,Resource!$E:$AH, 11, FALSE)</f>
        <v>5</v>
      </c>
      <c r="I72" s="34">
        <f>VLOOKUP(ClusterBandung!$B72,Resource!$E:$AH, 12, FALSE)</f>
        <v>4</v>
      </c>
      <c r="J72" s="34">
        <f>VLOOKUP(ClusterBandung!$B72,Resource!$E:$AH, 13, FALSE)</f>
        <v>4</v>
      </c>
      <c r="K72" s="34">
        <f>VLOOKUP(ClusterBandung!$B72,Resource!$E:$AH, 15, FALSE)</f>
        <v>4</v>
      </c>
      <c r="L72" s="34">
        <f>VLOOKUP(ClusterBandung!$B72,Resource!$E:$AH, 16, FALSE)</f>
        <v>4</v>
      </c>
      <c r="M72" s="34">
        <f>VLOOKUP(ClusterBandung!$B72,Resource!$E:$AH, 17, FALSE)</f>
        <v>4</v>
      </c>
      <c r="N72" s="34">
        <f>VLOOKUP(ClusterBandung!$B72,Resource!$E:$AH, 18, FALSE)</f>
        <v>5</v>
      </c>
      <c r="O72" s="34">
        <f>VLOOKUP(ClusterBandung!$B72,Resource!$E:$AH, 19, FALSE)</f>
        <v>4</v>
      </c>
      <c r="P72" s="34">
        <f>VLOOKUP(ClusterBandung!$B72,Resource!$E:$AH, 20, FALSE)</f>
        <v>4</v>
      </c>
      <c r="Q72" s="34">
        <f>VLOOKUP(ClusterBandung!$B72,Resource!$E:$AH, 21, FALSE)</f>
        <v>4</v>
      </c>
      <c r="R72" s="34">
        <f>VLOOKUP(ClusterBandung!$B72,Resource!$E:$AH, 24, FALSE)</f>
        <v>5</v>
      </c>
      <c r="S72" s="34">
        <f>VLOOKUP(ClusterBandung!$B72,Resource!$E:$AH, 25, FALSE)</f>
        <v>2</v>
      </c>
      <c r="T72" s="34">
        <f>VLOOKUP(ClusterBandung!$B72,Resource!$E:$AH, 26, FALSE)</f>
        <v>5</v>
      </c>
      <c r="U72" s="34">
        <f>VLOOKUP(ClusterBandung!$B72,Resource!$E:$AH, 27, FALSE)</f>
        <v>5</v>
      </c>
      <c r="V72" s="34">
        <f>VLOOKUP(ClusterBandung!$B72,Resource!$E:$AH, 28, FALSE)</f>
        <v>4</v>
      </c>
      <c r="W72" s="34">
        <f>VLOOKUP(ClusterBandung!$B72,Resource!$E:$AH, 29, FALSE)</f>
        <v>4</v>
      </c>
    </row>
    <row r="73" spans="1:23">
      <c r="A73" s="34">
        <v>27</v>
      </c>
      <c r="B73" s="34">
        <v>2702250450</v>
      </c>
      <c r="C73" s="34">
        <f>VLOOKUP(ClusterBandung!$B73,Resource!$E:$AH, 6, FALSE)</f>
        <v>3</v>
      </c>
      <c r="D73" s="34">
        <f>VLOOKUP(ClusterBandung!$B73,Resource!$E:$AH, 7, FALSE)</f>
        <v>4</v>
      </c>
      <c r="E73" s="34">
        <f>VLOOKUP(ClusterBandung!$B73,Resource!$E:$AH, 8, FALSE)</f>
        <v>4</v>
      </c>
      <c r="F73" s="34">
        <f>VLOOKUP(ClusterBandung!$B73,Resource!$E:$AH, 9, FALSE)</f>
        <v>4</v>
      </c>
      <c r="G73" s="34">
        <f>VLOOKUP(ClusterBandung!$B73,Resource!$E:$AH, 10, FALSE)</f>
        <v>4</v>
      </c>
      <c r="H73" s="34">
        <f>VLOOKUP(ClusterBandung!$B73,Resource!$E:$AH, 11, FALSE)</f>
        <v>4</v>
      </c>
      <c r="I73" s="34">
        <f>VLOOKUP(ClusterBandung!$B73,Resource!$E:$AH, 12, FALSE)</f>
        <v>4</v>
      </c>
      <c r="J73" s="34">
        <f>VLOOKUP(ClusterBandung!$B73,Resource!$E:$AH, 13, FALSE)</f>
        <v>4</v>
      </c>
      <c r="K73" s="34">
        <f>VLOOKUP(ClusterBandung!$B73,Resource!$E:$AH, 15, FALSE)</f>
        <v>4</v>
      </c>
      <c r="L73" s="34">
        <f>VLOOKUP(ClusterBandung!$B73,Resource!$E:$AH, 16, FALSE)</f>
        <v>4</v>
      </c>
      <c r="M73" s="34">
        <f>VLOOKUP(ClusterBandung!$B73,Resource!$E:$AH, 17, FALSE)</f>
        <v>4</v>
      </c>
      <c r="N73" s="34">
        <f>VLOOKUP(ClusterBandung!$B73,Resource!$E:$AH, 18, FALSE)</f>
        <v>4</v>
      </c>
      <c r="O73" s="34">
        <f>VLOOKUP(ClusterBandung!$B73,Resource!$E:$AH, 19, FALSE)</f>
        <v>4</v>
      </c>
      <c r="P73" s="34">
        <f>VLOOKUP(ClusterBandung!$B73,Resource!$E:$AH, 20, FALSE)</f>
        <v>4</v>
      </c>
      <c r="Q73" s="34">
        <f>VLOOKUP(ClusterBandung!$B73,Resource!$E:$AH, 21, FALSE)</f>
        <v>4</v>
      </c>
      <c r="R73" s="34">
        <f>VLOOKUP(ClusterBandung!$B73,Resource!$E:$AH, 24, FALSE)</f>
        <v>4</v>
      </c>
      <c r="S73" s="34">
        <f>VLOOKUP(ClusterBandung!$B73,Resource!$E:$AH, 25, FALSE)</f>
        <v>4</v>
      </c>
      <c r="T73" s="34">
        <f>VLOOKUP(ClusterBandung!$B73,Resource!$E:$AH, 26, FALSE)</f>
        <v>4</v>
      </c>
      <c r="U73" s="34">
        <f>VLOOKUP(ClusterBandung!$B73,Resource!$E:$AH, 27, FALSE)</f>
        <v>4</v>
      </c>
      <c r="V73" s="34">
        <f>VLOOKUP(ClusterBandung!$B73,Resource!$E:$AH, 28, FALSE)</f>
        <v>4</v>
      </c>
      <c r="W73" s="34">
        <f>VLOOKUP(ClusterBandung!$B73,Resource!$E:$AH, 29, FALSE)</f>
        <v>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74456-71B8-40FC-9451-2D686E31D187}">
  <dimension ref="A1:V6"/>
  <sheetViews>
    <sheetView workbookViewId="0">
      <selection activeCell="B4" sqref="B4"/>
    </sheetView>
  </sheetViews>
  <sheetFormatPr defaultRowHeight="15"/>
  <cols>
    <col min="1" max="1" width="20.7109375" customWidth="1"/>
    <col min="2" max="2" width="17.28515625" customWidth="1"/>
    <col min="3" max="4" width="18.42578125" customWidth="1"/>
    <col min="5" max="6" width="18.5703125" customWidth="1"/>
    <col min="7" max="7" width="18.42578125" customWidth="1"/>
    <col min="8" max="8" width="18.140625" customWidth="1"/>
    <col min="9" max="10" width="18.42578125" customWidth="1"/>
    <col min="11" max="11" width="18.5703125" customWidth="1"/>
    <col min="12" max="12" width="18" customWidth="1"/>
    <col min="13" max="13" width="18.42578125" customWidth="1"/>
    <col min="14" max="14" width="18.28515625" customWidth="1"/>
    <col min="15" max="16" width="18.42578125" customWidth="1"/>
    <col min="17" max="17" width="18.7109375" customWidth="1"/>
    <col min="18" max="18" width="18.28515625" customWidth="1"/>
    <col min="19" max="21" width="18.42578125" customWidth="1"/>
    <col min="22" max="22" width="18.5703125" customWidth="1"/>
  </cols>
  <sheetData>
    <row r="1" spans="1:22" ht="73.5" customHeight="1">
      <c r="A1" s="39" t="s">
        <v>280</v>
      </c>
      <c r="B1" s="27" t="s">
        <v>9</v>
      </c>
      <c r="C1" s="27" t="s">
        <v>10</v>
      </c>
      <c r="D1" s="27" t="s">
        <v>11</v>
      </c>
      <c r="E1" s="27" t="s">
        <v>12</v>
      </c>
      <c r="F1" s="27" t="s">
        <v>13</v>
      </c>
      <c r="G1" s="27" t="s">
        <v>14</v>
      </c>
      <c r="H1" s="27" t="s">
        <v>15</v>
      </c>
      <c r="I1" s="27" t="s">
        <v>16</v>
      </c>
      <c r="J1" s="27" t="s">
        <v>18</v>
      </c>
      <c r="K1" s="27" t="s">
        <v>19</v>
      </c>
      <c r="L1" s="27" t="s">
        <v>20</v>
      </c>
      <c r="M1" s="27" t="s">
        <v>21</v>
      </c>
      <c r="N1" s="27" t="s">
        <v>22</v>
      </c>
      <c r="O1" s="27" t="s">
        <v>23</v>
      </c>
      <c r="P1" s="27" t="s">
        <v>24</v>
      </c>
      <c r="Q1" s="27" t="s">
        <v>27</v>
      </c>
      <c r="R1" s="27" t="s">
        <v>28</v>
      </c>
      <c r="S1" s="27" t="s">
        <v>29</v>
      </c>
      <c r="T1" s="27" t="s">
        <v>30</v>
      </c>
      <c r="U1" s="27" t="s">
        <v>31</v>
      </c>
      <c r="V1" s="27" t="s">
        <v>32</v>
      </c>
    </row>
    <row r="2" spans="1:22">
      <c r="A2" s="20" t="s">
        <v>324</v>
      </c>
      <c r="B2" s="20">
        <f>AVERAGE(ClusterBandung!C41:C73)</f>
        <v>1.9393939393939394</v>
      </c>
      <c r="C2" s="20">
        <f>AVERAGE(ClusterBandung!D41:D73)</f>
        <v>3.8181818181818183</v>
      </c>
      <c r="D2" s="20">
        <f>AVERAGE(ClusterBandung!E41:E73)</f>
        <v>4</v>
      </c>
      <c r="E2" s="20">
        <f>AVERAGE(ClusterBandung!F41:F73)</f>
        <v>4.0909090909090908</v>
      </c>
      <c r="F2" s="20">
        <f>AVERAGE(ClusterBandung!G41:G73)</f>
        <v>4.1212121212121211</v>
      </c>
      <c r="G2" s="20">
        <f>AVERAGE(ClusterBandung!H41:H73)</f>
        <v>4.3030303030303028</v>
      </c>
      <c r="H2" s="20">
        <f>AVERAGE(ClusterBandung!I41:I73)</f>
        <v>4.1515151515151514</v>
      </c>
      <c r="I2" s="20">
        <f>AVERAGE(ClusterBandung!J41:J73)</f>
        <v>4.2121212121212119</v>
      </c>
      <c r="J2" s="20">
        <f>AVERAGE(ClusterBandung!K41:K73)</f>
        <v>3.8181818181818183</v>
      </c>
      <c r="K2" s="20">
        <f>AVERAGE(ClusterBandung!L41:L73)</f>
        <v>3.9696969696969697</v>
      </c>
      <c r="L2" s="20">
        <f>AVERAGE(ClusterBandung!M41:M73)</f>
        <v>3.606060606060606</v>
      </c>
      <c r="M2" s="20">
        <f>AVERAGE(ClusterBandung!N41:N73)</f>
        <v>4.1212121212121211</v>
      </c>
      <c r="N2" s="20">
        <f>AVERAGE(ClusterBandung!O41:O73)</f>
        <v>4</v>
      </c>
      <c r="O2" s="20">
        <f>AVERAGE(ClusterBandung!P41:P73)</f>
        <v>4</v>
      </c>
      <c r="P2" s="20">
        <f>AVERAGE(ClusterBandung!Q41:Q73)</f>
        <v>4.0606060606060606</v>
      </c>
      <c r="Q2" s="20">
        <f>AVERAGE(ClusterBandung!R41:R73)</f>
        <v>4.2424242424242422</v>
      </c>
      <c r="R2" s="20">
        <f>AVERAGE(ClusterBandung!S41:S73)</f>
        <v>3.9696969696969697</v>
      </c>
      <c r="S2" s="20">
        <f>AVERAGE(ClusterBandung!T41:T73)</f>
        <v>4.1818181818181817</v>
      </c>
      <c r="T2" s="20">
        <f>AVERAGE(ClusterBandung!U41:U73)</f>
        <v>4.1818181818181817</v>
      </c>
      <c r="U2" s="20">
        <f>AVERAGE(ClusterBandung!V41:V73)</f>
        <v>3.6666666666666665</v>
      </c>
      <c r="V2" s="20">
        <f>AVERAGE(ClusterBandung!W41:W73)</f>
        <v>3.9090909090909092</v>
      </c>
    </row>
    <row r="3" spans="1:22">
      <c r="A3" s="20" t="s">
        <v>325</v>
      </c>
      <c r="B3" s="20">
        <f>VAR(ClusterBandung!C41:C73)</f>
        <v>0.6837121212121211</v>
      </c>
      <c r="C3" s="20">
        <f>VAR(ClusterBandung!D41:D73)</f>
        <v>0.27840909090909172</v>
      </c>
      <c r="D3" s="20">
        <f>VAR(ClusterBandung!E41:E73)</f>
        <v>0.1875</v>
      </c>
      <c r="E3" s="20">
        <f>VAR(ClusterBandung!F41:F73)</f>
        <v>8.522727272727279E-2</v>
      </c>
      <c r="F3" s="20">
        <f>VAR(ClusterBandung!G41:G73)</f>
        <v>0.10984848484848482</v>
      </c>
      <c r="G3" s="20">
        <f>VAR(ClusterBandung!H41:H73)</f>
        <v>0.28030303030303116</v>
      </c>
      <c r="H3" s="20">
        <f>VAR(ClusterBandung!I41:I73)</f>
        <v>0.32007575757575779</v>
      </c>
      <c r="I3" s="20">
        <f>VAR(ClusterBandung!J41:J73)</f>
        <v>0.23484848484848442</v>
      </c>
      <c r="J3" s="20">
        <f>VAR(ClusterBandung!K41:K73)</f>
        <v>0.46590909090909172</v>
      </c>
      <c r="K3" s="20">
        <f>VAR(ClusterBandung!L41:L73)</f>
        <v>0.15530303030303033</v>
      </c>
      <c r="L3" s="20">
        <f>VAR(ClusterBandung!M41:M73)</f>
        <v>0.7462121212121211</v>
      </c>
      <c r="M3" s="20">
        <f>VAR(ClusterBandung!N41:N73)</f>
        <v>0.23484848484848442</v>
      </c>
      <c r="N3" s="20">
        <f>VAR(ClusterBandung!O41:O73)</f>
        <v>0.5</v>
      </c>
      <c r="O3" s="20">
        <f>VAR(ClusterBandung!P41:P73)</f>
        <v>0.4375</v>
      </c>
      <c r="P3" s="20">
        <f>VAR(ClusterBandung!Q41:Q73)</f>
        <v>0.5587121212121211</v>
      </c>
      <c r="Q3" s="20">
        <f>VAR(ClusterBandung!R41:R73)</f>
        <v>0.25189393939393767</v>
      </c>
      <c r="R3" s="20">
        <f>VAR(ClusterBandung!S41:S73)</f>
        <v>0.59280303030303116</v>
      </c>
      <c r="S3" s="20">
        <f>VAR(ClusterBandung!T41:T73)</f>
        <v>0.21590909090908994</v>
      </c>
      <c r="T3" s="20">
        <f>VAR(ClusterBandung!U41:U73)</f>
        <v>0.21590909090908994</v>
      </c>
      <c r="U3" s="20">
        <f>VAR(ClusterBandung!V41:V73)</f>
        <v>0.79166666666666607</v>
      </c>
      <c r="V3" s="20">
        <f>VAR(ClusterBandung!W41:W73)</f>
        <v>0.39772727272727337</v>
      </c>
    </row>
    <row r="4" spans="1:22">
      <c r="A4" s="20" t="s">
        <v>326</v>
      </c>
      <c r="B4" s="20">
        <f xml:space="preserve"> _xlfn.STDEV.S(ClusterBandung!C41:C73)</f>
        <v>0.82686886578956464</v>
      </c>
      <c r="C4" s="20">
        <f xml:space="preserve"> _xlfn.STDEV.S(ClusterBandung!D41:D73)</f>
        <v>0.5276448530110871</v>
      </c>
      <c r="D4" s="20">
        <f xml:space="preserve"> _xlfn.STDEV.S(ClusterBandung!E41:E73)</f>
        <v>0.4330127018922193</v>
      </c>
      <c r="E4" s="20">
        <f xml:space="preserve"> _xlfn.STDEV.S(ClusterBandung!F41:F73)</f>
        <v>0.29193710406057122</v>
      </c>
      <c r="F4" s="20">
        <f xml:space="preserve"> _xlfn.STDEV.S(ClusterBandung!G41:G73)</f>
        <v>0.33143398263980839</v>
      </c>
      <c r="G4" s="20">
        <f xml:space="preserve"> _xlfn.STDEV.S(ClusterBandung!H41:H73)</f>
        <v>0.52943652150473253</v>
      </c>
      <c r="H4" s="20">
        <f xml:space="preserve"> _xlfn.STDEV.S(ClusterBandung!I41:I73)</f>
        <v>0.56575238185601817</v>
      </c>
      <c r="I4" s="20">
        <f xml:space="preserve"> _xlfn.STDEV.S(ClusterBandung!J41:J73)</f>
        <v>0.48461168459755943</v>
      </c>
      <c r="J4" s="20">
        <f xml:space="preserve"> _xlfn.STDEV.S(ClusterBandung!K41:K73)</f>
        <v>0.68257533716732821</v>
      </c>
      <c r="K4" s="20">
        <f xml:space="preserve"> _xlfn.STDEV.S(ClusterBandung!L41:L73)</f>
        <v>0.39408505465575616</v>
      </c>
      <c r="L4" s="20">
        <f xml:space="preserve"> _xlfn.STDEV.S(ClusterBandung!M41:M73)</f>
        <v>0.86383570267274845</v>
      </c>
      <c r="M4" s="20">
        <f xml:space="preserve"> _xlfn.STDEV.S(ClusterBandung!N41:N73)</f>
        <v>0.48461168459755943</v>
      </c>
      <c r="N4" s="20">
        <f xml:space="preserve"> _xlfn.STDEV.S(ClusterBandung!O41:O73)</f>
        <v>0.70710678118654757</v>
      </c>
      <c r="O4" s="20">
        <f xml:space="preserve"> _xlfn.STDEV.S(ClusterBandung!P41:P73)</f>
        <v>0.66143782776614768</v>
      </c>
      <c r="P4" s="20">
        <f xml:space="preserve"> _xlfn.STDEV.S(ClusterBandung!Q41:Q73)</f>
        <v>0.74747048183331033</v>
      </c>
      <c r="Q4" s="20">
        <f xml:space="preserve"> _xlfn.STDEV.S(ClusterBandung!R41:R73)</f>
        <v>0.5018903659106615</v>
      </c>
      <c r="R4" s="20">
        <f xml:space="preserve"> _xlfn.STDEV.S(ClusterBandung!S41:S73)</f>
        <v>0.76993703008949455</v>
      </c>
      <c r="S4" s="20">
        <f xml:space="preserve"> _xlfn.STDEV.S(ClusterBandung!T41:T73)</f>
        <v>0.46466018864229153</v>
      </c>
      <c r="T4" s="20">
        <f xml:space="preserve"> _xlfn.STDEV.S(ClusterBandung!U41:U73)</f>
        <v>0.46466018864229153</v>
      </c>
      <c r="U4" s="20">
        <f xml:space="preserve"> _xlfn.STDEV.S(ClusterBandung!V41:V73)</f>
        <v>0.88975652100260894</v>
      </c>
      <c r="V4" s="20">
        <f xml:space="preserve"> _xlfn.STDEV.S(ClusterBandung!W41:W73)</f>
        <v>0.6306562238868918</v>
      </c>
    </row>
    <row r="6" spans="1:22" ht="45.75">
      <c r="A6" s="52" t="s">
        <v>327</v>
      </c>
      <c r="B6" s="28"/>
      <c r="C6" s="28"/>
      <c r="D6" s="28"/>
      <c r="E6" s="28"/>
      <c r="F6" s="28"/>
      <c r="G6" s="28"/>
      <c r="H6" s="28"/>
      <c r="I6" s="28"/>
      <c r="J6" s="28"/>
      <c r="K6" s="28"/>
      <c r="L6" s="28"/>
      <c r="M6" s="28"/>
      <c r="N6" s="28"/>
      <c r="O6" s="28"/>
      <c r="P6" s="28"/>
      <c r="Q6" s="28"/>
      <c r="R6" s="28"/>
      <c r="S6" s="28"/>
      <c r="T6" s="28"/>
      <c r="U6" s="28"/>
      <c r="V6" s="28"/>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59CE1-4043-49A0-8150-3B9B0AFCF4FA}">
  <dimension ref="A1:W41"/>
  <sheetViews>
    <sheetView topLeftCell="A14" workbookViewId="0">
      <selection activeCell="C25" sqref="C25"/>
    </sheetView>
  </sheetViews>
  <sheetFormatPr defaultRowHeight="15"/>
  <cols>
    <col min="1" max="1" width="8.7109375" customWidth="1"/>
    <col min="2" max="2" width="11.85546875" customWidth="1"/>
    <col min="3" max="3" width="17.28515625" customWidth="1"/>
    <col min="4" max="5" width="18.42578125" customWidth="1"/>
    <col min="6" max="7" width="18.5703125" customWidth="1"/>
    <col min="8" max="8" width="18.42578125" customWidth="1"/>
    <col min="9" max="9" width="18.140625" customWidth="1"/>
    <col min="10" max="11" width="18.42578125" customWidth="1"/>
    <col min="12" max="12" width="18.5703125" customWidth="1"/>
    <col min="13" max="13" width="18" customWidth="1"/>
    <col min="14" max="14" width="18.42578125" customWidth="1"/>
    <col min="15" max="15" width="18.28515625" customWidth="1"/>
    <col min="16" max="17" width="18.42578125" customWidth="1"/>
    <col min="18" max="18" width="18.7109375" customWidth="1"/>
    <col min="19" max="19" width="18.28515625" customWidth="1"/>
    <col min="20" max="22" width="18.42578125" customWidth="1"/>
    <col min="23" max="23" width="18.5703125" customWidth="1"/>
  </cols>
  <sheetData>
    <row r="1" spans="1:5">
      <c r="A1" s="25" t="s">
        <v>0</v>
      </c>
      <c r="B1" s="25" t="s">
        <v>272</v>
      </c>
      <c r="C1" s="25" t="s">
        <v>321</v>
      </c>
      <c r="D1" s="25" t="s">
        <v>322</v>
      </c>
    </row>
    <row r="2" spans="1:5">
      <c r="A2" s="25">
        <v>1</v>
      </c>
      <c r="B2" s="25">
        <v>2702311566</v>
      </c>
      <c r="C2" s="25">
        <f ca="1">RANDBETWEEN(1,19)</f>
        <v>5</v>
      </c>
      <c r="D2" s="44">
        <v>2</v>
      </c>
      <c r="E2" s="45">
        <f>VLOOKUP(D2,A:B,2,FALSE)</f>
        <v>2702257620</v>
      </c>
    </row>
    <row r="3" spans="1:5">
      <c r="A3" s="25">
        <v>2</v>
      </c>
      <c r="B3" s="25">
        <v>2702257620</v>
      </c>
      <c r="C3" s="25">
        <f ca="1">RANDBETWEEN(1,19)</f>
        <v>8</v>
      </c>
      <c r="D3" s="44">
        <v>9</v>
      </c>
      <c r="E3" s="45">
        <f>VLOOKUP(D3,A:B,2,FALSE)</f>
        <v>2702301810</v>
      </c>
    </row>
    <row r="4" spans="1:5">
      <c r="A4" s="25">
        <v>3</v>
      </c>
      <c r="B4" s="25">
        <v>2702369674</v>
      </c>
      <c r="C4" s="25">
        <f ca="1">RANDBETWEEN(1,19)</f>
        <v>7</v>
      </c>
      <c r="D4" s="44">
        <v>15</v>
      </c>
      <c r="E4" s="45">
        <f>VLOOKUP(D4,A:B,2,FALSE)</f>
        <v>2702271373</v>
      </c>
    </row>
    <row r="5" spans="1:5">
      <c r="A5" s="25">
        <v>4</v>
      </c>
      <c r="B5" s="25">
        <v>2702351784</v>
      </c>
      <c r="C5" s="25">
        <f ca="1">RANDBETWEEN(1,19)</f>
        <v>13</v>
      </c>
      <c r="D5" s="44">
        <v>3</v>
      </c>
      <c r="E5" s="45">
        <f>VLOOKUP(D5,A:B,2,FALSE)</f>
        <v>2702369674</v>
      </c>
    </row>
    <row r="6" spans="1:5">
      <c r="A6" s="25">
        <v>5</v>
      </c>
      <c r="B6" s="25">
        <v>2702211046</v>
      </c>
      <c r="C6" s="25">
        <f ca="1">RANDBETWEEN(1,19)</f>
        <v>9</v>
      </c>
      <c r="D6" s="44">
        <v>13</v>
      </c>
      <c r="E6" s="45">
        <f>VLOOKUP(D6,A:B,2,FALSE)</f>
        <v>2702277175</v>
      </c>
    </row>
    <row r="7" spans="1:5">
      <c r="A7" s="25">
        <v>6</v>
      </c>
      <c r="B7" s="25">
        <v>2702294351</v>
      </c>
      <c r="C7" s="25">
        <f ca="1">RANDBETWEEN(1,19)</f>
        <v>1</v>
      </c>
      <c r="D7" s="44">
        <v>15</v>
      </c>
      <c r="E7" s="45">
        <f>VLOOKUP(D7,A:B,2,FALSE)</f>
        <v>2702271373</v>
      </c>
    </row>
    <row r="8" spans="1:5">
      <c r="A8" s="25">
        <v>7</v>
      </c>
      <c r="B8" s="25">
        <v>2702343914</v>
      </c>
      <c r="C8" s="25">
        <f ca="1">RANDBETWEEN(1,19)</f>
        <v>9</v>
      </c>
      <c r="D8" s="44">
        <v>16</v>
      </c>
      <c r="E8" s="45">
        <f>VLOOKUP(D8,A:B,2,FALSE)</f>
        <v>2702293922</v>
      </c>
    </row>
    <row r="9" spans="1:5">
      <c r="A9" s="25">
        <v>8</v>
      </c>
      <c r="B9" s="25">
        <v>2702224295</v>
      </c>
      <c r="C9" s="25">
        <f ca="1">RANDBETWEEN(1,19)</f>
        <v>16</v>
      </c>
      <c r="D9" s="44">
        <v>14</v>
      </c>
      <c r="E9" s="45">
        <f>VLOOKUP(D9,A:B,2,FALSE)</f>
        <v>2702386730</v>
      </c>
    </row>
    <row r="10" spans="1:5">
      <c r="A10" s="25">
        <v>9</v>
      </c>
      <c r="B10" s="25">
        <v>2702301810</v>
      </c>
      <c r="C10" s="25">
        <f ca="1">RANDBETWEEN(1,19)</f>
        <v>2</v>
      </c>
      <c r="D10" s="44">
        <v>11</v>
      </c>
      <c r="E10" s="45">
        <f>VLOOKUP(D10,A:B,2,FALSE)</f>
        <v>2702262330</v>
      </c>
    </row>
    <row r="11" spans="1:5">
      <c r="A11" s="25">
        <v>10</v>
      </c>
      <c r="B11" s="25">
        <v>2702274652</v>
      </c>
      <c r="C11" s="25">
        <f ca="1">RANDBETWEEN(1,19)</f>
        <v>9</v>
      </c>
      <c r="D11" s="44">
        <v>9</v>
      </c>
      <c r="E11" s="45">
        <f>VLOOKUP(D11,A:B,2,FALSE)</f>
        <v>2702301810</v>
      </c>
    </row>
    <row r="12" spans="1:5">
      <c r="A12" s="25">
        <v>11</v>
      </c>
      <c r="B12" s="25">
        <v>2702262330</v>
      </c>
      <c r="C12" s="25">
        <f ca="1">RANDBETWEEN(1,19)</f>
        <v>6</v>
      </c>
      <c r="D12" s="44">
        <v>2</v>
      </c>
      <c r="E12" s="45">
        <f>VLOOKUP(D12,A:B,2,FALSE)</f>
        <v>2702257620</v>
      </c>
    </row>
    <row r="13" spans="1:5">
      <c r="A13" s="25">
        <v>12</v>
      </c>
      <c r="B13" s="25">
        <v>2702278625</v>
      </c>
      <c r="C13" s="25">
        <f ca="1">RANDBETWEEN(1,19)</f>
        <v>19</v>
      </c>
      <c r="D13" s="44">
        <v>18</v>
      </c>
      <c r="E13" s="45">
        <f>VLOOKUP(D13,A:B,2,FALSE)</f>
        <v>2702356974</v>
      </c>
    </row>
    <row r="14" spans="1:5">
      <c r="A14" s="25">
        <v>13</v>
      </c>
      <c r="B14" s="25">
        <v>2702277175</v>
      </c>
      <c r="C14" s="25">
        <f ca="1">RANDBETWEEN(1,19)</f>
        <v>12</v>
      </c>
      <c r="D14" s="44">
        <v>6</v>
      </c>
      <c r="E14" s="45">
        <f>VLOOKUP(D14,A:B,2,FALSE)</f>
        <v>2702294351</v>
      </c>
    </row>
    <row r="15" spans="1:5">
      <c r="A15" s="25">
        <v>14</v>
      </c>
      <c r="B15" s="25">
        <v>2702386730</v>
      </c>
      <c r="C15" s="25">
        <f ca="1">RANDBETWEEN(1,19)</f>
        <v>14</v>
      </c>
      <c r="D15" s="44">
        <v>18</v>
      </c>
      <c r="E15" s="45">
        <f>VLOOKUP(D15,A:B,2,FALSE)</f>
        <v>2702356974</v>
      </c>
    </row>
    <row r="16" spans="1:5">
      <c r="A16" s="25">
        <v>15</v>
      </c>
      <c r="B16" s="25">
        <v>2702271373</v>
      </c>
      <c r="C16" s="25">
        <f ca="1">RANDBETWEEN(1,19)</f>
        <v>15</v>
      </c>
      <c r="D16" s="44">
        <v>15</v>
      </c>
      <c r="E16" s="45">
        <f>VLOOKUP(D16,A:B,2,FALSE)</f>
        <v>2702271373</v>
      </c>
    </row>
    <row r="17" spans="1:23">
      <c r="A17" s="25">
        <v>16</v>
      </c>
      <c r="B17" s="25">
        <v>2702293922</v>
      </c>
      <c r="C17" s="25">
        <f ca="1">RANDBETWEEN(1,19)</f>
        <v>7</v>
      </c>
      <c r="D17" s="44">
        <v>14</v>
      </c>
      <c r="E17" s="45">
        <f>VLOOKUP(D17,A:B,2,FALSE)</f>
        <v>2702386730</v>
      </c>
    </row>
    <row r="18" spans="1:23">
      <c r="A18" s="25">
        <v>17</v>
      </c>
      <c r="B18" s="25">
        <v>2702331990</v>
      </c>
      <c r="C18" s="25">
        <f ca="1">RANDBETWEEN(1,19)</f>
        <v>15</v>
      </c>
      <c r="D18" s="44">
        <v>10</v>
      </c>
      <c r="E18" s="45">
        <f>VLOOKUP(D18,A:B,2,FALSE)</f>
        <v>2702274652</v>
      </c>
    </row>
    <row r="19" spans="1:23">
      <c r="A19" s="25">
        <v>18</v>
      </c>
      <c r="B19" s="25">
        <v>2702356974</v>
      </c>
      <c r="C19" s="25">
        <f ca="1">RANDBETWEEN(1,19)</f>
        <v>1</v>
      </c>
      <c r="D19" s="44">
        <v>1</v>
      </c>
      <c r="E19" s="45">
        <f>VLOOKUP(D19,A:B,2,FALSE)</f>
        <v>2702311566</v>
      </c>
    </row>
    <row r="20" spans="1:23">
      <c r="A20" s="25">
        <v>19</v>
      </c>
      <c r="B20" s="25">
        <v>2702309391</v>
      </c>
      <c r="C20" s="25">
        <f ca="1">RANDBETWEEN(1,19)</f>
        <v>17</v>
      </c>
      <c r="D20" s="26">
        <v>5</v>
      </c>
      <c r="E20" s="20">
        <f>VLOOKUP(D20,A:B,2,FALSE)</f>
        <v>2702211046</v>
      </c>
    </row>
    <row r="22" spans="1:23">
      <c r="B22" t="s">
        <v>323</v>
      </c>
    </row>
    <row r="23" spans="1:23" ht="91.5">
      <c r="A23" s="35" t="s">
        <v>0</v>
      </c>
      <c r="B23" s="35" t="s">
        <v>272</v>
      </c>
      <c r="C23" s="34" t="s">
        <v>9</v>
      </c>
      <c r="D23" s="34" t="s">
        <v>10</v>
      </c>
      <c r="E23" s="34" t="s">
        <v>11</v>
      </c>
      <c r="F23" s="34" t="s">
        <v>12</v>
      </c>
      <c r="G23" s="34" t="s">
        <v>13</v>
      </c>
      <c r="H23" s="34" t="s">
        <v>14</v>
      </c>
      <c r="I23" s="34" t="s">
        <v>15</v>
      </c>
      <c r="J23" s="34" t="s">
        <v>16</v>
      </c>
      <c r="K23" s="34" t="s">
        <v>18</v>
      </c>
      <c r="L23" s="34" t="s">
        <v>19</v>
      </c>
      <c r="M23" s="34" t="s">
        <v>20</v>
      </c>
      <c r="N23" s="34" t="s">
        <v>21</v>
      </c>
      <c r="O23" s="34" t="s">
        <v>22</v>
      </c>
      <c r="P23" s="34" t="s">
        <v>23</v>
      </c>
      <c r="Q23" s="34" t="s">
        <v>24</v>
      </c>
      <c r="R23" s="34" t="s">
        <v>27</v>
      </c>
      <c r="S23" s="34" t="s">
        <v>28</v>
      </c>
      <c r="T23" s="34" t="s">
        <v>29</v>
      </c>
      <c r="U23" s="34" t="s">
        <v>30</v>
      </c>
      <c r="V23" s="34" t="s">
        <v>31</v>
      </c>
      <c r="W23" s="34" t="s">
        <v>32</v>
      </c>
    </row>
    <row r="24" spans="1:23">
      <c r="A24" s="35">
        <v>2</v>
      </c>
      <c r="B24" s="35">
        <v>2702257620</v>
      </c>
      <c r="C24" s="35">
        <f>VLOOKUP(ClusterMalang!$B24,Resource!$E:$AH, 6, FALSE)</f>
        <v>1</v>
      </c>
      <c r="D24" s="35">
        <f>VLOOKUP(ClusterMalang!$B24,Resource!$E:$AH, 7, FALSE)</f>
        <v>5</v>
      </c>
      <c r="E24" s="35">
        <f>VLOOKUP(ClusterMalang!$B24,Resource!$E:$AH, 8, FALSE)</f>
        <v>4</v>
      </c>
      <c r="F24" s="35">
        <f>VLOOKUP(ClusterMalang!$B24,Resource!$E:$AH, 9, FALSE)</f>
        <v>3</v>
      </c>
      <c r="G24" s="35">
        <f>VLOOKUP(ClusterMalang!$B24,Resource!$E:$AH, 10, FALSE)</f>
        <v>4</v>
      </c>
      <c r="H24" s="35">
        <f>VLOOKUP(ClusterMalang!$B24,Resource!$E:$AH, 11, FALSE)</f>
        <v>3</v>
      </c>
      <c r="I24" s="35">
        <f>VLOOKUP(ClusterMalang!$B24,Resource!$E:$AH, 12, FALSE)</f>
        <v>2</v>
      </c>
      <c r="J24" s="35">
        <f>VLOOKUP(ClusterMalang!$B24,Resource!$E:$AH, 13, FALSE)</f>
        <v>5</v>
      </c>
      <c r="K24" s="35">
        <f>VLOOKUP(ClusterMalang!$B24,Resource!$E:$AH, 15, FALSE)</f>
        <v>5</v>
      </c>
      <c r="L24" s="35">
        <f>VLOOKUP(ClusterMalang!$B24,Resource!$E:$AH, 16, FALSE)</f>
        <v>4</v>
      </c>
      <c r="M24" s="35">
        <f>VLOOKUP(ClusterMalang!$B24,Resource!$E:$AH, 17, FALSE)</f>
        <v>3</v>
      </c>
      <c r="N24" s="35">
        <f>VLOOKUP(ClusterMalang!$B24,Resource!$E:$AH, 18, FALSE)</f>
        <v>4</v>
      </c>
      <c r="O24" s="35">
        <f>VLOOKUP(ClusterMalang!$B24,Resource!$E:$AH, 19, FALSE)</f>
        <v>2</v>
      </c>
      <c r="P24" s="35">
        <f>VLOOKUP(ClusterMalang!$B24,Resource!$E:$AH, 20, FALSE)</f>
        <v>5</v>
      </c>
      <c r="Q24" s="35">
        <f>VLOOKUP(ClusterMalang!$B24,Resource!$E:$AH, 21, FALSE)</f>
        <v>4</v>
      </c>
      <c r="R24" s="35">
        <f>VLOOKUP(ClusterMalang!$B24,Resource!$E:$AH, 24, FALSE)</f>
        <v>5</v>
      </c>
      <c r="S24" s="35">
        <f>VLOOKUP(ClusterMalang!$B24,Resource!$E:$AH, 25, FALSE)</f>
        <v>4</v>
      </c>
      <c r="T24" s="35">
        <f>VLOOKUP(ClusterMalang!$B24,Resource!$E:$AH, 26, FALSE)</f>
        <v>4</v>
      </c>
      <c r="U24" s="35">
        <f>VLOOKUP(ClusterMalang!$B24,Resource!$E:$AH, 27, FALSE)</f>
        <v>4</v>
      </c>
      <c r="V24" s="35">
        <f>VLOOKUP(ClusterMalang!$B24,Resource!$E:$AH, 28, FALSE)</f>
        <v>3</v>
      </c>
      <c r="W24" s="35">
        <f>VLOOKUP(ClusterMalang!$B24,Resource!$E:$AH, 29, FALSE)</f>
        <v>3</v>
      </c>
    </row>
    <row r="25" spans="1:23">
      <c r="A25" s="35">
        <v>9</v>
      </c>
      <c r="B25" s="35">
        <v>2702301810</v>
      </c>
      <c r="C25">
        <f>VLOOKUP(ClusterMalang!$B25,Resource!$E:$AH, 6, FALSE)</f>
        <v>1</v>
      </c>
      <c r="D25" s="35">
        <f>VLOOKUP(ClusterMalang!$B25,Resource!$E:$AH, 7, FALSE)</f>
        <v>3</v>
      </c>
      <c r="E25" s="35">
        <f>VLOOKUP(ClusterMalang!$B25,Resource!$E:$AH, 8, FALSE)</f>
        <v>4</v>
      </c>
      <c r="F25" s="35">
        <f>VLOOKUP(ClusterMalang!$B25,Resource!$E:$AH, 9, FALSE)</f>
        <v>2</v>
      </c>
      <c r="G25" s="35">
        <f>VLOOKUP(ClusterMalang!$B25,Resource!$E:$AH, 10, FALSE)</f>
        <v>2</v>
      </c>
      <c r="H25" s="35">
        <f>VLOOKUP(ClusterMalang!$B25,Resource!$E:$AH, 11, FALSE)</f>
        <v>4</v>
      </c>
      <c r="I25" s="35">
        <f>VLOOKUP(ClusterMalang!$B25,Resource!$E:$AH, 12, FALSE)</f>
        <v>4</v>
      </c>
      <c r="J25" s="35">
        <f>VLOOKUP(ClusterMalang!$B25,Resource!$E:$AH, 13, FALSE)</f>
        <v>4</v>
      </c>
      <c r="K25" s="35">
        <f>VLOOKUP(ClusterMalang!$B25,Resource!$E:$AH, 15, FALSE)</f>
        <v>4</v>
      </c>
      <c r="L25" s="35">
        <f>VLOOKUP(ClusterMalang!$B25,Resource!$E:$AH, 16, FALSE)</f>
        <v>4</v>
      </c>
      <c r="M25" s="35">
        <f>VLOOKUP(ClusterMalang!$B25,Resource!$E:$AH, 17, FALSE)</f>
        <v>2</v>
      </c>
      <c r="N25" s="35">
        <f>VLOOKUP(ClusterMalang!$B25,Resource!$E:$AH, 18, FALSE)</f>
        <v>3</v>
      </c>
      <c r="O25" s="35">
        <f>VLOOKUP(ClusterMalang!$B25,Resource!$E:$AH, 19, FALSE)</f>
        <v>3</v>
      </c>
      <c r="P25" s="35">
        <f>VLOOKUP(ClusterMalang!$B25,Resource!$E:$AH, 20, FALSE)</f>
        <v>2</v>
      </c>
      <c r="Q25" s="35">
        <f>VLOOKUP(ClusterMalang!$B25,Resource!$E:$AH, 21, FALSE)</f>
        <v>2</v>
      </c>
      <c r="R25" s="35">
        <f>VLOOKUP(ClusterMalang!$B25,Resource!$E:$AH, 24, FALSE)</f>
        <v>5</v>
      </c>
      <c r="S25" s="35">
        <f>VLOOKUP(ClusterMalang!$B25,Resource!$E:$AH, 25, FALSE)</f>
        <v>4</v>
      </c>
      <c r="T25" s="35">
        <f>VLOOKUP(ClusterMalang!$B25,Resource!$E:$AH, 26, FALSE)</f>
        <v>4</v>
      </c>
      <c r="U25" s="35">
        <f>VLOOKUP(ClusterMalang!$B25,Resource!$E:$AH, 27, FALSE)</f>
        <v>4</v>
      </c>
      <c r="V25" s="35">
        <f>VLOOKUP(ClusterMalang!$B25,Resource!$E:$AH, 28, FALSE)</f>
        <v>2</v>
      </c>
      <c r="W25" s="35">
        <f>VLOOKUP(ClusterMalang!$B25,Resource!$E:$AH, 29, FALSE)</f>
        <v>2</v>
      </c>
    </row>
    <row r="26" spans="1:23">
      <c r="A26" s="35">
        <v>15</v>
      </c>
      <c r="B26" s="35">
        <v>2702271373</v>
      </c>
      <c r="C26" s="35">
        <f>VLOOKUP(ClusterMalang!$B26,Resource!$E:$AH, 6, FALSE)</f>
        <v>1</v>
      </c>
      <c r="D26" s="35">
        <f>VLOOKUP(ClusterMalang!$B26,Resource!$E:$AH, 7, FALSE)</f>
        <v>4</v>
      </c>
      <c r="E26" s="35">
        <f>VLOOKUP(ClusterMalang!$B26,Resource!$E:$AH, 8, FALSE)</f>
        <v>4</v>
      </c>
      <c r="F26" s="35">
        <f>VLOOKUP(ClusterMalang!$B26,Resource!$E:$AH, 9, FALSE)</f>
        <v>4</v>
      </c>
      <c r="G26" s="35">
        <f>VLOOKUP(ClusterMalang!$B26,Resource!$E:$AH, 10, FALSE)</f>
        <v>4</v>
      </c>
      <c r="H26" s="35">
        <f>VLOOKUP(ClusterMalang!$B26,Resource!$E:$AH, 11, FALSE)</f>
        <v>4</v>
      </c>
      <c r="I26" s="35">
        <f>VLOOKUP(ClusterMalang!$B26,Resource!$E:$AH, 12, FALSE)</f>
        <v>4</v>
      </c>
      <c r="J26" s="35">
        <f>VLOOKUP(ClusterMalang!$B26,Resource!$E:$AH, 13, FALSE)</f>
        <v>4</v>
      </c>
      <c r="K26" s="35">
        <f>VLOOKUP(ClusterMalang!$B26,Resource!$E:$AH, 15, FALSE)</f>
        <v>4</v>
      </c>
      <c r="L26" s="35">
        <f>VLOOKUP(ClusterMalang!$B26,Resource!$E:$AH, 16, FALSE)</f>
        <v>4</v>
      </c>
      <c r="M26" s="35">
        <f>VLOOKUP(ClusterMalang!$B26,Resource!$E:$AH, 17, FALSE)</f>
        <v>4</v>
      </c>
      <c r="N26" s="35">
        <f>VLOOKUP(ClusterMalang!$B26,Resource!$E:$AH, 18, FALSE)</f>
        <v>4</v>
      </c>
      <c r="O26" s="35">
        <f>VLOOKUP(ClusterMalang!$B26,Resource!$E:$AH, 19, FALSE)</f>
        <v>4</v>
      </c>
      <c r="P26" s="35">
        <f>VLOOKUP(ClusterMalang!$B26,Resource!$E:$AH, 20, FALSE)</f>
        <v>4</v>
      </c>
      <c r="Q26" s="35">
        <f>VLOOKUP(ClusterMalang!$B26,Resource!$E:$AH, 21, FALSE)</f>
        <v>4</v>
      </c>
      <c r="R26" s="35">
        <f>VLOOKUP(ClusterMalang!$B26,Resource!$E:$AH, 24, FALSE)</f>
        <v>4</v>
      </c>
      <c r="S26" s="35">
        <f>VLOOKUP(ClusterMalang!$B26,Resource!$E:$AH, 25, FALSE)</f>
        <v>4</v>
      </c>
      <c r="T26" s="35">
        <f>VLOOKUP(ClusterMalang!$B26,Resource!$E:$AH, 26, FALSE)</f>
        <v>4</v>
      </c>
      <c r="U26" s="35">
        <f>VLOOKUP(ClusterMalang!$B26,Resource!$E:$AH, 27, FALSE)</f>
        <v>4</v>
      </c>
      <c r="V26" s="35">
        <f>VLOOKUP(ClusterMalang!$B26,Resource!$E:$AH, 28, FALSE)</f>
        <v>4</v>
      </c>
      <c r="W26" s="35">
        <f>VLOOKUP(ClusterMalang!$B26,Resource!$E:$AH, 29, FALSE)</f>
        <v>4</v>
      </c>
    </row>
    <row r="27" spans="1:23">
      <c r="A27" s="35">
        <v>3</v>
      </c>
      <c r="B27" s="35">
        <v>2702369674</v>
      </c>
      <c r="C27" s="35">
        <f>VLOOKUP(ClusterMalang!$B27,Resource!$E:$AH, 6, FALSE)</f>
        <v>0</v>
      </c>
      <c r="D27" s="35">
        <f>VLOOKUP(ClusterMalang!$B27,Resource!$E:$AH, 7, FALSE)</f>
        <v>4</v>
      </c>
      <c r="E27" s="35">
        <f>VLOOKUP(ClusterMalang!$B27,Resource!$E:$AH, 8, FALSE)</f>
        <v>4</v>
      </c>
      <c r="F27" s="35">
        <f>VLOOKUP(ClusterMalang!$B27,Resource!$E:$AH, 9, FALSE)</f>
        <v>4</v>
      </c>
      <c r="G27" s="35">
        <f>VLOOKUP(ClusterMalang!$B27,Resource!$E:$AH, 10, FALSE)</f>
        <v>4</v>
      </c>
      <c r="H27" s="35">
        <f>VLOOKUP(ClusterMalang!$B27,Resource!$E:$AH, 11, FALSE)</f>
        <v>5</v>
      </c>
      <c r="I27" s="35">
        <f>VLOOKUP(ClusterMalang!$B27,Resource!$E:$AH, 12, FALSE)</f>
        <v>5</v>
      </c>
      <c r="J27" s="35">
        <f>VLOOKUP(ClusterMalang!$B27,Resource!$E:$AH, 13, FALSE)</f>
        <v>5</v>
      </c>
      <c r="K27" s="35">
        <f>VLOOKUP(ClusterMalang!$B27,Resource!$E:$AH, 15, FALSE)</f>
        <v>4</v>
      </c>
      <c r="L27" s="35">
        <f>VLOOKUP(ClusterMalang!$B27,Resource!$E:$AH, 16, FALSE)</f>
        <v>3</v>
      </c>
      <c r="M27" s="35">
        <f>VLOOKUP(ClusterMalang!$B27,Resource!$E:$AH, 17, FALSE)</f>
        <v>4</v>
      </c>
      <c r="N27" s="35">
        <f>VLOOKUP(ClusterMalang!$B27,Resource!$E:$AH, 18, FALSE)</f>
        <v>4</v>
      </c>
      <c r="O27" s="35">
        <f>VLOOKUP(ClusterMalang!$B27,Resource!$E:$AH, 19, FALSE)</f>
        <v>3</v>
      </c>
      <c r="P27" s="35">
        <f>VLOOKUP(ClusterMalang!$B27,Resource!$E:$AH, 20, FALSE)</f>
        <v>4</v>
      </c>
      <c r="Q27" s="35">
        <f>VLOOKUP(ClusterMalang!$B27,Resource!$E:$AH, 21, FALSE)</f>
        <v>4</v>
      </c>
      <c r="R27" s="35">
        <f>VLOOKUP(ClusterMalang!$B27,Resource!$E:$AH, 24, FALSE)</f>
        <v>4</v>
      </c>
      <c r="S27" s="35">
        <f>VLOOKUP(ClusterMalang!$B27,Resource!$E:$AH, 25, FALSE)</f>
        <v>5</v>
      </c>
      <c r="T27" s="35">
        <f>VLOOKUP(ClusterMalang!$B27,Resource!$E:$AH, 26, FALSE)</f>
        <v>5</v>
      </c>
      <c r="U27" s="35">
        <f>VLOOKUP(ClusterMalang!$B27,Resource!$E:$AH, 27, FALSE)</f>
        <v>4</v>
      </c>
      <c r="V27" s="35">
        <f>VLOOKUP(ClusterMalang!$B27,Resource!$E:$AH, 28, FALSE)</f>
        <v>5</v>
      </c>
      <c r="W27" s="35">
        <f>VLOOKUP(ClusterMalang!$B27,Resource!$E:$AH, 29, FALSE)</f>
        <v>5</v>
      </c>
    </row>
    <row r="28" spans="1:23">
      <c r="A28" s="35">
        <v>13</v>
      </c>
      <c r="B28" s="35">
        <v>2702277175</v>
      </c>
      <c r="C28" s="35">
        <f>VLOOKUP(ClusterMalang!$B28,Resource!$E:$AH, 6, FALSE)</f>
        <v>3</v>
      </c>
      <c r="D28" s="35">
        <f>VLOOKUP(ClusterMalang!$B28,Resource!$E:$AH, 7, FALSE)</f>
        <v>3</v>
      </c>
      <c r="E28" s="35">
        <f>VLOOKUP(ClusterMalang!$B28,Resource!$E:$AH, 8, FALSE)</f>
        <v>5</v>
      </c>
      <c r="F28" s="35">
        <f>VLOOKUP(ClusterMalang!$B28,Resource!$E:$AH, 9, FALSE)</f>
        <v>5</v>
      </c>
      <c r="G28" s="35">
        <f>VLOOKUP(ClusterMalang!$B28,Resource!$E:$AH, 10, FALSE)</f>
        <v>4</v>
      </c>
      <c r="H28" s="35">
        <f>VLOOKUP(ClusterMalang!$B28,Resource!$E:$AH, 11, FALSE)</f>
        <v>5</v>
      </c>
      <c r="I28" s="35">
        <f>VLOOKUP(ClusterMalang!$B28,Resource!$E:$AH, 12, FALSE)</f>
        <v>5</v>
      </c>
      <c r="J28" s="35">
        <f>VLOOKUP(ClusterMalang!$B28,Resource!$E:$AH, 13, FALSE)</f>
        <v>5</v>
      </c>
      <c r="K28" s="35">
        <f>VLOOKUP(ClusterMalang!$B28,Resource!$E:$AH, 15, FALSE)</f>
        <v>5</v>
      </c>
      <c r="L28" s="35">
        <f>VLOOKUP(ClusterMalang!$B28,Resource!$E:$AH, 16, FALSE)</f>
        <v>5</v>
      </c>
      <c r="M28" s="35">
        <f>VLOOKUP(ClusterMalang!$B28,Resource!$E:$AH, 17, FALSE)</f>
        <v>5</v>
      </c>
      <c r="N28" s="35">
        <f>VLOOKUP(ClusterMalang!$B28,Resource!$E:$AH, 18, FALSE)</f>
        <v>5</v>
      </c>
      <c r="O28" s="35">
        <f>VLOOKUP(ClusterMalang!$B28,Resource!$E:$AH, 19, FALSE)</f>
        <v>4</v>
      </c>
      <c r="P28" s="35">
        <f>VLOOKUP(ClusterMalang!$B28,Resource!$E:$AH, 20, FALSE)</f>
        <v>5</v>
      </c>
      <c r="Q28" s="35">
        <f>VLOOKUP(ClusterMalang!$B28,Resource!$E:$AH, 21, FALSE)</f>
        <v>5</v>
      </c>
      <c r="R28" s="35">
        <f>VLOOKUP(ClusterMalang!$B28,Resource!$E:$AH, 24, FALSE)</f>
        <v>5</v>
      </c>
      <c r="S28" s="35">
        <f>VLOOKUP(ClusterMalang!$B28,Resource!$E:$AH, 25, FALSE)</f>
        <v>4</v>
      </c>
      <c r="T28" s="35">
        <f>VLOOKUP(ClusterMalang!$B28,Resource!$E:$AH, 26, FALSE)</f>
        <v>5</v>
      </c>
      <c r="U28" s="35">
        <f>VLOOKUP(ClusterMalang!$B28,Resource!$E:$AH, 27, FALSE)</f>
        <v>5</v>
      </c>
      <c r="V28" s="35">
        <f>VLOOKUP(ClusterMalang!$B28,Resource!$E:$AH, 28, FALSE)</f>
        <v>4</v>
      </c>
      <c r="W28" s="35">
        <f>VLOOKUP(ClusterMalang!$B28,Resource!$E:$AH, 29, FALSE)</f>
        <v>4</v>
      </c>
    </row>
    <row r="29" spans="1:23">
      <c r="A29" s="35">
        <v>15</v>
      </c>
      <c r="B29" s="35">
        <v>2702271373</v>
      </c>
      <c r="C29" s="35">
        <f>VLOOKUP(ClusterMalang!$B29,Resource!$E:$AH, 6, FALSE)</f>
        <v>1</v>
      </c>
      <c r="D29" s="35">
        <f>VLOOKUP(ClusterMalang!$B29,Resource!$E:$AH, 7, FALSE)</f>
        <v>4</v>
      </c>
      <c r="E29" s="35">
        <f>VLOOKUP(ClusterMalang!$B29,Resource!$E:$AH, 8, FALSE)</f>
        <v>4</v>
      </c>
      <c r="F29" s="35">
        <f>VLOOKUP(ClusterMalang!$B29,Resource!$E:$AH, 9, FALSE)</f>
        <v>4</v>
      </c>
      <c r="G29" s="35">
        <f>VLOOKUP(ClusterMalang!$B29,Resource!$E:$AH, 10, FALSE)</f>
        <v>4</v>
      </c>
      <c r="H29" s="35">
        <f>VLOOKUP(ClusterMalang!$B29,Resource!$E:$AH, 11, FALSE)</f>
        <v>4</v>
      </c>
      <c r="I29" s="35">
        <f>VLOOKUP(ClusterMalang!$B29,Resource!$E:$AH, 12, FALSE)</f>
        <v>4</v>
      </c>
      <c r="J29" s="35">
        <f>VLOOKUP(ClusterMalang!$B29,Resource!$E:$AH, 13, FALSE)</f>
        <v>4</v>
      </c>
      <c r="K29" s="35">
        <f>VLOOKUP(ClusterMalang!$B29,Resource!$E:$AH, 15, FALSE)</f>
        <v>4</v>
      </c>
      <c r="L29" s="35">
        <f>VLOOKUP(ClusterMalang!$B29,Resource!$E:$AH, 16, FALSE)</f>
        <v>4</v>
      </c>
      <c r="M29" s="35">
        <f>VLOOKUP(ClusterMalang!$B29,Resource!$E:$AH, 17, FALSE)</f>
        <v>4</v>
      </c>
      <c r="N29" s="35">
        <f>VLOOKUP(ClusterMalang!$B29,Resource!$E:$AH, 18, FALSE)</f>
        <v>4</v>
      </c>
      <c r="O29" s="35">
        <f>VLOOKUP(ClusterMalang!$B29,Resource!$E:$AH, 19, FALSE)</f>
        <v>4</v>
      </c>
      <c r="P29" s="35">
        <f>VLOOKUP(ClusterMalang!$B29,Resource!$E:$AH, 20, FALSE)</f>
        <v>4</v>
      </c>
      <c r="Q29" s="35">
        <f>VLOOKUP(ClusterMalang!$B29,Resource!$E:$AH, 21, FALSE)</f>
        <v>4</v>
      </c>
      <c r="R29" s="35">
        <f>VLOOKUP(ClusterMalang!$B29,Resource!$E:$AH, 24, FALSE)</f>
        <v>4</v>
      </c>
      <c r="S29" s="35">
        <f>VLOOKUP(ClusterMalang!$B29,Resource!$E:$AH, 25, FALSE)</f>
        <v>4</v>
      </c>
      <c r="T29" s="35">
        <f>VLOOKUP(ClusterMalang!$B29,Resource!$E:$AH, 26, FALSE)</f>
        <v>4</v>
      </c>
      <c r="U29" s="35">
        <f>VLOOKUP(ClusterMalang!$B29,Resource!$E:$AH, 27, FALSE)</f>
        <v>4</v>
      </c>
      <c r="V29" s="35">
        <f>VLOOKUP(ClusterMalang!$B29,Resource!$E:$AH, 28, FALSE)</f>
        <v>4</v>
      </c>
      <c r="W29" s="35">
        <f>VLOOKUP(ClusterMalang!$B29,Resource!$E:$AH, 29, FALSE)</f>
        <v>4</v>
      </c>
    </row>
    <row r="30" spans="1:23">
      <c r="A30" s="35">
        <v>16</v>
      </c>
      <c r="B30" s="35">
        <v>2702293922</v>
      </c>
      <c r="C30" s="35">
        <f>VLOOKUP(ClusterMalang!$B30,Resource!$E:$AH, 6, FALSE)</f>
        <v>1</v>
      </c>
      <c r="D30" s="35">
        <f>VLOOKUP(ClusterMalang!$B30,Resource!$E:$AH, 7, FALSE)</f>
        <v>3</v>
      </c>
      <c r="E30" s="35">
        <f>VLOOKUP(ClusterMalang!$B30,Resource!$E:$AH, 8, FALSE)</f>
        <v>3</v>
      </c>
      <c r="F30" s="35">
        <f>VLOOKUP(ClusterMalang!$B30,Resource!$E:$AH, 9, FALSE)</f>
        <v>5</v>
      </c>
      <c r="G30" s="35">
        <f>VLOOKUP(ClusterMalang!$B30,Resource!$E:$AH, 10, FALSE)</f>
        <v>4</v>
      </c>
      <c r="H30" s="35">
        <f>VLOOKUP(ClusterMalang!$B30,Resource!$E:$AH, 11, FALSE)</f>
        <v>4</v>
      </c>
      <c r="I30" s="35">
        <f>VLOOKUP(ClusterMalang!$B30,Resource!$E:$AH, 12, FALSE)</f>
        <v>4</v>
      </c>
      <c r="J30" s="35">
        <f>VLOOKUP(ClusterMalang!$B30,Resource!$E:$AH, 13, FALSE)</f>
        <v>4</v>
      </c>
      <c r="K30" s="35">
        <f>VLOOKUP(ClusterMalang!$B30,Resource!$E:$AH, 15, FALSE)</f>
        <v>4</v>
      </c>
      <c r="L30" s="35">
        <f>VLOOKUP(ClusterMalang!$B30,Resource!$E:$AH, 16, FALSE)</f>
        <v>4</v>
      </c>
      <c r="M30" s="35">
        <f>VLOOKUP(ClusterMalang!$B30,Resource!$E:$AH, 17, FALSE)</f>
        <v>4</v>
      </c>
      <c r="N30" s="35">
        <f>VLOOKUP(ClusterMalang!$B30,Resource!$E:$AH, 18, FALSE)</f>
        <v>4</v>
      </c>
      <c r="O30" s="35">
        <f>VLOOKUP(ClusterMalang!$B30,Resource!$E:$AH, 19, FALSE)</f>
        <v>2</v>
      </c>
      <c r="P30" s="35">
        <f>VLOOKUP(ClusterMalang!$B30,Resource!$E:$AH, 20, FALSE)</f>
        <v>4</v>
      </c>
      <c r="Q30" s="35">
        <f>VLOOKUP(ClusterMalang!$B30,Resource!$E:$AH, 21, FALSE)</f>
        <v>2</v>
      </c>
      <c r="R30" s="35">
        <f>VLOOKUP(ClusterMalang!$B30,Resource!$E:$AH, 24, FALSE)</f>
        <v>4</v>
      </c>
      <c r="S30" s="35">
        <f>VLOOKUP(ClusterMalang!$B30,Resource!$E:$AH, 25, FALSE)</f>
        <v>4</v>
      </c>
      <c r="T30" s="35">
        <f>VLOOKUP(ClusterMalang!$B30,Resource!$E:$AH, 26, FALSE)</f>
        <v>4</v>
      </c>
      <c r="U30" s="35">
        <f>VLOOKUP(ClusterMalang!$B30,Resource!$E:$AH, 27, FALSE)</f>
        <v>4</v>
      </c>
      <c r="V30" s="35">
        <f>VLOOKUP(ClusterMalang!$B30,Resource!$E:$AH, 28, FALSE)</f>
        <v>1</v>
      </c>
      <c r="W30" s="35">
        <f>VLOOKUP(ClusterMalang!$B30,Resource!$E:$AH, 29, FALSE)</f>
        <v>2</v>
      </c>
    </row>
    <row r="31" spans="1:23">
      <c r="A31" s="35">
        <v>14</v>
      </c>
      <c r="B31" s="35">
        <v>2702386730</v>
      </c>
      <c r="C31" s="35">
        <f>VLOOKUP(ClusterMalang!$B31,Resource!$E:$AH, 6, FALSE)</f>
        <v>1</v>
      </c>
      <c r="D31" s="35">
        <f>VLOOKUP(ClusterMalang!$B31,Resource!$E:$AH, 7, FALSE)</f>
        <v>4</v>
      </c>
      <c r="E31" s="35">
        <f>VLOOKUP(ClusterMalang!$B31,Resource!$E:$AH, 8, FALSE)</f>
        <v>4</v>
      </c>
      <c r="F31" s="35">
        <f>VLOOKUP(ClusterMalang!$B31,Resource!$E:$AH, 9, FALSE)</f>
        <v>4</v>
      </c>
      <c r="G31" s="35">
        <f>VLOOKUP(ClusterMalang!$B31,Resource!$E:$AH, 10, FALSE)</f>
        <v>4</v>
      </c>
      <c r="H31" s="35">
        <f>VLOOKUP(ClusterMalang!$B31,Resource!$E:$AH, 11, FALSE)</f>
        <v>4</v>
      </c>
      <c r="I31" s="35">
        <f>VLOOKUP(ClusterMalang!$B31,Resource!$E:$AH, 12, FALSE)</f>
        <v>4</v>
      </c>
      <c r="J31" s="35">
        <f>VLOOKUP(ClusterMalang!$B31,Resource!$E:$AH, 13, FALSE)</f>
        <v>4</v>
      </c>
      <c r="K31" s="35">
        <f>VLOOKUP(ClusterMalang!$B31,Resource!$E:$AH, 15, FALSE)</f>
        <v>4</v>
      </c>
      <c r="L31" s="35">
        <f>VLOOKUP(ClusterMalang!$B31,Resource!$E:$AH, 16, FALSE)</f>
        <v>4</v>
      </c>
      <c r="M31" s="35">
        <f>VLOOKUP(ClusterMalang!$B31,Resource!$E:$AH, 17, FALSE)</f>
        <v>4</v>
      </c>
      <c r="N31" s="35">
        <f>VLOOKUP(ClusterMalang!$B31,Resource!$E:$AH, 18, FALSE)</f>
        <v>4</v>
      </c>
      <c r="O31" s="35">
        <f>VLOOKUP(ClusterMalang!$B31,Resource!$E:$AH, 19, FALSE)</f>
        <v>4</v>
      </c>
      <c r="P31" s="35">
        <f>VLOOKUP(ClusterMalang!$B31,Resource!$E:$AH, 20, FALSE)</f>
        <v>4</v>
      </c>
      <c r="Q31" s="35">
        <f>VLOOKUP(ClusterMalang!$B31,Resource!$E:$AH, 21, FALSE)</f>
        <v>4</v>
      </c>
      <c r="R31" s="35">
        <f>VLOOKUP(ClusterMalang!$B31,Resource!$E:$AH, 24, FALSE)</f>
        <v>4</v>
      </c>
      <c r="S31" s="35">
        <f>VLOOKUP(ClusterMalang!$B31,Resource!$E:$AH, 25, FALSE)</f>
        <v>4</v>
      </c>
      <c r="T31" s="35">
        <f>VLOOKUP(ClusterMalang!$B31,Resource!$E:$AH, 26, FALSE)</f>
        <v>4</v>
      </c>
      <c r="U31" s="35">
        <f>VLOOKUP(ClusterMalang!$B31,Resource!$E:$AH, 27, FALSE)</f>
        <v>4</v>
      </c>
      <c r="V31" s="35">
        <f>VLOOKUP(ClusterMalang!$B31,Resource!$E:$AH, 28, FALSE)</f>
        <v>4</v>
      </c>
      <c r="W31" s="35">
        <f>VLOOKUP(ClusterMalang!$B31,Resource!$E:$AH, 29, FALSE)</f>
        <v>4</v>
      </c>
    </row>
    <row r="32" spans="1:23">
      <c r="A32" s="35">
        <v>11</v>
      </c>
      <c r="B32" s="35">
        <v>2702262330</v>
      </c>
      <c r="C32" s="35">
        <f>VLOOKUP(ClusterMalang!$B32,Resource!$E:$AH, 6, FALSE)</f>
        <v>2</v>
      </c>
      <c r="D32" s="35">
        <f>VLOOKUP(ClusterMalang!$B32,Resource!$E:$AH, 7, FALSE)</f>
        <v>5</v>
      </c>
      <c r="E32" s="35">
        <f>VLOOKUP(ClusterMalang!$B32,Resource!$E:$AH, 8, FALSE)</f>
        <v>5</v>
      </c>
      <c r="F32" s="35">
        <f>VLOOKUP(ClusterMalang!$B32,Resource!$E:$AH, 9, FALSE)</f>
        <v>5</v>
      </c>
      <c r="G32" s="35">
        <f>VLOOKUP(ClusterMalang!$B32,Resource!$E:$AH, 10, FALSE)</f>
        <v>5</v>
      </c>
      <c r="H32" s="35">
        <f>VLOOKUP(ClusterMalang!$B32,Resource!$E:$AH, 11, FALSE)</f>
        <v>5</v>
      </c>
      <c r="I32" s="35">
        <f>VLOOKUP(ClusterMalang!$B32,Resource!$E:$AH, 12, FALSE)</f>
        <v>5</v>
      </c>
      <c r="J32" s="35">
        <f>VLOOKUP(ClusterMalang!$B32,Resource!$E:$AH, 13, FALSE)</f>
        <v>5</v>
      </c>
      <c r="K32" s="35">
        <f>VLOOKUP(ClusterMalang!$B32,Resource!$E:$AH, 15, FALSE)</f>
        <v>5</v>
      </c>
      <c r="L32" s="35">
        <f>VLOOKUP(ClusterMalang!$B32,Resource!$E:$AH, 16, FALSE)</f>
        <v>5</v>
      </c>
      <c r="M32" s="35">
        <f>VLOOKUP(ClusterMalang!$B32,Resource!$E:$AH, 17, FALSE)</f>
        <v>5</v>
      </c>
      <c r="N32" s="35">
        <f>VLOOKUP(ClusterMalang!$B32,Resource!$E:$AH, 18, FALSE)</f>
        <v>5</v>
      </c>
      <c r="O32" s="35">
        <f>VLOOKUP(ClusterMalang!$B32,Resource!$E:$AH, 19, FALSE)</f>
        <v>5</v>
      </c>
      <c r="P32" s="35">
        <f>VLOOKUP(ClusterMalang!$B32,Resource!$E:$AH, 20, FALSE)</f>
        <v>5</v>
      </c>
      <c r="Q32" s="35">
        <f>VLOOKUP(ClusterMalang!$B32,Resource!$E:$AH, 21, FALSE)</f>
        <v>5</v>
      </c>
      <c r="R32" s="35">
        <f>VLOOKUP(ClusterMalang!$B32,Resource!$E:$AH, 24, FALSE)</f>
        <v>4</v>
      </c>
      <c r="S32" s="35">
        <f>VLOOKUP(ClusterMalang!$B32,Resource!$E:$AH, 25, FALSE)</f>
        <v>4</v>
      </c>
      <c r="T32" s="35">
        <f>VLOOKUP(ClusterMalang!$B32,Resource!$E:$AH, 26, FALSE)</f>
        <v>5</v>
      </c>
      <c r="U32" s="35">
        <f>VLOOKUP(ClusterMalang!$B32,Resource!$E:$AH, 27, FALSE)</f>
        <v>4</v>
      </c>
      <c r="V32" s="35">
        <f>VLOOKUP(ClusterMalang!$B32,Resource!$E:$AH, 28, FALSE)</f>
        <v>3</v>
      </c>
      <c r="W32" s="35">
        <f>VLOOKUP(ClusterMalang!$B32,Resource!$E:$AH, 29, FALSE)</f>
        <v>4</v>
      </c>
    </row>
    <row r="33" spans="1:23">
      <c r="A33" s="35">
        <v>9</v>
      </c>
      <c r="B33" s="49">
        <v>2702301810</v>
      </c>
      <c r="C33" s="35">
        <f>VLOOKUP(ClusterMalang!$B33,Resource!$E:$AH, 6, FALSE)</f>
        <v>1</v>
      </c>
      <c r="D33" s="35">
        <f>VLOOKUP(ClusterMalang!$B33,Resource!$E:$AH, 7, FALSE)</f>
        <v>3</v>
      </c>
      <c r="E33" s="35">
        <f>VLOOKUP(ClusterMalang!$B33,Resource!$E:$AH, 8, FALSE)</f>
        <v>4</v>
      </c>
      <c r="F33" s="35">
        <f>VLOOKUP(ClusterMalang!$B33,Resource!$E:$AH, 9, FALSE)</f>
        <v>2</v>
      </c>
      <c r="G33" s="35">
        <f>VLOOKUP(ClusterMalang!$B33,Resource!$E:$AH, 10, FALSE)</f>
        <v>2</v>
      </c>
      <c r="H33" s="35">
        <f>VLOOKUP(ClusterMalang!$B33,Resource!$E:$AH, 11, FALSE)</f>
        <v>4</v>
      </c>
      <c r="I33" s="35">
        <f>VLOOKUP(ClusterMalang!$B33,Resource!$E:$AH, 12, FALSE)</f>
        <v>4</v>
      </c>
      <c r="J33" s="35">
        <f>VLOOKUP(ClusterMalang!$B33,Resource!$E:$AH, 13, FALSE)</f>
        <v>4</v>
      </c>
      <c r="K33" s="35">
        <f>VLOOKUP(ClusterMalang!$B33,Resource!$E:$AH, 15, FALSE)</f>
        <v>4</v>
      </c>
      <c r="L33" s="35">
        <f>VLOOKUP(ClusterMalang!$B33,Resource!$E:$AH, 16, FALSE)</f>
        <v>4</v>
      </c>
      <c r="M33" s="35">
        <f>VLOOKUP(ClusterMalang!$B33,Resource!$E:$AH, 17, FALSE)</f>
        <v>2</v>
      </c>
      <c r="N33" s="35">
        <f>VLOOKUP(ClusterMalang!$B33,Resource!$E:$AH, 18, FALSE)</f>
        <v>3</v>
      </c>
      <c r="O33" s="35">
        <f>VLOOKUP(ClusterMalang!$B33,Resource!$E:$AH, 19, FALSE)</f>
        <v>3</v>
      </c>
      <c r="P33" s="35">
        <f>VLOOKUP(ClusterMalang!$B33,Resource!$E:$AH, 20, FALSE)</f>
        <v>2</v>
      </c>
      <c r="Q33" s="35">
        <f>VLOOKUP(ClusterMalang!$B33,Resource!$E:$AH, 21, FALSE)</f>
        <v>2</v>
      </c>
      <c r="R33" s="35">
        <f>VLOOKUP(ClusterMalang!$B33,Resource!$E:$AH, 24, FALSE)</f>
        <v>5</v>
      </c>
      <c r="S33" s="35">
        <f>VLOOKUP(ClusterMalang!$B33,Resource!$E:$AH, 25, FALSE)</f>
        <v>4</v>
      </c>
      <c r="T33" s="35">
        <f>VLOOKUP(ClusterMalang!$B33,Resource!$E:$AH, 26, FALSE)</f>
        <v>4</v>
      </c>
      <c r="U33" s="35">
        <f>VLOOKUP(ClusterMalang!$B33,Resource!$E:$AH, 27, FALSE)</f>
        <v>4</v>
      </c>
      <c r="V33" s="35">
        <f>VLOOKUP(ClusterMalang!$B33,Resource!$E:$AH, 28, FALSE)</f>
        <v>2</v>
      </c>
      <c r="W33" s="35">
        <f>VLOOKUP(ClusterMalang!$B33,Resource!$E:$AH, 29, FALSE)</f>
        <v>2</v>
      </c>
    </row>
    <row r="34" spans="1:23">
      <c r="A34" s="35">
        <v>2</v>
      </c>
      <c r="B34" s="50">
        <v>2702257620</v>
      </c>
      <c r="C34" s="35">
        <f>VLOOKUP(ClusterMalang!$B34,Resource!$E:$AH, 6, FALSE)</f>
        <v>1</v>
      </c>
      <c r="D34" s="35">
        <f>VLOOKUP(ClusterMalang!$B34,Resource!$E:$AH, 7, FALSE)</f>
        <v>5</v>
      </c>
      <c r="E34" s="35">
        <f>VLOOKUP(ClusterMalang!$B34,Resource!$E:$AH, 8, FALSE)</f>
        <v>4</v>
      </c>
      <c r="F34" s="35">
        <f>VLOOKUP(ClusterMalang!$B34,Resource!$E:$AH, 9, FALSE)</f>
        <v>3</v>
      </c>
      <c r="G34" s="35">
        <f>VLOOKUP(ClusterMalang!$B34,Resource!$E:$AH, 10, FALSE)</f>
        <v>4</v>
      </c>
      <c r="H34" s="35">
        <f>VLOOKUP(ClusterMalang!$B34,Resource!$E:$AH, 11, FALSE)</f>
        <v>3</v>
      </c>
      <c r="I34" s="35">
        <f>VLOOKUP(ClusterMalang!$B34,Resource!$E:$AH, 12, FALSE)</f>
        <v>2</v>
      </c>
      <c r="J34" s="35">
        <f>VLOOKUP(ClusterMalang!$B34,Resource!$E:$AH, 13, FALSE)</f>
        <v>5</v>
      </c>
      <c r="K34" s="35">
        <f>VLOOKUP(ClusterMalang!$B34,Resource!$E:$AH, 15, FALSE)</f>
        <v>5</v>
      </c>
      <c r="L34" s="35">
        <f>VLOOKUP(ClusterMalang!$B34,Resource!$E:$AH, 16, FALSE)</f>
        <v>4</v>
      </c>
      <c r="M34" s="35">
        <f>VLOOKUP(ClusterMalang!$B34,Resource!$E:$AH, 17, FALSE)</f>
        <v>3</v>
      </c>
      <c r="N34" s="35">
        <f>VLOOKUP(ClusterMalang!$B34,Resource!$E:$AH, 18, FALSE)</f>
        <v>4</v>
      </c>
      <c r="O34" s="35">
        <f>VLOOKUP(ClusterMalang!$B34,Resource!$E:$AH, 19, FALSE)</f>
        <v>2</v>
      </c>
      <c r="P34" s="35">
        <f>VLOOKUP(ClusterMalang!$B34,Resource!$E:$AH, 20, FALSE)</f>
        <v>5</v>
      </c>
      <c r="Q34" s="35">
        <f>VLOOKUP(ClusterMalang!$B34,Resource!$E:$AH, 21, FALSE)</f>
        <v>4</v>
      </c>
      <c r="R34" s="35">
        <f>VLOOKUP(ClusterMalang!$B34,Resource!$E:$AH, 24, FALSE)</f>
        <v>5</v>
      </c>
      <c r="S34" s="35">
        <f>VLOOKUP(ClusterMalang!$B34,Resource!$E:$AH, 25, FALSE)</f>
        <v>4</v>
      </c>
      <c r="T34" s="35">
        <f>VLOOKUP(ClusterMalang!$B34,Resource!$E:$AH, 26, FALSE)</f>
        <v>4</v>
      </c>
      <c r="U34" s="35">
        <f>VLOOKUP(ClusterMalang!$B34,Resource!$E:$AH, 27, FALSE)</f>
        <v>4</v>
      </c>
      <c r="V34" s="35">
        <f>VLOOKUP(ClusterMalang!$B34,Resource!$E:$AH, 28, FALSE)</f>
        <v>3</v>
      </c>
      <c r="W34" s="35">
        <f>VLOOKUP(ClusterMalang!$B34,Resource!$E:$AH, 29, FALSE)</f>
        <v>3</v>
      </c>
    </row>
    <row r="35" spans="1:23">
      <c r="A35" s="35">
        <v>18</v>
      </c>
      <c r="B35" s="50">
        <v>2702356974</v>
      </c>
      <c r="C35" s="35">
        <f>VLOOKUP(ClusterMalang!$B35,Resource!$E:$AH, 6, FALSE)</f>
        <v>3</v>
      </c>
      <c r="D35" s="35">
        <f>VLOOKUP(ClusterMalang!$B35,Resource!$E:$AH, 7, FALSE)</f>
        <v>5</v>
      </c>
      <c r="E35" s="35">
        <f>VLOOKUP(ClusterMalang!$B35,Resource!$E:$AH, 8, FALSE)</f>
        <v>5</v>
      </c>
      <c r="F35" s="35">
        <f>VLOOKUP(ClusterMalang!$B35,Resource!$E:$AH, 9, FALSE)</f>
        <v>5</v>
      </c>
      <c r="G35" s="35">
        <f>VLOOKUP(ClusterMalang!$B35,Resource!$E:$AH, 10, FALSE)</f>
        <v>5</v>
      </c>
      <c r="H35" s="35">
        <f>VLOOKUP(ClusterMalang!$B35,Resource!$E:$AH, 11, FALSE)</f>
        <v>5</v>
      </c>
      <c r="I35" s="35">
        <f>VLOOKUP(ClusterMalang!$B35,Resource!$E:$AH, 12, FALSE)</f>
        <v>5</v>
      </c>
      <c r="J35" s="35">
        <f>VLOOKUP(ClusterMalang!$B35,Resource!$E:$AH, 13, FALSE)</f>
        <v>3</v>
      </c>
      <c r="K35" s="35">
        <f>VLOOKUP(ClusterMalang!$B35,Resource!$E:$AH, 15, FALSE)</f>
        <v>5</v>
      </c>
      <c r="L35" s="35">
        <f>VLOOKUP(ClusterMalang!$B35,Resource!$E:$AH, 16, FALSE)</f>
        <v>4</v>
      </c>
      <c r="M35" s="35">
        <f>VLOOKUP(ClusterMalang!$B35,Resource!$E:$AH, 17, FALSE)</f>
        <v>3</v>
      </c>
      <c r="N35" s="35">
        <f>VLOOKUP(ClusterMalang!$B35,Resource!$E:$AH, 18, FALSE)</f>
        <v>5</v>
      </c>
      <c r="O35" s="35">
        <f>VLOOKUP(ClusterMalang!$B35,Resource!$E:$AH, 19, FALSE)</f>
        <v>5</v>
      </c>
      <c r="P35" s="35">
        <f>VLOOKUP(ClusterMalang!$B35,Resource!$E:$AH, 20, FALSE)</f>
        <v>5</v>
      </c>
      <c r="Q35" s="35">
        <f>VLOOKUP(ClusterMalang!$B35,Resource!$E:$AH, 21, FALSE)</f>
        <v>5</v>
      </c>
      <c r="R35" s="35">
        <f>VLOOKUP(ClusterMalang!$B35,Resource!$E:$AH, 24, FALSE)</f>
        <v>5</v>
      </c>
      <c r="S35" s="35">
        <f>VLOOKUP(ClusterMalang!$B35,Resource!$E:$AH, 25, FALSE)</f>
        <v>5</v>
      </c>
      <c r="T35" s="35">
        <f>VLOOKUP(ClusterMalang!$B35,Resource!$E:$AH, 26, FALSE)</f>
        <v>5</v>
      </c>
      <c r="U35" s="35">
        <f>VLOOKUP(ClusterMalang!$B35,Resource!$E:$AH, 27, FALSE)</f>
        <v>5</v>
      </c>
      <c r="V35" s="35">
        <f>VLOOKUP(ClusterMalang!$B35,Resource!$E:$AH, 28, FALSE)</f>
        <v>3</v>
      </c>
      <c r="W35" s="35">
        <f>VLOOKUP(ClusterMalang!$B35,Resource!$E:$AH, 29, FALSE)</f>
        <v>3</v>
      </c>
    </row>
    <row r="36" spans="1:23">
      <c r="A36" s="35">
        <v>6</v>
      </c>
      <c r="B36" s="35">
        <v>2702271373</v>
      </c>
      <c r="C36" s="35">
        <f>VLOOKUP(ClusterMalang!$B36,Resource!$E:$AH, 6, FALSE)</f>
        <v>1</v>
      </c>
      <c r="D36" s="35">
        <f>VLOOKUP(ClusterMalang!$B36,Resource!$E:$AH, 7, FALSE)</f>
        <v>4</v>
      </c>
      <c r="E36" s="35">
        <f>VLOOKUP(ClusterMalang!$B36,Resource!$E:$AH, 8, FALSE)</f>
        <v>4</v>
      </c>
      <c r="F36" s="35">
        <f>VLOOKUP(ClusterMalang!$B36,Resource!$E:$AH, 9, FALSE)</f>
        <v>4</v>
      </c>
      <c r="G36" s="35">
        <f>VLOOKUP(ClusterMalang!$B36,Resource!$E:$AH, 10, FALSE)</f>
        <v>4</v>
      </c>
      <c r="H36" s="35">
        <f>VLOOKUP(ClusterMalang!$B36,Resource!$E:$AH, 11, FALSE)</f>
        <v>4</v>
      </c>
      <c r="I36" s="35">
        <f>VLOOKUP(ClusterMalang!$B36,Resource!$E:$AH, 12, FALSE)</f>
        <v>4</v>
      </c>
      <c r="J36" s="35">
        <f>VLOOKUP(ClusterMalang!$B36,Resource!$E:$AH, 13, FALSE)</f>
        <v>4</v>
      </c>
      <c r="K36" s="35">
        <f>VLOOKUP(ClusterMalang!$B36,Resource!$E:$AH, 15, FALSE)</f>
        <v>4</v>
      </c>
      <c r="L36" s="35">
        <f>VLOOKUP(ClusterMalang!$B36,Resource!$E:$AH, 16, FALSE)</f>
        <v>4</v>
      </c>
      <c r="M36" s="35">
        <f>VLOOKUP(ClusterMalang!$B36,Resource!$E:$AH, 17, FALSE)</f>
        <v>4</v>
      </c>
      <c r="N36" s="35">
        <f>VLOOKUP(ClusterMalang!$B36,Resource!$E:$AH, 18, FALSE)</f>
        <v>4</v>
      </c>
      <c r="O36" s="35">
        <f>VLOOKUP(ClusterMalang!$B36,Resource!$E:$AH, 19, FALSE)</f>
        <v>4</v>
      </c>
      <c r="P36" s="35">
        <f>VLOOKUP(ClusterMalang!$B36,Resource!$E:$AH, 20, FALSE)</f>
        <v>4</v>
      </c>
      <c r="Q36" s="35">
        <f>VLOOKUP(ClusterMalang!$B36,Resource!$E:$AH, 21, FALSE)</f>
        <v>4</v>
      </c>
      <c r="R36" s="35">
        <f>VLOOKUP(ClusterMalang!$B36,Resource!$E:$AH, 24, FALSE)</f>
        <v>4</v>
      </c>
      <c r="S36" s="35">
        <f>VLOOKUP(ClusterMalang!$B36,Resource!$E:$AH, 25, FALSE)</f>
        <v>4</v>
      </c>
      <c r="T36" s="35">
        <f>VLOOKUP(ClusterMalang!$B36,Resource!$E:$AH, 26, FALSE)</f>
        <v>4</v>
      </c>
      <c r="U36" s="35">
        <f>VLOOKUP(ClusterMalang!$B36,Resource!$E:$AH, 27, FALSE)</f>
        <v>4</v>
      </c>
      <c r="V36" s="35">
        <f>VLOOKUP(ClusterMalang!$B36,Resource!$E:$AH, 28, FALSE)</f>
        <v>4</v>
      </c>
      <c r="W36" s="35">
        <f>VLOOKUP(ClusterMalang!$B36,Resource!$E:$AH, 29, FALSE)</f>
        <v>4</v>
      </c>
    </row>
    <row r="37" spans="1:23">
      <c r="A37" s="35">
        <v>18</v>
      </c>
      <c r="B37" s="35">
        <v>2702386730</v>
      </c>
      <c r="C37" s="35">
        <f>VLOOKUP(ClusterMalang!$B37,Resource!$E:$AH, 6, FALSE)</f>
        <v>1</v>
      </c>
      <c r="D37" s="35">
        <f>VLOOKUP(ClusterMalang!$B37,Resource!$E:$AH, 7, FALSE)</f>
        <v>4</v>
      </c>
      <c r="E37" s="35">
        <f>VLOOKUP(ClusterMalang!$B37,Resource!$E:$AH, 8, FALSE)</f>
        <v>4</v>
      </c>
      <c r="F37" s="35">
        <f>VLOOKUP(ClusterMalang!$B37,Resource!$E:$AH, 9, FALSE)</f>
        <v>4</v>
      </c>
      <c r="G37" s="35">
        <f>VLOOKUP(ClusterMalang!$B37,Resource!$E:$AH, 10, FALSE)</f>
        <v>4</v>
      </c>
      <c r="H37" s="35">
        <f>VLOOKUP(ClusterMalang!$B37,Resource!$E:$AH, 11, FALSE)</f>
        <v>4</v>
      </c>
      <c r="I37" s="35">
        <f>VLOOKUP(ClusterMalang!$B37,Resource!$E:$AH, 12, FALSE)</f>
        <v>4</v>
      </c>
      <c r="J37" s="35">
        <f>VLOOKUP(ClusterMalang!$B37,Resource!$E:$AH, 13, FALSE)</f>
        <v>4</v>
      </c>
      <c r="K37" s="35">
        <f>VLOOKUP(ClusterMalang!$B37,Resource!$E:$AH, 15, FALSE)</f>
        <v>4</v>
      </c>
      <c r="L37" s="35">
        <f>VLOOKUP(ClusterMalang!$B37,Resource!$E:$AH, 16, FALSE)</f>
        <v>4</v>
      </c>
      <c r="M37" s="35">
        <f>VLOOKUP(ClusterMalang!$B37,Resource!$E:$AH, 17, FALSE)</f>
        <v>4</v>
      </c>
      <c r="N37" s="35">
        <f>VLOOKUP(ClusterMalang!$B37,Resource!$E:$AH, 18, FALSE)</f>
        <v>4</v>
      </c>
      <c r="O37" s="35">
        <f>VLOOKUP(ClusterMalang!$B37,Resource!$E:$AH, 19, FALSE)</f>
        <v>4</v>
      </c>
      <c r="P37" s="35">
        <f>VLOOKUP(ClusterMalang!$B37,Resource!$E:$AH, 20, FALSE)</f>
        <v>4</v>
      </c>
      <c r="Q37" s="35">
        <f>VLOOKUP(ClusterMalang!$B37,Resource!$E:$AH, 21, FALSE)</f>
        <v>4</v>
      </c>
      <c r="R37" s="35">
        <f>VLOOKUP(ClusterMalang!$B37,Resource!$E:$AH, 24, FALSE)</f>
        <v>4</v>
      </c>
      <c r="S37" s="35">
        <f>VLOOKUP(ClusterMalang!$B37,Resource!$E:$AH, 25, FALSE)</f>
        <v>4</v>
      </c>
      <c r="T37" s="35">
        <f>VLOOKUP(ClusterMalang!$B37,Resource!$E:$AH, 26, FALSE)</f>
        <v>4</v>
      </c>
      <c r="U37" s="35">
        <f>VLOOKUP(ClusterMalang!$B37,Resource!$E:$AH, 27, FALSE)</f>
        <v>4</v>
      </c>
      <c r="V37" s="35">
        <f>VLOOKUP(ClusterMalang!$B37,Resource!$E:$AH, 28, FALSE)</f>
        <v>4</v>
      </c>
      <c r="W37" s="35">
        <f>VLOOKUP(ClusterMalang!$B37,Resource!$E:$AH, 29, FALSE)</f>
        <v>4</v>
      </c>
    </row>
    <row r="38" spans="1:23">
      <c r="A38" s="35">
        <v>15</v>
      </c>
      <c r="B38" s="35">
        <v>2702274652</v>
      </c>
      <c r="C38" s="35">
        <f>VLOOKUP(ClusterMalang!$B38,Resource!$E:$AH, 6, FALSE)</f>
        <v>1</v>
      </c>
      <c r="D38" s="35">
        <f>VLOOKUP(ClusterMalang!$B38,Resource!$E:$AH, 7, FALSE)</f>
        <v>4</v>
      </c>
      <c r="E38" s="35">
        <f>VLOOKUP(ClusterMalang!$B38,Resource!$E:$AH, 8, FALSE)</f>
        <v>4</v>
      </c>
      <c r="F38" s="35">
        <f>VLOOKUP(ClusterMalang!$B38,Resource!$E:$AH, 9, FALSE)</f>
        <v>4</v>
      </c>
      <c r="G38" s="35">
        <f>VLOOKUP(ClusterMalang!$B38,Resource!$E:$AH, 10, FALSE)</f>
        <v>4</v>
      </c>
      <c r="H38" s="35">
        <f>VLOOKUP(ClusterMalang!$B38,Resource!$E:$AH, 11, FALSE)</f>
        <v>4</v>
      </c>
      <c r="I38" s="35">
        <f>VLOOKUP(ClusterMalang!$B38,Resource!$E:$AH, 12, FALSE)</f>
        <v>4</v>
      </c>
      <c r="J38" s="35">
        <f>VLOOKUP(ClusterMalang!$B38,Resource!$E:$AH, 13, FALSE)</f>
        <v>4</v>
      </c>
      <c r="K38" s="35">
        <f>VLOOKUP(ClusterMalang!$B38,Resource!$E:$AH, 15, FALSE)</f>
        <v>4</v>
      </c>
      <c r="L38" s="35">
        <f>VLOOKUP(ClusterMalang!$B38,Resource!$E:$AH, 16, FALSE)</f>
        <v>4</v>
      </c>
      <c r="M38" s="35">
        <f>VLOOKUP(ClusterMalang!$B38,Resource!$E:$AH, 17, FALSE)</f>
        <v>4</v>
      </c>
      <c r="N38" s="35">
        <f>VLOOKUP(ClusterMalang!$B38,Resource!$E:$AH, 18, FALSE)</f>
        <v>4</v>
      </c>
      <c r="O38" s="35">
        <f>VLOOKUP(ClusterMalang!$B38,Resource!$E:$AH, 19, FALSE)</f>
        <v>4</v>
      </c>
      <c r="P38" s="35">
        <f>VLOOKUP(ClusterMalang!$B38,Resource!$E:$AH, 20, FALSE)</f>
        <v>4</v>
      </c>
      <c r="Q38" s="35">
        <f>VLOOKUP(ClusterMalang!$B38,Resource!$E:$AH, 21, FALSE)</f>
        <v>4</v>
      </c>
      <c r="R38" s="35">
        <f>VLOOKUP(ClusterMalang!$B38,Resource!$E:$AH, 24, FALSE)</f>
        <v>4</v>
      </c>
      <c r="S38" s="35">
        <f>VLOOKUP(ClusterMalang!$B38,Resource!$E:$AH, 25, FALSE)</f>
        <v>4</v>
      </c>
      <c r="T38" s="35">
        <f>VLOOKUP(ClusterMalang!$B38,Resource!$E:$AH, 26, FALSE)</f>
        <v>4</v>
      </c>
      <c r="U38" s="35">
        <f>VLOOKUP(ClusterMalang!$B38,Resource!$E:$AH, 27, FALSE)</f>
        <v>4</v>
      </c>
      <c r="V38" s="35">
        <f>VLOOKUP(ClusterMalang!$B38,Resource!$E:$AH, 28, FALSE)</f>
        <v>4</v>
      </c>
      <c r="W38" s="35">
        <f>VLOOKUP(ClusterMalang!$B38,Resource!$E:$AH, 29, FALSE)</f>
        <v>4</v>
      </c>
    </row>
    <row r="39" spans="1:23">
      <c r="A39" s="35">
        <v>14</v>
      </c>
      <c r="B39" s="35">
        <v>2702311566</v>
      </c>
      <c r="C39" s="35">
        <f>VLOOKUP(ClusterMalang!$B39,Resource!$E:$AH, 6, FALSE)</f>
        <v>1</v>
      </c>
      <c r="D39" s="35">
        <f>VLOOKUP(ClusterMalang!$B39,Resource!$E:$AH, 7, FALSE)</f>
        <v>4</v>
      </c>
      <c r="E39" s="35">
        <f>VLOOKUP(ClusterMalang!$B39,Resource!$E:$AH, 8, FALSE)</f>
        <v>4</v>
      </c>
      <c r="F39" s="35">
        <f>VLOOKUP(ClusterMalang!$B39,Resource!$E:$AH, 9, FALSE)</f>
        <v>4</v>
      </c>
      <c r="G39" s="35">
        <f>VLOOKUP(ClusterMalang!$B39,Resource!$E:$AH, 10, FALSE)</f>
        <v>4</v>
      </c>
      <c r="H39" s="35">
        <f>VLOOKUP(ClusterMalang!$B39,Resource!$E:$AH, 11, FALSE)</f>
        <v>4</v>
      </c>
      <c r="I39" s="35">
        <f>VLOOKUP(ClusterMalang!$B39,Resource!$E:$AH, 12, FALSE)</f>
        <v>4</v>
      </c>
      <c r="J39" s="35">
        <f>VLOOKUP(ClusterMalang!$B39,Resource!$E:$AH, 13, FALSE)</f>
        <v>4</v>
      </c>
      <c r="K39" s="35">
        <f>VLOOKUP(ClusterMalang!$B39,Resource!$E:$AH, 15, FALSE)</f>
        <v>4</v>
      </c>
      <c r="L39" s="35">
        <f>VLOOKUP(ClusterMalang!$B39,Resource!$E:$AH, 16, FALSE)</f>
        <v>2</v>
      </c>
      <c r="M39" s="35">
        <f>VLOOKUP(ClusterMalang!$B39,Resource!$E:$AH, 17, FALSE)</f>
        <v>2</v>
      </c>
      <c r="N39" s="35">
        <f>VLOOKUP(ClusterMalang!$B39,Resource!$E:$AH, 18, FALSE)</f>
        <v>3</v>
      </c>
      <c r="O39" s="35">
        <f>VLOOKUP(ClusterMalang!$B39,Resource!$E:$AH, 19, FALSE)</f>
        <v>2</v>
      </c>
      <c r="P39" s="35">
        <f>VLOOKUP(ClusterMalang!$B39,Resource!$E:$AH, 20, FALSE)</f>
        <v>3</v>
      </c>
      <c r="Q39" s="35">
        <f>VLOOKUP(ClusterMalang!$B39,Resource!$E:$AH, 21, FALSE)</f>
        <v>2</v>
      </c>
      <c r="R39" s="35">
        <f>VLOOKUP(ClusterMalang!$B39,Resource!$E:$AH, 24, FALSE)</f>
        <v>5</v>
      </c>
      <c r="S39" s="35">
        <f>VLOOKUP(ClusterMalang!$B39,Resource!$E:$AH, 25, FALSE)</f>
        <v>4</v>
      </c>
      <c r="T39" s="35">
        <f>VLOOKUP(ClusterMalang!$B39,Resource!$E:$AH, 26, FALSE)</f>
        <v>4</v>
      </c>
      <c r="U39" s="35">
        <f>VLOOKUP(ClusterMalang!$B39,Resource!$E:$AH, 27, FALSE)</f>
        <v>4</v>
      </c>
      <c r="V39" s="35">
        <f>VLOOKUP(ClusterMalang!$B39,Resource!$E:$AH, 28, FALSE)</f>
        <v>4</v>
      </c>
      <c r="W39" s="35">
        <f>VLOOKUP(ClusterMalang!$B39,Resource!$E:$AH, 29, FALSE)</f>
        <v>4</v>
      </c>
    </row>
    <row r="40" spans="1:23">
      <c r="A40" s="35">
        <v>10</v>
      </c>
      <c r="B40" s="35">
        <v>2702211046</v>
      </c>
      <c r="C40" s="35">
        <f>VLOOKUP(ClusterMalang!$B40,Resource!$E:$AH, 6, FALSE)</f>
        <v>2</v>
      </c>
      <c r="D40" s="35">
        <f>VLOOKUP(ClusterMalang!$B40,Resource!$E:$AH, 7, FALSE)</f>
        <v>5</v>
      </c>
      <c r="E40" s="35">
        <f>VLOOKUP(ClusterMalang!$B40,Resource!$E:$AH, 8, FALSE)</f>
        <v>5</v>
      </c>
      <c r="F40" s="35">
        <f>VLOOKUP(ClusterMalang!$B40,Resource!$E:$AH, 9, FALSE)</f>
        <v>5</v>
      </c>
      <c r="G40" s="35">
        <f>VLOOKUP(ClusterMalang!$B40,Resource!$E:$AH, 10, FALSE)</f>
        <v>5</v>
      </c>
      <c r="H40" s="35">
        <f>VLOOKUP(ClusterMalang!$B40,Resource!$E:$AH, 11, FALSE)</f>
        <v>5</v>
      </c>
      <c r="I40" s="35">
        <f>VLOOKUP(ClusterMalang!$B40,Resource!$E:$AH, 12, FALSE)</f>
        <v>5</v>
      </c>
      <c r="J40" s="35">
        <f>VLOOKUP(ClusterMalang!$B40,Resource!$E:$AH, 13, FALSE)</f>
        <v>5</v>
      </c>
      <c r="K40" s="35">
        <f>VLOOKUP(ClusterMalang!$B40,Resource!$E:$AH, 15, FALSE)</f>
        <v>5</v>
      </c>
      <c r="L40" s="35">
        <f>VLOOKUP(ClusterMalang!$B40,Resource!$E:$AH, 16, FALSE)</f>
        <v>5</v>
      </c>
      <c r="M40" s="35">
        <f>VLOOKUP(ClusterMalang!$B40,Resource!$E:$AH, 17, FALSE)</f>
        <v>5</v>
      </c>
      <c r="N40" s="35">
        <f>VLOOKUP(ClusterMalang!$B40,Resource!$E:$AH, 18, FALSE)</f>
        <v>5</v>
      </c>
      <c r="O40" s="35">
        <f>VLOOKUP(ClusterMalang!$B40,Resource!$E:$AH, 19, FALSE)</f>
        <v>5</v>
      </c>
      <c r="P40" s="35">
        <f>VLOOKUP(ClusterMalang!$B40,Resource!$E:$AH, 20, FALSE)</f>
        <v>5</v>
      </c>
      <c r="Q40" s="35">
        <f>VLOOKUP(ClusterMalang!$B40,Resource!$E:$AH, 21, FALSE)</f>
        <v>5</v>
      </c>
      <c r="R40" s="35">
        <f>VLOOKUP(ClusterMalang!$B40,Resource!$E:$AH, 24, FALSE)</f>
        <v>5</v>
      </c>
      <c r="S40" s="35">
        <f>VLOOKUP(ClusterMalang!$B40,Resource!$E:$AH, 25, FALSE)</f>
        <v>5</v>
      </c>
      <c r="T40" s="35">
        <f>VLOOKUP(ClusterMalang!$B40,Resource!$E:$AH, 26, FALSE)</f>
        <v>5</v>
      </c>
      <c r="U40" s="35">
        <f>VLOOKUP(ClusterMalang!$B40,Resource!$E:$AH, 27, FALSE)</f>
        <v>5</v>
      </c>
      <c r="V40" s="35">
        <f>VLOOKUP(ClusterMalang!$B40,Resource!$E:$AH, 28, FALSE)</f>
        <v>5</v>
      </c>
      <c r="W40" s="35">
        <f>VLOOKUP(ClusterMalang!$B40,Resource!$E:$AH, 29, FALSE)</f>
        <v>5</v>
      </c>
    </row>
    <row r="41" spans="1:23">
      <c r="A41" s="35">
        <v>1</v>
      </c>
      <c r="B41" s="35">
        <v>2702294351</v>
      </c>
      <c r="C41" s="35">
        <f>VLOOKUP(ClusterMalang!$B41,Resource!$E:$AH, 6, FALSE)</f>
        <v>2</v>
      </c>
      <c r="D41" s="35">
        <f>VLOOKUP(ClusterMalang!$B41,Resource!$E:$AH, 7, FALSE)</f>
        <v>4</v>
      </c>
      <c r="E41" s="35">
        <f>VLOOKUP(ClusterMalang!$B41,Resource!$E:$AH, 8, FALSE)</f>
        <v>4</v>
      </c>
      <c r="F41" s="35">
        <f>VLOOKUP(ClusterMalang!$B41,Resource!$E:$AH, 9, FALSE)</f>
        <v>4</v>
      </c>
      <c r="G41" s="35">
        <f>VLOOKUP(ClusterMalang!$B41,Resource!$E:$AH, 10, FALSE)</f>
        <v>5</v>
      </c>
      <c r="H41" s="35">
        <f>VLOOKUP(ClusterMalang!$B41,Resource!$E:$AH, 11, FALSE)</f>
        <v>5</v>
      </c>
      <c r="I41" s="35">
        <f>VLOOKUP(ClusterMalang!$B41,Resource!$E:$AH, 12, FALSE)</f>
        <v>5</v>
      </c>
      <c r="J41" s="35">
        <f>VLOOKUP(ClusterMalang!$B41,Resource!$E:$AH, 13, FALSE)</f>
        <v>5</v>
      </c>
      <c r="K41" s="35">
        <f>VLOOKUP(ClusterMalang!$B41,Resource!$E:$AH, 15, FALSE)</f>
        <v>5</v>
      </c>
      <c r="L41" s="35">
        <f>VLOOKUP(ClusterMalang!$B41,Resource!$E:$AH, 16, FALSE)</f>
        <v>5</v>
      </c>
      <c r="M41" s="35">
        <f>VLOOKUP(ClusterMalang!$B41,Resource!$E:$AH, 17, FALSE)</f>
        <v>3</v>
      </c>
      <c r="N41" s="35">
        <f>VLOOKUP(ClusterMalang!$B41,Resource!$E:$AH, 18, FALSE)</f>
        <v>4</v>
      </c>
      <c r="O41" s="35">
        <f>VLOOKUP(ClusterMalang!$B41,Resource!$E:$AH, 19, FALSE)</f>
        <v>4</v>
      </c>
      <c r="P41" s="35">
        <f>VLOOKUP(ClusterMalang!$B41,Resource!$E:$AH, 20, FALSE)</f>
        <v>5</v>
      </c>
      <c r="Q41" s="35">
        <f>VLOOKUP(ClusterMalang!$B41,Resource!$E:$AH, 21, FALSE)</f>
        <v>5</v>
      </c>
      <c r="R41" s="35">
        <f>VLOOKUP(ClusterMalang!$B41,Resource!$E:$AH, 24, FALSE)</f>
        <v>4</v>
      </c>
      <c r="S41" s="35">
        <f>VLOOKUP(ClusterMalang!$B41,Resource!$E:$AH, 25, FALSE)</f>
        <v>3</v>
      </c>
      <c r="T41" s="35">
        <f>VLOOKUP(ClusterMalang!$B41,Resource!$E:$AH, 26, FALSE)</f>
        <v>4</v>
      </c>
      <c r="U41" s="35">
        <f>VLOOKUP(ClusterMalang!$B41,Resource!$E:$AH, 27, FALSE)</f>
        <v>4</v>
      </c>
      <c r="V41" s="35">
        <f>VLOOKUP(ClusterMalang!$B41,Resource!$E:$AH, 28, FALSE)</f>
        <v>5</v>
      </c>
      <c r="W41" s="35">
        <f>VLOOKUP(ClusterMalang!$B41,Resource!$E:$AH, 29, FALSE)</f>
        <v>5</v>
      </c>
    </row>
  </sheetData>
  <pageMargins left="0.7" right="0.7" top="0.75" bottom="0.75" header="0.3" footer="0.3"/>
</worksheet>
</file>

<file path=docMetadata/LabelInfo.xml><?xml version="1.0" encoding="utf-8"?>
<clbl:labelList xmlns:clbl="http://schemas.microsoft.com/office/2020/mipLabelMetadata">
  <clbl:label id="{3485b963-82ba-4a6f-810f-b5cc226ff898}" enabled="0" method="" siteId="{3485b963-82ba-4a6f-810f-b5cc226ff898}"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2025-05-09T04:54:44Z</dcterms:created>
  <dcterms:modified xsi:type="dcterms:W3CDTF">2025-06-24T05:28:04Z</dcterms:modified>
  <cp:category/>
  <cp:contentStatus/>
</cp:coreProperties>
</file>