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V347" i="15"/>
  <c r="AQ347" i="15"/>
  <c r="AP347" i="15"/>
  <c r="AN347" i="15"/>
  <c r="AM347" i="15"/>
  <c r="AL347" i="15"/>
  <c r="AK347" i="15"/>
  <c r="AU347" i="15" s="1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U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V334" i="15"/>
  <c r="AU334" i="15" s="1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V331" i="15"/>
  <c r="AQ331" i="15"/>
  <c r="AP331" i="15"/>
  <c r="AN331" i="15"/>
  <c r="AM331" i="15"/>
  <c r="AL331" i="15"/>
  <c r="AK331" i="15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BB327" i="15" s="1"/>
  <c r="BC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AL322" i="15"/>
  <c r="AK322" i="15"/>
  <c r="AU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V306" i="15"/>
  <c r="AU306" i="15" s="1"/>
  <c r="AQ306" i="15"/>
  <c r="AP306" i="15"/>
  <c r="AN306" i="15"/>
  <c r="AM306" i="15"/>
  <c r="AL306" i="15"/>
  <c r="AK306" i="15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V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V255" i="15"/>
  <c r="AQ255" i="15"/>
  <c r="AP255" i="15"/>
  <c r="AN255" i="15"/>
  <c r="AM255" i="15"/>
  <c r="AL255" i="15"/>
  <c r="AK255" i="15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R251" i="15"/>
  <c r="CQ251" i="15"/>
  <c r="CK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V250" i="15"/>
  <c r="BB250" i="15" s="1"/>
  <c r="AQ250" i="15"/>
  <c r="AP250" i="15"/>
  <c r="AN250" i="15"/>
  <c r="AM250" i="15"/>
  <c r="AL250" i="15"/>
  <c r="AK250" i="15"/>
  <c r="AH250" i="15"/>
  <c r="AG250" i="15"/>
  <c r="AF250" i="15"/>
  <c r="AE250" i="15"/>
  <c r="CR249" i="15"/>
  <c r="CO249" i="15"/>
  <c r="CL249" i="15"/>
  <c r="CK249" i="15"/>
  <c r="BA249" i="15"/>
  <c r="AY249" i="15"/>
  <c r="AV249" i="15"/>
  <c r="BB249" i="15" s="1"/>
  <c r="AQ249" i="15"/>
  <c r="AP249" i="15"/>
  <c r="AN249" i="15"/>
  <c r="AM249" i="15"/>
  <c r="AL249" i="15"/>
  <c r="AK249" i="15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Q244" i="15"/>
  <c r="AP244" i="15"/>
  <c r="AN244" i="15"/>
  <c r="AM244" i="15"/>
  <c r="AL244" i="15"/>
  <c r="AK244" i="15"/>
  <c r="AV244" i="15" s="1"/>
  <c r="BB244" i="15" s="1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V242" i="15"/>
  <c r="BB242" i="15" s="1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Q241" i="15"/>
  <c r="AP241" i="15"/>
  <c r="AN241" i="15"/>
  <c r="AM241" i="15"/>
  <c r="AL241" i="15"/>
  <c r="AK241" i="15"/>
  <c r="AV241" i="15" s="1"/>
  <c r="BB241" i="15" s="1"/>
  <c r="AH241" i="15"/>
  <c r="AG241" i="15"/>
  <c r="AF241" i="15"/>
  <c r="AE241" i="15"/>
  <c r="CW240" i="15"/>
  <c r="CO240" i="15"/>
  <c r="CK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BB238" i="15" s="1"/>
  <c r="AH238" i="15"/>
  <c r="AG238" i="15"/>
  <c r="AF238" i="15"/>
  <c r="AE238" i="15"/>
  <c r="CW237" i="15"/>
  <c r="CO237" i="15"/>
  <c r="CK237" i="15"/>
  <c r="BA237" i="15"/>
  <c r="AY237" i="15"/>
  <c r="AV237" i="15"/>
  <c r="BB237" i="15" s="1"/>
  <c r="AQ237" i="15"/>
  <c r="AP237" i="15"/>
  <c r="AN237" i="15"/>
  <c r="AM237" i="15"/>
  <c r="AL237" i="15"/>
  <c r="AK237" i="15"/>
  <c r="AH237" i="15"/>
  <c r="AG237" i="15"/>
  <c r="AF237" i="15"/>
  <c r="AE237" i="15"/>
  <c r="CW236" i="15"/>
  <c r="CU236" i="15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BB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V232" i="15" s="1"/>
  <c r="AU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V229" i="15"/>
  <c r="AU229" i="15" s="1"/>
  <c r="AQ229" i="15"/>
  <c r="AP229" i="15"/>
  <c r="AN229" i="15"/>
  <c r="AM229" i="15"/>
  <c r="AL229" i="15"/>
  <c r="AK229" i="15"/>
  <c r="AH229" i="15"/>
  <c r="AG229" i="15"/>
  <c r="AF229" i="15"/>
  <c r="AE229" i="15"/>
  <c r="CR228" i="15"/>
  <c r="CO228" i="15"/>
  <c r="BF228" i="15"/>
  <c r="BC228" i="15"/>
  <c r="BA228" i="15"/>
  <c r="AY228" i="15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V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E210" i="15"/>
  <c r="BD210" i="15"/>
  <c r="BC210" i="15"/>
  <c r="BB210" i="15"/>
  <c r="AZ210" i="15"/>
  <c r="AS210" i="15"/>
  <c r="AR210" i="15"/>
  <c r="AP210" i="15"/>
  <c r="AO210" i="15"/>
  <c r="AN210" i="15"/>
  <c r="AM210" i="15"/>
  <c r="AL210" i="15"/>
  <c r="AQ210" i="15" s="1"/>
  <c r="AK210" i="15"/>
  <c r="AT210" i="15" s="1"/>
  <c r="BF210" i="15" s="1"/>
  <c r="AH210" i="15"/>
  <c r="AG210" i="15"/>
  <c r="AF210" i="15"/>
  <c r="AE210" i="15"/>
  <c r="BE209" i="15"/>
  <c r="BD209" i="15"/>
  <c r="BC209" i="15"/>
  <c r="BB209" i="15"/>
  <c r="AZ209" i="15"/>
  <c r="AS209" i="15"/>
  <c r="AR209" i="15"/>
  <c r="AO209" i="15"/>
  <c r="AN209" i="15"/>
  <c r="AM209" i="15"/>
  <c r="AL209" i="15"/>
  <c r="AQ209" i="15" s="1"/>
  <c r="AK209" i="15"/>
  <c r="AT209" i="15" s="1"/>
  <c r="BF209" i="15" s="1"/>
  <c r="AH209" i="15"/>
  <c r="AG209" i="15"/>
  <c r="AF209" i="15"/>
  <c r="AE209" i="15"/>
  <c r="BE208" i="15"/>
  <c r="BD208" i="15"/>
  <c r="BC208" i="15"/>
  <c r="BB208" i="15"/>
  <c r="AZ208" i="15"/>
  <c r="AS208" i="15"/>
  <c r="AR208" i="15"/>
  <c r="AP208" i="15"/>
  <c r="AO208" i="15"/>
  <c r="AN208" i="15"/>
  <c r="AM208" i="15"/>
  <c r="AL208" i="15"/>
  <c r="AQ208" i="15" s="1"/>
  <c r="AK208" i="15"/>
  <c r="AT208" i="15" s="1"/>
  <c r="BF208" i="15" s="1"/>
  <c r="AH208" i="15"/>
  <c r="AG208" i="15"/>
  <c r="AF208" i="15"/>
  <c r="AE208" i="15"/>
  <c r="BE207" i="15"/>
  <c r="AZ207" i="15"/>
  <c r="AS207" i="15"/>
  <c r="AR207" i="15"/>
  <c r="AO207" i="15"/>
  <c r="AN207" i="15"/>
  <c r="AM207" i="15"/>
  <c r="BC207" i="15" s="1"/>
  <c r="AL207" i="15"/>
  <c r="AQ207" i="15" s="1"/>
  <c r="AK207" i="15"/>
  <c r="AT207" i="15" s="1"/>
  <c r="AH207" i="15"/>
  <c r="AG207" i="15"/>
  <c r="AF207" i="15"/>
  <c r="AE207" i="15"/>
  <c r="BE206" i="15"/>
  <c r="AZ206" i="15"/>
  <c r="AT206" i="15"/>
  <c r="AR206" i="15"/>
  <c r="AP206" i="15"/>
  <c r="AO206" i="15"/>
  <c r="AN206" i="15"/>
  <c r="AQ206" i="15" s="1"/>
  <c r="AM206" i="15"/>
  <c r="BC206" i="15" s="1"/>
  <c r="AL206" i="15"/>
  <c r="AS206" i="15" s="1"/>
  <c r="AK206" i="15"/>
  <c r="AH206" i="15"/>
  <c r="AG206" i="15"/>
  <c r="AF206" i="15"/>
  <c r="AE206" i="15"/>
  <c r="BE205" i="15"/>
  <c r="AZ205" i="15"/>
  <c r="AS205" i="15"/>
  <c r="AR205" i="15"/>
  <c r="AO205" i="15"/>
  <c r="AN205" i="15"/>
  <c r="AM205" i="15"/>
  <c r="BC205" i="15" s="1"/>
  <c r="AL205" i="15"/>
  <c r="AK205" i="15"/>
  <c r="AQ205" i="15" s="1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Q204" i="15" s="1"/>
  <c r="AK204" i="15"/>
  <c r="AT204" i="15" s="1"/>
  <c r="BF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F174" i="15"/>
  <c r="BC174" i="15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U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Q171" i="15"/>
  <c r="AP171" i="15"/>
  <c r="AN171" i="15"/>
  <c r="AM171" i="15"/>
  <c r="AL171" i="15"/>
  <c r="AK171" i="15"/>
  <c r="AV171" i="15" s="1"/>
  <c r="AU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V155" i="15"/>
  <c r="AQ155" i="15"/>
  <c r="AP155" i="15"/>
  <c r="AN155" i="15"/>
  <c r="AM155" i="15"/>
  <c r="AL155" i="15"/>
  <c r="AK155" i="15"/>
  <c r="AU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U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C116" i="15"/>
  <c r="BF116" i="15" s="1"/>
  <c r="BA116" i="15"/>
  <c r="AQ116" i="15"/>
  <c r="AP116" i="15"/>
  <c r="AN116" i="15"/>
  <c r="AM116" i="15"/>
  <c r="AL116" i="15"/>
  <c r="AK116" i="15"/>
  <c r="AV116" i="15" s="1"/>
  <c r="AU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Q50" i="15"/>
  <c r="AP50" i="15"/>
  <c r="AN50" i="15"/>
  <c r="AM50" i="15"/>
  <c r="AL50" i="15"/>
  <c r="AK50" i="15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V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251" i="15" l="1"/>
  <c r="BF251" i="15" s="1"/>
  <c r="AU251" i="15"/>
  <c r="BB129" i="15"/>
  <c r="BC129" i="15" s="1"/>
  <c r="BF129" i="15" s="1"/>
  <c r="AU151" i="15"/>
  <c r="AU237" i="15"/>
  <c r="AU273" i="15"/>
  <c r="AV15" i="15"/>
  <c r="AU242" i="15"/>
  <c r="AU267" i="15"/>
  <c r="AU240" i="15"/>
  <c r="AU244" i="15"/>
  <c r="BB245" i="15"/>
  <c r="BC245" i="15" s="1"/>
  <c r="AU246" i="15"/>
  <c r="AU250" i="15"/>
  <c r="AU331" i="15"/>
  <c r="AQ354" i="15"/>
  <c r="BB243" i="15"/>
  <c r="AU271" i="15"/>
  <c r="BB323" i="15"/>
  <c r="BC323" i="15" s="1"/>
  <c r="AU340" i="15"/>
  <c r="AU154" i="15"/>
  <c r="AU174" i="15"/>
  <c r="AU175" i="15"/>
  <c r="AU176" i="15"/>
  <c r="AU177" i="15"/>
  <c r="AU178" i="15"/>
  <c r="AU179" i="15"/>
  <c r="AU236" i="15"/>
  <c r="AU241" i="15"/>
  <c r="AU298" i="15"/>
  <c r="BB322" i="15"/>
  <c r="BC322" i="15" s="1"/>
  <c r="AU117" i="15"/>
  <c r="AU170" i="15"/>
  <c r="AV222" i="15"/>
  <c r="AU222" i="15" s="1"/>
  <c r="AV228" i="15"/>
  <c r="AU228" i="15" s="1"/>
  <c r="AU252" i="15"/>
  <c r="AV303" i="15"/>
  <c r="AU303" i="15" s="1"/>
  <c r="AV307" i="15"/>
  <c r="AU307" i="15" s="1"/>
  <c r="BB240" i="15"/>
  <c r="AU249" i="15"/>
  <c r="AU269" i="15"/>
  <c r="BF95" i="15"/>
  <c r="BF91" i="15"/>
  <c r="BF93" i="15"/>
  <c r="BF101" i="15"/>
  <c r="BF106" i="15"/>
  <c r="BF99" i="15"/>
  <c r="BF103" i="15"/>
  <c r="BF88" i="15"/>
  <c r="BF89" i="15"/>
  <c r="BF107" i="15"/>
  <c r="BB98" i="15"/>
  <c r="BF98" i="15" s="1"/>
  <c r="AU118" i="15"/>
  <c r="BC242" i="15"/>
  <c r="BF242" i="15" s="1"/>
  <c r="BB247" i="15"/>
  <c r="AU247" i="15"/>
  <c r="BB248" i="15"/>
  <c r="AU248" i="15"/>
  <c r="BC249" i="15"/>
  <c r="BF249" i="15" s="1"/>
  <c r="AU8" i="15"/>
  <c r="AU36" i="15"/>
  <c r="AU49" i="15"/>
  <c r="BB88" i="15"/>
  <c r="BB92" i="15"/>
  <c r="BF92" i="15" s="1"/>
  <c r="BB97" i="15"/>
  <c r="BF97" i="15" s="1"/>
  <c r="BF128" i="15"/>
  <c r="BC128" i="15"/>
  <c r="BC238" i="15"/>
  <c r="BF238" i="15" s="1"/>
  <c r="BC250" i="15"/>
  <c r="BF250" i="15" s="1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BB239" i="15"/>
  <c r="AU239" i="15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BC243" i="15"/>
  <c r="BF243" i="15" s="1"/>
  <c r="BF244" i="15"/>
  <c r="BC244" i="15"/>
  <c r="BF246" i="15"/>
  <c r="BC246" i="15"/>
  <c r="BC251" i="15"/>
  <c r="AU7" i="15"/>
  <c r="AU11" i="15"/>
  <c r="AU15" i="15"/>
  <c r="AU51" i="15"/>
  <c r="AP96" i="15"/>
  <c r="AP107" i="15"/>
  <c r="BB326" i="15"/>
  <c r="BC326" i="15" s="1"/>
  <c r="AV118" i="15"/>
  <c r="BF134" i="15"/>
  <c r="BC236" i="15"/>
  <c r="BF236" i="15" s="1"/>
  <c r="BC241" i="15"/>
  <c r="BF241" i="15" s="1"/>
  <c r="AU128" i="15"/>
  <c r="AU130" i="15"/>
  <c r="AV146" i="15"/>
  <c r="AU146" i="15"/>
  <c r="AU153" i="15"/>
  <c r="BC237" i="15"/>
  <c r="BF237" i="15" s="1"/>
  <c r="BC240" i="15"/>
  <c r="BF240" i="15" s="1"/>
  <c r="AP195" i="15"/>
  <c r="AT205" i="15"/>
  <c r="BB207" i="15"/>
  <c r="BF207" i="15" s="1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BB205" i="15"/>
  <c r="AP207" i="15"/>
  <c r="AU211" i="15"/>
  <c r="AU223" i="15"/>
  <c r="AU231" i="15"/>
  <c r="CI237" i="15"/>
  <c r="CI236" i="15" s="1"/>
  <c r="AU238" i="15"/>
  <c r="CQ246" i="15"/>
  <c r="CL247" i="15"/>
  <c r="AU266" i="15"/>
  <c r="AU268" i="15"/>
  <c r="AU270" i="15"/>
  <c r="AU272" i="15"/>
  <c r="AU281" i="15"/>
  <c r="AU299" i="15"/>
  <c r="AU325" i="15"/>
  <c r="BB325" i="15" s="1"/>
  <c r="BC325" i="15" s="1"/>
  <c r="AU339" i="15"/>
  <c r="AU343" i="15"/>
  <c r="AP201" i="15"/>
  <c r="AU316" i="15"/>
  <c r="AP200" i="15"/>
  <c r="AP205" i="15"/>
  <c r="AU360" i="15"/>
  <c r="BB206" i="15"/>
  <c r="BF206" i="15" s="1"/>
  <c r="AU230" i="15"/>
  <c r="CQ237" i="15"/>
  <c r="AU243" i="15"/>
  <c r="AU245" i="15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F245" i="15" l="1"/>
  <c r="BC247" i="15"/>
  <c r="BF247" i="15"/>
  <c r="BF205" i="15"/>
  <c r="BC239" i="15"/>
  <c r="BF239" i="15"/>
  <c r="BC248" i="15"/>
  <c r="BF248" i="15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<sst xmlns="http://schemas.openxmlformats.org/spreadsheetml/2006/main" count="27415" uniqueCount="6366">
  <si>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</si>
  <si>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</si>
  <si>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</si>
  <si>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</si>
  <si>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</si>
  <si>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</si>
  <si>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</si>
  <si>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</si>
  <si>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</si>
  <si>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</si>
  <si>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</si>
  <si>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</si>
  <si>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</si>
  <si>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</si>
  <si>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</si>
  <si>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</si>
  <si>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</si>
  <si>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</si>
  <si>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</si>
  <si>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</si>
  <si>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</si>
  <si>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</si>
  <si>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</si>
  <si>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</si>
  <si>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</si>
  <si>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</si>
  <si>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</si>
  <si>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</si>
  <si>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</si>
  <si>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</si>
  <si>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</si>
  <si>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</si>
  <si>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</si>
  <si>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</si>
  <si>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</si>
  <si>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</si>
  <si>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</si>
  <si>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</si>
  <si>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</si>
  <si>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</si>
  <si>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</si>
  <si>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</si>
  <si>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</si>
  <si>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</si>
  <si>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</si>
  <si>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</si>
  <si>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</si>
  <si>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</si>
  <si>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</si>
  <si>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</si>
  <si>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</si>
  <si>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</si>
  <si>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</si>
  <si>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</si>
  <si>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</si>
  <si>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</si>
  <si>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</si>
  <si>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</si>
  <si>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</si>
  <si>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</si>
  <si>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</si>
  <si>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</si>
  <si>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</si>
  <si>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</si>
  <si>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</si>
  <si>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</si>
  <si>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</si>
  <si>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</si>
  <si>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</si>
  <si>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</si>
  <si>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</si>
  <si>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</si>
  <si>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</si>
  <si>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</si>
  <si>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</si>
  <si>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</si>
  <si>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</si>
  <si>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</si>
  <si>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</si>
  <si>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</si>
  <si>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</si>
  <si>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</si>
  <si>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</si>
  <si>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</si>
  <si>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</si>
  <si>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</si>
  <si>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</si>
  <si>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</si>
  <si>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</si>
  <si>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</si>
  <si>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</si>
  <si>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</si>
  <si>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</si>
  <si>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</si>
  <si>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</si>
  <si>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</si>
  <si>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</si>
  <si>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</si>
  <si>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</si>
  <si>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</si>
  <si>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</si>
  <si>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</si>
  <si>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</si>
  <si>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</si>
  <si>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</si>
  <si>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</si>
  <si>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</si>
  <si>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</si>
  <si>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</si>
  <si>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</si>
  <si>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</si>
  <si>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</si>
  <si>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</si>
  <si>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</si>
  <si>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</si>
  <si>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</si>
  <si>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</si>
  <si>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</si>
  <si>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</si>
  <si>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</si>
  <si>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</si>
  <si>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</si>
  <si>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</si>
  <si>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</si>
  <si>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</si>
  <si>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</si>
  <si>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</si>
  <si>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</si>
  <si>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</si>
  <si>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</si>
  <si>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</si>
  <si>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</si>
  <si>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</si>
  <si>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</si>
  <si>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</si>
  <si>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</si>
  <si>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</si>
  <si>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</si>
  <si>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</si>
  <si>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</si>
  <si>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</si>
  <si>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</si>
  <si>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</si>
  <si>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</si>
  <si>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</si>
  <si>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</si>
  <si>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</si>
  <si>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</si>
  <si>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</si>
  <si>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</si>
  <si>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</si>
  <si>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</si>
  <si>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</si>
  <si>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</si>
  <si>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</si>
  <si>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</si>
  <si>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</si>
  <si>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</si>
  <si>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</si>
  <si>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</si>
  <si>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</si>
  <si>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</si>
  <si>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</si>
  <si>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</si>
  <si>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</si>
  <si>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</si>
  <si>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</si>
  <si>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</si>
  <si>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</si>
  <si>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</si>
  <si>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</si>
  <si>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</si>
  <si>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</si>
  <si>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</si>
  <si>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</si>
  <si>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</si>
  <si>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</si>
  <si>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</si>
  <si>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</si>
  <si>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</si>
  <si>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</si>
  <si>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</si>
  <si>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</si>
  <si>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</si>
  <si>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</si>
  <si>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</si>
  <si>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</si>
  <si>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</si>
  <si>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</si>
  <si>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</si>
  <si>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</si>
  <si>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</si>
  <si>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</si>
  <si>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</si>
  <si>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</si>
  <si>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</si>
  <si>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</si>
  <si>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</si>
  <si>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</si>
  <si>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</si>
  <si>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</si>
  <si>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</si>
  <si>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</si>
  <si>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</si>
  <si>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</si>
  <si>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</si>
  <si>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</si>
  <si>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</si>
  <si>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</si>
  <si>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</si>
  <si>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</si>
  <si>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</si>
  <si>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</si>
  <si>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</si>
  <si>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</si>
  <si>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</si>
  <si>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</si>
  <si>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</si>
  <si>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</si>
  <si>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</si>
  <si>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</si>
  <si>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</si>
  <si>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</si>
  <si>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</si>
  <si>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</si>
  <si>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</si>
  <si>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</si>
  <si>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</si>
  <si>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</si>
  <si>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</si>
  <si>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</si>
  <si>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</si>
  <si>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</si>
  <si>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</si>
  <si>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</si>
  <si>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</si>
  <si>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</si>
  <si>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</si>
  <si>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</si>
  <si>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</si>
  <si>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</si>
  <si>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</si>
  <si>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</si>
  <si>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</si>
  <si>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</si>
  <si>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</si>
  <si>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</si>
  <si>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</si>
  <si>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</si>
  <si>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</si>
  <si>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</si>
  <si>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</si>
  <si>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</si>
  <si>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</si>
  <si>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</si>
  <si>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</si>
  <si>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</si>
  <si>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</si>
  <si>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</si>
  <si>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</si>
  <si>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</si>
  <si>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</si>
  <si>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</si>
  <si>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</si>
  <si>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</si>
  <si>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</si>
  <si>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</si>
  <si>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</si>
  <si>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</si>
  <si>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</si>
  <si>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</si>
  <si>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</si>
  <si>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</si>
  <si>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</si>
  <si>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</si>
  <si>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</si>
  <si>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</si>
  <si>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</si>
  <si>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</si>
  <si>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</si>
  <si>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</si>
  <si>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</si>
  <si>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</si>
  <si>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</si>
  <si>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</si>
  <si>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</si>
  <si>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</si>
  <si>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</si>
  <si>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</si>
  <si>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</si>
  <si>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</si>
  <si>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</si>
  <si>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</si>
  <si>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</si>
  <si>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</si>
  <si>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</si>
  <si>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</si>
  <si>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</si>
  <si>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</si>
  <si>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</si>
  <si>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</si>
  <si>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</si>
  <si>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</si>
  <si>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</si>
  <si>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</si>
  <si>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</si>
  <si>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</si>
  <si>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</si>
  <si>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</si>
  <si>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</si>
  <si>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</si>
  <si>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</si>
  <si>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</si>
  <si>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</si>
  <si>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</si>
  <si>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</si>
  <si>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</si>
  <si>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</si>
  <si>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</si>
  <si>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</si>
  <si>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</si>
  <si>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</si>
  <si>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</si>
  <si>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</si>
  <si>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</si>
  <si>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</si>
  <si>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</si>
  <si>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</si>
  <si>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</si>
  <si>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</si>
  <si>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</si>
  <si>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</si>
  <si>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</si>
  <si>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</si>
  <si>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</si>
  <si>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</si>
  <si>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</si>
  <si>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</si>
  <si>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</si>
  <si>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</si>
  <si>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</si>
  <si>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</si>
  <si>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</si>
  <si>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</si>
  <si>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</si>
  <si>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</si>
  <si>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</si>
  <si>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</si>
  <si>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</si>
  <si>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</si>
  <si>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</si>
  <si>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</si>
  <si>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</si>
  <si>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</si>
  <si>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</si>
  <si>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</si>
  <si>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</si>
  <si>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</si>
  <si>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</si>
  <si>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</si>
  <si>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</si>
  <si>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</si>
  <si>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</si>
  <si>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</si>
  <si>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</si>
  <si>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</si>
  <si>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</si>
  <si>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</si>
  <si>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</si>
  <si>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</si>
  <si>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</si>
  <si>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</si>
  <si>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</si>
  <si>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</si>
  <si>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</si>
  <si>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</si>
  <si>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</si>
  <si>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</si>
  <si>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</si>
  <si>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</si>
  <si>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</si>
  <si>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</si>
  <si>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</si>
  <si>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</si>
  <si>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</si>
  <si>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</si>
  <si>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</si>
  <si>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</si>
  <si>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</si>
  <si>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</si>
  <si>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</si>
  <si>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</si>
  <si>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</si>
  <si>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</si>
  <si>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</si>
  <si>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</si>
  <si>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</si>
  <si>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</si>
  <si>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</si>
  <si>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</si>
  <si>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</si>
  <si>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</si>
  <si>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</si>
  <si>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</si>
  <si>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</si>
  <si>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</si>
  <si>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</si>
  <si>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</si>
  <si>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</si>
  <si>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</si>
  <si>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</si>
  <si>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</si>
  <si>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</si>
  <si>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</si>
  <si>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</si>
  <si>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</si>
  <si>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</si>
  <si>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</si>
  <si>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</si>
  <si>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</si>
  <si>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</si>
  <si>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</si>
  <si>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</si>
  <si>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</si>
  <si>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</si>
  <si>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</si>
  <si>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</si>
  <si>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</si>
  <si>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</si>
  <si>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</si>
  <si>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</si>
  <si>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</si>
  <si>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</si>
  <si>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</si>
  <si>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</si>
  <si>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</si>
  <si>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</si>
  <si>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</si>
  <si>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</si>
  <si>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</si>
  <si>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</si>
  <si>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</si>
  <si>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</si>
  <si>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</si>
  <si>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</si>
  <si>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</si>
  <si>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</si>
  <si>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</si>
  <si>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</si>
  <si>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</si>
  <si>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</si>
  <si>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</si>
  <si>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</si>
  <si>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</si>
  <si>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</si>
  <si>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</si>
  <si>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</si>
  <si>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</si>
  <si>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</si>
  <si>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</si>
  <si>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</si>
  <si>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</si>
  <si>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</si>
  <si>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</si>
  <si>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</si>
  <si>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</si>
  <si>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</si>
  <si>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</si>
  <si>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</si>
  <si>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</si>
  <si>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</si>
  <si>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</si>
  <si>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</si>
  <si>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</si>
  <si>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</si>
  <si>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</si>
  <si>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</si>
  <si>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</si>
  <si>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</si>
  <si>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</si>
  <si>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</si>
  <si>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</si>
  <si>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</si>
  <si>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</si>
  <si>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</si>
  <si>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</si>
  <si>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</si>
  <si>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</si>
  <si>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</si>
  <si>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</si>
  <si>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</si>
  <si>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</si>
  <si>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</si>
  <si>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</si>
  <si>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</si>
  <si>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</si>
  <si>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</si>
  <si>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</si>
  <si>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</si>
  <si>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</si>
  <si>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</si>
  <si>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</si>
  <si>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</si>
  <si>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</si>
  <si>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</si>
  <si>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</si>
  <si>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</si>
  <si>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</si>
  <si>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</si>
  <si>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</si>
  <si>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</si>
  <si>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</si>
  <si>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</si>
  <si>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</si>
  <si>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</si>
  <si>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</si>
  <si>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</si>
  <si>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</si>
  <si>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</si>
  <si>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</si>
  <si>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</si>
  <si>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</si>
  <si>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</si>
  <si>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</si>
  <si>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</si>
  <si>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</si>
  <si>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</si>
  <si>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</si>
  <si>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</si>
  <si>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</si>
  <si>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</si>
  <si>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</si>
  <si>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</si>
  <si>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</si>
  <si>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</si>
  <si>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</si>
  <si>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</si>
  <si>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</si>
  <si>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</si>
  <si>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</si>
  <si>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</si>
  <si>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</si>
  <si>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</si>
  <si>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</si>
  <si>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</si>
  <si>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</si>
  <si>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</si>
  <si>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</si>
  <si>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</si>
  <si>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</si>
  <si>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</si>
  <si>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</si>
  <si>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</si>
  <si>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</si>
  <si>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</si>
  <si>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</si>
  <si>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</si>
  <si>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</si>
  <si>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</si>
  <si>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</si>
  <si>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</si>
  <si>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</si>
  <si>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</si>
  <si>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</si>
  <si>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</si>
  <si>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</si>
  <si>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</si>
  <si>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</si>
  <si>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</si>
  <si>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</si>
  <si>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</si>
  <si>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</si>
  <si>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</si>
  <si>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</si>
  <si>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</si>
  <si>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</si>
  <si>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</si>
  <si>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</si>
  <si>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</si>
  <si>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</si>
  <si>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</si>
  <si>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</si>
  <si>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</si>
  <si>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</si>
  <si>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</si>
  <si>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</si>
  <si>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</si>
  <si>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</si>
  <si>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</si>
  <si>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</si>
  <si>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</si>
  <si>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</si>
  <si>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</si>
  <si>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</si>
  <si>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</si>
  <si>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</si>
  <si>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</si>
  <si>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</si>
  <si>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</si>
  <si>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</si>
  <si>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</si>
  <si>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</si>
  <si>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</si>
  <si>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</si>
  <si>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</si>
  <si>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</si>
  <si>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</si>
  <si>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</si>
  <si>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</si>
  <si>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</si>
  <si>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</si>
  <si>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</si>
  <si>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</si>
  <si>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</si>
  <si>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</si>
  <si>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</si>
  <si>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</si>
  <si>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</si>
  <si>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</si>
  <si>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</si>
  <si>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</si>
  <si>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</si>
  <si>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</si>
  <si>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</si>
  <si>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</si>
  <si>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</si>
  <si>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</si>
  <si>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</si>
  <si>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</si>
  <si>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</si>
  <si>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</si>
  <si>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</si>
  <si>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</si>
  <si>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</si>
  <si>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</si>
  <si>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</si>
  <si>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</si>
  <si>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</si>
  <si>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</si>
  <si>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</si>
  <si>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</si>
  <si>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</si>
  <si>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</si>
  <si>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</si>
  <si>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</si>
  <si>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</si>
  <si>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</si>
  <si>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</si>
  <si>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</si>
  <si>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</si>
  <si>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</si>
  <si>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</si>
  <si>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</si>
  <si>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</si>
  <si>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</si>
  <si>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</si>
  <si>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</si>
  <si>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</si>
  <si>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</si>
  <si>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</si>
  <si>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</si>
  <si>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</si>
  <si>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</si>
  <si>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</si>
  <si>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</si>
  <si>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</si>
  <si>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</si>
  <si>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</si>
  <si>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</si>
  <si>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</si>
  <si>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</si>
  <si>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</si>
  <si>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</si>
  <si>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</si>
  <si>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</si>
  <si>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</si>
  <si>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</si>
  <si>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</si>
  <si>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</si>
  <si>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</si>
  <si>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</si>
  <si>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</si>
  <si>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</si>
  <si>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</si>
  <si>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</si>
  <si>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</si>
  <si>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</si>
  <si>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</si>
  <si>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</si>
  <si>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</si>
  <si>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</si>
  <si>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</si>
  <si>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</si>
  <si>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</si>
  <si>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</si>
  <si>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</si>
  <si>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</si>
  <si>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</si>
  <si>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</si>
  <si>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</si>
  <si>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</si>
  <si>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</si>
  <si>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</si>
  <si>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</si>
  <si>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</si>
  <si>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</si>
  <si>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</si>
  <si>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</si>
  <si>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</si>
  <si>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</si>
  <si>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</si>
  <si>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</si>
  <si>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</si>
  <si>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</si>
  <si>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</si>
  <si>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</si>
  <si>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</si>
  <si>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</si>
  <si>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</si>
  <si>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</si>
  <si>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</si>
  <si>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</si>
  <si>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</si>
  <si>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</si>
  <si>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</si>
  <si>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</si>
  <si>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</si>
  <si>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</si>
  <si>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</si>
  <si>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</si>
  <si>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</si>
  <si>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</si>
  <si>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</si>
  <si>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</si>
  <si>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</si>
  <si>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</si>
  <si>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</si>
  <si>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</si>
  <si>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</si>
  <si>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</si>
  <si>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</si>
  <si>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</si>
  <si>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</si>
  <si>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</si>
  <si>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</si>
  <si>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</si>
  <si>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</si>
  <si>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</si>
  <si>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</si>
  <si>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</si>
  <si>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</si>
  <si>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</si>
  <si>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</si>
  <si>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</si>
  <si>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</si>
  <si>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</si>
  <si>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</si>
  <si>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</si>
  <si>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</si>
  <si>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</si>
  <si>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</si>
  <si>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</si>
  <si>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</si>
  <si>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</si>
  <si>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</si>
  <si>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</si>
  <si>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</si>
  <si>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</si>
  <si>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</si>
  <si>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</si>
  <si>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</si>
  <si>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</si>
  <si>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</si>
  <si>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</si>
  <si>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</si>
  <si>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</si>
  <si>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</si>
  <si>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</si>
  <si>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</si>
  <si>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</si>
  <si>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</si>
  <si>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</si>
  <si>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</si>
  <si>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</si>
  <si>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</si>
  <si>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</si>
  <si>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</si>
  <si>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</si>
  <si>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</si>
  <si>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</si>
  <si>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</si>
  <si>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</si>
  <si>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</si>
  <si>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</si>
  <si>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</si>
  <si>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</si>
  <si>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</si>
  <si>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</si>
  <si>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</si>
  <si>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</si>
  <si>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</si>
  <si>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</si>
  <si>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</si>
  <si>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</si>
  <si>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</si>
  <si>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</si>
  <si>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</si>
  <si>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</si>
  <si>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</si>
  <si>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</si>
  <si>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</si>
  <si>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</si>
  <si>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</si>
  <si>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</si>
  <si>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</si>
  <si>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</si>
  <si>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</si>
  <si>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</si>
  <si>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</si>
  <si>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</si>
  <si>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</si>
  <si>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</si>
  <si>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</si>
  <si>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</si>
  <si>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</si>
  <si>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</si>
  <si>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</si>
  <si>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</si>
  <si>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</si>
  <si>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</si>
  <si>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</si>
  <si>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</si>
  <si>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</si>
  <si>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</si>
  <si>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</si>
  <si>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</si>
  <si>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</si>
  <si>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</si>
  <si>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</si>
  <si>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</si>
  <si>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</si>
  <si>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</si>
  <si>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</si>
  <si>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</si>
  <si>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</si>
  <si>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</si>
  <si>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</si>
  <si>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</si>
  <si>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</si>
  <si>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</si>
  <si>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</si>
  <si>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</si>
  <si>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</si>
  <si>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</si>
  <si>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</si>
  <si>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</si>
  <si>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</si>
  <si>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</si>
  <si>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</si>
  <si>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</si>
  <si>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</si>
  <si>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</si>
  <si>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</si>
  <si>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</si>
  <si>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</si>
  <si>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</si>
  <si>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</si>
  <si>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</si>
  <si>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</si>
  <si>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</si>
  <si>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</si>
  <si>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</si>
  <si>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</si>
  <si>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</si>
  <si>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</si>
  <si>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</si>
  <si>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</si>
  <si>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</si>
  <si>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</si>
  <si>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</si>
  <si>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</si>
  <si>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</si>
  <si>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</si>
  <si>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</si>
  <si>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</si>
  <si>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</si>
  <si>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</si>
  <si>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</si>
  <si>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</si>
  <si>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</si>
  <si>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</si>
  <si>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</si>
  <si>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</si>
  <si>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</si>
  <si>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</si>
  <si>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</si>
  <si>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</si>
  <si>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</si>
  <si>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</si>
  <si>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</si>
  <si>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</si>
  <si>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</si>
  <si>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</si>
  <si>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</si>
  <si>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</si>
  <si>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</si>
  <si>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</si>
  <si>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</si>
  <si>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</si>
  <si>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</si>
  <si>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</si>
  <si>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</si>
  <si>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</si>
  <si>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</si>
  <si>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</si>
  <si>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</si>
  <si>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</si>
  <si>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</si>
  <si>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</si>
  <si>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</si>
  <si>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</si>
  <si>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</si>
  <si>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</si>
  <si>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</si>
  <si>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</si>
  <si>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</si>
  <si>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</si>
  <si>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</si>
  <si>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</si>
  <si>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</si>
  <si>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</si>
  <si>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</si>
  <si>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</si>
  <si>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</si>
  <si>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</si>
  <si>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</si>
  <si>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</si>
  <si>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</si>
  <si>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</si>
  <si>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</si>
  <si>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</si>
  <si>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</si>
  <si>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</si>
  <si>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</si>
  <si>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</si>
  <si>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</si>
  <si>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</si>
  <si>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</si>
  <si>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</si>
  <si>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</si>
  <si>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</si>
  <si>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</si>
  <si>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</si>
  <si>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</si>
  <si>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</si>
  <si>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</si>
  <si>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</si>
  <si>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</si>
  <si>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</si>
  <si>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</si>
  <si>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</si>
  <si>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</si>
  <si>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</si>
  <si>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</si>
  <si>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</si>
  <si>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</si>
  <si>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</si>
  <si>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</si>
  <si>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</si>
  <si>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</si>
  <si>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</si>
  <si>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</si>
  <si>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</si>
  <si>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</si>
  <si>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</si>
  <si>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</si>
  <si>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</si>
  <si>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</si>
  <si>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</si>
  <si>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</si>
  <si>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</si>
  <si>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</si>
  <si>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</si>
  <si>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</si>
  <si>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</si>
  <si>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</si>
  <si>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</si>
  <si>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</si>
  <si>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</si>
  <si>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</si>
  <si>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</si>
  <si>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</si>
  <si>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</si>
  <si>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</si>
  <si>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</si>
  <si>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</si>
  <si>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</si>
  <si>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</si>
  <si>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</si>
  <si>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</si>
  <si>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</si>
  <si>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</si>
  <si>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</si>
  <si>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</si>
  <si>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</si>
  <si>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</si>
  <si>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</si>
  <si>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</si>
  <si>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</si>
  <si>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</si>
  <si>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</si>
  <si>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</si>
  <si>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</si>
  <si>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</si>
  <si>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</si>
  <si>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</si>
  <si>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</si>
  <si>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</si>
  <si>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</si>
  <si>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</si>
  <si>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</si>
  <si>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</si>
  <si>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</si>
  <si>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</si>
  <si>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</si>
  <si>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</si>
  <si>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</si>
  <si>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</si>
  <si>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</si>
  <si>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</si>
  <si>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</si>
  <si>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</si>
  <si>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</si>
  <si>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</si>
  <si>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</si>
  <si>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</si>
  <si>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</si>
  <si>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</si>
  <si>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</si>
  <si>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</si>
  <si>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</si>
  <si>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</si>
  <si>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</si>
  <si>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</si>
  <si>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</si>
  <si>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</si>
  <si>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</si>
  <si>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</si>
  <si>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</si>
  <si>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</si>
  <si>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</si>
  <si>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</si>
  <si>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</si>
  <si>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</si>
  <si>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</si>
  <si>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</si>
  <si>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</si>
  <si>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</si>
  <si>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</si>
  <si>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</si>
  <si>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</si>
  <si>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</si>
  <si>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</si>
  <si>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</si>
  <si>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</si>
  <si>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</si>
  <si>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</si>
  <si>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</si>
  <si>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</si>
  <si>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</si>
  <si>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</si>
  <si>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</si>
  <si>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</si>
  <si>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</si>
  <si>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</si>
  <si>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</si>
  <si>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</si>
  <si>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</si>
  <si>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</si>
  <si>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</si>
  <si>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</si>
  <si>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</si>
  <si>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</si>
  <si>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</si>
  <si>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</si>
  <si>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</si>
  <si>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</si>
  <si>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</si>
  <si>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</si>
  <si>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</si>
  <si>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</si>
  <si>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</si>
  <si>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</si>
  <si>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</si>
  <si>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</si>
  <si>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</si>
  <si>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</si>
  <si>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</si>
  <si>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</si>
  <si>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</si>
  <si>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</si>
  <si>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</si>
  <si>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</si>
  <si>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</si>
  <si>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</si>
  <si>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</si>
  <si>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</si>
  <si>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</si>
  <si>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</si>
  <si>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</si>
  <si>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</si>
  <si>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</si>
  <si>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</si>
  <si>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</si>
  <si>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</si>
  <si>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</si>
  <si>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</si>
  <si>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</si>
  <si>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</si>
  <si>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</si>
  <si>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</si>
  <si>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</si>
  <si>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</si>
  <si>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</si>
  <si>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</si>
  <si>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</si>
  <si>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</si>
  <si>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</si>
  <si>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</si>
  <si>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</si>
  <si>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</si>
  <si>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</si>
  <si>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</si>
  <si>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</si>
  <si>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</si>
  <si>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</si>
  <si>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</si>
  <si>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</si>
  <si>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</si>
  <si>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</si>
  <si>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</si>
  <si>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</si>
  <si>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</si>
  <si>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</si>
  <si>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</si>
  <si>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</si>
  <si>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</si>
  <si>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</si>
  <si>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</si>
  <si>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</si>
  <si>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</si>
  <si>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</si>
  <si>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</si>
  <si>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</si>
  <si>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</si>
  <si>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</si>
  <si>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</si>
  <si>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</si>
  <si>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</si>
  <si>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</si>
  <si>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</si>
  <si>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</si>
  <si>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</si>
  <si>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</si>
  <si>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</si>
  <si>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</si>
  <si>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</si>
  <si>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</si>
  <si>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</si>
  <si>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</si>
  <si>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</si>
  <si>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</si>
  <si>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</si>
  <si>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</si>
  <si>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</si>
  <si>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</si>
  <si>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</si>
  <si>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</si>
  <si>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</si>
  <si>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</si>
  <si>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</si>
  <si>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</si>
  <si>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</si>
  <si>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</si>
  <si>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</si>
  <si>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</si>
  <si>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</si>
  <si>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</si>
  <si>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</si>
  <si>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</si>
  <si>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</si>
  <si>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</si>
  <si>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</si>
  <si>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</si>
  <si>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</si>
  <si>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</si>
  <si>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</si>
  <si>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</si>
  <si>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</si>
  <si>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</si>
  <si>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</si>
  <si>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</si>
  <si>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</si>
  <si>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</si>
  <si>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</si>
  <si>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</si>
  <si>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</si>
  <si>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</si>
  <si>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</si>
  <si>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</si>
  <si>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</si>
  <si>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</si>
  <si>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</si>
  <si>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</si>
  <si>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</si>
  <si>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</si>
  <si>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</si>
  <si>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</si>
  <si>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</si>
  <si>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</si>
  <si>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</si>
  <si>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</si>
  <si>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</si>
  <si>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</si>
  <si>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</si>
  <si>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</si>
  <si>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</si>
  <si>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</si>
  <si>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</si>
  <si>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</si>
  <si>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</si>
  <si>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</si>
  <si>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</si>
  <si>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</si>
  <si>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</si>
  <si>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</si>
  <si>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</si>
  <si>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</si>
  <si>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</si>
  <si>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</si>
  <si>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</si>
  <si>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</si>
  <si>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</si>
  <si>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</si>
  <si>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</si>
  <si>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</si>
  <si>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</si>
  <si>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</si>
  <si>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</si>
  <si>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</si>
  <si>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</si>
  <si>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</si>
  <si>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</si>
  <si>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</si>
  <si>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</si>
  <si>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</si>
  <si>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</si>
  <si>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</si>
  <si>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</si>
  <si>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</si>
  <si>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</si>
  <si>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</si>
  <si>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</si>
  <si>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</si>
  <si>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</si>
  <si>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</si>
  <si>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</si>
  <si>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</si>
  <si>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</si>
  <si>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</si>
  <si>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</si>
  <si>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</si>
  <si>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</si>
  <si>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</si>
  <si>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</si>
  <si>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</si>
  <si>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</si>
  <si>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</si>
  <si>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</si>
  <si>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</si>
  <si>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</si>
  <si>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</si>
  <si>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</si>
  <si>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</si>
  <si>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</si>
  <si>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</si>
  <si>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</si>
  <si>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</si>
  <si>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</si>
  <si>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</si>
  <si>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</si>
  <si>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</si>
  <si>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</si>
  <si>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</si>
  <si>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</si>
  <si>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</si>
  <si>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</si>
  <si>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</si>
  <si>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</si>
  <si>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</si>
  <si>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</si>
  <si>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</si>
  <si>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</si>
  <si>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</si>
  <si>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</si>
  <si>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</si>
  <si>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</si>
  <si>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</si>
  <si>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</si>
  <si>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</si>
  <si>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</si>
  <si>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</si>
  <si>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</si>
  <si>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</si>
  <si>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</si>
  <si>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</si>
  <si>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</si>
  <si>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</si>
  <si>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</si>
  <si>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</si>
  <si>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</si>
  <si>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</si>
  <si>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</si>
  <si>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</si>
  <si>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</si>
  <si>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</si>
  <si>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</si>
  <si>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</si>
  <si>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</si>
  <si>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</si>
  <si>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</si>
  <si>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</si>
  <si>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</si>
  <si>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</si>
  <si>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</si>
  <si>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</si>
  <si>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</si>
  <si>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</si>
  <si>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</si>
  <si>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</si>
  <si>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</si>
  <si>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</si>
  <si>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</si>
  <si>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</si>
  <si>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</si>
  <si>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</si>
  <si>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</si>
  <si>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</si>
  <si>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</si>
  <si>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</si>
  <si>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</si>
  <si>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</si>
  <si>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</si>
  <si>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</si>
  <si>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</si>
  <si>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</si>
  <si>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</si>
  <si>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</si>
  <si>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</si>
  <si>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</si>
  <si>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</si>
  <si>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</si>
  <si>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</si>
  <si>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</si>
  <si>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</si>
  <si>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</si>
  <si>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</si>
  <si>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</si>
  <si>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</si>
  <si>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</si>
  <si>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</si>
  <si>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</si>
  <si>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</si>
  <si>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</si>
  <si>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</si>
  <si>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</si>
  <si>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</si>
  <si>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</si>
  <si>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</si>
  <si>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</si>
  <si>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</si>
  <si>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</si>
  <si>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</si>
  <si>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</si>
  <si>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</si>
  <si>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</si>
  <si>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</si>
  <si>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</si>
  <si>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</si>
  <si>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</si>
  <si>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</si>
  <si>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</si>
  <si>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</si>
  <si>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</si>
  <si>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</si>
  <si>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</si>
  <si>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</si>
  <si>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</si>
  <si>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</si>
  <si>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</si>
  <si>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</si>
  <si>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</si>
  <si>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</si>
  <si>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</si>
  <si>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</si>
  <si>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</si>
  <si>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</si>
  <si>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</si>
  <si>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</si>
  <si>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</si>
  <si>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</si>
  <si>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</si>
  <si>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</si>
  <si>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</si>
  <si>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</si>
  <si>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</si>
  <si>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</si>
  <si>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</si>
  <si>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</si>
  <si>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</si>
  <si>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</si>
  <si>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</si>
  <si>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</si>
  <si>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</si>
  <si>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</si>
  <si>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</si>
  <si>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</si>
  <si>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</si>
  <si>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</si>
  <si>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</si>
  <si>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</si>
  <si>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</si>
  <si>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</si>
  <si>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</si>
  <si>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</si>
  <si>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</si>
  <si>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</si>
  <si>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</si>
  <si>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</si>
  <si>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</si>
  <si>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</si>
  <si>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</si>
  <si>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</si>
  <si>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</si>
  <si>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</si>
  <si>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</si>
  <si>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</si>
  <si>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</si>
  <si>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</si>
  <si>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</si>
  <si>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</si>
  <si>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</si>
  <si>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</si>
  <si>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</si>
  <si>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</si>
  <si>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</si>
  <si>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</si>
  <si>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</si>
  <si>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</si>
  <si>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</si>
  <si>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</si>
  <si>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</si>
  <si>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</si>
  <si>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</si>
  <si>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</si>
  <si>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</si>
  <si>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</si>
  <si>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</si>
  <si>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</si>
  <si>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</si>
  <si>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</si>
  <si>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</si>
  <si>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</si>
  <si>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</si>
  <si>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</si>
  <si>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</si>
  <si>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</si>
  <si>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</si>
  <si>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</si>
  <si>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</si>
  <si>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</si>
  <si>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</si>
  <si>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</si>
  <si>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</si>
  <si>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</si>
  <si>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</si>
  <si>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</si>
  <si>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</si>
  <si>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</si>
  <si>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</si>
  <si>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</si>
  <si>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</si>
  <si>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</si>
  <si>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</si>
  <si>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</si>
  <si>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</si>
  <si>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</si>
  <si>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</si>
  <si>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</si>
  <si>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</si>
  <si>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</si>
  <si>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</si>
  <si>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</si>
  <si>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</si>
  <si>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</si>
  <si>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</si>
  <si>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</si>
  <si>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</si>
  <si>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</si>
  <si>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</si>
  <si>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</si>
  <si>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</si>
  <si>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</si>
  <si>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</si>
  <si>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</si>
  <si>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</si>
  <si>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</si>
  <si>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</si>
  <si>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</si>
  <si>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</si>
  <si>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</si>
  <si>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</si>
  <si>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</si>
  <si>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</si>
  <si>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</si>
  <si>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</si>
  <si>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</si>
  <si>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</si>
  <si>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</si>
  <si>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</si>
  <si>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</si>
  <si>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</si>
  <si>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</si>
  <si>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</si>
  <si>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</si>
  <si>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</si>
  <si>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</si>
  <si>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</si>
  <si>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</si>
  <si>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</si>
  <si>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</si>
  <si>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</si>
  <si>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</si>
  <si>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</si>
  <si>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</si>
  <si>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</si>
  <si>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</si>
  <si>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</si>
  <si>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</si>
  <si>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</si>
  <si>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</si>
  <si>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</si>
  <si>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</si>
  <si>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</si>
  <si>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</si>
  <si>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</si>
  <si>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</si>
  <si>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</si>
  <si>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</si>
  <si>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</si>
  <si>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</si>
  <si>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</si>
  <si>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</si>
  <si>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</si>
  <si>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</si>
  <si>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</si>
  <si>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</si>
  <si>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</si>
  <si>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</si>
  <si>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</si>
  <si>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</si>
  <si>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</si>
  <si>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</si>
  <si>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</si>
  <si>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</si>
  <si>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</si>
  <si>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</si>
  <si>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</si>
  <si>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</si>
  <si>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</si>
  <si>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</si>
  <si>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</si>
  <si>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</si>
  <si>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</si>
  <si>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</si>
  <si>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</si>
  <si>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</si>
  <si>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</si>
  <si>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</si>
  <si>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</si>
  <si>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</si>
  <si>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</si>
  <si>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</si>
  <si>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</si>
  <si>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</si>
  <si>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</si>
  <si>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</si>
  <si>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</si>
  <si>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</si>
  <si>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</si>
  <si>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</si>
  <si>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</si>
  <si>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</si>
  <si>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</si>
  <si>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</si>
  <si>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</si>
  <si>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</si>
  <si>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</si>
  <si>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</si>
  <si>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</si>
  <si>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</si>
  <si>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</si>
  <si>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</si>
  <si>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</si>
  <si>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</si>
  <si>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</si>
  <si>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</si>
  <si>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</si>
  <si>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</si>
  <si>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</si>
  <si>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</si>
  <si>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</si>
  <si>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</si>
  <si>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</si>
  <si>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</si>
  <si>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</si>
  <si>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</si>
  <si>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</si>
  <si>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</si>
  <si>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</si>
  <si>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</si>
  <si>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</si>
  <si>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</si>
  <si>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</si>
  <si>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</si>
  <si>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</si>
  <si>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</si>
  <si>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</si>
  <si>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</si>
  <si>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</si>
  <si>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</si>
  <si>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</si>
  <si>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</si>
  <si>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</si>
  <si>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</si>
  <si>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</si>
  <si>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</si>
  <si>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</si>
  <si>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</si>
  <si>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</si>
  <si>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</si>
  <si>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</si>
  <si>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</si>
  <si>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</si>
  <si>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</si>
  <si>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</si>
  <si>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</si>
  <si>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</si>
  <si>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</si>
  <si>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</si>
  <si>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</si>
  <si>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</si>
  <si>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</si>
  <si>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</si>
  <si>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</si>
  <si>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</si>
  <si>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</si>
  <si>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</si>
  <si>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</si>
  <si>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</si>
  <si>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</si>
  <si>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</si>
  <si>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</si>
  <si>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</si>
  <si>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</si>
  <si>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</si>
  <si>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</si>
  <si>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</si>
  <si>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</si>
  <si>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</si>
  <si>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</si>
  <si>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</si>
  <si>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</si>
  <si>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</si>
  <si>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</si>
  <si>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</si>
  <si>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</si>
  <si>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</si>
  <si>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</si>
  <si>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</si>
  <si>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</si>
  <si>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</si>
  <si>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</si>
  <si>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</si>
  <si>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</si>
  <si>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</si>
  <si>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</si>
  <si>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</si>
  <si>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</si>
  <si>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</si>
  <si>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</si>
  <si>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</si>
  <si>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</si>
  <si>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</si>
  <si>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</si>
  <si>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</si>
  <si>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</si>
  <si>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</si>
  <si>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</si>
  <si>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</si>
  <si>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</si>
  <si>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</si>
  <si>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</si>
  <si>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</si>
  <si>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</si>
  <si>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</si>
  <si>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</si>
  <si>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</si>
  <si>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</si>
  <si>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</si>
  <si>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</si>
  <si>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</si>
  <si>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</si>
  <si>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</si>
  <si>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</si>
  <si>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</si>
  <si>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</si>
  <si>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</si>
  <si>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</si>
  <si>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</si>
  <si>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</si>
  <si>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</si>
  <si>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</si>
  <si>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</si>
  <si>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</si>
  <si>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</si>
  <si>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</si>
  <si>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</si>
  <si>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</si>
  <si>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</si>
  <si>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</si>
  <si>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</si>
  <si>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</si>
  <si>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</si>
  <si>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</si>
  <si>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</si>
  <si>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</si>
  <si>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</si>
  <si>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</si>
  <si>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</si>
  <si>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</si>
  <si>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</si>
  <si>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</si>
  <si>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</si>
  <si>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</si>
  <si>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</si>
  <si>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</si>
  <si>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</si>
  <si>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</si>
  <si>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</si>
  <si>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</si>
  <si>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</si>
  <si>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</si>
  <si>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</si>
  <si>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</si>
  <si>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</si>
  <si>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</si>
  <si>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</si>
  <si>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</si>
  <si>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</si>
  <si>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</si>
  <si>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</si>
  <si>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</si>
  <si>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</si>
  <si>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</si>
  <si>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</si>
  <si>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</si>
  <si>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</si>
  <si>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</si>
  <si>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</si>
  <si>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</si>
  <si>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</si>
  <si>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</si>
  <si>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</si>
  <si>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</si>
  <si>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</si>
  <si>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</si>
  <si>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</si>
  <si>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</si>
  <si>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</si>
  <si>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</si>
  <si>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</si>
  <si>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</si>
  <si>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</si>
  <si>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</si>
  <si>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</si>
  <si>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</si>
  <si>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</si>
  <si>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</si>
  <si>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</si>
  <si>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</si>
  <si>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</si>
  <si>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</si>
  <si>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</si>
  <si>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</si>
  <si>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</si>
  <si>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</si>
  <si>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</si>
  <si>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</si>
  <si>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</si>
  <si>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</si>
  <si>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</si>
  <si>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</si>
  <si>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</si>
  <si>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</si>
  <si>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</si>
  <si>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</si>
  <si>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</si>
  <si>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</si>
  <si>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</si>
  <si>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</si>
  <si>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</si>
  <si>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</si>
  <si>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</si>
  <si>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</si>
  <si>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</si>
  <si>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</si>
  <si>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</si>
  <si>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</si>
  <si>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</si>
  <si>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</si>
  <si>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</si>
  <si>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</si>
  <si>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</si>
  <si>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</si>
  <si>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</si>
  <si>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</si>
  <si>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</si>
  <si>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</si>
  <si>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</si>
  <si>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</si>
  <si>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</si>
  <si>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</si>
  <si>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</si>
  <si>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</si>
  <si>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</si>
  <si>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</si>
  <si>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</si>
  <si>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</si>
  <si>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</si>
  <si>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</si>
  <si>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</si>
  <si>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</si>
  <si>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</si>
  <si>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</si>
  <si>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</si>
  <si>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</si>
  <si>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</si>
  <si>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</si>
  <si>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</si>
  <si>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</si>
  <si>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</si>
  <si>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</si>
  <si>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</si>
  <si>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</si>
  <si>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</si>
  <si>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</si>
  <si>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</si>
  <si>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</si>
  <si>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</si>
  <si>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</si>
  <si>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</si>
  <si>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</si>
  <si>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</si>
  <si>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</si>
  <si>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</si>
  <si>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</si>
  <si>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</si>
  <si>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</si>
  <si>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</si>
  <si>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</si>
  <si>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</si>
  <si>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</si>
  <si>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</si>
  <si>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</si>
  <si>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</si>
  <si>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</si>
  <si>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</si>
  <si>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</si>
  <si>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</si>
  <si>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</si>
  <si>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</si>
  <si>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</si>
  <si>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</si>
  <si>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</si>
  <si>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</si>
  <si>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</si>
  <si>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</si>
  <si>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</si>
  <si>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</si>
  <si>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</si>
  <si>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</si>
  <si>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</si>
  <si>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</si>
  <si>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</si>
  <si>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</si>
  <si>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</si>
  <si>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</si>
  <si>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</si>
  <si>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</si>
  <si>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</si>
  <si>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</si>
  <si>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</si>
  <si>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</si>
  <si>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</si>
  <si>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</si>
  <si>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</si>
  <si>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</si>
  <si>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</si>
  <si>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</si>
  <si>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</si>
  <si>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</si>
  <si>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</si>
  <si>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</si>
  <si>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</si>
  <si>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</si>
  <si>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</si>
  <si>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</si>
  <si>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</si>
  <si>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</si>
  <si>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</si>
  <si>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</si>
  <si>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</si>
  <si>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</si>
  <si>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</si>
  <si>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</si>
  <si>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</si>
  <si>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</si>
  <si>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</si>
  <si>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</si>
  <si>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</si>
  <si>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</si>
  <si>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</si>
  <si>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</si>
  <si>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</si>
  <si>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</si>
  <si>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</si>
  <si>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</si>
  <si>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</si>
  <si>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</si>
  <si>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</si>
  <si>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</si>
  <si>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</si>
  <si>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</si>
  <si>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</si>
  <si>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</si>
  <si>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</si>
  <si>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</si>
  <si>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</si>
  <si>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</si>
  <si>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</si>
  <si>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</si>
  <si>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</si>
  <si>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</si>
  <si>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</si>
  <si>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</si>
  <si>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</si>
  <si>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</si>
  <si>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</si>
  <si>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</si>
  <si>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</si>
  <si>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</si>
  <si>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</si>
  <si>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</si>
  <si>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</si>
  <si>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</si>
  <si>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</si>
  <si>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</si>
  <si>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</si>
  <si>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</si>
  <si>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</si>
  <si>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</si>
  <si>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</si>
  <si>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</si>
  <si>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</si>
  <si>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</si>
  <si>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</si>
  <si>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</si>
  <si>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</si>
  <si>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</si>
  <si>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</si>
  <si>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</si>
  <si>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</si>
  <si>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</si>
  <si>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</si>
  <si>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</si>
  <si>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</si>
  <si>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</si>
  <si>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</si>
  <si>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</si>
  <si>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</si>
  <si>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</si>
  <si>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</si>
  <si>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</si>
  <si>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</si>
  <si>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</si>
  <si>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</si>
  <si>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</si>
  <si>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</si>
  <si>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</si>
  <si>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</si>
  <si>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</si>
  <si>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</si>
  <si>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</si>
  <si>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</si>
  <si>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</si>
  <si>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</si>
  <si>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</si>
  <si>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</si>
  <si>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</si>
  <si>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</si>
  <si>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</si>
  <si>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</si>
  <si>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</si>
  <si>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</si>
  <si>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</si>
  <si>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</si>
  <si>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</si>
  <si>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</si>
  <si>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</si>
  <si>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</si>
  <si>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</si>
  <si>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</si>
  <si>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</si>
  <si>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</si>
  <si>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</si>
  <si>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</si>
  <si>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</si>
  <si>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</si>
  <si>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</si>
  <si>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</si>
  <si>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</si>
  <si>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</si>
  <si>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</si>
  <si>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</si>
  <si>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</si>
  <si>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</si>
  <si>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</si>
  <si>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</si>
  <si>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</si>
  <si>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</si>
  <si>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</si>
  <si>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</si>
  <si>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</si>
  <si>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</si>
  <si>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</si>
  <si>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</si>
  <si>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</si>
  <si>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</si>
  <si>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</si>
  <si>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</si>
  <si>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</si>
  <si>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</si>
  <si>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</si>
  <si>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</si>
  <si>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</si>
  <si>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</si>
  <si>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</si>
  <si>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</si>
  <si>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</si>
  <si>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</si>
  <si>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</si>
  <si>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</si>
  <si>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</si>
  <si>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</si>
  <si>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</si>
  <si>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</si>
  <si>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</si>
  <si>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</si>
  <si>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</si>
  <si>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</si>
  <si>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</si>
  <si>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</si>
  <si>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</si>
  <si>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</si>
  <si>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</si>
  <si>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</si>
  <si>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</si>
  <si>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</si>
  <si>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</si>
  <si>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</si>
  <si>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</si>
  <si>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</si>
  <si>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</si>
  <si>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</si>
  <si>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</si>
  <si>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</si>
  <si>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</si>
  <si>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</si>
  <si>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</si>
  <si>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</si>
  <si>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</si>
  <si>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</si>
  <si>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</si>
  <si>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</si>
  <si>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</si>
  <si>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</si>
  <si>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</si>
  <si>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</si>
  <si>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</si>
  <si>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</si>
  <si>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</si>
  <si>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</si>
  <si>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</si>
  <si>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</si>
  <si>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</si>
  <si>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</si>
  <si>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</si>
  <si>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</si>
  <si>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</si>
  <si>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</si>
  <si>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</si>
  <si>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</si>
  <si>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</si>
  <si>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</si>
  <si>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</si>
  <si>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</si>
  <si>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</si>
  <si>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</si>
  <si>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</si>
  <si>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</si>
  <si>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</si>
  <si>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</si>
  <si>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</si>
  <si>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</si>
  <si>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</si>
  <si>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</si>
  <si>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</si>
  <si>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</si>
  <si>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</si>
  <si>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</si>
  <si>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</si>
  <si>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</si>
  <si>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</si>
  <si>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</si>
  <si>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</si>
  <si>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</si>
  <si>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</si>
  <si>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</si>
  <si>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</si>
  <si>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</si>
  <si>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</si>
  <si>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</si>
  <si>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</si>
  <si>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</si>
  <si>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</si>
  <si>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</si>
  <si>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</si>
  <si>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</si>
  <si>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</si>
  <si>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</si>
  <si>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</si>
  <si>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</si>
  <si>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</si>
  <si>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</si>
  <si>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</si>
  <si>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</si>
  <si>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</si>
  <si>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</si>
  <si>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</si>
  <si>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</si>
  <si>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</si>
  <si>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</si>
  <si>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</si>
  <si>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</si>
  <si>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</si>
  <si>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</si>
  <si>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</si>
  <si>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</si>
  <si>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</si>
  <si>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</si>
  <si>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</si>
  <si>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</si>
  <si>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</si>
  <si>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</si>
  <si>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</si>
  <si>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</si>
  <si>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</si>
  <si>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</si>
  <si>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</si>
  <si>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</si>
  <si>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</si>
  <si>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</si>
  <si>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</si>
  <si>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</si>
  <si>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</si>
  <si>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</si>
  <si>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</si>
  <si>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</si>
  <si>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</si>
  <si>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</si>
  <si>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</si>
  <si>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</si>
  <si>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</si>
  <si>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</si>
  <si>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</si>
  <si>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</si>
  <si>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</si>
  <si>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</si>
  <si>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</si>
  <si>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</si>
  <si>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</si>
  <si>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</si>
  <si>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</si>
  <si>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</si>
  <si>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</si>
  <si>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</si>
  <si>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</si>
  <si>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</si>
  <si>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</si>
  <si>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</si>
  <si>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</si>
  <si>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</si>
  <si>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</si>
  <si>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</si>
  <si>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</si>
  <si>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</si>
  <si>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</si>
  <si>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</si>
  <si>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</si>
  <si>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</si>
  <si>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</si>
  <si>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</si>
  <si>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</si>
  <si>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</si>
  <si>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</si>
  <si>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</si>
  <si>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</si>
  <si>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</si>
  <si>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</si>
  <si>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</si>
  <si>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</si>
  <si>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</si>
  <si>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</si>
  <si>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</si>
  <si>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</si>
  <si>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</si>
  <si>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</si>
  <si>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</si>
  <si>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</si>
  <si>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</si>
  <si>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</si>
  <si>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</si>
  <si>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</si>
  <si>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</si>
  <si>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</si>
  <si>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</si>
  <si>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</si>
  <si>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</si>
  <si>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</si>
  <si>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</si>
  <si>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</si>
  <si>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</si>
  <si>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</si>
  <si>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</si>
  <si>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</si>
  <si>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</si>
  <si>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</si>
  <si>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</si>
  <si>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</si>
  <si>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</si>
  <si>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</si>
  <si>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</si>
  <si>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</si>
  <si>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</si>
  <si>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</si>
  <si>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</si>
  <si>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</si>
  <si>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</si>
  <si>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</si>
  <si>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</si>
  <si>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</si>
  <si>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</si>
  <si>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</si>
  <si>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</si>
  <si>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</si>
  <si>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</si>
  <si>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</si>
  <si>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</si>
  <si>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</si>
  <si>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</si>
  <si>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</si>
  <si>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</si>
  <si>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</si>
  <si>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</si>
  <si>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</si>
  <si>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</si>
  <si>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</si>
  <si>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</si>
  <si>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</si>
  <si>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</si>
  <si>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</si>
  <si>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</si>
  <si>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</si>
  <si>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</si>
  <si>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</si>
  <si>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</si>
  <si>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</si>
  <si>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</si>
  <si>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</si>
  <si>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</si>
  <si>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</si>
  <si>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</si>
  <si>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</si>
  <si>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</si>
  <si>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</si>
  <si>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</si>
  <si>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</si>
  <si>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</si>
  <si>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</si>
  <si>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</si>
  <si>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</si>
  <si>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</si>
  <si>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</si>
  <si>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</si>
  <si>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</si>
  <si>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</si>
  <si>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</si>
  <si>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</si>
  <si>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</si>
  <si>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</si>
  <si>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</si>
  <si>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</si>
  <si>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</si>
  <si>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</si>
  <si>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</si>
  <si>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</si>
  <si>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</si>
  <si>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</si>
  <si>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</si>
  <si>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</si>
  <si>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</si>
  <si>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</si>
  <si>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</si>
  <si>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</si>
  <si>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</si>
  <si>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</si>
  <si>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</si>
  <si>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</si>
  <si>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</si>
  <si>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</si>
  <si>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</si>
  <si>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</si>
  <si>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</si>
  <si>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</si>
  <si>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</si>
  <si>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</si>
  <si>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</si>
  <si>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</si>
  <si>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</si>
  <si>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</si>
  <si>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</si>
  <si>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</si>
  <si>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</si>
  <si>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</si>
  <si>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</si>
  <si>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</si>
  <si>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</si>
  <si>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</si>
  <si>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</si>
  <si>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</si>
  <si>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</si>
  <si>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</si>
  <si>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</si>
  <si>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</si>
  <si>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</si>
  <si>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</si>
  <si>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</si>
  <si>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</si>
  <si>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</si>
  <si>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</si>
  <si>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</si>
  <si>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</si>
  <si>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</si>
  <si>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</si>
  <si>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</si>
  <si>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</si>
  <si>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</si>
  <si>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</si>
  <si>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</si>
  <si>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</si>
  <si>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</si>
  <si>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</si>
  <si>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</si>
  <si>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</si>
  <si>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</si>
  <si>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</si>
  <si>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</si>
  <si>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</si>
  <si>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</si>
  <si>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</si>
  <si>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</si>
  <si>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</si>
  <si>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</si>
  <si>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</si>
  <si>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</si>
  <si>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</si>
  <si>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</si>
  <si>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</si>
  <si>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</si>
  <si>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</si>
  <si>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</si>
  <si>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</si>
  <si>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</si>
  <si>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</si>
  <si>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</si>
  <si>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</si>
  <si>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</si>
  <si>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</si>
  <si>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</si>
  <si>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</si>
  <si>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</si>
  <si>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</si>
  <si>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</si>
  <si>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</si>
  <si>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</si>
  <si>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</si>
  <si>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</si>
  <si>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</si>
  <si>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</si>
  <si>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</si>
  <si>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</si>
  <si>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</si>
  <si>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</si>
  <si>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</si>
  <si>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</si>
  <si>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</si>
  <si>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</si>
  <si>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</si>
  <si>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</si>
  <si>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</si>
  <si>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</si>
  <si>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</si>
  <si>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</si>
  <si>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</si>
  <si>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</si>
  <si>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</si>
  <si>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</si>
  <si>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</si>
  <si>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</si>
  <si>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</si>
  <si>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</si>
  <si>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</si>
  <si>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</si>
  <si>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</si>
  <si>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</si>
  <si>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</si>
  <si>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</si>
  <si>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</si>
  <si>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</si>
  <si>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</si>
  <si>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</si>
  <si>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</si>
  <si>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</si>
  <si>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</si>
  <si>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</si>
  <si>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</si>
  <si>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</si>
  <si>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</si>
  <si>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</si>
  <si>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</si>
  <si>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</si>
  <si>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</si>
  <si>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</si>
  <si>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</si>
  <si>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</si>
  <si>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</si>
  <si>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</si>
  <si>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</si>
  <si>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</si>
  <si>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</si>
  <si>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</si>
  <si>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</si>
  <si>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</si>
  <si>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</si>
  <si>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</si>
  <si>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</si>
  <si>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</si>
  <si>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</si>
  <si>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</si>
  <si>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</si>
  <si>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</si>
  <si>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</si>
  <si>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</si>
  <si>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</si>
  <si>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</si>
  <si>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</si>
  <si>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</si>
  <si>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</si>
  <si>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</si>
  <si>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</si>
  <si>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</si>
  <si>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</si>
  <si>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</si>
  <si>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</si>
  <si>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</si>
  <si>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</si>
  <si>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</si>
  <si>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</si>
  <si>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</si>
  <si>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</si>
  <si>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</si>
  <si>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</si>
  <si>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</si>
  <si>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</si>
  <si>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</si>
  <si>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</si>
  <si>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</si>
  <si>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</si>
  <si>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</si>
  <si>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</si>
  <si>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</si>
  <si>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</si>
  <si>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</si>
  <si>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</si>
  <si>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</si>
  <si>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</si>
  <si>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</si>
  <si>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</si>
  <si>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</si>
  <si>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</si>
  <si>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</si>
  <si>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</si>
  <si>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</si>
  <si>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</si>
  <si>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</si>
  <si>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</si>
  <si>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</si>
  <si>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</si>
  <si>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</si>
  <si>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</si>
  <si>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</si>
  <si>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</si>
  <si>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</si>
  <si>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</si>
  <si>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</si>
  <si>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</si>
  <si>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</si>
  <si>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</si>
  <si>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</si>
  <si>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</si>
  <si>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</si>
  <si>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</si>
  <si>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</si>
  <si>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</si>
  <si>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</si>
  <si>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</si>
  <si>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</si>
  <si>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</si>
  <si>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</si>
  <si>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</si>
  <si>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</si>
  <si>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</si>
  <si>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</si>
  <si>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</si>
  <si>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</si>
  <si>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</si>
  <si>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</si>
  <si>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</si>
  <si>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</si>
  <si>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</si>
  <si>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</si>
  <si>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</si>
  <si>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</si>
  <si>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</si>
  <si>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</si>
  <si>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</si>
  <si>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</si>
  <si>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</si>
  <si>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</si>
  <si>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</si>
  <si>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</si>
  <si>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</si>
  <si>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</si>
  <si>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</si>
  <si>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</si>
  <si>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</si>
  <si>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</si>
  <si>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</si>
  <si>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</si>
  <si>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</si>
  <si>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</si>
  <si>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</si>
  <si>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</si>
  <si>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</si>
  <si>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</si>
  <si>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</si>
  <si>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</si>
  <si>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</si>
  <si>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</si>
  <si>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</si>
  <si>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</si>
  <si>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</si>
  <si>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</si>
  <si>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</si>
  <si>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</si>
  <si>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</si>
  <si>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</si>
  <si>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</si>
  <si>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</si>
  <si>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</si>
  <si>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</si>
  <si>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</si>
  <si>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</si>
  <si>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</si>
  <si>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</si>
  <si>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</si>
  <si>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</si>
  <si>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</si>
  <si>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</si>
  <si>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</si>
  <si>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</si>
  <si>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</si>
  <si>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</si>
  <si>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</si>
  <si>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</si>
  <si>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</si>
  <si>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</si>
  <si>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</si>
  <si>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</si>
  <si>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</si>
  <si>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</si>
  <si>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</si>
  <si>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</si>
  <si>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</si>
  <si>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</si>
  <si>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</si>
  <si>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</si>
  <si>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</si>
  <si>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</si>
  <si>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</si>
  <si>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</si>
  <si>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</si>
  <si>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</si>
  <si>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</si>
  <si>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</si>
  <si>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</si>
  <si>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</si>
  <si>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</si>
  <si>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</si>
  <si>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</si>
  <si>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</si>
  <si>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</si>
  <si>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</si>
  <si>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</si>
  <si>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</si>
  <si>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</si>
  <si>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</si>
  <si>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</si>
  <si>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</si>
  <si>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</si>
  <si>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</si>
  <si>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</si>
  <si>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</si>
  <si>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</si>
  <si>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</si>
  <si>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</si>
  <si>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</si>
  <si>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</si>
  <si>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</si>
  <si>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</si>
  <si>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</si>
  <si>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</si>
  <si>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</si>
  <si>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</si>
  <si>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</si>
  <si>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</si>
  <si>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</si>
  <si>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</si>
  <si>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</si>
  <si>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</si>
  <si>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</si>
  <si>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</si>
  <si>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</si>
  <si>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</si>
  <si>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</si>
  <si>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</si>
  <si>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</si>
  <si>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</si>
  <si>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</si>
  <si>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</si>
  <si>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</si>
  <si>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</si>
  <si>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</si>
  <si>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</si>
  <si>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</si>
  <si>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</si>
  <si>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</si>
  <si>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</si>
  <si>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</si>
  <si>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</si>
  <si>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</si>
  <si>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</si>
  <si>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</si>
  <si>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</si>
  <si>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</si>
  <si>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</si>
  <si>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</si>
  <si>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</si>
  <si>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</si>
  <si>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</si>
  <si>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</si>
  <si>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</si>
  <si>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</si>
  <si>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</si>
  <si>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</si>
  <si>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</si>
  <si>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</si>
  <si>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</si>
  <si>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</si>
  <si>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</si>
  <si>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</si>
  <si>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</si>
  <si>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</si>
  <si>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</si>
  <si>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</si>
  <si>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</si>
  <si>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</si>
  <si>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</si>
  <si>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</si>
  <si>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</si>
  <si>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</si>
  <si>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</si>
  <si>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</si>
  <si>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</si>
  <si>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</si>
  <si>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</si>
  <si>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</si>
  <si>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</si>
  <si>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</si>
  <si>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</si>
  <si>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</si>
  <si>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</si>
  <si>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</si>
  <si>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</si>
  <si>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</si>
  <si>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</si>
  <si>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</si>
  <si>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</si>
  <si>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</si>
  <si>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</si>
  <si>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</si>
  <si>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</si>
  <si>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</si>
  <si>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</si>
  <si>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</si>
  <si>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</si>
  <si>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</si>
  <si>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</si>
  <si>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</si>
  <si>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</si>
  <si>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</si>
  <si>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</si>
  <si>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</si>
  <si>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</si>
  <si>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</si>
  <si>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</si>
  <si>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</si>
  <si>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</si>
  <si>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</si>
  <si>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</si>
  <si>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</si>
  <si>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</si>
  <si>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</si>
  <si>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</si>
  <si>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</si>
  <si>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</si>
  <si>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</si>
  <si>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</si>
  <si>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</si>
  <si>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</si>
  <si>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</si>
  <si>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</si>
  <si>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</si>
  <si>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</si>
  <si>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</si>
  <si>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</si>
  <si>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</si>
  <si>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</si>
  <si>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</si>
  <si>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</si>
  <si>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</si>
  <si>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</si>
  <si>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</si>
  <si>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</si>
  <si>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</si>
  <si>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</si>
  <si>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</si>
  <si>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</si>
  <si>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</si>
  <si>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</si>
  <si>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</si>
  <si>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</si>
  <si>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</si>
  <si>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</si>
  <si>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</si>
  <si>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</si>
  <si>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</si>
  <si>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</si>
  <si>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</si>
  <si>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</si>
  <si>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</si>
  <si>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</si>
  <si>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</si>
  <si>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</si>
  <si>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</si>
  <si>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</si>
  <si>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</si>
  <si>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</si>
  <si>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</si>
  <si>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</si>
  <si>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</si>
  <si>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</si>
  <si>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</si>
  <si>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</si>
  <si>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</si>
  <si>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</si>
  <si>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</si>
  <si>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</si>
  <si>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</si>
  <si>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</si>
  <si>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</si>
  <si>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</si>
  <si>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</si>
  <si>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</si>
  <si>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</si>
  <si>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</si>
  <si>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</si>
  <si>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</si>
  <si>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</si>
  <si>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</si>
  <si>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</si>
  <si>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</si>
  <si>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</si>
  <si>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</si>
  <si>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</si>
  <si>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</si>
  <si>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</si>
  <si>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</si>
  <si>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</si>
  <si>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</si>
  <si>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</si>
  <si>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</si>
  <si>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</si>
  <si>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</si>
  <si>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</si>
  <si>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</si>
  <si>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</si>
  <si>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</si>
  <si>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</si>
  <si>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</si>
  <si>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</si>
  <si>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</si>
  <si>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</si>
  <si>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</si>
  <si>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</si>
  <si>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</si>
  <si>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</si>
  <si>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</si>
  <si>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</si>
  <si>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</si>
  <si>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</si>
  <si>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</si>
  <si>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</si>
  <si>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</si>
  <si>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</si>
  <si>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</si>
  <si>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</si>
  <si>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</si>
  <si>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</si>
  <si>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</si>
  <si>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</si>
  <si>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</si>
  <si>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</si>
  <si>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</si>
  <si>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</si>
  <si>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</si>
  <si>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</si>
  <si>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</si>
  <si>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</si>
  <si>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</si>
  <si>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</si>
  <si>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</si>
  <si>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</si>
  <si>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</si>
  <si>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</si>
  <si>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</si>
  <si>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</si>
  <si>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</si>
  <si>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</si>
  <si>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</si>
  <si>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</si>
  <si>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</si>
  <si>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</si>
  <si>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</si>
  <si>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</si>
  <si>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</si>
  <si>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</si>
  <si>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</si>
  <si>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</si>
  <si>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</si>
  <si>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</si>
  <si>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</si>
  <si>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</si>
  <si>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</si>
  <si>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</si>
  <si>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</si>
  <si>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</si>
  <si>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</si>
  <si>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</si>
  <si>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</si>
  <si>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</si>
  <si>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</si>
  <si>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</si>
  <si>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</si>
  <si>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</si>
  <si>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</si>
  <si>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</si>
  <si>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</si>
  <si>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</si>
  <si>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</si>
  <si>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</si>
  <si>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</si>
  <si>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</si>
  <si>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</si>
  <si>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</si>
  <si>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</si>
  <si>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</si>
  <si>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</si>
  <si>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</si>
  <si>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</si>
  <si>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</si>
  <si>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</si>
  <si>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</si>
  <si>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</si>
  <si>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</si>
  <si>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</si>
  <si>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</si>
  <si>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</si>
  <si>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</si>
  <si>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</si>
  <si>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</si>
  <si>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</si>
  <si>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</si>
  <si>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</si>
  <si>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</si>
  <si>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</si>
  <si>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</si>
  <si>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</si>
  <si>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</si>
  <si>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</si>
  <si>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</si>
  <si>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</si>
  <si>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</si>
  <si>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</si>
  <si>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</si>
  <si>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</si>
  <si>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</si>
  <si>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</si>
  <si>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</si>
  <si>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</si>
  <si>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</si>
  <si>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</si>
  <si>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</si>
  <si>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</si>
  <si>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</si>
  <si>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</si>
  <si>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</si>
  <si>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</si>
  <si>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</si>
  <si>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</si>
  <si>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</si>
  <si>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</si>
  <si>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</si>
  <si>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</si>
  <si>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</si>
  <si>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</si>
  <si>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</si>
  <si>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</si>
  <si>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</si>
  <si>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</si>
  <si>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</si>
  <si>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</si>
  <si>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</si>
  <si>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</si>
  <si>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</si>
  <si>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</si>
  <si>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</si>
  <si>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</si>
  <si>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</si>
  <si>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</si>
  <si>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</si>
  <si>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</si>
  <si>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</si>
  <si>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</si>
  <si>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</si>
  <si>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</si>
  <si>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</si>
  <si>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</si>
  <si>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</si>
  <si>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</si>
  <si>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</si>
  <si>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</si>
  <si>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</si>
  <si>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</si>
  <si>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</si>
  <si>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</si>
  <si>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</si>
  <si>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</si>
  <si>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</si>
  <si>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</si>
  <si>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</si>
  <si>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</si>
  <si>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</si>
  <si>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</si>
  <si>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</si>
  <si>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</si>
  <si>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</si>
  <si>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</si>
  <si>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</si>
  <si>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</si>
  <si>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</si>
  <si>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</si>
  <si>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</si>
  <si>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</si>
  <si>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</si>
  <si>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</si>
  <si>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</si>
  <si>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</si>
  <si>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</si>
  <si>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</si>
  <si>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</si>
  <si>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</si>
  <si>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</si>
  <si>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</si>
  <si>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</si>
  <si>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</si>
  <si>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</si>
  <si>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</si>
  <si>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</si>
  <si>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</si>
  <si>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</si>
  <si>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</si>
  <si>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</si>
  <si>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</si>
  <si>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</si>
  <si>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</si>
  <si>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</si>
  <si>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</si>
  <si>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</si>
  <si>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</si>
  <si>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</si>
  <si>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</si>
  <si>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</si>
  <si>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</si>
  <si>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</si>
  <si>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</si>
  <si>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</si>
  <si>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</si>
  <si>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</si>
  <si>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</si>
  <si>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</si>
  <si>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</si>
  <si>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</si>
  <si>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</si>
  <si>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</si>
  <si>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</si>
  <si>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</si>
  <si>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</si>
  <si>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</si>
  <si>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</si>
  <si>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</si>
  <si>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</si>
  <si>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</si>
  <si>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</si>
  <si>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</si>
  <si>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</si>
  <si>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</si>
  <si>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</si>
  <si>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</si>
  <si>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</si>
  <si>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</si>
  <si>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</si>
  <si>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</si>
  <si>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</si>
  <si>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</si>
  <si>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</si>
  <si>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</si>
  <si>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</si>
  <si>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</si>
  <si>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</si>
  <si>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</si>
  <si>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</si>
  <si>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</si>
  <si>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</si>
  <si>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</si>
  <si>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</si>
  <si>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</si>
  <si>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</si>
  <si>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</si>
  <si>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</si>
  <si>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</si>
  <si>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</si>
  <si>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</si>
  <si>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</si>
  <si>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</si>
  <si>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</si>
  <si>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</si>
  <si>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</si>
  <si>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</si>
  <si>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</si>
  <si>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</si>
  <si>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</si>
  <si>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</si>
  <si>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</si>
  <si>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</si>
  <si>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</si>
  <si>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</si>
  <si>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</si>
  <si>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</si>
  <si>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</si>
  <si>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</si>
  <si>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</si>
  <si>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</si>
  <si>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</si>
  <si>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</si>
  <si>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</si>
  <si>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</si>
  <si>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</si>
  <si>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</si>
  <si>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</si>
  <si>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</si>
  <si>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</si>
  <si>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</si>
  <si>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</si>
  <si>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</si>
  <si>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</si>
  <si>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</si>
  <si>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</si>
  <si>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</si>
  <si>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</si>
  <si>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</si>
  <si>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</si>
  <si>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</si>
  <si>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</si>
  <si>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</si>
  <si>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</si>
  <si>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</si>
  <si>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</si>
  <si>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</si>
  <si>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</si>
  <si>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</si>
  <si>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</si>
  <si>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</si>
  <si>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</si>
  <si>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</si>
  <si>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</si>
  <si>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</si>
  <si>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</si>
  <si>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</si>
  <si>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</si>
  <si>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</si>
  <si>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</si>
  <si>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</si>
  <si>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</si>
  <si>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</si>
  <si>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</si>
  <si>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</si>
  <si>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</si>
  <si>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</si>
  <si>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</si>
  <si>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</si>
  <si>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</si>
  <si>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</si>
  <si>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</si>
  <si>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</si>
  <si>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</si>
  <si>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</si>
  <si>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</si>
  <si>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</si>
  <si>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</si>
  <si>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</si>
  <si>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</si>
  <si>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</si>
  <si>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</si>
  <si>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</si>
  <si>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</si>
  <si>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</si>
  <si>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</si>
  <si>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</si>
  <si>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</si>
  <si>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</si>
  <si>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</si>
  <si>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</si>
  <si>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</si>
  <si>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</si>
  <si>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</si>
  <si>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</si>
  <si>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</si>
  <si>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</si>
  <si>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</si>
  <si>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</si>
  <si>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</si>
  <si>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</si>
  <si>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</si>
  <si>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</si>
  <si>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</si>
  <si>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</si>
  <si>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</si>
  <si>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</si>
  <si>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</si>
  <si>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</si>
  <si>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</si>
  <si>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</si>
  <si>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</si>
  <si>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</si>
  <si>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</si>
  <si>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</si>
  <si>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</si>
  <si>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</si>
  <si>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</si>
  <si>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</si>
  <si>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</si>
  <si>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</si>
  <si>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</si>
  <si>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</si>
  <si>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</si>
  <si>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</si>
  <si>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</si>
  <si>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</si>
  <si>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</si>
  <si>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</si>
  <si>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</si>
  <si>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</si>
  <si>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</si>
  <si>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</si>
  <si>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</si>
  <si>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</si>
  <si>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</si>
  <si>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</si>
  <si>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</si>
  <si>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</si>
  <si>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</si>
  <si>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</si>
  <si>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</si>
  <si>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</si>
  <si>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</si>
  <si>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</si>
  <si>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</si>
  <si>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</si>
  <si>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</si>
  <si>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</si>
  <si>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</si>
  <si>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</si>
  <si>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</si>
  <si>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</si>
  <si>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</si>
  <si>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</si>
  <si>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</si>
  <si>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</si>
  <si>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</si>
  <si>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</si>
  <si>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</si>
  <si>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</si>
  <si>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</si>
  <si>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</si>
  <si>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</si>
  <si>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</si>
  <si>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</si>
  <si>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</si>
  <si>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</si>
  <si>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</si>
  <si>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</si>
  <si>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</si>
  <si>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</si>
  <si>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</si>
  <si>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</si>
  <si>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</si>
  <si>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</si>
  <si>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</si>
  <si>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</si>
  <si>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</si>
  <si>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</si>
  <si>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</si>
  <si>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</si>
  <si>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</si>
  <si>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</si>
  <si>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</si>
  <si>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</si>
  <si>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</si>
  <si>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</si>
  <si>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</si>
  <si>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</si>
  <si>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</si>
  <si>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</si>
  <si>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</si>
  <si>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</si>
  <si>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</si>
  <si>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</si>
  <si>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</si>
  <si>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</si>
  <si>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</si>
  <si>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</si>
  <si>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</si>
  <si>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</si>
  <si>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</si>
  <si>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</si>
  <si>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</si>
  <si>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</si>
  <si>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</si>
  <si>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</si>
  <si>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</si>
  <si>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</si>
  <si>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</si>
  <si>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</si>
  <si>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</si>
  <si>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</si>
  <si>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</si>
  <si>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</si>
  <si>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</si>
  <si>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</si>
  <si>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</si>
  <si>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</si>
  <si>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</si>
  <si>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</si>
  <si>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</si>
  <si>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</si>
  <si>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</si>
  <si>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</si>
  <si>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</si>
  <si>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</si>
  <si>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</si>
  <si>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</si>
  <si>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</si>
  <si>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</si>
  <si>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</si>
  <si>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</si>
  <si>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</si>
  <si>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</si>
  <si>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</si>
  <si>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</si>
  <si>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</si>
  <si>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</si>
  <si>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</si>
  <si>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</si>
  <si>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</si>
  <si>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</si>
  <si>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</si>
  <si>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</si>
  <si>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</si>
  <si>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</si>
  <si>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</si>
  <si>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</si>
  <si>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</si>
  <si>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</si>
  <si>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</si>
  <si>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</si>
  <si>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</si>
  <si>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</si>
  <si>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</si>
  <si>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</si>
  <si>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</si>
  <si>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</si>
  <si>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</si>
  <si>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</si>
  <si>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</si>
  <si>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</si>
  <si>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</si>
  <si>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</si>
  <si>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</si>
  <si>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</si>
  <si>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</si>
  <si>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</si>
  <si>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</si>
  <si>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</si>
  <si>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</si>
  <si>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</si>
  <si>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</si>
  <si>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</si>
  <si>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</si>
  <si>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</si>
  <si>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</si>
  <si>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</si>
  <si>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</si>
  <si>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</si>
  <si>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</si>
  <si>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</si>
  <si>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</si>
  <si>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</si>
  <si>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</si>
  <si>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</si>
  <si>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</si>
  <si>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</si>
  <si>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</si>
  <si>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</si>
  <si>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</si>
  <si>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</si>
  <si>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</si>
  <si>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</si>
  <si>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</si>
  <si>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</si>
  <si>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</si>
  <si>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</si>
  <si>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</si>
  <si>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</si>
  <si>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</si>
  <si>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</si>
  <si>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</si>
  <si>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</si>
  <si>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</si>
  <si>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</si>
  <si>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</si>
  <si>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</si>
  <si>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</si>
  <si>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</si>
  <si>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</si>
  <si>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</si>
  <si>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</si>
  <si>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</si>
  <si>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</si>
  <si>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</si>
  <si>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</si>
  <si>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</si>
  <si>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</si>
  <si>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</si>
  <si>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</si>
  <si>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</si>
  <si>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</si>
  <si>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</si>
  <si>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</si>
  <si>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</si>
  <si>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</si>
  <si>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</si>
  <si>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</si>
  <si>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</si>
  <si>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</si>
  <si>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</si>
  <si>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</si>
  <si>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</si>
  <si>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</si>
  <si>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</si>
  <si>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</si>
  <si>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</si>
  <si>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</si>
  <si>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</si>
  <si>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</si>
  <si>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</si>
  <si>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</si>
  <si>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</si>
  <si>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</si>
  <si>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</si>
  <si>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</si>
  <si>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</si>
  <si>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</si>
  <si>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</si>
  <si>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</si>
  <si>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</si>
  <si>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</si>
  <si>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</si>
  <si>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</si>
  <si>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</si>
  <si>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</si>
  <si>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</si>
  <si>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</si>
  <si>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</si>
  <si>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</si>
  <si>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</si>
  <si>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</si>
  <si>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</si>
  <si>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</si>
  <si>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</si>
  <si>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</si>
  <si>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</si>
  <si>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</si>
  <si>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</si>
  <si>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</si>
  <si>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</si>
  <si>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</si>
  <si>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</si>
  <si>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</si>
  <si>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</si>
  <si>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</si>
  <si>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</si>
  <si>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</si>
  <si>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</si>
  <si>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</si>
  <si>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</si>
  <si>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</si>
  <si>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</si>
  <si>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</si>
  <si>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</si>
  <si>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</si>
  <si>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</si>
  <si>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</si>
  <si>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</si>
  <si>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</si>
  <si>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</si>
  <si>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</si>
  <si>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</si>
  <si>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</si>
  <si>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</si>
  <si>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</si>
  <si>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</si>
  <si>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</si>
  <si>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</si>
  <si>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</si>
  <si>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</si>
  <si>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</si>
  <si>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</si>
  <si>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</si>
  <si>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</si>
  <si>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</si>
  <si>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</si>
  <si>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</si>
  <si>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</si>
  <si>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</si>
  <si>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</si>
  <si>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</si>
  <si>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</si>
  <si>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</si>
  <si>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</si>
  <si>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</si>
  <si>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</si>
  <si>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</si>
  <si>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</si>
  <si>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</si>
  <si>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</si>
  <si>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</si>
  <si>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</si>
  <si>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</si>
  <si>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</si>
  <si>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</si>
  <si>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</si>
  <si>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</si>
  <si>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</si>
  <si>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</si>
  <si>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</si>
  <si>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</si>
  <si>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</si>
  <si>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</si>
  <si>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</si>
  <si>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</si>
  <si>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</si>
  <si>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</si>
  <si>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</si>
  <si>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</si>
  <si>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</si>
  <si>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</si>
  <si>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</si>
  <si>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</si>
  <si>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</si>
  <si>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</si>
  <si>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</si>
  <si>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</si>
  <si>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</si>
  <si>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</si>
  <si>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</si>
  <si>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</si>
  <si>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</si>
  <si>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</si>
  <si>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</si>
  <si>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</si>
  <si>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</si>
  <si>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</si>
  <si>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</si>
  <si>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</si>
  <si>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</si>
  <si>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</si>
  <si>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</si>
  <si>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</si>
  <si>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</si>
  <si>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</si>
  <si>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</si>
  <si>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</si>
  <si>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</si>
  <si>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</si>
  <si>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</si>
  <si>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</si>
  <si>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</si>
  <si>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</si>
  <si>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</si>
  <si>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</si>
  <si>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</si>
  <si>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</si>
  <si>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</si>
  <si>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</si>
  <si>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</si>
  <si>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</si>
  <si>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</si>
  <si>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</si>
  <si>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</si>
  <si>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</si>
  <si>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</si>
  <si>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</si>
  <si>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</si>
  <si>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</si>
  <si>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</si>
  <si>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</si>
  <si>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</si>
  <si>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</si>
  <si>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</si>
  <si>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</si>
  <si>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</si>
  <si>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</si>
  <si>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</si>
  <si>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</si>
  <si>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</si>
  <si>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</si>
  <si>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</si>
  <si>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</si>
  <si>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</si>
  <si>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</si>
  <si>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</si>
  <si>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</si>
  <si>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</si>
  <si>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</si>
  <si>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</si>
  <si>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</si>
  <si>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</si>
  <si>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</si>
  <si>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</si>
  <si>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</si>
  <si>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</si>
  <si>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</si>
  <si>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</si>
  <si>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</si>
  <si>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</si>
  <si>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</si>
  <si>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</si>
  <si>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</si>
  <si>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</si>
  <si>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</si>
  <si>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</si>
  <si>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</si>
  <si>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</si>
  <si>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</si>
  <si>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</si>
  <si>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</si>
  <si>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</si>
  <si>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</si>
  <si>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</si>
  <si>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</si>
  <si>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</si>
  <si>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</si>
  <si>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</si>
  <si>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</si>
  <si>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</si>
  <si>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</si>
  <si>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</si>
  <si>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</si>
  <si>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</si>
  <si>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</si>
  <si>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</si>
  <si>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</si>
  <si>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</si>
  <si>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</si>
  <si>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</si>
  <si>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</si>
  <si>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</si>
  <si>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</si>
  <si>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</si>
  <si>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</si>
  <si>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</si>
  <si>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</si>
  <si>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</si>
  <si>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</si>
  <si>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</si>
  <si>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</si>
  <si>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</si>
  <si>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</si>
  <si>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</si>
  <si>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</si>
  <si>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</si>
  <si>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</si>
  <si>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</si>
  <si>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</si>
  <si>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</si>
  <si>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</si>
  <si>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</si>
  <si>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</si>
  <si>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</si>
  <si>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</si>
  <si>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</si>
  <si>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</si>
  <si>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</si>
  <si>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</si>
  <si>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</si>
  <si>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</si>
  <si>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</si>
  <si>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</si>
  <si>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</si>
  <si>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</si>
  <si>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</si>
  <si>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</si>
  <si>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</si>
  <si>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</si>
  <si>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</si>
  <si>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</si>
  <si>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</si>
  <si>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</si>
  <si>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</si>
  <si>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</si>
  <si>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</si>
  <si>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</si>
  <si>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</si>
  <si>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</si>
  <si>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</si>
  <si>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</si>
  <si>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</si>
  <si>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</si>
  <si>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</si>
  <si>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</si>
  <si>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</si>
  <si>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</si>
  <si>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</si>
  <si>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</si>
  <si>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</si>
  <si>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</si>
  <si>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</si>
  <si>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</si>
  <si>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</si>
  <si>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</si>
  <si>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</si>
  <si>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</si>
  <si>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</si>
  <si>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</si>
  <si>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</si>
  <si>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</si>
  <si>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</si>
  <si>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</si>
  <si>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</si>
  <si>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</si>
  <si>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</si>
  <si>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</si>
  <si>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</si>
  <si>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</si>
  <si>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</si>
  <si>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</si>
  <si>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</si>
  <si>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</si>
  <si>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</si>
  <si>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</si>
  <si>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</si>
  <si>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</si>
  <si>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</si>
  <si>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</si>
  <si>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</si>
  <si>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</si>
  <si>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</si>
  <si>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</si>
  <si>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</si>
  <si>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</si>
  <si>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</si>
  <si>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</si>
  <si>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</si>
  <si>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</si>
  <si>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</si>
  <si>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</si>
  <si>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</si>
  <si>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</si>
  <si>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</si>
  <si>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</si>
  <si>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</si>
  <si>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</si>
  <si>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</si>
  <si>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</si>
  <si>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</si>
  <si>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</si>
  <si>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</si>
  <si>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</si>
  <si>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</si>
  <si>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</si>
  <si>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</si>
  <si>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</si>
  <si>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</si>
  <si>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</si>
  <si>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</si>
  <si>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</si>
  <si>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</si>
  <si>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</si>
  <si>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</si>
  <si>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</si>
  <si>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</si>
  <si>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</si>
  <si>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</si>
  <si>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</si>
  <si>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</si>
  <si>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</si>
  <si>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</si>
  <si>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</si>
  <si>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</si>
  <si>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</si>
  <si>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</si>
  <si>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</si>
  <si>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</si>
  <si>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</si>
  <si>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</si>
  <si>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</si>
  <si>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</si>
  <si>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</si>
  <si>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</si>
  <si>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</si>
  <si>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</si>
  <si>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</si>
  <si>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</si>
  <si>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</si>
  <si>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</si>
  <si>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</si>
  <si>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</si>
  <si>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</si>
  <si>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</si>
  <si>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</si>
  <si>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</si>
  <si>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</si>
  <si>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</si>
  <si>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</si>
  <si>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</si>
  <si>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</si>
  <si>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</si>
  <si>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</si>
  <si>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</si>
  <si>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</si>
  <si>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</si>
  <si>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</si>
  <si>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</si>
  <si>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</si>
  <si>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</si>
  <si>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</si>
  <si>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</si>
  <si>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</si>
  <si>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</si>
  <si>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</si>
  <si>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</si>
  <si>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</si>
  <si>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</si>
  <si>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</si>
  <si>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</si>
  <si>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</si>
  <si>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</si>
  <si>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</si>
  <si>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</si>
  <si>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</si>
  <si>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</si>
  <si>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</si>
  <si>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</si>
  <si>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</si>
  <si>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</si>
  <si>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</si>
  <si>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</si>
  <si>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</si>
  <si>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</si>
  <si>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</si>
  <si>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</si>
  <si>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</si>
  <si>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</si>
  <si>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</si>
  <si>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</si>
  <si>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</si>
  <si>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</si>
  <si>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</si>
  <si>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</si>
  <si>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</si>
  <si>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</si>
  <si>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</si>
  <si>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</si>
  <si>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</si>
  <si>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</si>
  <si>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</si>
  <si>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</si>
  <si>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</si>
  <si>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</si>
  <si>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</si>
  <si>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</si>
  <si>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</si>
  <si>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</si>
  <si>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</si>
  <si>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</si>
  <si>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</si>
  <si>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</si>
  <si>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</si>
  <si>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</si>
  <si>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</si>
  <si>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</si>
  <si>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</si>
  <si>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</si>
  <si>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</si>
  <si>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</si>
  <si>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</si>
  <si>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</si>
  <si>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</si>
  <si>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</si>
  <si>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</si>
  <si>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</si>
  <si>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</si>
  <si>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</si>
  <si>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</si>
  <si>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</si>
  <si>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</si>
  <si>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</si>
  <si>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</si>
  <si>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</si>
  <si>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</si>
  <si>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</si>
  <si>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</si>
  <si>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</si>
  <si>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</si>
  <si>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</si>
  <si>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</si>
  <si>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</si>
  <si>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</si>
  <si>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</si>
  <si>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</si>
  <si>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</si>
  <si>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</si>
  <si>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</si>
  <si>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</si>
  <si>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</si>
  <si>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</si>
  <si>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</si>
  <si>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</si>
  <si>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</si>
  <si>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</si>
  <si>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</si>
  <si>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</si>
  <si>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</si>
  <si>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</si>
  <si>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</si>
  <si>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</si>
  <si>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</si>
  <si>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</si>
  <si>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</si>
  <si>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</si>
  <si>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</si>
  <si>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</si>
  <si>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</si>
  <si>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</si>
  <si>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</si>
  <si>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</si>
  <si>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</si>
  <si>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</si>
  <si>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</si>
  <si>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</si>
  <si>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</si>
  <si>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</si>
  <si>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</si>
  <si>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</si>
  <si>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</si>
  <si>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</si>
  <si>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</si>
  <si>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</si>
  <si>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</si>
  <si>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</si>
  <si>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</si>
  <si>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</si>
  <si>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</si>
  <si>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</si>
  <si>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</si>
  <si>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</si>
  <si>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</si>
  <si>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</si>
  <si>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</si>
  <si>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</si>
  <si>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</si>
  <si>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</si>
  <si>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</si>
  <si>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</si>
  <si>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</si>
  <si>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</si>
  <si>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</si>
  <si>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</si>
  <si>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</si>
  <si>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</si>
  <si>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</si>
  <si>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</si>
  <si>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</si>
  <si>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</si>
  <si>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</si>
  <si>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</si>
  <si>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</si>
  <si>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</si>
  <si>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</si>
  <si>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</si>
  <si>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</si>
  <si>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</si>
  <si>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</si>
  <si>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</si>
  <si>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</si>
  <si>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</si>
  <si>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</si>
  <si>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</si>
  <si>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</si>
  <si>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</si>
  <si>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</si>
  <si>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</si>
  <si>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</si>
  <si>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</si>
  <si>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</si>
  <si>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</si>
  <si>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</si>
  <si>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</si>
  <si>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</si>
  <si>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</si>
  <si>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</si>
  <si>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</si>
  <si>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</si>
  <si>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</si>
  <si>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</si>
  <si>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</si>
  <si>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</si>
  <si>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</si>
  <si>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</si>
  <si>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</si>
  <si>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</si>
  <si>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</si>
  <si>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</si>
  <si>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</si>
  <si>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</si>
  <si>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</si>
  <si>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</si>
  <si>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</si>
  <si>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</si>
  <si>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</si>
  <si>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</si>
  <si>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</si>
  <si>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</si>
  <si>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</si>
  <si>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</si>
  <si>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</si>
  <si>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</si>
  <si>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</si>
  <si>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</si>
  <si>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</si>
  <si>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</si>
  <si>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</si>
  <si>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</si>
  <si>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</si>
  <si>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</si>
  <si>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</si>
  <si>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</si>
  <si>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</si>
  <si>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</si>
  <si>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</si>
  <si>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</si>
  <si>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</si>
  <si>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</si>
  <si>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</si>
  <si>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</si>
  <si>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</si>
  <si>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</si>
  <si>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</si>
  <si>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</si>
  <si>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</si>
  <si>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</si>
  <si>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</si>
  <si>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</si>
  <si>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</si>
  <si>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</si>
  <si>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</si>
  <si>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</si>
  <si>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</si>
  <si>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</si>
  <si>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</si>
  <si>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</si>
  <si>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</si>
  <si>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</si>
  <si>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</si>
  <si>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</si>
  <si>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</si>
  <si>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</si>
  <si>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</si>
  <si>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</si>
  <si>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</si>
  <si>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</si>
  <si>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</si>
  <si>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</si>
  <si>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</si>
  <si>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</si>
  <si>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</si>
  <si>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</si>
  <si>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</si>
  <si>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</si>
  <si>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</si>
  <si>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</si>
  <si>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</si>
  <si>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</si>
  <si>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</si>
  <si>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</si>
  <si>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</si>
  <si>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</si>
  <si>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</si>
  <si>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</si>
  <si>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</si>
  <si>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</si>
  <si>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</si>
  <si>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</si>
  <si>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</si>
  <si>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</si>
  <si>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</si>
  <si>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</si>
  <si>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</si>
  <si>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</si>
  <si>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</si>
  <si>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</si>
  <si>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</si>
  <si>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</si>
  <si>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</si>
  <si>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</si>
  <si>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</si>
  <si>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</si>
  <si>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</si>
  <si>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</si>
  <si>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</si>
  <si>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</si>
  <si>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</si>
  <si>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</si>
  <si>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</si>
  <si>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</si>
  <si>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</si>
  <si>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</si>
  <si>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</si>
  <si>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</si>
  <si>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</si>
  <si>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</si>
  <si>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</si>
  <si>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</si>
  <si>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</si>
  <si>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</si>
  <si>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</si>
  <si>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</si>
  <si>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</si>
  <si>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</si>
  <si>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</si>
  <si>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</si>
  <si>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</si>
  <si>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</si>
  <si>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</si>
  <si>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</si>
  <si>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</si>
  <si>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</si>
  <si>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</si>
  <si>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</si>
  <si>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</si>
  <si>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</si>
  <si>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</si>
  <si>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</si>
  <si>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</si>
  <si>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</si>
  <si>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</si>
  <si>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</si>
  <si>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</si>
  <si>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</si>
  <si>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</si>
  <si>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</si>
  <si>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</si>
  <si>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</si>
  <si>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</si>
  <si>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</si>
  <si>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</si>
  <si>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</si>
  <si>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</si>
  <si>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</si>
  <si>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</si>
  <si>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</si>
  <si>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</si>
  <si>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</si>
  <si>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</si>
  <si>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</si>
  <si>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</si>
  <si>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</si>
  <si>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</si>
  <si>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</si>
  <si>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</si>
  <si>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</si>
  <si>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</si>
  <si>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</si>
  <si>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</si>
  <si>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</si>
  <si>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</si>
  <si>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</si>
  <si>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</si>
  <si>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</si>
  <si>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</si>
  <si>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</si>
  <si>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</si>
  <si>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</si>
  <si>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</si>
  <si>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</si>
  <si>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</si>
  <si>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</si>
  <si>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</si>
  <si>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</si>
  <si>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</si>
  <si>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</si>
  <si>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</si>
  <si>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</si>
  <si>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</si>
  <si>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</si>
  <si>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</si>
  <si>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</si>
  <si>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</si>
  <si>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</si>
  <si>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</si>
  <si>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</si>
  <si>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</si>
  <si>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</si>
  <si>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</si>
  <si>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</si>
  <si>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</si>
  <si>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</si>
  <si>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</si>
  <si>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</si>
  <si>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</si>
  <si>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</si>
  <si>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</si>
  <si>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</si>
  <si>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</si>
  <si>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</si>
  <si>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</si>
  <si>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</si>
  <si>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</si>
  <si>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</si>
  <si>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</si>
  <si>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</si>
  <si>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</si>
  <si>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</si>
  <si>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</si>
  <si>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</si>
  <si>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</si>
  <si>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</si>
  <si>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</si>
  <si>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</si>
  <si>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</si>
  <si>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</si>
  <si>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</si>
  <si>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</si>
  <si>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</si>
  <si>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</si>
  <si>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</si>
  <si>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</si>
  <si>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</si>
  <si>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</si>
  <si>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</si>
  <si>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</si>
  <si>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</si>
  <si>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</si>
  <si>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</si>
  <si>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</si>
  <si>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</si>
  <si>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</si>
  <si>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</si>
  <si>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</si>
  <si>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</si>
  <si>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</si>
  <si>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</si>
  <si>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</si>
  <si>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</si>
  <si>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</si>
  <si>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</si>
  <si>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</si>
  <si>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</si>
  <si>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</si>
  <si>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</si>
  <si>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</si>
  <si>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</si>
  <si>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</si>
  <si>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</si>
  <si>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</si>
  <si>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</si>
  <si>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</si>
  <si>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</si>
  <si>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</si>
  <si>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</si>
  <si>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</si>
  <si>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</si>
  <si>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</si>
  <si>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</si>
  <si>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</si>
  <si>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</si>
  <si>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</si>
  <si>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</si>
  <si>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</si>
  <si>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</si>
  <si>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</si>
  <si>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</si>
  <si>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</si>
  <si>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</si>
  <si>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</si>
  <si>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</si>
  <si>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</si>
  <si>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</si>
  <si>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</si>
  <si>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</si>
  <si>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</si>
  <si>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</si>
  <si>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</si>
  <si>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</si>
  <si>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</si>
  <si>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</si>
  <si>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</si>
  <si>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</si>
  <si>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</si>
  <si>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</si>
  <si>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</si>
  <si>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</si>
  <si>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</si>
  <si>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</si>
  <si>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</si>
  <si>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</si>
  <si>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</si>
  <si>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</si>
  <si>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</si>
  <si>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</si>
  <si>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</si>
  <si>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</si>
  <si>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</si>
  <si>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</si>
  <si>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</si>
  <si>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</si>
  <si>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</si>
  <si>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</si>
  <si>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</si>
  <si>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</si>
  <si>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</si>
  <si>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</si>
  <si>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</si>
  <si>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</si>
  <si>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</si>
  <si>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</si>
  <si>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</si>
  <si>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</si>
  <si>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</si>
  <si>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</si>
  <si>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</si>
  <si>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</si>
  <si>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</si>
  <si>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</si>
  <si>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</si>
  <si>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</si>
  <si>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</si>
  <si>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</si>
  <si>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</si>
  <si>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</si>
  <si>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</si>
  <si>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</si>
  <si>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</si>
  <si>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</si>
  <si>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</si>
  <si>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</si>
  <si>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</si>
  <si>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</si>
  <si>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</si>
  <si>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</si>
  <si>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</si>
  <si>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</si>
  <si>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</si>
  <si>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</si>
  <si>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</si>
  <si>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</si>
  <si>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</si>
  <si>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</si>
  <si>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</si>
  <si>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</si>
  <si>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</si>
  <si>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</si>
  <si>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</si>
  <si>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</si>
  <si>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</si>
  <si>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</si>
  <si>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</si>
  <si>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</si>
  <si>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</si>
  <si>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</si>
  <si>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</si>
  <si>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</si>
  <si>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</si>
  <si>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</si>
  <si>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</si>
  <si>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</si>
  <si>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</si>
  <si>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</si>
  <si>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</si>
  <si>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</si>
  <si>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</si>
  <si>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</si>
  <si>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</si>
  <si>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</si>
  <si>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</si>
  <si>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</si>
  <si>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</si>
  <si>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</si>
  <si>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</si>
  <si>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</si>
  <si>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</si>
  <si>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</si>
  <si>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</si>
  <si>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</si>
  <si>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</si>
  <si>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</si>
  <si>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</si>
  <si>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</si>
  <si>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</si>
  <si>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</si>
  <si>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</si>
  <si>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</si>
  <si>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</si>
  <si>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</si>
  <si>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</si>
  <si>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</si>
  <si>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</si>
  <si>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</si>
  <si>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</si>
  <si>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</si>
  <si>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</si>
  <si>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</si>
  <si>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</si>
  <si>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</si>
  <si>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</si>
  <si>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</si>
  <si>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</si>
  <si>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</si>
  <si>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</si>
  <si>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</si>
  <si>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</si>
  <si>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</si>
  <si>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</si>
  <si>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</si>
  <si>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</si>
  <si>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</si>
  <si>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</si>
  <si>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</si>
  <si>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</si>
  <si>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</si>
  <si>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</si>
  <si>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</si>
  <si>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</si>
  <si>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</si>
  <si>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</si>
  <si>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</si>
  <si>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</si>
  <si>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</si>
  <si>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</si>
  <si>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</si>
  <si>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</si>
  <si>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</si>
  <si>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</si>
  <si>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</si>
  <si>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</si>
  <si>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</si>
  <si>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</si>
  <si>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</si>
  <si>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</si>
  <si>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</si>
  <si>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</si>
  <si>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</si>
  <si>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</si>
  <si>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</si>
  <si>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</si>
  <si>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</si>
  <si>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</si>
  <si>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</si>
  <si>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</si>
  <si>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</si>
  <si>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</si>
  <si>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</si>
  <si>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</si>
  <si>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</si>
  <si>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</si>
  <si>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</si>
  <si>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</si>
  <si>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</si>
  <si>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</si>
  <si>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</si>
  <si>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</si>
  <si>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</si>
  <si>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</si>
  <si>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</si>
  <si>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</si>
  <si>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</si>
  <si>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</si>
  <si>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</si>
  <si>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</si>
  <si>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</si>
  <si>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</si>
  <si>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</si>
  <si>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</si>
  <si>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</si>
  <si>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</si>
  <si>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</si>
  <si>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</si>
  <si>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</si>
  <si>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</si>
  <si>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</si>
  <si>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</si>
  <si>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</si>
  <si>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</si>
  <si>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</si>
  <si>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</si>
  <si>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</si>
  <si>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</si>
  <si>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</si>
  <si>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</si>
  <si>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</si>
  <si>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</si>
  <si>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</si>
  <si>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</si>
  <si>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</si>
  <si>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</si>
  <si>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</si>
  <si>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</si>
  <si>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</si>
  <si>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</si>
  <si>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</si>
  <si>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</si>
  <si>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</si>
  <si>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</si>
  <si>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</si>
  <si>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</si>
  <si>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</si>
  <si>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</si>
  <si>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</si>
  <si>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</si>
  <si>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</si>
  <si>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</si>
  <si>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</si>
  <si>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</si>
  <si>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</si>
  <si>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</si>
  <si>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</si>
  <si>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</si>
  <si>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</si>
  <si>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</si>
  <si>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</si>
  <si>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</si>
  <si>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</si>
  <si>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</si>
  <si>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</si>
  <si>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</si>
  <si>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</si>
  <si>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</si>
  <si>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</si>
  <si>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</si>
  <si>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</si>
  <si>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</si>
  <si>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</si>
  <si>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</si>
  <si>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</si>
  <si>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</si>
  <si>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</si>
  <si>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</si>
  <si>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</si>
  <si>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</si>
  <si>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</si>
  <si>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</si>
  <si>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</si>
  <si>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</si>
  <si>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</si>
  <si>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</si>
  <si>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</si>
  <si>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</si>
  <si>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</si>
  <si>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</si>
  <si>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</si>
  <si>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</si>
  <si>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</si>
  <si>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</si>
  <si>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</si>
  <si>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</si>
  <si>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</si>
  <si>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</si>
  <si>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</si>
  <si>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</si>
  <si>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</si>
  <si>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</si>
  <si>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</si>
  <si>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</si>
  <si>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</si>
  <si>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</si>
  <si>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</si>
  <si>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</si>
  <si>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</si>
  <si>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</si>
  <si>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</si>
  <si>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</si>
  <si>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</si>
  <si>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</si>
  <si>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</si>
  <si>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</si>
  <si>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</si>
  <si>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</si>
  <si>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</si>
  <si>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</si>
  <si>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</si>
  <si>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</si>
  <si>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</si>
  <si>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</si>
  <si>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</si>
  <si>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</si>
  <si>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</si>
  <si>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</si>
  <si>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</si>
  <si>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</si>
  <si>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</si>
  <si>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</si>
  <si>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</si>
  <si>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</si>
  <si>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</si>
  <si>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</si>
  <si>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</si>
  <si>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</si>
  <si>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</si>
  <si>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</si>
  <si>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</si>
  <si>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</si>
  <si>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</si>
  <si>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</si>
  <si>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</si>
  <si>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</si>
  <si>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</si>
  <si>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</si>
  <si>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</si>
  <si>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</si>
  <si>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</si>
  <si>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</si>
  <si>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</si>
  <si>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</si>
  <si>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</si>
  <si>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</si>
  <si>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</si>
  <si>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</si>
  <si>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</si>
  <si>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</si>
  <si>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</si>
  <si>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</si>
  <si>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</si>
  <si>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</si>
  <si>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</si>
  <si>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</si>
  <si>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</si>
  <si>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</si>
  <si>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</si>
  <si>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</si>
  <si>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</si>
  <si>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</si>
  <si>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</si>
  <si>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</si>
  <si>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</si>
  <si>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</si>
  <si>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</si>
  <si>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</si>
  <si>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</si>
  <si>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</si>
  <si>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</si>
  <si>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</si>
  <si>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</si>
  <si>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</si>
  <si>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</si>
  <si>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</si>
  <si>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</si>
  <si>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</si>
  <si>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</si>
  <si>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</si>
  <si>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</si>
  <si>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</si>
  <si>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</si>
  <si>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</si>
  <si>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</si>
  <si>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</si>
  <si>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</si>
  <si>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</si>
  <si>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</si>
  <si>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</si>
  <si>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</si>
  <si>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</si>
  <si>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</si>
  <si>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</si>
  <si>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</si>
  <si>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</si>
  <si>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</si>
  <si>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</si>
  <si>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</si>
  <si>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</si>
  <si>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</si>
  <si>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</si>
  <si>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</si>
  <si>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</si>
  <si>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</si>
  <si>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</si>
  <si>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</si>
  <si>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</si>
  <si>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</si>
  <si>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</si>
  <si>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</si>
  <si>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</si>
  <si>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</si>
  <si>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</si>
  <si>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</si>
  <si>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</si>
  <si>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</si>
  <si>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</si>
  <si>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</si>
  <si>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</si>
  <si>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</si>
  <si>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</si>
  <si>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</si>
  <si>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</si>
  <si>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</si>
  <si>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</si>
  <si>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</si>
  <si>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</si>
  <si>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</si>
  <si>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</si>
  <si>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</si>
  <si>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</si>
  <si>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</si>
  <si>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</si>
  <si>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</si>
  <si>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</si>
  <si>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</si>
  <si>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</si>
  <si>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</si>
  <si>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</si>
  <si>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</si>
  <si>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</si>
  <si>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</si>
  <si>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</si>
  <si>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</si>
  <si>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</si>
  <si>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</si>
  <si>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</si>
  <si>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</si>
  <si>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</si>
  <si>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</si>
  <si>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</si>
  <si>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</si>
  <si>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</si>
  <si>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</si>
  <si>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</si>
  <si>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</si>
  <si>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</si>
  <si>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</si>
  <si>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</si>
  <si>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</si>
  <si>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</si>
  <si>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</si>
  <si>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</si>
  <si>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</si>
  <si>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</si>
  <si>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</si>
  <si>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</si>
  <si>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</si>
  <si>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</si>
  <si>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</si>
  <si>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</si>
  <si>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</si>
  <si>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</si>
  <si>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</si>
  <si>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</si>
  <si>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</si>
  <si>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</si>
  <si>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</si>
  <si>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</si>
  <si>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</si>
  <si>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</si>
  <si>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</si>
  <si>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</si>
  <si>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</si>
  <si>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</si>
  <si>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</si>
  <si>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</si>
  <si>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</si>
  <si>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</si>
  <si>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</si>
  <si>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</si>
  <si>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</si>
  <si>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</si>
  <si>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</si>
  <si>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</si>
  <si>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</si>
  <si>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</si>
  <si>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</si>
  <si>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</si>
  <si>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</si>
  <si>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</si>
  <si>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</si>
  <si>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</si>
  <si>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</si>
  <si>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</si>
  <si>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</si>
  <si>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</si>
  <si>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</si>
  <si>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</si>
  <si>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</si>
  <si>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</si>
  <si>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</si>
  <si>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</si>
  <si>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</si>
  <si>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</si>
  <si>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</si>
  <si>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</si>
  <si>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</si>
  <si>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</si>
  <si>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</si>
  <si>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</si>
  <si>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</si>
  <si>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</si>
  <si>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</si>
  <si>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</si>
  <si>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</si>
  <si>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</si>
  <si>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</si>
  <si>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</si>
  <si>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</si>
  <si>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</si>
  <si>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</si>
  <si>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</si>
  <si>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</si>
  <si>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</si>
  <si>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</si>
  <si>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</si>
  <si>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</si>
  <si>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</si>
  <si>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</si>
  <si>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</si>
  <si>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</si>
  <si>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</si>
  <si>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</si>
  <si>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</si>
  <si>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</si>
  <si>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</si>
  <si>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</si>
  <si>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</si>
  <si>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</si>
  <si>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</si>
  <si>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</si>
  <si>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</si>
  <si>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</si>
  <si>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</si>
  <si>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</si>
  <si>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</si>
  <si>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</si>
  <si>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</si>
  <si>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</si>
  <si>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</si>
  <si>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</si>
  <si>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</si>
  <si>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</si>
  <si>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</si>
  <si>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</si>
  <si>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</si>
  <si>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</si>
  <si>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</si>
  <si>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</si>
  <si>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</si>
  <si>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</si>
  <si>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</si>
  <si>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</si>
  <si>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</si>
  <si>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</si>
  <si>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</si>
  <si>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</si>
  <si>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</si>
  <si>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</si>
  <si>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</si>
  <si>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</si>
  <si>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</si>
  <si>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</si>
  <si>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</si>
  <si>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</si>
  <si>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</si>
  <si>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</si>
  <si>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</si>
  <si>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</si>
  <si>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</si>
  <si>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</si>
  <si>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</si>
  <si>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</si>
  <si>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</si>
  <si>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</si>
  <si>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</si>
  <si>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</si>
  <si>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</si>
  <si>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</si>
  <si>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</si>
  <si>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</si>
  <si>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</si>
  <si>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</si>
  <si>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</si>
  <si>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</si>
  <si>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</si>
  <si>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</si>
  <si>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</si>
  <si>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</si>
  <si>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</si>
  <si>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</si>
  <si>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</si>
  <si>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</si>
  <si>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</si>
  <si>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</si>
  <si>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</si>
  <si>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</si>
  <si>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</si>
  <si>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</si>
  <si>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</si>
  <si>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</si>
  <si>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</si>
  <si>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</si>
  <si>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</si>
  <si>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</si>
  <si>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</si>
  <si>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</si>
  <si>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</si>
  <si>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</si>
  <si>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</si>
  <si>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</si>
  <si>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</si>
  <si>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</si>
  <si>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</si>
  <si>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</si>
  <si>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</si>
  <si>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</si>
  <si>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</si>
  <si>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</si>
  <si>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</si>
  <si>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</si>
  <si>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</si>
  <si>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</si>
  <si>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</si>
  <si>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</si>
  <si>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</si>
  <si>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</si>
  <si>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</si>
  <si>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</si>
  <si>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</si>
  <si>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</si>
  <si>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</si>
  <si>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</si>
  <si>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</si>
  <si>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</si>
  <si>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</si>
  <si>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</si>
  <si>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</si>
  <si>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</si>
  <si>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</si>
  <si>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</si>
  <si>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</si>
  <si>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</si>
  <si>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</si>
  <si>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</si>
  <si>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</si>
  <si>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</si>
  <si>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</si>
  <si>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</si>
  <si>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</si>
  <si>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</si>
  <si>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</si>
  <si>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</si>
  <si>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</si>
  <si>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</si>
  <si>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</si>
  <si>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</si>
  <si>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</si>
  <si>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</si>
  <si>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</si>
  <si>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</si>
  <si>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</si>
  <si>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</si>
  <si>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</si>
  <si>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</si>
  <si>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</si>
  <si>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</si>
  <si>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</si>
  <si>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</si>
  <si>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</si>
  <si>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</si>
  <si>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</si>
  <si>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</si>
  <si>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</si>
  <si>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</si>
  <si>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</si>
  <si>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</si>
  <si>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</si>
  <si>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</si>
  <si>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</si>
  <si>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</si>
  <si>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</si>
  <si>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</si>
  <si>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</si>
  <si>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</si>
  <si>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</si>
  <si>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</si>
  <si>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</si>
  <si>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</si>
  <si>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</si>
  <si>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</si>
  <si>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</si>
  <si>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</si>
  <si>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</si>
  <si>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</si>
  <si>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</si>
  <si>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</si>
  <si>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</si>
  <si>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</si>
  <si>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</si>
  <si>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</si>
  <si>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</si>
  <si>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</si>
  <si>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</si>
  <si>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</si>
  <si>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</si>
  <si>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</si>
  <si>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</si>
  <si>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</si>
  <si>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</si>
  <si>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</si>
  <si>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</si>
  <si>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</si>
  <si>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</si>
  <si>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</si>
  <si>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</si>
  <si>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</si>
  <si>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</si>
  <si>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</si>
  <si>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</si>
  <si>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</si>
  <si>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</si>
  <si>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</si>
  <si>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</si>
  <si>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</si>
  <si>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</si>
  <si>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</si>
  <si>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</si>
  <si>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</si>
  <si>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</si>
  <si>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</si>
  <si>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</si>
  <si>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</si>
  <si>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</si>
  <si>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</si>
  <si>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</si>
  <si>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</si>
  <si>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</si>
  <si>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</si>
  <si>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</si>
  <si>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</si>
  <si>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</si>
  <si>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</si>
  <si>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</si>
  <si>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</si>
  <si>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</si>
  <si>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</si>
  <si>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</si>
  <si>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</si>
  <si>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</si>
  <si>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</si>
  <si>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</si>
  <si>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</si>
  <si>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</si>
  <si>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</si>
  <si>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</si>
  <si>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</si>
  <si>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</si>
  <si>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</si>
  <si>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</si>
  <si>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</si>
  <si>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</si>
  <si>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</si>
  <si>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</si>
  <si>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</si>
  <si>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</si>
  <si>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</si>
  <si>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</si>
  <si>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</si>
  <si>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</si>
  <si>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</si>
  <si>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</si>
  <si>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</si>
  <si>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</si>
  <si>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</si>
  <si>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</si>
  <si>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</si>
  <si>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</si>
  <si>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</si>
  <si>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</si>
  <si>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</si>
  <si>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</si>
  <si>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</si>
  <si>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</si>
  <si>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</si>
  <si>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</si>
  <si>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</si>
  <si>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</si>
  <si>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</si>
  <si>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</si>
  <si>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</si>
  <si>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</si>
  <si>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</si>
  <si>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</si>
  <si>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</si>
  <si>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</si>
  <si>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</si>
  <si>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</si>
  <si>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</si>
  <si>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</si>
  <si>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</si>
  <si>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</si>
  <si>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</si>
  <si>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</si>
  <si>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</si>
  <si>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</si>
  <si>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</si>
  <si>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</si>
  <si>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</si>
  <si>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</si>
  <si>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</si>
  <si>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</si>
  <si>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</si>
  <si>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</si>
  <si>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</si>
  <si>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</si>
  <si>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</si>
  <si>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</si>
  <si>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</si>
  <si>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</si>
  <si>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</si>
  <si>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</si>
  <si>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</si>
  <si>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</si>
  <si>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</si>
  <si>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</si>
  <si>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</si>
  <si>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</si>
  <si>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</si>
  <si>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</si>
  <si>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</si>
  <si>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</si>
  <si>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</si>
  <si>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</si>
  <si>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</si>
  <si>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</si>
  <si>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</si>
  <si>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</si>
  <si>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</si>
  <si>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</si>
  <si>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</si>
  <si>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</si>
  <si>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</si>
  <si>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</si>
  <si>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</si>
  <si>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</si>
  <si>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</si>
  <si>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</si>
  <si>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</si>
  <si>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</si>
  <si>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</si>
  <si>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</si>
  <si>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</si>
  <si>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</si>
  <si>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</si>
  <si>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</si>
  <si>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</si>
  <si>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</si>
  <si>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</si>
  <si>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</si>
  <si>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</si>
  <si>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</si>
  <si>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</si>
  <si>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</si>
  <si>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</si>
  <si>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</si>
  <si>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</si>
  <si>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</si>
  <si>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</si>
  <si>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</si>
  <si>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</si>
  <si>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</si>
  <si>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</si>
  <si>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</si>
  <si>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</si>
  <si>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</si>
  <si>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</si>
  <si>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</si>
  <si>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</si>
  <si>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</si>
  <si>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</si>
  <si>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</si>
  <si>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</si>
  <si>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</si>
  <si>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</si>
  <si>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</si>
  <si>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</si>
  <si>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</si>
  <si>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</si>
  <si>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</si>
  <si>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</si>
  <si>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</si>
  <si>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</si>
  <si>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</si>
  <si>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</si>
  <si>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</si>
  <si>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</si>
  <si>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</si>
  <si>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</si>
  <si>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</si>
  <si>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</si>
  <si>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</si>
  <si>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</si>
  <si>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</si>
  <si>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</si>
  <si>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</si>
  <si>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</si>
  <si>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</si>
  <si>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</si>
  <si>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</si>
  <si>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</si>
  <si>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</si>
  <si>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</si>
  <si>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</si>
  <si>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</si>
  <si>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</si>
  <si>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</si>
  <si>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</si>
  <si>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</si>
  <si>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</si>
  <si>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</si>
  <si>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</si>
  <si>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</si>
  <si>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</si>
  <si>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</si>
  <si>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</si>
  <si>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</si>
  <si>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</si>
  <si>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</si>
  <si>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</si>
  <si>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</si>
  <si>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</si>
  <si>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</si>
  <si>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</si>
  <si>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</si>
  <si>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</si>
  <si>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</si>
  <si>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</si>
  <si>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</si>
  <si>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</si>
  <si>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</si>
  <si>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</si>
  <si>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</si>
  <si>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</si>
  <si>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</si>
  <si>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</si>
  <si>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</si>
  <si>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</si>
  <si>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</si>
  <si>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</si>
  <si>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</si>
  <si>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</si>
  <si>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</si>
  <si>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</si>
  <si>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</si>
  <si>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</si>
  <si>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</si>
  <si>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</si>
  <si>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</si>
  <si>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</si>
  <si>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</si>
  <si>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</si>
  <si>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</si>
  <si>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</si>
  <si>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</si>
  <si>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</si>
  <si>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</si>
  <si>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</si>
  <si>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</si>
  <si>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</si>
  <si>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</si>
  <si>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</si>
  <si>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</si>
  <si>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</si>
  <si>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</si>
  <si>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</si>
  <si>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</si>
  <si>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</si>
  <si>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</si>
  <si>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</si>
  <si>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</si>
  <si>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</si>
  <si>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</si>
  <si>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</si>
  <si>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</si>
  <si>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</si>
  <si>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</si>
  <si>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</si>
  <si>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</si>
  <si>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</si>
  <si>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</si>
  <si>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</si>
  <si>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</si>
  <si>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</si>
  <si>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</si>
  <si>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</si>
  <si>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</si>
  <si>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</si>
  <si>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</si>
  <si>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</si>
  <si>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</si>
  <si>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</si>
  <si>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</si>
  <si>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</si>
  <si>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</si>
  <si>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</si>
  <si>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</si>
  <si>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</si>
  <si>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</si>
  <si>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</si>
  <si>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</si>
  <si>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</si>
  <si>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</si>
  <si>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</si>
  <si>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</si>
  <si>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</si>
  <si>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</si>
  <si>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</si>
  <si>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</si>
  <si>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</si>
  <si>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</si>
  <si>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</si>
  <si>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</si>
  <si>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</si>
  <si>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</si>
  <si>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</si>
  <si>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</si>
  <si>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</si>
  <si>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</si>
  <si>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</si>
  <si>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</si>
  <si>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</si>
  <si>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</si>
  <si>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</si>
  <si>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</si>
  <si>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</si>
  <si>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</si>
  <si>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</si>
  <si>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</si>
  <si>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</si>
  <si>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</si>
  <si>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</si>
  <si>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</si>
  <si>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</si>
  <si>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</si>
  <si>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</si>
  <si>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</si>
  <si>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</si>
  <si>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</si>
  <si>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</si>
  <si>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</si>
  <si>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</si>
  <si>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</si>
  <si>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</si>
  <si>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</si>
  <si>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</si>
  <si>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</si>
  <si>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</si>
  <si>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</si>
  <si>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</si>
  <si>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</si>
  <si>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</si>
  <si>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</si>
  <si>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</si>
  <si>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</si>
  <si>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</si>
  <si>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</si>
  <si>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</si>
  <si>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</si>
  <si>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</si>
  <si>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</si>
  <si>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</si>
  <si>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</si>
  <si>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</si>
  <si>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</si>
  <si>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</si>
  <si>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</si>
  <si>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</si>
  <si>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</si>
  <si>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</si>
  <si>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</si>
  <si>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</si>
  <si>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</si>
  <si>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</si>
  <si>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</si>
  <si>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</si>
  <si>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</si>
  <si>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</si>
  <si>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</si>
  <si>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</si>
  <si>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</si>
  <si>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</si>
  <si>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</si>
  <si>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</si>
  <si>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</si>
  <si>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</si>
  <si>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</si>
  <si>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</si>
  <si>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</si>
  <si>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</si>
  <si>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</si>
  <si>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</si>
  <si>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</si>
  <si>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</si>
  <si>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</si>
  <si>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</si>
  <si>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</si>
  <si>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</si>
  <si>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</si>
  <si>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</si>
  <si>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</si>
  <si>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</si>
  <si>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</si>
  <si>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</si>
  <si>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</si>
  <si>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</si>
  <si>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</si>
  <si>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</si>
  <si>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</si>
  <si>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</si>
  <si>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</si>
  <si>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</si>
  <si>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</si>
  <si>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</si>
  <si>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</si>
  <si>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</si>
  <si>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</si>
  <si>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</si>
  <si>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</si>
  <si>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</si>
  <si>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</si>
  <si>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</si>
  <si>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</si>
  <si>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</si>
  <si>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</si>
  <si>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</si>
  <si>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</si>
  <si>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</si>
  <si>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</si>
  <si>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</si>
  <si>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</si>
  <si>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</si>
  <si>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</si>
  <si>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</si>
  <si>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</si>
  <si>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</si>
  <si>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</si>
  <si>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</si>
  <si>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</si>
  <si>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</si>
  <si>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</si>
  <si>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</si>
  <si>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</si>
  <si>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</si>
  <si>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</si>
  <si>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</si>
  <si>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</si>
  <si>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</si>
  <si>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</si>
  <si>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</si>
  <si>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</si>
  <si>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</si>
  <si>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</si>
  <si>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</si>
  <si>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</si>
  <si>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</si>
  <si>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</si>
  <si>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</si>
  <si>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</si>
  <si>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</si>
  <si>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</si>
  <si>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</si>
  <si>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</si>
  <si>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</si>
  <si>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</si>
  <si>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</si>
  <si>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</si>
  <si>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</si>
  <si>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</si>
  <si>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</si>
  <si>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</si>
  <si>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</si>
  <si>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</si>
  <si>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</si>
  <si>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</si>
  <si>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</si>
  <si>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</si>
  <si>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</si>
  <si>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</si>
  <si>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</si>
  <si>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</si>
  <si>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</si>
  <si>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</si>
  <si>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</si>
  <si>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</si>
  <si>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</si>
  <si>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</si>
  <si>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</si>
  <si>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</si>
  <si>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</si>
  <si>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</si>
  <si>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</si>
  <si>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</si>
  <si>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</si>
  <si>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</si>
  <si>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</si>
  <si>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</si>
  <si>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</si>
  <si>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</si>
  <si>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</si>
  <si>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</si>
  <si>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</si>
  <si>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</si>
  <si>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</si>
  <si>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</si>
  <si>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</si>
  <si>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</si>
  <si>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</si>
  <si>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</si>
  <si>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</si>
  <si>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</si>
  <si>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</si>
  <si>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</si>
  <si>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</si>
  <si>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</si>
  <si>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</si>
  <si>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</si>
  <si>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</si>
  <si>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</si>
  <si>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</si>
  <si>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</si>
  <si>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</si>
  <si>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</si>
  <si>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</si>
  <si>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</si>
  <si>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</si>
  <si>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</si>
  <si>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</si>
  <si>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</si>
  <si>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</si>
  <si>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</si>
  <si>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</si>
  <si>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</si>
  <si>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</si>
  <si>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</si>
  <si>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</si>
  <si>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</si>
  <si>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</si>
  <si>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</si>
  <si>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</si>
  <si>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</si>
  <si>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</si>
  <si>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</si>
  <si>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</si>
  <si>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</si>
  <si>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</si>
  <si>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</si>
  <si>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</si>
  <si>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</si>
  <si>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</si>
  <si>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</si>
  <si>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</si>
  <si>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</si>
  <si>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</si>
  <si>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</si>
  <si>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</si>
  <si>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</si>
  <si>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</si>
  <si>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</si>
  <si>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</si>
  <si>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</si>
  <si>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</si>
  <si>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</si>
  <si>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</si>
  <si>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</si>
  <si>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</si>
  <si>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</si>
  <si>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</si>
  <si>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</si>
  <si>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</si>
  <si>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</si>
  <si>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</si>
  <si>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</si>
  <si>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</si>
  <si>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</si>
  <si>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</si>
  <si>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</si>
  <si>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</si>
  <si>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</si>
  <si>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</si>
  <si>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</si>
  <si>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</si>
  <si>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</si>
  <si>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</si>
  <si>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</si>
  <si>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</si>
  <si>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</si>
  <si>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</si>
  <si>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</si>
  <si>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</si>
  <si>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</si>
  <si>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</si>
  <si>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</si>
  <si>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</si>
  <si>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</si>
  <si>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</si>
  <si>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</si>
  <si>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</si>
  <si>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</si>
  <si>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</si>
  <si>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</si>
  <si>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</si>
  <si>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</si>
  <si>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</si>
  <si>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</si>
  <si>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</si>
  <si>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</si>
  <si>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</si>
  <si>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</si>
  <si>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</si>
  <si>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</si>
  <si>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</si>
  <si>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</si>
  <si>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</si>
  <si>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</si>
  <si>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</si>
  <si>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</si>
  <si>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</si>
  <si>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</si>
  <si>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</si>
  <si>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</si>
  <si>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</si>
  <si>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</si>
  <si>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</si>
  <si>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</si>
  <si>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</si>
  <si>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</si>
  <si>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</si>
  <si>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</si>
  <si>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</si>
  <si>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</si>
  <si>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</si>
  <si>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</si>
  <si>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</si>
  <si>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</si>
  <si>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</si>
  <si>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</si>
  <si>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</si>
  <si>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</si>
  <si>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</si>
  <si>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</si>
  <si>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</si>
  <si>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</si>
  <si>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</si>
  <si>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</si>
  <si>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</si>
  <si>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</si>
  <si>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</si>
  <si>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</si>
  <si>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</si>
  <si>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</si>
  <si>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</si>
  <si>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</si>
  <si>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</si>
  <si>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</si>
  <si>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</si>
  <si>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</si>
  <si>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</si>
  <si>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</si>
  <si>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</si>
  <si>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</si>
  <si>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</si>
  <si>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</si>
  <si>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</si>
  <si>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</si>
  <si>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</si>
  <si>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</si>
  <si>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</si>
  <si>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</si>
  <si>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</si>
  <si>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</si>
  <si>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</si>
  <si>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</si>
  <si>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</si>
  <si>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</si>
  <si>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</si>
  <si>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</si>
  <si>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</si>
  <si>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</si>
  <si>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</si>
  <si>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</si>
  <si>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</si>
  <si>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</si>
  <si>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</si>
  <si>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</si>
  <si>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</si>
  <si>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</si>
  <si>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</si>
  <si>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</si>
  <si>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</si>
  <si>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</si>
  <si>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</si>
  <si>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</si>
  <si>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</si>
  <si>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</si>
  <si>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</si>
  <si>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</si>
  <si>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</si>
  <si>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</si>
  <si>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</si>
  <si>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</si>
  <si>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</si>
  <si>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</si>
  <si>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</si>
  <si>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</si>
  <si>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</si>
  <si>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</si>
  <si>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</si>
  <si>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</si>
  <si>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</si>
  <si>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</si>
  <si>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</si>
  <si>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</si>
  <si>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</si>
  <si>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</si>
  <si>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</si>
  <si>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</si>
  <si>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</si>
  <si>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</si>
  <si>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</si>
  <si>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</si>
  <si>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</si>
  <si>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</si>
  <si>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</si>
  <si>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</si>
  <si>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</si>
  <si>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</si>
  <si>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</si>
  <si>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</si>
  <si>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</si>
  <si>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</si>
  <si>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</si>
  <si>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</si>
  <si>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</si>
  <si>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</si>
  <si>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</si>
  <si>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</si>
  <si>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</si>
  <si>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</si>
  <si>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</si>
  <si>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</si>
  <si>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</si>
  <si>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</si>
  <si>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</si>
  <si>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</si>
  <si>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</si>
  <si>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</si>
  <si>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</si>
  <si>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</si>
  <si>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</si>
  <si>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</si>
  <si>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</si>
  <si>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</si>
  <si>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</si>
  <si>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</si>
  <si>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</si>
  <si>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</si>
  <si>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</si>
  <si>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</si>
  <si>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</si>
  <si>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</si>
  <si>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</si>
  <si>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</si>
  <si>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</si>
  <si>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</si>
  <si>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</si>
  <si>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</si>
  <si>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</si>
  <si>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</si>
  <si>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</si>
  <si>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</si>
  <si>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</si>
  <si>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</si>
  <si>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</si>
  <si>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</si>
  <si>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</si>
  <si>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</si>
  <si>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</si>
  <si>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</si>
  <si>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</si>
  <si>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</si>
  <si>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</si>
  <si>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</si>
  <si>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</si>
  <si>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</si>
  <si>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</si>
  <si>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</si>
  <si>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</si>
  <si>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</si>
  <si>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</si>
  <si>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</si>
  <si>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</si>
  <si>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</si>
  <si>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</si>
  <si>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</si>
  <si>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</si>
  <si>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</si>
  <si>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</si>
  <si>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</si>
  <si>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</si>
  <si>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</si>
  <si>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</si>
  <si>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</si>
  <si>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</si>
  <si>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</si>
  <si>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</si>
  <si>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</si>
  <si>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</si>
  <si>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</si>
  <si>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</si>
  <si>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</si>
  <si>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</si>
  <si>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</si>
  <si>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</si>
  <si>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</si>
  <si>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</si>
  <si>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</si>
  <si>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</si>
  <si>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</si>
  <si>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</si>
  <si>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</si>
  <si>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</si>
  <si>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</si>
  <si>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</si>
  <si>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</si>
  <si>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</si>
  <si>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</si>
  <si>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</si>
  <si>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</si>
  <si>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</si>
  <si>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</si>
  <si>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</si>
  <si>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</si>
  <si>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</si>
  <si>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</si>
  <si>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</si>
  <si>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</si>
  <si>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</si>
  <si>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</si>
  <si>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</si>
  <si>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</si>
  <si>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</si>
  <si>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</si>
  <si>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</si>
  <si>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</si>
  <si>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</si>
  <si>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</si>
  <si>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</si>
  <si>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</si>
  <si>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</si>
  <si>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</si>
  <si>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</si>
  <si>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</si>
  <si>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</si>
  <si>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</si>
  <si>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</si>
  <si>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</si>
  <si>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</si>
  <si>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</si>
  <si>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</si>
  <si>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</si>
  <si>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</si>
  <si>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</si>
  <si>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</si>
  <si>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</si>
  <si>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</si>
  <si>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</si>
  <si>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</si>
  <si>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</si>
  <si>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</si>
  <si>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</si>
  <si>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</si>
  <si>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</si>
  <si>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</si>
  <si>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</si>
  <si>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</si>
  <si>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</si>
  <si>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</si>
  <si>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</si>
  <si>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</si>
  <si>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</si>
  <si>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</si>
  <si>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</si>
  <si>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</si>
  <si>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</si>
  <si>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</si>
  <si>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</si>
  <si>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</si>
  <si>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</si>
  <si>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</si>
  <si>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</si>
  <si>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</si>
  <si>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</si>
  <si>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</si>
  <si>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</si>
  <si>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</si>
  <si>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</si>
  <si>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</si>
  <si>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</si>
  <si>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</si>
  <si>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</si>
  <si>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</si>
  <si>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</si>
  <si>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</si>
  <si>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</si>
  <si>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</si>
  <si>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</si>
  <si>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</si>
  <si>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</si>
  <si>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</si>
  <si>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</si>
  <si>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</si>
  <si>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</si>
  <si>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</si>
  <si>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</si>
  <si>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</si>
  <si>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</si>
  <si>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</si>
  <si>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</si>
  <si>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</si>
  <si>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</si>
  <si>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</si>
  <si>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</si>
  <si>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</si>
  <si>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</si>
  <si>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</si>
  <si>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</si>
  <si>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</si>
  <si>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</si>
  <si>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</si>
  <si>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</si>
  <si>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</si>
  <si>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</si>
  <si>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</si>
  <si>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</si>
  <si>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</si>
  <si>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</si>
  <si>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</si>
  <si>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</si>
  <si>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</si>
  <si>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</si>
  <si>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</si>
  <si>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</si>
  <si>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</si>
  <si>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</si>
  <si>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</si>
  <si>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</si>
  <si>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</si>
  <si>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</si>
  <si>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</si>
  <si>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</si>
  <si>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</si>
  <si>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</si>
  <si>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</si>
  <si>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</si>
  <si>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</si>
  <si>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</si>
  <si>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</si>
  <si>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</si>
  <si>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</si>
  <si>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</si>
  <si>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</si>
  <si>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</si>
  <si>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</si>
  <si>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</si>
  <si>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</si>
  <si>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</si>
  <si>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</si>
  <si>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</si>
  <si>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</si>
  <si>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</si>
  <si>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</si>
  <si>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</si>
  <si>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</si>
  <si>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</si>
  <si>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</si>
  <si>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</si>
  <si>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</si>
  <si>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</si>
  <si>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</si>
  <si>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</si>
  <si>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</si>
  <si>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</si>
  <si>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</si>
  <si>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</si>
  <si>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</si>
  <si>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</si>
  <si>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</si>
  <si>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</si>
  <si>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</si>
  <si>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</si>
  <si>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</si>
  <si>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</si>
  <si>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</si>
  <si>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</si>
  <si>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</si>
  <si>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</si>
  <si>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</si>
  <si>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</si>
  <si>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</si>
  <si>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</si>
  <si>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</si>
  <si>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</si>
  <si>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</si>
  <si>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</si>
  <si>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</si>
  <si>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</si>
  <si>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</si>
  <si>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</si>
  <si>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</si>
  <si>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</si>
  <si>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</si>
  <si>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</si>
  <si>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</si>
  <si>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</si>
  <si>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</si>
  <si>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</si>
  <si>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</si>
  <si>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</si>
  <si>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</si>
  <si>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</si>
  <si>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</si>
  <si>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</si>
  <si>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</si>
  <si>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</si>
  <si>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</si>
  <si>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</si>
  <si>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</si>
  <si>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</si>
  <si>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</si>
  <si>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</si>
  <si>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</si>
  <si>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</si>
  <si>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</si>
  <si>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</si>
  <si>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</si>
  <si>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</si>
  <si>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</si>
  <si>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</si>
  <si>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</si>
  <si>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</si>
  <si>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</si>
  <si>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</si>
  <si>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</si>
  <si>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</si>
  <si>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</si>
  <si>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</si>
  <si>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</si>
  <si>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</si>
  <si>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</si>
  <si>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</si>
  <si>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</si>
  <si>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</si>
  <si>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</si>
  <si>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</si>
  <si>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</si>
  <si>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</si>
  <si>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</si>
  <si>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</si>
  <si>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</si>
  <si>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</si>
  <si>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</si>
  <si>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</si>
  <si>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</si>
  <si>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</si>
  <si>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</si>
  <si>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</si>
  <si>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</si>
  <si>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</si>
  <si>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</si>
  <si>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</si>
  <si>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</si>
  <si>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</si>
  <si>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</si>
  <si>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</si>
  <si>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</si>
  <si>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</si>
  <si>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</si>
  <si>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</si>
  <si>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</si>
  <si>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</si>
  <si>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</si>
  <si>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</si>
  <si>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</si>
  <si>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</si>
  <si>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</si>
  <si>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</si>
  <si>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</si>
  <si>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</si>
  <si>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</si>
  <si>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</si>
  <si>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</si>
  <si>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</si>
  <si>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</si>
  <si>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</si>
  <si>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</si>
  <si>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</si>
  <si>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</si>
  <si>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</si>
  <si>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</si>
  <si>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</si>
  <si>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</si>
  <si>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</si>
  <si>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</si>
  <si>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</si>
  <si>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</si>
  <si>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</si>
  <si>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</si>
  <si>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</si>
  <si>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</si>
  <si>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</si>
  <si>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</si>
  <si>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</si>
  <si>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</si>
  <si>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</si>
  <si>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</si>
  <si>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</si>
  <si>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</si>
  <si>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</si>
  <si>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</si>
  <si>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</si>
  <si>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</si>
  <si>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</si>
  <si>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</si>
  <si>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</si>
  <si>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</si>
  <si>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</si>
  <si>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</si>
  <si>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</si>
  <si>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</si>
  <si>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</si>
  <si>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</si>
  <si>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</si>
  <si>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</si>
  <si>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</si>
  <si>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</si>
  <si>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</si>
  <si>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</si>
  <si>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</si>
  <si>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</si>
  <si>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</si>
  <si>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</si>
  <si>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</si>
  <si>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</si>
  <si>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</si>
  <si>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</si>
  <si>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</si>
  <si>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</si>
  <si>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</si>
  <si>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</si>
  <si>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</si>
  <si>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</si>
  <si>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</si>
  <si>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</si>
  <si>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</si>
  <si>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</si>
  <si>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</si>
  <si>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</si>
  <si>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</si>
  <si>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</si>
  <si>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</si>
  <si>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</si>
  <si>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</si>
  <si>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</si>
  <si>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</si>
  <si>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</si>
  <si>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</si>
  <si>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</si>
  <si>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</si>
  <si>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</si>
  <si>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</si>
  <si>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</si>
  <si>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</si>
  <si>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</si>
  <si>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</si>
  <si>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</si>
  <si>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</si>
  <si>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</si>
  <si>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</si>
  <si>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</si>
  <si>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</si>
  <si>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</si>
  <si>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</si>
  <si>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</si>
  <si>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</si>
  <si>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</si>
  <si>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</si>
  <si>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</si>
  <si>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</si>
  <si>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</si>
  <si>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</si>
  <si>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</si>
  <si>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</si>
  <si>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</si>
  <si>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</si>
  <si>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</si>
  <si>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</si>
  <si>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</si>
  <si>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</si>
  <si>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</si>
  <si>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</si>
  <si>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</si>
  <si>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</si>
  <si>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</si>
  <si>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</si>
  <si>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</si>
  <si>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</si>
  <si>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</si>
  <si>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</si>
  <si>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</si>
  <si>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</si>
  <si>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</si>
  <si>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</si>
  <si>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</si>
  <si>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</si>
  <si>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</si>
  <si>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</si>
  <si>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</si>
  <si>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</si>
  <si>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</si>
  <si>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</si>
  <si>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</si>
  <si>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</si>
  <si>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</si>
  <si>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</si>
  <si>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</si>
  <si>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</si>
  <si>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</si>
  <si>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</si>
  <si>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</si>
  <si>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</si>
  <si>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</si>
  <si>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</si>
  <si>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</si>
  <si>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</si>
  <si>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</si>
  <si>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</si>
  <si>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</si>
  <si>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</si>
  <si>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</si>
  <si>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</si>
  <si>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</si>
  <si>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</si>
  <si>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</si>
  <si>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</si>
  <si>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</si>
  <si>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</si>
  <si>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</si>
  <si>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</si>
  <si>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</si>
  <si>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</si>
  <si>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</si>
  <si>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</si>
  <si>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</si>
  <si>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</si>
  <si>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</si>
  <si>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</si>
  <si>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</si>
  <si>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</si>
  <si>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</si>
  <si>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</si>
  <si>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</si>
  <si>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</si>
  <si>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</si>
  <si>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</si>
  <si>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</si>
  <si>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</si>
  <si>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</si>
  <si>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</si>
  <si>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</si>
  <si>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</si>
  <si>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</si>
  <si>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</si>
  <si>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</si>
  <si>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</si>
  <si>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</si>
  <si>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</si>
  <si>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</si>
  <si>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</si>
  <si>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</si>
  <si>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</si>
  <si>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</si>
  <si>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</si>
  <si>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</si>
  <si>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</si>
  <si>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</si>
  <si>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</si>
  <si>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</si>
  <si>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</si>
  <si>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</si>
  <si>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</si>
  <si>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</si>
  <si>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</si>
  <si>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</si>
  <si>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</si>
  <si>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</si>
  <si>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</si>
  <si>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</si>
  <si>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</si>
  <si>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</si>
  <si>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</si>
  <si>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</si>
  <si>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</si>
  <si>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</si>
  <si>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</si>
  <si>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</si>
  <si>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</si>
  <si>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</si>
  <si>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</si>
  <si>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</si>
  <si>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</si>
  <si>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</si>
  <si>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</si>
  <si>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</si>
  <si>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</si>
  <si>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</si>
  <si>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</si>
  <si>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</si>
  <si>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</si>
  <si>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</si>
  <si>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</si>
  <si>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</si>
  <si>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</si>
  <si>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</si>
  <si>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</si>
  <si>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</si>
  <si>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</si>
  <si>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</si>
  <si>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</si>
  <si>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</si>
  <si>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</si>
  <si>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</si>
  <si>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</si>
  <si>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</si>
  <si>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</si>
  <si>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</si>
  <si>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</si>
  <si>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</si>
  <si>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</si>
  <si>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</si>
  <si>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</si>
  <si>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</si>
  <si>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08-04-2021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</si>
</sst>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4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6112</v>
      </c>
      <c r="B1" s="270" t="s">
        <v>6114</v>
      </c>
    </row>
    <row r="2" spans="1:2">
      <c r="A2" s="269" t="s">
        <v>6113</v>
      </c>
      <c r="B2" s="271" t="s">
        <v>6365</v>
      </c>
    </row>
    <row r="4" spans="1:2">
      <c r="A4" s="283" t="s">
        <v>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5799</v>
      </c>
      <c r="B1" s="250" t="s">
        <v>4874</v>
      </c>
      <c r="C1" s="250" t="s">
        <v>5870</v>
      </c>
      <c r="D1" s="250" t="s">
        <v>4379</v>
      </c>
      <c r="E1" s="163"/>
      <c r="F1" s="253" t="s">
        <v>5797</v>
      </c>
      <c r="G1" s="251" t="s">
        <v>4379</v>
      </c>
      <c r="H1" s="163"/>
      <c r="I1" s="253" t="s">
        <v>5039</v>
      </c>
      <c r="J1" s="251" t="s">
        <v>5040</v>
      </c>
      <c r="K1" s="257"/>
      <c r="L1" s="257"/>
      <c r="M1" s="257"/>
    </row>
    <row r="2" spans="1:13" ht="16.2" thickBot="1">
      <c r="A2" s="159" t="s">
        <v>2</v>
      </c>
      <c r="B2" s="159" t="s">
        <v>6126</v>
      </c>
      <c r="C2" s="159" t="s">
        <v>6126</v>
      </c>
      <c r="D2" s="159" t="s">
        <v>6127</v>
      </c>
      <c r="E2" s="163" t="s">
        <v>6049</v>
      </c>
      <c r="F2" s="160" t="s">
        <v>4754</v>
      </c>
      <c r="G2" s="160" t="s">
        <v>4759</v>
      </c>
      <c r="H2" s="163"/>
      <c r="I2" s="254" t="s">
        <v>5787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6125</v>
      </c>
      <c r="C3" s="159" t="s">
        <v>6125</v>
      </c>
      <c r="D3" s="159" t="s">
        <v>6123</v>
      </c>
      <c r="E3" s="163" t="s">
        <v>6049</v>
      </c>
      <c r="F3" s="160" t="s">
        <v>4762</v>
      </c>
      <c r="G3" s="160" t="s">
        <v>4763</v>
      </c>
      <c r="H3" s="163"/>
      <c r="I3" s="255" t="s">
        <v>4751</v>
      </c>
      <c r="J3" s="40" t="s">
        <v>5794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4897</v>
      </c>
      <c r="E4" s="163" t="s">
        <v>6049</v>
      </c>
      <c r="F4" s="160" t="s">
        <v>5827</v>
      </c>
      <c r="G4" s="160" t="s">
        <v>5825</v>
      </c>
      <c r="H4" s="163"/>
      <c r="I4" s="256" t="s">
        <v>5796</v>
      </c>
      <c r="J4" s="41" t="s">
        <v>5795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4896</v>
      </c>
      <c r="E5" s="163" t="s">
        <v>6049</v>
      </c>
      <c r="F5" s="160" t="s">
        <v>4790</v>
      </c>
      <c r="G5" s="160" t="s">
        <v>4791</v>
      </c>
      <c r="H5" s="163"/>
      <c r="I5" s="257"/>
      <c r="J5" s="257"/>
      <c r="K5" s="257"/>
      <c r="L5" s="257"/>
      <c r="M5" s="257"/>
    </row>
    <row r="6" spans="1:13" ht="15.6">
      <c r="A6" s="159" t="s">
        <v>4875</v>
      </c>
      <c r="B6" s="159" t="s">
        <v>4829</v>
      </c>
      <c r="C6" s="159" t="s">
        <v>4829</v>
      </c>
      <c r="D6" s="159" t="s">
        <v>4895</v>
      </c>
      <c r="E6" s="163" t="s">
        <v>6049</v>
      </c>
      <c r="F6" s="160" t="s">
        <v>4761</v>
      </c>
      <c r="G6" s="160" t="s">
        <v>5826</v>
      </c>
      <c r="H6" s="163"/>
      <c r="I6" s="257"/>
      <c r="J6" s="257"/>
      <c r="K6" s="257"/>
      <c r="L6" s="257"/>
      <c r="M6" s="257"/>
    </row>
    <row r="7" spans="1:13" ht="15.6">
      <c r="A7" s="159" t="s">
        <v>4876</v>
      </c>
      <c r="B7" s="159" t="s">
        <v>4500</v>
      </c>
      <c r="C7" s="159" t="s">
        <v>4500</v>
      </c>
      <c r="D7" s="159" t="s">
        <v>4894</v>
      </c>
      <c r="E7" s="163" t="s">
        <v>6049</v>
      </c>
      <c r="F7" s="160" t="s">
        <v>4780</v>
      </c>
      <c r="G7" s="160" t="s">
        <v>5041</v>
      </c>
      <c r="H7" s="163"/>
      <c r="I7" s="257"/>
      <c r="J7" s="257"/>
      <c r="K7" s="257"/>
      <c r="L7" s="257"/>
      <c r="M7" s="257"/>
    </row>
    <row r="8" spans="1:13" ht="15.6">
      <c r="A8" s="159" t="s">
        <v>4877</v>
      </c>
      <c r="B8" s="159" t="s">
        <v>5889</v>
      </c>
      <c r="C8" s="159" t="s">
        <v>5889</v>
      </c>
      <c r="D8" s="159" t="s">
        <v>5920</v>
      </c>
      <c r="E8" s="163" t="s">
        <v>6049</v>
      </c>
      <c r="F8" s="160" t="s">
        <v>4764</v>
      </c>
      <c r="G8" s="160" t="s">
        <v>4765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5922</v>
      </c>
      <c r="C9" s="159" t="s">
        <v>5922</v>
      </c>
      <c r="D9" s="159" t="s">
        <v>5921</v>
      </c>
      <c r="E9" s="163" t="s">
        <v>6049</v>
      </c>
      <c r="F9" s="160" t="s">
        <v>4767</v>
      </c>
      <c r="G9" s="160" t="s">
        <v>4768</v>
      </c>
      <c r="H9" s="163"/>
      <c r="I9" s="257"/>
      <c r="J9" s="257"/>
      <c r="K9" s="257"/>
      <c r="L9" s="257"/>
      <c r="M9" s="257"/>
    </row>
    <row r="10" spans="1:13" ht="15.6">
      <c r="A10" s="159" t="s">
        <v>4878</v>
      </c>
      <c r="B10" s="159" t="s">
        <v>6208</v>
      </c>
      <c r="C10" s="159" t="s">
        <v>6208</v>
      </c>
      <c r="D10" s="159" t="s">
        <v>6263</v>
      </c>
      <c r="E10" s="163" t="s">
        <v>6049</v>
      </c>
      <c r="F10" s="160" t="s">
        <v>4756</v>
      </c>
      <c r="G10" s="160" t="s">
        <v>4760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4893</v>
      </c>
      <c r="E11" s="163" t="s">
        <v>6049</v>
      </c>
      <c r="F11" s="160" t="s">
        <v>4795</v>
      </c>
      <c r="G11" s="160" t="s">
        <v>4794</v>
      </c>
      <c r="H11" s="163"/>
      <c r="I11" s="257"/>
      <c r="J11" s="257"/>
      <c r="K11" s="257"/>
      <c r="L11" s="257"/>
      <c r="M11" s="257"/>
    </row>
    <row r="12" spans="1:13" ht="15.6">
      <c r="A12" s="159" t="s">
        <v>4880</v>
      </c>
      <c r="B12" s="159" t="s">
        <v>5862</v>
      </c>
      <c r="C12" s="159" t="s">
        <v>5862</v>
      </c>
      <c r="D12" s="159" t="s">
        <v>5863</v>
      </c>
      <c r="E12" s="163" t="s">
        <v>6049</v>
      </c>
      <c r="F12" s="160" t="s">
        <v>4769</v>
      </c>
      <c r="G12" s="160" t="s">
        <v>4770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5864</v>
      </c>
      <c r="E13" s="163" t="s">
        <v>6049</v>
      </c>
      <c r="F13" s="160" t="s">
        <v>4766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4891</v>
      </c>
      <c r="E14" s="163" t="s">
        <v>6049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4881</v>
      </c>
      <c r="B15" s="159" t="s">
        <v>4701</v>
      </c>
      <c r="C15" s="159" t="s">
        <v>4701</v>
      </c>
      <c r="D15" s="159" t="s">
        <v>4898</v>
      </c>
      <c r="E15" s="163" t="s">
        <v>6049</v>
      </c>
      <c r="F15" s="160" t="s">
        <v>4753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4882</v>
      </c>
      <c r="B16" s="159" t="s">
        <v>4501</v>
      </c>
      <c r="C16" s="159" t="s">
        <v>4501</v>
      </c>
      <c r="D16" s="159" t="s">
        <v>4890</v>
      </c>
      <c r="E16" s="163" t="s">
        <v>6049</v>
      </c>
      <c r="F16" s="160" t="s">
        <v>5</v>
      </c>
      <c r="G16" s="160" t="s">
        <v>4782</v>
      </c>
      <c r="H16" s="163"/>
      <c r="I16" s="257"/>
      <c r="J16" s="257"/>
      <c r="K16" s="257"/>
      <c r="L16" s="257"/>
      <c r="M16" s="257"/>
    </row>
    <row r="17" spans="1:13" ht="15.6">
      <c r="A17" s="159" t="s">
        <v>4883</v>
      </c>
      <c r="B17" s="159" t="s">
        <v>4567</v>
      </c>
      <c r="C17" s="159" t="s">
        <v>4567</v>
      </c>
      <c r="D17" s="159" t="s">
        <v>6116</v>
      </c>
      <c r="E17" s="163" t="s">
        <v>6049</v>
      </c>
      <c r="F17" s="160" t="s">
        <v>4783</v>
      </c>
      <c r="G17" s="160" t="s">
        <v>4784</v>
      </c>
      <c r="H17" s="163"/>
      <c r="I17" s="257"/>
      <c r="J17" s="257"/>
      <c r="K17" s="257"/>
      <c r="L17" s="257"/>
      <c r="M17" s="257"/>
    </row>
    <row r="18" spans="1:13" ht="15.6">
      <c r="A18" s="159" t="s">
        <v>4884</v>
      </c>
      <c r="B18" s="159" t="s">
        <v>4899</v>
      </c>
      <c r="C18" s="159" t="s">
        <v>4752</v>
      </c>
      <c r="D18" s="159" t="s">
        <v>6118</v>
      </c>
      <c r="E18" s="163" t="s">
        <v>6049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4879</v>
      </c>
      <c r="B19" s="159" t="s">
        <v>6280</v>
      </c>
      <c r="C19" s="159" t="s">
        <v>6281</v>
      </c>
      <c r="D19" s="159" t="s">
        <v>6156</v>
      </c>
      <c r="E19" s="163" t="s">
        <v>6049</v>
      </c>
      <c r="F19" s="160" t="s">
        <v>4755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6282</v>
      </c>
      <c r="C20" s="159" t="s">
        <v>6283</v>
      </c>
      <c r="D20" s="159" t="s">
        <v>6103</v>
      </c>
      <c r="E20" s="163" t="s">
        <v>6049</v>
      </c>
      <c r="F20" s="160" t="s">
        <v>4757</v>
      </c>
      <c r="G20" s="160" t="s">
        <v>4758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6284</v>
      </c>
      <c r="C21" s="159" t="s">
        <v>6284</v>
      </c>
      <c r="D21" s="159" t="s">
        <v>6285</v>
      </c>
      <c r="E21" s="163" t="s">
        <v>6049</v>
      </c>
      <c r="F21" s="160" t="s">
        <v>4785</v>
      </c>
      <c r="G21" s="160" t="s">
        <v>4786</v>
      </c>
      <c r="H21" s="163"/>
      <c r="I21" s="257"/>
      <c r="J21" s="257"/>
      <c r="K21" s="257"/>
      <c r="L21" s="257"/>
      <c r="M21" s="257"/>
    </row>
    <row r="22" spans="1:13" ht="18">
      <c r="A22" s="159" t="s">
        <v>4885</v>
      </c>
      <c r="B22" s="159" t="s">
        <v>6286</v>
      </c>
      <c r="C22" s="159" t="s">
        <v>6287</v>
      </c>
      <c r="D22" s="159" t="s">
        <v>6288</v>
      </c>
      <c r="E22" s="163" t="s">
        <v>6049</v>
      </c>
      <c r="F22" s="160" t="s">
        <v>4774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4886</v>
      </c>
      <c r="B23" s="159" t="s">
        <v>5035</v>
      </c>
      <c r="C23" s="159" t="s">
        <v>5035</v>
      </c>
      <c r="D23" s="159" t="s">
        <v>6289</v>
      </c>
      <c r="E23" s="163" t="s">
        <v>6049</v>
      </c>
      <c r="F23" s="160" t="s">
        <v>4787</v>
      </c>
      <c r="G23" s="160" t="s">
        <v>4788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6290</v>
      </c>
      <c r="C24" s="159" t="s">
        <v>6291</v>
      </c>
      <c r="D24" s="159" t="s">
        <v>6292</v>
      </c>
      <c r="E24" s="163" t="s">
        <v>6049</v>
      </c>
      <c r="F24" s="160" t="s">
        <v>4778</v>
      </c>
      <c r="G24" s="160" t="s">
        <v>4779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6117</v>
      </c>
      <c r="E25" s="163" t="s">
        <v>6049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4903</v>
      </c>
      <c r="C26" s="159" t="s">
        <v>4873</v>
      </c>
      <c r="D26" s="159" t="s">
        <v>4921</v>
      </c>
      <c r="E26" s="163" t="s">
        <v>6049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4887</v>
      </c>
      <c r="B27" s="159" t="s">
        <v>4492</v>
      </c>
      <c r="C27" s="159" t="s">
        <v>4492</v>
      </c>
      <c r="D27" s="159" t="s">
        <v>6119</v>
      </c>
      <c r="E27" s="163" t="s">
        <v>6049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4925</v>
      </c>
      <c r="B28" s="159" t="s">
        <v>4904</v>
      </c>
      <c r="C28" s="159" t="s">
        <v>4650</v>
      </c>
      <c r="D28" s="159" t="s">
        <v>5042</v>
      </c>
      <c r="E28" s="163" t="s">
        <v>6049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4926</v>
      </c>
      <c r="B29" s="160" t="s">
        <v>5019</v>
      </c>
      <c r="C29" s="159" t="s">
        <v>4738</v>
      </c>
      <c r="D29" s="159" t="s">
        <v>5980</v>
      </c>
      <c r="E29" s="163" t="s">
        <v>6049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4927</v>
      </c>
      <c r="B30" s="160" t="s">
        <v>5020</v>
      </c>
      <c r="C30" s="159" t="s">
        <v>4705</v>
      </c>
      <c r="D30" s="159" t="s">
        <v>4892</v>
      </c>
      <c r="E30" s="163" t="s">
        <v>6049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4928</v>
      </c>
      <c r="B31" s="159" t="s">
        <v>4888</v>
      </c>
      <c r="C31" s="159" t="s">
        <v>5799</v>
      </c>
      <c r="D31" s="159" t="s">
        <v>4920</v>
      </c>
      <c r="E31" s="163" t="s">
        <v>6049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4929</v>
      </c>
      <c r="B32" s="160" t="s">
        <v>5539</v>
      </c>
      <c r="C32" s="159" t="s">
        <v>5673</v>
      </c>
      <c r="D32" s="159" t="s">
        <v>4919</v>
      </c>
      <c r="E32" s="163" t="s">
        <v>6049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4930</v>
      </c>
      <c r="B33" s="160" t="s">
        <v>5804</v>
      </c>
      <c r="C33" s="159" t="s">
        <v>5672</v>
      </c>
      <c r="D33" s="159" t="s">
        <v>4918</v>
      </c>
      <c r="E33" s="163" t="s">
        <v>6049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4931</v>
      </c>
      <c r="B34" s="160" t="s">
        <v>5541</v>
      </c>
      <c r="C34" s="159" t="s">
        <v>5674</v>
      </c>
      <c r="D34" s="159" t="s">
        <v>4917</v>
      </c>
      <c r="E34" s="163" t="s">
        <v>6049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4932</v>
      </c>
      <c r="B35" s="160" t="s">
        <v>5540</v>
      </c>
      <c r="C35" s="159" t="s">
        <v>5675</v>
      </c>
      <c r="D35" s="159" t="s">
        <v>4915</v>
      </c>
      <c r="E35" s="163" t="s">
        <v>6049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4933</v>
      </c>
      <c r="B36" s="160" t="s">
        <v>5542</v>
      </c>
      <c r="C36" s="159" t="s">
        <v>5676</v>
      </c>
      <c r="D36" s="159" t="s">
        <v>4916</v>
      </c>
      <c r="E36" s="163" t="s">
        <v>6049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4943</v>
      </c>
      <c r="B37" s="159" t="s">
        <v>4888</v>
      </c>
      <c r="C37" s="159" t="s">
        <v>5800</v>
      </c>
      <c r="D37" s="159" t="s">
        <v>4907</v>
      </c>
      <c r="E37" s="163" t="s">
        <v>6049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4944</v>
      </c>
      <c r="B38" s="160" t="s">
        <v>5546</v>
      </c>
      <c r="C38" s="159" t="s">
        <v>5678</v>
      </c>
      <c r="D38" s="159" t="s">
        <v>4908</v>
      </c>
      <c r="E38" s="164" t="s">
        <v>6049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4945</v>
      </c>
      <c r="B39" s="160" t="s">
        <v>5803</v>
      </c>
      <c r="C39" s="159" t="s">
        <v>5677</v>
      </c>
      <c r="D39" s="159" t="s">
        <v>4909</v>
      </c>
      <c r="E39" s="164" t="s">
        <v>6049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4946</v>
      </c>
      <c r="B40" s="160" t="s">
        <v>5545</v>
      </c>
      <c r="C40" s="159" t="s">
        <v>5680</v>
      </c>
      <c r="D40" s="159" t="s">
        <v>4910</v>
      </c>
      <c r="E40" s="164" t="s">
        <v>6049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4947</v>
      </c>
      <c r="B41" s="160" t="s">
        <v>5544</v>
      </c>
      <c r="C41" s="159" t="s">
        <v>5679</v>
      </c>
      <c r="D41" s="159" t="s">
        <v>4911</v>
      </c>
      <c r="E41" s="164" t="s">
        <v>6049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4948</v>
      </c>
      <c r="B42" s="160" t="s">
        <v>5543</v>
      </c>
      <c r="C42" s="159" t="s">
        <v>5681</v>
      </c>
      <c r="D42" s="159" t="s">
        <v>4889</v>
      </c>
      <c r="E42" s="164" t="s">
        <v>6049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4949</v>
      </c>
      <c r="B43" s="160" t="s">
        <v>6026</v>
      </c>
      <c r="C43" s="159" t="s">
        <v>6025</v>
      </c>
      <c r="D43" s="159" t="s">
        <v>6030</v>
      </c>
      <c r="E43" s="164" t="s">
        <v>6049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4950</v>
      </c>
      <c r="B44" s="160" t="s">
        <v>6027</v>
      </c>
      <c r="C44" s="159" t="s">
        <v>6028</v>
      </c>
      <c r="D44" s="159" t="s">
        <v>6029</v>
      </c>
      <c r="E44" s="164" t="s">
        <v>6049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4951</v>
      </c>
      <c r="B45" s="160" t="s">
        <v>5547</v>
      </c>
      <c r="C45" s="159" t="s">
        <v>5682</v>
      </c>
      <c r="D45" s="159" t="s">
        <v>4914</v>
      </c>
      <c r="E45" s="163" t="s">
        <v>6049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4952</v>
      </c>
      <c r="B46" s="160" t="s">
        <v>5548</v>
      </c>
      <c r="C46" s="159" t="s">
        <v>5683</v>
      </c>
      <c r="D46" s="159" t="s">
        <v>4912</v>
      </c>
      <c r="E46" s="163" t="s">
        <v>6049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4953</v>
      </c>
      <c r="B47" s="160" t="s">
        <v>5549</v>
      </c>
      <c r="C47" s="159" t="s">
        <v>5684</v>
      </c>
      <c r="D47" s="159" t="s">
        <v>4913</v>
      </c>
      <c r="E47" s="164" t="s">
        <v>6049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4954</v>
      </c>
      <c r="B48" s="160" t="s">
        <v>5014</v>
      </c>
      <c r="C48" s="160" t="s">
        <v>4651</v>
      </c>
      <c r="D48" s="160" t="s">
        <v>4922</v>
      </c>
      <c r="E48" s="164" t="s">
        <v>6049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4955</v>
      </c>
      <c r="B49" s="160" t="s">
        <v>5013</v>
      </c>
      <c r="C49" s="160" t="s">
        <v>4814</v>
      </c>
      <c r="D49" s="160" t="s">
        <v>4923</v>
      </c>
      <c r="E49" s="164" t="s">
        <v>6049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4956</v>
      </c>
      <c r="B50" s="160" t="s">
        <v>5801</v>
      </c>
      <c r="C50" s="160" t="s">
        <v>4561</v>
      </c>
      <c r="D50" s="160" t="s">
        <v>6120</v>
      </c>
      <c r="E50" s="164" t="s">
        <v>6049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4957</v>
      </c>
      <c r="B51" s="160" t="s">
        <v>4902</v>
      </c>
      <c r="C51" s="160" t="s">
        <v>4902</v>
      </c>
      <c r="D51" s="160" t="s">
        <v>4905</v>
      </c>
      <c r="E51" s="163" t="s">
        <v>6049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4958</v>
      </c>
      <c r="B52" s="160" t="s">
        <v>5012</v>
      </c>
      <c r="C52" s="160" t="s">
        <v>4652</v>
      </c>
      <c r="D52" s="160" t="s">
        <v>6138</v>
      </c>
      <c r="E52" s="163" t="s">
        <v>6049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4959</v>
      </c>
      <c r="B53" s="160" t="s">
        <v>5015</v>
      </c>
      <c r="C53" s="160" t="s">
        <v>5685</v>
      </c>
      <c r="D53" s="160" t="s">
        <v>4906</v>
      </c>
      <c r="E53" s="163" t="s">
        <v>6049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4785</v>
      </c>
      <c r="B54" s="160" t="s">
        <v>5550</v>
      </c>
      <c r="C54" s="160" t="s">
        <v>5686</v>
      </c>
      <c r="D54" s="160" t="s">
        <v>4924</v>
      </c>
      <c r="E54" s="164" t="s">
        <v>6049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4756</v>
      </c>
      <c r="B55" s="160" t="s">
        <v>5016</v>
      </c>
      <c r="C55" s="159" t="s">
        <v>4653</v>
      </c>
      <c r="D55" s="159" t="s">
        <v>4934</v>
      </c>
      <c r="E55" s="164" t="s">
        <v>6049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4960</v>
      </c>
      <c r="B56" s="160" t="s">
        <v>5017</v>
      </c>
      <c r="C56" s="159" t="s">
        <v>4654</v>
      </c>
      <c r="D56" s="159" t="s">
        <v>4935</v>
      </c>
      <c r="E56" s="164" t="s">
        <v>6049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4961</v>
      </c>
      <c r="B57" s="161" t="s">
        <v>6270</v>
      </c>
      <c r="C57" s="160" t="s">
        <v>4655</v>
      </c>
      <c r="D57" s="160" t="s">
        <v>6271</v>
      </c>
      <c r="E57" s="164" t="s">
        <v>6049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4757</v>
      </c>
      <c r="B58" s="161" t="s">
        <v>6272</v>
      </c>
      <c r="C58" s="160" t="s">
        <v>6272</v>
      </c>
      <c r="D58" s="160" t="s">
        <v>6273</v>
      </c>
      <c r="E58" s="164" t="s">
        <v>6049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5018</v>
      </c>
      <c r="C59" s="160" t="s">
        <v>4811</v>
      </c>
      <c r="D59" s="160" t="s">
        <v>6274</v>
      </c>
      <c r="E59" s="164" t="s">
        <v>6049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4965</v>
      </c>
      <c r="B60" s="160" t="s">
        <v>4936</v>
      </c>
      <c r="C60" s="160" t="s">
        <v>4656</v>
      </c>
      <c r="D60" s="160" t="s">
        <v>4937</v>
      </c>
      <c r="E60" s="164" t="s">
        <v>6049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4966</v>
      </c>
      <c r="B61" s="160" t="s">
        <v>5860</v>
      </c>
      <c r="C61" s="159" t="s">
        <v>5860</v>
      </c>
      <c r="D61" s="159" t="s">
        <v>6193</v>
      </c>
      <c r="E61" s="164" t="s">
        <v>6049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4967</v>
      </c>
      <c r="B62" s="160" t="s">
        <v>5861</v>
      </c>
      <c r="C62" s="159" t="s">
        <v>5861</v>
      </c>
      <c r="D62" s="159" t="s">
        <v>6194</v>
      </c>
      <c r="E62" s="164" t="s">
        <v>6049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4968</v>
      </c>
      <c r="B63" s="160" t="s">
        <v>4657</v>
      </c>
      <c r="C63" s="159" t="s">
        <v>4657</v>
      </c>
      <c r="D63" s="159" t="s">
        <v>4940</v>
      </c>
      <c r="E63" s="164" t="s">
        <v>6049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4969</v>
      </c>
      <c r="B64" s="160" t="s">
        <v>4938</v>
      </c>
      <c r="C64" s="160" t="s">
        <v>4938</v>
      </c>
      <c r="D64" s="160" t="s">
        <v>4939</v>
      </c>
      <c r="E64" s="164" t="s">
        <v>6049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4988</v>
      </c>
      <c r="B65" s="159" t="s">
        <v>6018</v>
      </c>
      <c r="C65" s="160" t="s">
        <v>6017</v>
      </c>
      <c r="D65" s="160" t="s">
        <v>6019</v>
      </c>
      <c r="E65" s="164" t="s">
        <v>6049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4989</v>
      </c>
      <c r="B66" s="159" t="s">
        <v>4941</v>
      </c>
      <c r="C66" s="160" t="s">
        <v>5687</v>
      </c>
      <c r="D66" s="160" t="s">
        <v>4942</v>
      </c>
      <c r="E66" s="163" t="s">
        <v>6049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4990</v>
      </c>
      <c r="B67" s="159" t="s">
        <v>4568</v>
      </c>
      <c r="C67" s="160" t="s">
        <v>4568</v>
      </c>
      <c r="D67" s="160" t="s">
        <v>4962</v>
      </c>
      <c r="E67" s="163" t="s">
        <v>6049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4991</v>
      </c>
      <c r="B68" s="159" t="s">
        <v>6159</v>
      </c>
      <c r="C68" s="160" t="s">
        <v>6160</v>
      </c>
      <c r="D68" s="160" t="s">
        <v>6161</v>
      </c>
      <c r="E68" s="163" t="s">
        <v>6049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6169</v>
      </c>
      <c r="C69" s="160" t="s">
        <v>6170</v>
      </c>
      <c r="D69" s="160" t="s">
        <v>6171</v>
      </c>
      <c r="E69" s="163" t="s">
        <v>6049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4992</v>
      </c>
      <c r="B70" s="159" t="s">
        <v>6172</v>
      </c>
      <c r="C70" s="160" t="s">
        <v>6173</v>
      </c>
      <c r="D70" s="160" t="s">
        <v>6174</v>
      </c>
      <c r="E70" s="163" t="s">
        <v>6049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4993</v>
      </c>
      <c r="B71" s="159" t="s">
        <v>6015</v>
      </c>
      <c r="C71" s="160" t="s">
        <v>6016</v>
      </c>
      <c r="D71" s="160" t="s">
        <v>6020</v>
      </c>
      <c r="E71" s="163" t="s">
        <v>6049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4755</v>
      </c>
      <c r="B72" s="159" t="s">
        <v>4588</v>
      </c>
      <c r="C72" s="160" t="s">
        <v>5871</v>
      </c>
      <c r="D72" s="160" t="s">
        <v>4963</v>
      </c>
      <c r="E72" s="163" t="s">
        <v>6049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4994</v>
      </c>
      <c r="B73" s="159" t="s">
        <v>5801</v>
      </c>
      <c r="C73" s="160" t="s">
        <v>5801</v>
      </c>
      <c r="D73" s="160" t="s">
        <v>5867</v>
      </c>
      <c r="E73" s="163" t="s">
        <v>6049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4995</v>
      </c>
      <c r="B74" s="159" t="s">
        <v>5888</v>
      </c>
      <c r="C74" s="160" t="s">
        <v>5874</v>
      </c>
      <c r="D74" s="160" t="s">
        <v>5881</v>
      </c>
      <c r="E74" s="163" t="s">
        <v>6049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4996</v>
      </c>
      <c r="B75" s="159" t="s">
        <v>6165</v>
      </c>
      <c r="C75" s="160" t="s">
        <v>6166</v>
      </c>
      <c r="D75" s="160" t="s">
        <v>6167</v>
      </c>
      <c r="E75" s="163" t="s">
        <v>6049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4795</v>
      </c>
      <c r="B76" s="159" t="s">
        <v>5887</v>
      </c>
      <c r="C76" s="160" t="s">
        <v>5873</v>
      </c>
      <c r="D76" s="160" t="s">
        <v>5882</v>
      </c>
      <c r="E76" s="163" t="s">
        <v>6049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4997</v>
      </c>
      <c r="B77" s="159" t="s">
        <v>5886</v>
      </c>
      <c r="C77" s="160" t="s">
        <v>5872</v>
      </c>
      <c r="D77" s="160" t="s">
        <v>5883</v>
      </c>
      <c r="E77" s="163" t="s">
        <v>6049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4769</v>
      </c>
      <c r="B78" s="159" t="s">
        <v>6104</v>
      </c>
      <c r="C78" s="160" t="s">
        <v>6105</v>
      </c>
      <c r="D78" s="160" t="s">
        <v>6106</v>
      </c>
      <c r="E78" s="163" t="s">
        <v>6049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4998</v>
      </c>
      <c r="B79" s="159" t="s">
        <v>5885</v>
      </c>
      <c r="C79" s="160" t="s">
        <v>5875</v>
      </c>
      <c r="D79" s="160" t="s">
        <v>5884</v>
      </c>
      <c r="E79" s="163" t="s">
        <v>6049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5022</v>
      </c>
      <c r="B80" s="160" t="s">
        <v>4575</v>
      </c>
      <c r="C80" s="160" t="s">
        <v>4658</v>
      </c>
      <c r="D80" s="160" t="s">
        <v>6148</v>
      </c>
      <c r="E80" s="163" t="s">
        <v>6049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4761</v>
      </c>
      <c r="B81" s="160" t="s">
        <v>4574</v>
      </c>
      <c r="C81" s="160" t="s">
        <v>4659</v>
      </c>
      <c r="D81" s="160" t="s">
        <v>4964</v>
      </c>
      <c r="E81" s="163" t="s">
        <v>6049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4754</v>
      </c>
      <c r="B82" s="159" t="s">
        <v>6149</v>
      </c>
      <c r="C82" s="160" t="s">
        <v>6150</v>
      </c>
      <c r="D82" s="160" t="s">
        <v>6151</v>
      </c>
      <c r="E82" s="163" t="s">
        <v>6049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5023</v>
      </c>
      <c r="B83" s="159" t="s">
        <v>6145</v>
      </c>
      <c r="C83" s="160" t="s">
        <v>6146</v>
      </c>
      <c r="D83" s="160" t="s">
        <v>6147</v>
      </c>
      <c r="E83" s="163" t="s">
        <v>6049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5024</v>
      </c>
      <c r="B84" s="159" t="s">
        <v>5865</v>
      </c>
      <c r="C84" s="160" t="s">
        <v>5856</v>
      </c>
      <c r="D84" s="160" t="s">
        <v>5866</v>
      </c>
      <c r="E84" s="163" t="s">
        <v>6049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5025</v>
      </c>
      <c r="B85" s="161" t="s">
        <v>4573</v>
      </c>
      <c r="C85" s="160" t="s">
        <v>4660</v>
      </c>
      <c r="D85" s="160" t="s">
        <v>6059</v>
      </c>
      <c r="E85" s="163" t="s">
        <v>6049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5026</v>
      </c>
      <c r="B86" s="159" t="s">
        <v>4444</v>
      </c>
      <c r="C86" s="159" t="s">
        <v>5707</v>
      </c>
      <c r="D86" s="159" t="s">
        <v>4971</v>
      </c>
      <c r="E86" s="163" t="s">
        <v>6049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5027</v>
      </c>
      <c r="B87" s="159" t="s">
        <v>5805</v>
      </c>
      <c r="C87" s="159" t="s">
        <v>5706</v>
      </c>
      <c r="D87" s="159" t="s">
        <v>4972</v>
      </c>
      <c r="E87" s="163" t="s">
        <v>6049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5028</v>
      </c>
      <c r="B88" s="159" t="s">
        <v>5806</v>
      </c>
      <c r="C88" s="159" t="s">
        <v>5704</v>
      </c>
      <c r="D88" s="159" t="s">
        <v>4973</v>
      </c>
      <c r="E88" s="163" t="s">
        <v>6049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5029</v>
      </c>
      <c r="B89" s="159" t="s">
        <v>5807</v>
      </c>
      <c r="C89" s="159" t="s">
        <v>5705</v>
      </c>
      <c r="D89" s="159" t="s">
        <v>4974</v>
      </c>
      <c r="E89" s="163" t="s">
        <v>6049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5030</v>
      </c>
      <c r="B90" s="159" t="s">
        <v>5806</v>
      </c>
      <c r="C90" s="159" t="s">
        <v>5704</v>
      </c>
      <c r="D90" s="159" t="s">
        <v>4975</v>
      </c>
      <c r="E90" s="163" t="s">
        <v>6049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5031</v>
      </c>
      <c r="B91" s="159" t="s">
        <v>5809</v>
      </c>
      <c r="C91" s="159" t="s">
        <v>5688</v>
      </c>
      <c r="D91" s="159" t="s">
        <v>4970</v>
      </c>
      <c r="E91" s="163" t="s">
        <v>6049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5032</v>
      </c>
      <c r="B92" s="159" t="s">
        <v>4444</v>
      </c>
      <c r="C92" s="159" t="s">
        <v>5708</v>
      </c>
      <c r="D92" s="159" t="s">
        <v>4976</v>
      </c>
      <c r="E92" s="163" t="s">
        <v>6049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5033</v>
      </c>
      <c r="B93" s="159" t="s">
        <v>5810</v>
      </c>
      <c r="C93" s="159" t="s">
        <v>5703</v>
      </c>
      <c r="D93" s="159" t="s">
        <v>4977</v>
      </c>
      <c r="E93" s="163" t="s">
        <v>6049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5034</v>
      </c>
      <c r="B94" s="159" t="s">
        <v>5811</v>
      </c>
      <c r="C94" s="159" t="s">
        <v>5702</v>
      </c>
      <c r="D94" s="159" t="s">
        <v>4978</v>
      </c>
      <c r="E94" s="163" t="s">
        <v>6049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5035</v>
      </c>
      <c r="B95" s="159" t="s">
        <v>5812</v>
      </c>
      <c r="C95" s="159" t="s">
        <v>5701</v>
      </c>
      <c r="D95" s="159" t="s">
        <v>4979</v>
      </c>
      <c r="E95" s="163" t="s">
        <v>6049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5036</v>
      </c>
      <c r="B96" s="159" t="s">
        <v>5811</v>
      </c>
      <c r="C96" s="159" t="s">
        <v>5702</v>
      </c>
      <c r="D96" s="159" t="s">
        <v>4980</v>
      </c>
      <c r="E96" s="163" t="s">
        <v>6049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5037</v>
      </c>
      <c r="B97" s="159" t="s">
        <v>5808</v>
      </c>
      <c r="C97" s="159" t="s">
        <v>5689</v>
      </c>
      <c r="D97" s="159" t="s">
        <v>4981</v>
      </c>
      <c r="E97" s="163" t="s">
        <v>6049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4762</v>
      </c>
      <c r="B98" s="159" t="s">
        <v>4444</v>
      </c>
      <c r="C98" s="159" t="s">
        <v>5709</v>
      </c>
      <c r="D98" s="159" t="s">
        <v>4982</v>
      </c>
      <c r="E98" s="163" t="s">
        <v>6049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5868</v>
      </c>
      <c r="B99" s="159" t="s">
        <v>5813</v>
      </c>
      <c r="C99" s="159" t="s">
        <v>5700</v>
      </c>
      <c r="D99" s="159" t="s">
        <v>4983</v>
      </c>
      <c r="E99" s="165" t="s">
        <v>6049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5869</v>
      </c>
      <c r="B100" s="159" t="s">
        <v>5814</v>
      </c>
      <c r="C100" s="159" t="s">
        <v>5699</v>
      </c>
      <c r="D100" s="159" t="s">
        <v>4984</v>
      </c>
      <c r="E100" s="165" t="s">
        <v>6049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6013</v>
      </c>
      <c r="B101" s="159" t="s">
        <v>5815</v>
      </c>
      <c r="C101" s="159" t="s">
        <v>5698</v>
      </c>
      <c r="D101" s="159" t="s">
        <v>4985</v>
      </c>
      <c r="E101" s="165" t="s">
        <v>6049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6014</v>
      </c>
      <c r="B102" s="159" t="s">
        <v>5814</v>
      </c>
      <c r="C102" s="159" t="s">
        <v>5699</v>
      </c>
      <c r="D102" s="159" t="s">
        <v>4986</v>
      </c>
      <c r="E102" s="165" t="s">
        <v>6049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6024</v>
      </c>
      <c r="B103" s="159" t="s">
        <v>5816</v>
      </c>
      <c r="C103" s="159" t="s">
        <v>5693</v>
      </c>
      <c r="D103" s="159" t="s">
        <v>4987</v>
      </c>
      <c r="E103" s="165" t="s">
        <v>6049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6031</v>
      </c>
      <c r="B104" s="159" t="s">
        <v>4444</v>
      </c>
      <c r="C104" s="159" t="s">
        <v>5711</v>
      </c>
      <c r="D104" s="159" t="s">
        <v>5002</v>
      </c>
      <c r="E104" s="165" t="s">
        <v>6049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6032</v>
      </c>
      <c r="B105" s="159" t="s">
        <v>5817</v>
      </c>
      <c r="C105" s="159" t="s">
        <v>5694</v>
      </c>
      <c r="D105" s="159" t="s">
        <v>5001</v>
      </c>
      <c r="E105" s="165" t="s">
        <v>6049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6107</v>
      </c>
      <c r="B106" s="159" t="s">
        <v>5818</v>
      </c>
      <c r="C106" s="159" t="s">
        <v>5695</v>
      </c>
      <c r="D106" s="159" t="s">
        <v>5000</v>
      </c>
      <c r="E106" s="165" t="s">
        <v>6049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6108</v>
      </c>
      <c r="B107" s="159" t="s">
        <v>5819</v>
      </c>
      <c r="C107" s="159" t="s">
        <v>5710</v>
      </c>
      <c r="D107" s="159" t="s">
        <v>4999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6124</v>
      </c>
      <c r="B108" s="159" t="s">
        <v>5820</v>
      </c>
      <c r="C108" s="159" t="s">
        <v>5696</v>
      </c>
      <c r="D108" s="159" t="s">
        <v>5003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4787</v>
      </c>
      <c r="B109" s="159" t="s">
        <v>5821</v>
      </c>
      <c r="C109" s="159" t="s">
        <v>5697</v>
      </c>
      <c r="D109" s="159" t="s">
        <v>5004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6152</v>
      </c>
      <c r="B110" s="162" t="s">
        <v>4875</v>
      </c>
      <c r="C110" s="159" t="s">
        <v>6187</v>
      </c>
      <c r="D110" s="159" t="s">
        <v>5005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6162</v>
      </c>
      <c r="B111" s="159" t="s">
        <v>6188</v>
      </c>
      <c r="C111" s="159" t="s">
        <v>6189</v>
      </c>
      <c r="D111" s="159" t="s">
        <v>6190</v>
      </c>
    </row>
    <row r="112" spans="1:13" ht="15.6">
      <c r="A112" s="160" t="s">
        <v>6168</v>
      </c>
      <c r="B112" s="159" t="s">
        <v>4444</v>
      </c>
      <c r="C112" s="159" t="s">
        <v>5712</v>
      </c>
      <c r="D112" s="159" t="s">
        <v>5006</v>
      </c>
    </row>
    <row r="113" spans="1:4" ht="18">
      <c r="A113" s="160" t="s">
        <v>6175</v>
      </c>
      <c r="B113" s="159" t="s">
        <v>5822</v>
      </c>
      <c r="C113" s="159" t="s">
        <v>5692</v>
      </c>
      <c r="D113" s="159" t="s">
        <v>5007</v>
      </c>
    </row>
    <row r="114" spans="1:4" ht="18">
      <c r="A114" s="160" t="s">
        <v>6176</v>
      </c>
      <c r="B114" s="159" t="s">
        <v>5823</v>
      </c>
      <c r="C114" s="159" t="s">
        <v>5691</v>
      </c>
      <c r="D114" s="159" t="s">
        <v>5008</v>
      </c>
    </row>
    <row r="115" spans="1:4" ht="18">
      <c r="A115" s="160" t="s">
        <v>6191</v>
      </c>
      <c r="B115" s="159" t="s">
        <v>5824</v>
      </c>
      <c r="C115" s="159" t="s">
        <v>5690</v>
      </c>
      <c r="D115" s="159" t="s">
        <v>5009</v>
      </c>
    </row>
    <row r="116" spans="1:4" ht="18">
      <c r="A116" s="160" t="s">
        <v>6264</v>
      </c>
      <c r="B116" s="159" t="s">
        <v>5823</v>
      </c>
      <c r="C116" s="159" t="s">
        <v>5691</v>
      </c>
      <c r="D116" s="159" t="s">
        <v>5010</v>
      </c>
    </row>
    <row r="117" spans="1:4" ht="15.6">
      <c r="A117" s="160" t="s">
        <v>6293</v>
      </c>
      <c r="B117" s="159" t="s">
        <v>4875</v>
      </c>
      <c r="C117" s="159" t="s">
        <v>5713</v>
      </c>
      <c r="D117" s="159" t="s">
        <v>5011</v>
      </c>
    </row>
    <row r="118" spans="1:4" ht="15.6">
      <c r="A118" s="160" t="s">
        <v>6294</v>
      </c>
      <c r="B118" s="159" t="s">
        <v>5797</v>
      </c>
      <c r="C118" s="159" t="s">
        <v>5714</v>
      </c>
      <c r="D118" s="159" t="s">
        <v>5038</v>
      </c>
    </row>
    <row r="119" spans="1:4" ht="15.6">
      <c r="A119" s="160" t="s">
        <v>6295</v>
      </c>
      <c r="B119" s="159" t="s">
        <v>4558</v>
      </c>
      <c r="C119" s="159" t="s">
        <v>4558</v>
      </c>
      <c r="D119" s="159" t="s">
        <v>5021</v>
      </c>
    </row>
    <row r="120" spans="1:4" ht="15.6">
      <c r="A120" s="160" t="s">
        <v>6296</v>
      </c>
      <c r="B120" s="159" t="s">
        <v>6004</v>
      </c>
      <c r="C120" s="159" t="s">
        <v>6004</v>
      </c>
      <c r="D120" s="159" t="s">
        <v>6115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9" ySplit="5" topLeftCell="AC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47" t="s">
        <v>6033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8"/>
      <c r="AD1" s="351" t="s">
        <v>4435</v>
      </c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  <c r="AQ1" s="352"/>
      <c r="AR1" s="352"/>
      <c r="AS1" s="352"/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D1" s="352"/>
      <c r="BE1" s="352"/>
      <c r="BF1" s="352"/>
      <c r="BG1" s="352"/>
      <c r="BH1" s="352"/>
      <c r="BI1" s="352"/>
      <c r="BJ1" s="352"/>
      <c r="BK1" s="352"/>
      <c r="BL1" s="352"/>
      <c r="BM1" s="352"/>
      <c r="BN1" s="352"/>
      <c r="BO1" s="352"/>
      <c r="BP1" s="352"/>
      <c r="BQ1" s="352"/>
      <c r="BR1" s="352"/>
      <c r="BS1" s="352"/>
      <c r="BT1" s="352"/>
      <c r="BU1" s="352"/>
      <c r="BV1" s="352"/>
      <c r="BW1" s="352"/>
      <c r="BX1" s="352"/>
      <c r="BY1" s="352"/>
      <c r="BZ1" s="352"/>
      <c r="CA1" s="352"/>
      <c r="CB1" s="352"/>
      <c r="CC1" s="352"/>
      <c r="CD1" s="352"/>
      <c r="CE1" s="352"/>
      <c r="CF1" s="353"/>
      <c r="CG1" s="357" t="s">
        <v>4445</v>
      </c>
      <c r="CH1" s="358"/>
      <c r="CI1" s="358"/>
      <c r="CJ1" s="358"/>
      <c r="CK1" s="358"/>
      <c r="CL1" s="358"/>
      <c r="CM1" s="358"/>
      <c r="CN1" s="358"/>
      <c r="CO1" s="358"/>
      <c r="CP1" s="358"/>
      <c r="CQ1" s="358"/>
      <c r="CR1" s="358"/>
      <c r="CS1" s="358"/>
      <c r="CT1" s="358"/>
      <c r="CU1" s="358"/>
      <c r="CV1" s="358"/>
      <c r="CW1" s="358"/>
      <c r="CX1" s="358"/>
      <c r="CY1" s="358"/>
      <c r="CZ1" s="358"/>
      <c r="DA1" s="358"/>
      <c r="DB1" s="358"/>
      <c r="DC1" s="358"/>
      <c r="DD1" s="358"/>
      <c r="DE1" s="358"/>
      <c r="DF1" s="358"/>
      <c r="DG1" s="358"/>
      <c r="DH1" s="358"/>
      <c r="DI1" s="358"/>
      <c r="DJ1" s="358"/>
      <c r="DK1" s="358"/>
      <c r="DL1" s="359"/>
      <c r="DM1" s="363" t="s">
        <v>5970</v>
      </c>
      <c r="DN1" s="366" t="s">
        <v>4558</v>
      </c>
      <c r="DO1" s="363" t="s">
        <v>6004</v>
      </c>
    </row>
    <row r="2" spans="1:119" ht="18" customHeight="1" thickBot="1">
      <c r="A2" s="347"/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8"/>
      <c r="AD2" s="354"/>
      <c r="AE2" s="355"/>
      <c r="AF2" s="355"/>
      <c r="AG2" s="355"/>
      <c r="AH2" s="355"/>
      <c r="AI2" s="355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/>
      <c r="AX2" s="355"/>
      <c r="AY2" s="355"/>
      <c r="AZ2" s="355"/>
      <c r="BA2" s="355"/>
      <c r="BB2" s="355"/>
      <c r="BC2" s="355"/>
      <c r="BD2" s="355"/>
      <c r="BE2" s="355"/>
      <c r="BF2" s="355"/>
      <c r="BG2" s="355"/>
      <c r="BH2" s="355"/>
      <c r="BI2" s="355"/>
      <c r="BJ2" s="355"/>
      <c r="BK2" s="355"/>
      <c r="BL2" s="355"/>
      <c r="BM2" s="355"/>
      <c r="BN2" s="355"/>
      <c r="BO2" s="355"/>
      <c r="BP2" s="355"/>
      <c r="BQ2" s="355"/>
      <c r="BR2" s="355"/>
      <c r="BS2" s="355"/>
      <c r="BT2" s="355"/>
      <c r="BU2" s="355"/>
      <c r="BV2" s="355"/>
      <c r="BW2" s="355"/>
      <c r="BX2" s="355"/>
      <c r="BY2" s="355"/>
      <c r="BZ2" s="355"/>
      <c r="CA2" s="355"/>
      <c r="CB2" s="355"/>
      <c r="CC2" s="355"/>
      <c r="CD2" s="355"/>
      <c r="CE2" s="355"/>
      <c r="CF2" s="356"/>
      <c r="CG2" s="360"/>
      <c r="CH2" s="361"/>
      <c r="CI2" s="361"/>
      <c r="CJ2" s="361"/>
      <c r="CK2" s="361"/>
      <c r="CL2" s="361"/>
      <c r="CM2" s="361"/>
      <c r="CN2" s="361"/>
      <c r="CO2" s="361"/>
      <c r="CP2" s="361"/>
      <c r="CQ2" s="361"/>
      <c r="CR2" s="361"/>
      <c r="CS2" s="361"/>
      <c r="CT2" s="361"/>
      <c r="CU2" s="361"/>
      <c r="CV2" s="361"/>
      <c r="CW2" s="361"/>
      <c r="CX2" s="361"/>
      <c r="CY2" s="361"/>
      <c r="CZ2" s="361"/>
      <c r="DA2" s="361"/>
      <c r="DB2" s="361"/>
      <c r="DC2" s="361"/>
      <c r="DD2" s="361"/>
      <c r="DE2" s="361"/>
      <c r="DF2" s="361"/>
      <c r="DG2" s="361"/>
      <c r="DH2" s="361"/>
      <c r="DI2" s="361"/>
      <c r="DJ2" s="361"/>
      <c r="DK2" s="361"/>
      <c r="DL2" s="362"/>
      <c r="DM2" s="364"/>
      <c r="DN2" s="367"/>
      <c r="DO2" s="364"/>
    </row>
    <row r="3" spans="1:119" ht="18" customHeight="1" thickBot="1">
      <c r="A3" s="349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50"/>
      <c r="AD3" s="369" t="s">
        <v>6346</v>
      </c>
      <c r="AE3" s="370"/>
      <c r="AF3" s="370"/>
      <c r="AG3" s="370"/>
      <c r="AH3" s="370"/>
      <c r="AI3" s="371"/>
      <c r="AJ3" s="369" t="s">
        <v>6347</v>
      </c>
      <c r="AK3" s="370"/>
      <c r="AL3" s="370"/>
      <c r="AM3" s="370"/>
      <c r="AN3" s="370"/>
      <c r="AO3" s="370"/>
      <c r="AP3" s="370"/>
      <c r="AQ3" s="371"/>
      <c r="AR3" s="369" t="s">
        <v>6348</v>
      </c>
      <c r="AS3" s="370"/>
      <c r="AT3" s="370"/>
      <c r="AU3" s="370"/>
      <c r="AV3" s="371"/>
      <c r="AW3" s="372" t="s">
        <v>6349</v>
      </c>
      <c r="AX3" s="373"/>
      <c r="AY3" s="373"/>
      <c r="AZ3" s="373"/>
      <c r="BA3" s="373"/>
      <c r="BB3" s="373"/>
      <c r="BC3" s="373"/>
      <c r="BD3" s="373"/>
      <c r="BE3" s="373"/>
      <c r="BF3" s="373"/>
      <c r="BG3" s="373"/>
      <c r="BH3" s="373"/>
      <c r="BI3" s="373"/>
      <c r="BJ3" s="373"/>
      <c r="BK3" s="373"/>
      <c r="BL3" s="369" t="s">
        <v>4567</v>
      </c>
      <c r="BM3" s="370"/>
      <c r="BN3" s="370"/>
      <c r="BO3" s="370"/>
      <c r="BP3" s="370"/>
      <c r="BQ3" s="370"/>
      <c r="BR3" s="370"/>
      <c r="BS3" s="370"/>
      <c r="BT3" s="369" t="s">
        <v>5876</v>
      </c>
      <c r="BU3" s="370"/>
      <c r="BV3" s="370"/>
      <c r="BW3" s="370"/>
      <c r="BX3" s="370"/>
      <c r="BY3" s="370"/>
      <c r="BZ3" s="371"/>
      <c r="CA3" s="370" t="s">
        <v>4642</v>
      </c>
      <c r="CB3" s="370"/>
      <c r="CC3" s="370"/>
      <c r="CD3" s="370"/>
      <c r="CE3" s="370"/>
      <c r="CF3" s="371"/>
      <c r="CG3" s="374" t="s">
        <v>6346</v>
      </c>
      <c r="CH3" s="374"/>
      <c r="CI3" s="374"/>
      <c r="CJ3" s="374"/>
      <c r="CK3" s="374"/>
      <c r="CL3" s="375"/>
      <c r="CM3" s="374" t="s">
        <v>6347</v>
      </c>
      <c r="CN3" s="374"/>
      <c r="CO3" s="374"/>
      <c r="CP3" s="374"/>
      <c r="CQ3" s="374"/>
      <c r="CR3" s="375"/>
      <c r="CS3" s="376" t="s">
        <v>6350</v>
      </c>
      <c r="CT3" s="374"/>
      <c r="CU3" s="374"/>
      <c r="CV3" s="374"/>
      <c r="CW3" s="374"/>
      <c r="CX3" s="374"/>
      <c r="CY3" s="376" t="s">
        <v>4571</v>
      </c>
      <c r="CZ3" s="374"/>
      <c r="DA3" s="374"/>
      <c r="DB3" s="375"/>
      <c r="DC3" s="376" t="s">
        <v>4572</v>
      </c>
      <c r="DD3" s="374"/>
      <c r="DE3" s="375"/>
      <c r="DF3" s="272" t="s">
        <v>4568</v>
      </c>
      <c r="DG3" s="374" t="s">
        <v>4561</v>
      </c>
      <c r="DH3" s="374"/>
      <c r="DI3" s="374"/>
      <c r="DJ3" s="374"/>
      <c r="DK3" s="374"/>
      <c r="DL3" s="375"/>
      <c r="DM3" s="364"/>
      <c r="DN3" s="367"/>
      <c r="DO3" s="364"/>
    </row>
    <row r="4" spans="1:119" ht="18" customHeight="1">
      <c r="A4" s="397" t="s">
        <v>6126</v>
      </c>
      <c r="B4" s="397" t="s">
        <v>6125</v>
      </c>
      <c r="C4" s="397" t="s">
        <v>6351</v>
      </c>
      <c r="D4" s="452" t="s">
        <v>1</v>
      </c>
      <c r="E4" s="452" t="s">
        <v>4829</v>
      </c>
      <c r="F4" s="397" t="s">
        <v>4500</v>
      </c>
      <c r="G4" s="454" t="s">
        <v>5889</v>
      </c>
      <c r="H4" s="454" t="s">
        <v>5922</v>
      </c>
      <c r="I4" s="454" t="s">
        <v>6208</v>
      </c>
      <c r="J4" s="397" t="s">
        <v>13</v>
      </c>
      <c r="K4" s="397" t="s">
        <v>5862</v>
      </c>
      <c r="L4" s="454" t="s">
        <v>4421</v>
      </c>
      <c r="M4" s="454" t="s">
        <v>4432</v>
      </c>
      <c r="N4" s="397" t="s">
        <v>4701</v>
      </c>
      <c r="O4" s="397" t="s">
        <v>4501</v>
      </c>
      <c r="P4" s="460" t="s">
        <v>6352</v>
      </c>
      <c r="Q4" s="460" t="s">
        <v>4899</v>
      </c>
      <c r="R4" s="454" t="s">
        <v>6280</v>
      </c>
      <c r="S4" s="397" t="s">
        <v>6297</v>
      </c>
      <c r="T4" s="454" t="s">
        <v>6284</v>
      </c>
      <c r="U4" s="397" t="s">
        <v>6298</v>
      </c>
      <c r="V4" s="454" t="s">
        <v>5035</v>
      </c>
      <c r="W4" s="397" t="s">
        <v>6299</v>
      </c>
      <c r="X4" s="454" t="s">
        <v>4648</v>
      </c>
      <c r="Y4" s="397" t="s">
        <v>4872</v>
      </c>
      <c r="Z4" s="397" t="s">
        <v>4492</v>
      </c>
      <c r="AA4" s="397" t="s">
        <v>4560</v>
      </c>
      <c r="AB4" s="399" t="s">
        <v>4900</v>
      </c>
      <c r="AC4" s="401" t="s">
        <v>4901</v>
      </c>
      <c r="AD4" s="403" t="s">
        <v>6353</v>
      </c>
      <c r="AE4" s="407" t="s">
        <v>5530</v>
      </c>
      <c r="AF4" s="407" t="s">
        <v>4436</v>
      </c>
      <c r="AG4" s="405" t="s">
        <v>5535</v>
      </c>
      <c r="AH4" s="405" t="s">
        <v>5534</v>
      </c>
      <c r="AI4" s="435" t="s">
        <v>5551</v>
      </c>
      <c r="AJ4" s="437" t="s">
        <v>6353</v>
      </c>
      <c r="AK4" s="407" t="s">
        <v>5531</v>
      </c>
      <c r="AL4" s="407" t="s">
        <v>4433</v>
      </c>
      <c r="AM4" s="439" t="s">
        <v>5532</v>
      </c>
      <c r="AN4" s="439" t="s">
        <v>5533</v>
      </c>
      <c r="AO4" s="442" t="s">
        <v>5552</v>
      </c>
      <c r="AP4" s="443" t="s">
        <v>4458</v>
      </c>
      <c r="AQ4" s="445" t="s">
        <v>4471</v>
      </c>
      <c r="AR4" s="447" t="s">
        <v>5538</v>
      </c>
      <c r="AS4" s="407" t="s">
        <v>5536</v>
      </c>
      <c r="AT4" s="407" t="s">
        <v>5537</v>
      </c>
      <c r="AU4" s="450" t="s">
        <v>4470</v>
      </c>
      <c r="AV4" s="450" t="s">
        <v>4812</v>
      </c>
      <c r="AW4" s="437" t="s">
        <v>5801</v>
      </c>
      <c r="AX4" s="419" t="s">
        <v>4493</v>
      </c>
      <c r="AY4" s="419" t="s">
        <v>4589</v>
      </c>
      <c r="AZ4" s="395" t="s">
        <v>4438</v>
      </c>
      <c r="BA4" s="395" t="s">
        <v>4437</v>
      </c>
      <c r="BB4" s="417" t="s">
        <v>4469</v>
      </c>
      <c r="BC4" s="417" t="s">
        <v>4468</v>
      </c>
      <c r="BD4" s="441" t="s">
        <v>6270</v>
      </c>
      <c r="BE4" s="441" t="s">
        <v>6272</v>
      </c>
      <c r="BF4" s="417" t="s">
        <v>4810</v>
      </c>
      <c r="BG4" s="421" t="s">
        <v>4460</v>
      </c>
      <c r="BH4" s="419" t="s">
        <v>6195</v>
      </c>
      <c r="BI4" s="419" t="s">
        <v>6196</v>
      </c>
      <c r="BJ4" s="395" t="s">
        <v>4439</v>
      </c>
      <c r="BK4" s="423" t="s">
        <v>6200</v>
      </c>
      <c r="BL4" s="393" t="s">
        <v>6022</v>
      </c>
      <c r="BM4" s="383" t="s">
        <v>4813</v>
      </c>
      <c r="BN4" s="383" t="s">
        <v>4568</v>
      </c>
      <c r="BO4" s="383" t="s">
        <v>6163</v>
      </c>
      <c r="BP4" s="383" t="s">
        <v>6177</v>
      </c>
      <c r="BQ4" s="383" t="s">
        <v>6178</v>
      </c>
      <c r="BR4" s="383" t="s">
        <v>6021</v>
      </c>
      <c r="BS4" s="415" t="s">
        <v>4588</v>
      </c>
      <c r="BT4" s="393" t="s">
        <v>5801</v>
      </c>
      <c r="BU4" s="383" t="s">
        <v>5877</v>
      </c>
      <c r="BV4" s="383" t="s">
        <v>6164</v>
      </c>
      <c r="BW4" s="383" t="s">
        <v>5878</v>
      </c>
      <c r="BX4" s="383" t="s">
        <v>5879</v>
      </c>
      <c r="BY4" s="383" t="s">
        <v>6102</v>
      </c>
      <c r="BZ4" s="425" t="s">
        <v>5880</v>
      </c>
      <c r="CA4" s="415" t="s">
        <v>4575</v>
      </c>
      <c r="CB4" s="415" t="s">
        <v>4574</v>
      </c>
      <c r="CC4" s="383" t="s">
        <v>6153</v>
      </c>
      <c r="CD4" s="383" t="s">
        <v>6144</v>
      </c>
      <c r="CE4" s="383" t="s">
        <v>5854</v>
      </c>
      <c r="CF4" s="463" t="s">
        <v>4573</v>
      </c>
      <c r="CG4" s="431" t="s">
        <v>4444</v>
      </c>
      <c r="CH4" s="379" t="s">
        <v>4440</v>
      </c>
      <c r="CI4" s="379" t="s">
        <v>4441</v>
      </c>
      <c r="CJ4" s="379" t="s">
        <v>4442</v>
      </c>
      <c r="CK4" s="379" t="s">
        <v>4443</v>
      </c>
      <c r="CL4" s="411" t="s">
        <v>4875</v>
      </c>
      <c r="CM4" s="433" t="s">
        <v>4444</v>
      </c>
      <c r="CN4" s="379" t="s">
        <v>4440</v>
      </c>
      <c r="CO4" s="379" t="s">
        <v>4441</v>
      </c>
      <c r="CP4" s="379" t="s">
        <v>4442</v>
      </c>
      <c r="CQ4" s="379" t="s">
        <v>4443</v>
      </c>
      <c r="CR4" s="411" t="s">
        <v>4875</v>
      </c>
      <c r="CS4" s="431" t="s">
        <v>4444</v>
      </c>
      <c r="CT4" s="377" t="s">
        <v>4440</v>
      </c>
      <c r="CU4" s="377" t="s">
        <v>4441</v>
      </c>
      <c r="CV4" s="377" t="s">
        <v>4442</v>
      </c>
      <c r="CW4" s="379" t="s">
        <v>4443</v>
      </c>
      <c r="CX4" s="411" t="s">
        <v>4875</v>
      </c>
      <c r="CY4" s="413" t="s">
        <v>4444</v>
      </c>
      <c r="CZ4" s="377" t="s">
        <v>4590</v>
      </c>
      <c r="DA4" s="377" t="s">
        <v>4591</v>
      </c>
      <c r="DB4" s="411" t="s">
        <v>4875</v>
      </c>
      <c r="DC4" s="427" t="s">
        <v>4441</v>
      </c>
      <c r="DD4" s="379" t="s">
        <v>4443</v>
      </c>
      <c r="DE4" s="411" t="s">
        <v>4875</v>
      </c>
      <c r="DF4" s="429" t="s">
        <v>4440</v>
      </c>
      <c r="DG4" s="409" t="s">
        <v>4444</v>
      </c>
      <c r="DH4" s="377" t="s">
        <v>4440</v>
      </c>
      <c r="DI4" s="377" t="s">
        <v>4441</v>
      </c>
      <c r="DJ4" s="377" t="s">
        <v>4442</v>
      </c>
      <c r="DK4" s="379" t="s">
        <v>4443</v>
      </c>
      <c r="DL4" s="381" t="s">
        <v>4875</v>
      </c>
      <c r="DM4" s="364"/>
      <c r="DN4" s="367"/>
      <c r="DO4" s="364"/>
    </row>
    <row r="5" spans="1:119" ht="16.2" customHeight="1" thickBot="1">
      <c r="A5" s="398"/>
      <c r="B5" s="398"/>
      <c r="C5" s="398"/>
      <c r="D5" s="453"/>
      <c r="E5" s="453"/>
      <c r="F5" s="398"/>
      <c r="G5" s="455"/>
      <c r="H5" s="455"/>
      <c r="I5" s="455"/>
      <c r="J5" s="456"/>
      <c r="K5" s="398"/>
      <c r="L5" s="455"/>
      <c r="M5" s="455"/>
      <c r="N5" s="398"/>
      <c r="O5" s="398"/>
      <c r="P5" s="461"/>
      <c r="Q5" s="461"/>
      <c r="R5" s="455"/>
      <c r="S5" s="398"/>
      <c r="T5" s="462"/>
      <c r="U5" s="456"/>
      <c r="V5" s="462"/>
      <c r="W5" s="456"/>
      <c r="X5" s="455"/>
      <c r="Y5" s="398"/>
      <c r="Z5" s="398"/>
      <c r="AA5" s="398"/>
      <c r="AB5" s="400"/>
      <c r="AC5" s="402"/>
      <c r="AD5" s="404"/>
      <c r="AE5" s="408"/>
      <c r="AF5" s="408"/>
      <c r="AG5" s="406"/>
      <c r="AH5" s="406"/>
      <c r="AI5" s="436"/>
      <c r="AJ5" s="438"/>
      <c r="AK5" s="408"/>
      <c r="AL5" s="408"/>
      <c r="AM5" s="440"/>
      <c r="AN5" s="440"/>
      <c r="AO5" s="406"/>
      <c r="AP5" s="444"/>
      <c r="AQ5" s="446"/>
      <c r="AR5" s="448"/>
      <c r="AS5" s="449"/>
      <c r="AT5" s="449"/>
      <c r="AU5" s="451"/>
      <c r="AV5" s="451"/>
      <c r="AW5" s="438"/>
      <c r="AX5" s="420"/>
      <c r="AY5" s="420"/>
      <c r="AZ5" s="396"/>
      <c r="BA5" s="396"/>
      <c r="BB5" s="418"/>
      <c r="BC5" s="418"/>
      <c r="BD5" s="418"/>
      <c r="BE5" s="418"/>
      <c r="BF5" s="418"/>
      <c r="BG5" s="422"/>
      <c r="BH5" s="420"/>
      <c r="BI5" s="420"/>
      <c r="BJ5" s="396"/>
      <c r="BK5" s="424"/>
      <c r="BL5" s="394"/>
      <c r="BM5" s="384"/>
      <c r="BN5" s="384"/>
      <c r="BO5" s="384"/>
      <c r="BP5" s="384"/>
      <c r="BQ5" s="384"/>
      <c r="BR5" s="384"/>
      <c r="BS5" s="416"/>
      <c r="BT5" s="394"/>
      <c r="BU5" s="384"/>
      <c r="BV5" s="384"/>
      <c r="BW5" s="384"/>
      <c r="BX5" s="384"/>
      <c r="BY5" s="384"/>
      <c r="BZ5" s="426"/>
      <c r="CA5" s="416"/>
      <c r="CB5" s="416"/>
      <c r="CC5" s="384"/>
      <c r="CD5" s="384"/>
      <c r="CE5" s="384"/>
      <c r="CF5" s="464"/>
      <c r="CG5" s="432"/>
      <c r="CH5" s="380"/>
      <c r="CI5" s="380"/>
      <c r="CJ5" s="380"/>
      <c r="CK5" s="380"/>
      <c r="CL5" s="412"/>
      <c r="CM5" s="434"/>
      <c r="CN5" s="380"/>
      <c r="CO5" s="380"/>
      <c r="CP5" s="380"/>
      <c r="CQ5" s="380"/>
      <c r="CR5" s="412"/>
      <c r="CS5" s="432"/>
      <c r="CT5" s="378"/>
      <c r="CU5" s="378"/>
      <c r="CV5" s="378"/>
      <c r="CW5" s="380"/>
      <c r="CX5" s="412"/>
      <c r="CY5" s="414"/>
      <c r="CZ5" s="378"/>
      <c r="DA5" s="378"/>
      <c r="DB5" s="412"/>
      <c r="DC5" s="428"/>
      <c r="DD5" s="380"/>
      <c r="DE5" s="412"/>
      <c r="DF5" s="430"/>
      <c r="DG5" s="410"/>
      <c r="DH5" s="378"/>
      <c r="DI5" s="378"/>
      <c r="DJ5" s="378"/>
      <c r="DK5" s="380"/>
      <c r="DL5" s="382"/>
      <c r="DM5" s="365"/>
      <c r="DN5" s="368"/>
      <c r="DO5" s="365"/>
    </row>
    <row r="6" spans="1:119" ht="15.6" customHeight="1">
      <c r="A6" s="18">
        <v>1</v>
      </c>
      <c r="B6" s="316">
        <v>1</v>
      </c>
      <c r="C6" s="316">
        <v>1970</v>
      </c>
      <c r="D6" s="457" t="s">
        <v>4661</v>
      </c>
      <c r="E6" s="343" t="s">
        <v>4830</v>
      </c>
      <c r="F6" s="316">
        <v>24</v>
      </c>
      <c r="G6" s="331" t="s">
        <v>5891</v>
      </c>
      <c r="H6" s="331" t="s">
        <v>5890</v>
      </c>
      <c r="I6" s="331" t="s">
        <v>6209</v>
      </c>
      <c r="J6" s="284" t="s">
        <v>6300</v>
      </c>
      <c r="K6" s="299" t="s">
        <v>4380</v>
      </c>
      <c r="L6" s="305" t="s">
        <v>5787</v>
      </c>
      <c r="M6" s="307" t="s">
        <v>4504</v>
      </c>
      <c r="N6" s="305" t="s">
        <v>4697</v>
      </c>
      <c r="O6" s="18" t="s">
        <v>4503</v>
      </c>
      <c r="P6" s="305" t="s">
        <v>6301</v>
      </c>
      <c r="Q6" s="305" t="s">
        <v>4417</v>
      </c>
      <c r="R6" s="305" t="s">
        <v>6301</v>
      </c>
      <c r="S6" s="305" t="s">
        <v>5787</v>
      </c>
      <c r="T6" s="59" t="s">
        <v>4417</v>
      </c>
      <c r="U6" s="59" t="s">
        <v>5787</v>
      </c>
      <c r="V6" s="59" t="s">
        <v>4417</v>
      </c>
      <c r="W6" s="59" t="s">
        <v>5787</v>
      </c>
      <c r="X6" s="305" t="s">
        <v>4417</v>
      </c>
      <c r="Y6" s="305" t="s">
        <v>5787</v>
      </c>
      <c r="Z6" s="305" t="s">
        <v>6041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5802</v>
      </c>
      <c r="AX6" s="305" t="s">
        <v>6122</v>
      </c>
      <c r="AY6" s="21" t="s">
        <v>6122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6302</v>
      </c>
      <c r="BH6" s="305" t="s">
        <v>6197</v>
      </c>
      <c r="BI6" s="305" t="s">
        <v>6197</v>
      </c>
      <c r="BJ6" s="305">
        <v>2</v>
      </c>
      <c r="BK6" s="305">
        <v>4</v>
      </c>
      <c r="BL6" s="196" t="s">
        <v>5787</v>
      </c>
      <c r="BM6" s="197" t="s">
        <v>5787</v>
      </c>
      <c r="BN6" s="197" t="s">
        <v>5787</v>
      </c>
      <c r="BO6" s="197" t="s">
        <v>5787</v>
      </c>
      <c r="BP6" s="197" t="s">
        <v>5787</v>
      </c>
      <c r="BQ6" s="197" t="s">
        <v>5787</v>
      </c>
      <c r="BR6" s="197" t="s">
        <v>5787</v>
      </c>
      <c r="BS6" s="197" t="s">
        <v>5787</v>
      </c>
      <c r="BT6" s="196" t="s">
        <v>5787</v>
      </c>
      <c r="BU6" s="197" t="s">
        <v>5787</v>
      </c>
      <c r="BV6" s="197" t="s">
        <v>5787</v>
      </c>
      <c r="BW6" s="197" t="s">
        <v>5787</v>
      </c>
      <c r="BX6" s="197" t="s">
        <v>5787</v>
      </c>
      <c r="BY6" s="197" t="s">
        <v>5787</v>
      </c>
      <c r="BZ6" s="212" t="s">
        <v>5787</v>
      </c>
      <c r="CA6" s="197" t="s">
        <v>5787</v>
      </c>
      <c r="CB6" s="197" t="s">
        <v>5787</v>
      </c>
      <c r="CC6" s="197" t="s">
        <v>5787</v>
      </c>
      <c r="CD6" s="197" t="s">
        <v>5787</v>
      </c>
      <c r="CE6" s="197" t="s">
        <v>5787</v>
      </c>
      <c r="CF6" s="212" t="s">
        <v>5787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5787</v>
      </c>
      <c r="CZ6" s="199" t="s">
        <v>5787</v>
      </c>
      <c r="DA6" s="199" t="s">
        <v>5787</v>
      </c>
      <c r="DB6" s="200" t="s">
        <v>5787</v>
      </c>
      <c r="DC6" s="198" t="s">
        <v>5787</v>
      </c>
      <c r="DD6" s="199" t="s">
        <v>5787</v>
      </c>
      <c r="DE6" s="200" t="s">
        <v>5787</v>
      </c>
      <c r="DF6" s="273" t="s">
        <v>5787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4756</v>
      </c>
      <c r="DN6" s="305" t="s">
        <v>4432</v>
      </c>
      <c r="DO6" s="312" t="s">
        <v>4562</v>
      </c>
    </row>
    <row r="7" spans="1:119">
      <c r="A7" s="18">
        <v>2</v>
      </c>
      <c r="B7" s="317"/>
      <c r="C7" s="317"/>
      <c r="D7" s="458"/>
      <c r="E7" s="344"/>
      <c r="F7" s="317"/>
      <c r="G7" s="332"/>
      <c r="H7" s="332"/>
      <c r="I7" s="332"/>
      <c r="J7" s="286" t="s">
        <v>4394</v>
      </c>
      <c r="K7" s="307" t="s">
        <v>4380</v>
      </c>
      <c r="L7" s="305" t="s">
        <v>5787</v>
      </c>
      <c r="M7" s="307" t="s">
        <v>4504</v>
      </c>
      <c r="N7" s="305" t="s">
        <v>4697</v>
      </c>
      <c r="O7" s="18" t="s">
        <v>4503</v>
      </c>
      <c r="P7" s="305" t="s">
        <v>6301</v>
      </c>
      <c r="Q7" s="305" t="s">
        <v>4417</v>
      </c>
      <c r="R7" s="305" t="s">
        <v>6157</v>
      </c>
      <c r="S7" s="305">
        <v>12</v>
      </c>
      <c r="T7" s="59" t="s">
        <v>4417</v>
      </c>
      <c r="U7" s="59" t="s">
        <v>5787</v>
      </c>
      <c r="V7" s="59" t="s">
        <v>4417</v>
      </c>
      <c r="W7" s="59" t="s">
        <v>5787</v>
      </c>
      <c r="X7" s="305" t="s">
        <v>4417</v>
      </c>
      <c r="Y7" s="305" t="s">
        <v>5787</v>
      </c>
      <c r="Z7" s="305" t="s">
        <v>6041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5802</v>
      </c>
      <c r="AX7" s="305" t="s">
        <v>6122</v>
      </c>
      <c r="AY7" s="21" t="s">
        <v>6122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6302</v>
      </c>
      <c r="BH7" s="305" t="s">
        <v>6197</v>
      </c>
      <c r="BI7" s="305" t="s">
        <v>6197</v>
      </c>
      <c r="BJ7" s="305">
        <v>2</v>
      </c>
      <c r="BK7" s="305">
        <v>4</v>
      </c>
      <c r="BL7" s="196" t="s">
        <v>5787</v>
      </c>
      <c r="BM7" s="197" t="s">
        <v>5787</v>
      </c>
      <c r="BN7" s="197" t="s">
        <v>5787</v>
      </c>
      <c r="BO7" s="197" t="s">
        <v>5787</v>
      </c>
      <c r="BP7" s="197" t="s">
        <v>5787</v>
      </c>
      <c r="BQ7" s="197" t="s">
        <v>5787</v>
      </c>
      <c r="BR7" s="197" t="s">
        <v>5787</v>
      </c>
      <c r="BS7" s="197" t="s">
        <v>5787</v>
      </c>
      <c r="BT7" s="196" t="s">
        <v>5787</v>
      </c>
      <c r="BU7" s="197" t="s">
        <v>5787</v>
      </c>
      <c r="BV7" s="197" t="s">
        <v>5787</v>
      </c>
      <c r="BW7" s="197" t="s">
        <v>5787</v>
      </c>
      <c r="BX7" s="197" t="s">
        <v>5787</v>
      </c>
      <c r="BY7" s="197" t="s">
        <v>5787</v>
      </c>
      <c r="BZ7" s="212" t="s">
        <v>5787</v>
      </c>
      <c r="CA7" s="197" t="s">
        <v>5787</v>
      </c>
      <c r="CB7" s="197" t="s">
        <v>5787</v>
      </c>
      <c r="CC7" s="197" t="s">
        <v>5787</v>
      </c>
      <c r="CD7" s="197" t="s">
        <v>5787</v>
      </c>
      <c r="CE7" s="197" t="s">
        <v>5787</v>
      </c>
      <c r="CF7" s="212" t="s">
        <v>5787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5787</v>
      </c>
      <c r="CZ7" s="202" t="s">
        <v>5787</v>
      </c>
      <c r="DA7" s="202" t="s">
        <v>5787</v>
      </c>
      <c r="DB7" s="203" t="s">
        <v>5787</v>
      </c>
      <c r="DC7" s="201" t="s">
        <v>5787</v>
      </c>
      <c r="DD7" s="202" t="s">
        <v>5787</v>
      </c>
      <c r="DE7" s="203" t="s">
        <v>5787</v>
      </c>
      <c r="DF7" s="274" t="s">
        <v>5787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17"/>
      <c r="C8" s="317"/>
      <c r="D8" s="458"/>
      <c r="E8" s="344"/>
      <c r="F8" s="317"/>
      <c r="G8" s="332"/>
      <c r="H8" s="332"/>
      <c r="I8" s="332"/>
      <c r="J8" s="286" t="s">
        <v>4395</v>
      </c>
      <c r="K8" s="307" t="s">
        <v>4380</v>
      </c>
      <c r="L8" s="305" t="s">
        <v>5787</v>
      </c>
      <c r="M8" s="307" t="s">
        <v>4504</v>
      </c>
      <c r="N8" s="305" t="s">
        <v>4697</v>
      </c>
      <c r="O8" s="18" t="s">
        <v>4503</v>
      </c>
      <c r="P8" s="305" t="s">
        <v>6301</v>
      </c>
      <c r="Q8" s="305" t="s">
        <v>4417</v>
      </c>
      <c r="R8" s="305" t="s">
        <v>6301</v>
      </c>
      <c r="S8" s="305" t="s">
        <v>5787</v>
      </c>
      <c r="T8" s="59" t="s">
        <v>4417</v>
      </c>
      <c r="U8" s="59" t="s">
        <v>5787</v>
      </c>
      <c r="V8" s="59" t="s">
        <v>4417</v>
      </c>
      <c r="W8" s="59" t="s">
        <v>5787</v>
      </c>
      <c r="X8" s="305" t="s">
        <v>4417</v>
      </c>
      <c r="Y8" s="305" t="s">
        <v>5787</v>
      </c>
      <c r="Z8" s="305" t="s">
        <v>6041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5802</v>
      </c>
      <c r="AX8" s="305" t="s">
        <v>6122</v>
      </c>
      <c r="AY8" s="21" t="s">
        <v>6122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6302</v>
      </c>
      <c r="BH8" s="305" t="s">
        <v>6197</v>
      </c>
      <c r="BI8" s="305" t="s">
        <v>6197</v>
      </c>
      <c r="BJ8" s="305">
        <v>2</v>
      </c>
      <c r="BK8" s="305">
        <v>4</v>
      </c>
      <c r="BL8" s="196" t="s">
        <v>5787</v>
      </c>
      <c r="BM8" s="197" t="s">
        <v>5787</v>
      </c>
      <c r="BN8" s="197" t="s">
        <v>5787</v>
      </c>
      <c r="BO8" s="197" t="s">
        <v>5787</v>
      </c>
      <c r="BP8" s="197" t="s">
        <v>5787</v>
      </c>
      <c r="BQ8" s="197" t="s">
        <v>5787</v>
      </c>
      <c r="BR8" s="197" t="s">
        <v>5787</v>
      </c>
      <c r="BS8" s="197" t="s">
        <v>5787</v>
      </c>
      <c r="BT8" s="196" t="s">
        <v>5787</v>
      </c>
      <c r="BU8" s="197" t="s">
        <v>5787</v>
      </c>
      <c r="BV8" s="197" t="s">
        <v>5787</v>
      </c>
      <c r="BW8" s="197" t="s">
        <v>5787</v>
      </c>
      <c r="BX8" s="197" t="s">
        <v>5787</v>
      </c>
      <c r="BY8" s="197" t="s">
        <v>5787</v>
      </c>
      <c r="BZ8" s="212" t="s">
        <v>5787</v>
      </c>
      <c r="CA8" s="197" t="s">
        <v>5787</v>
      </c>
      <c r="CB8" s="197" t="s">
        <v>5787</v>
      </c>
      <c r="CC8" s="197" t="s">
        <v>5787</v>
      </c>
      <c r="CD8" s="197" t="s">
        <v>5787</v>
      </c>
      <c r="CE8" s="197" t="s">
        <v>5787</v>
      </c>
      <c r="CF8" s="212" t="s">
        <v>5787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5787</v>
      </c>
      <c r="CZ8" s="202" t="s">
        <v>5787</v>
      </c>
      <c r="DA8" s="202" t="s">
        <v>5787</v>
      </c>
      <c r="DB8" s="203" t="s">
        <v>5787</v>
      </c>
      <c r="DC8" s="201" t="s">
        <v>5787</v>
      </c>
      <c r="DD8" s="202" t="s">
        <v>5787</v>
      </c>
      <c r="DE8" s="203" t="s">
        <v>5787</v>
      </c>
      <c r="DF8" s="274" t="s">
        <v>5787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17"/>
      <c r="C9" s="317"/>
      <c r="D9" s="458"/>
      <c r="E9" s="344"/>
      <c r="F9" s="317"/>
      <c r="G9" s="332"/>
      <c r="H9" s="332"/>
      <c r="I9" s="332"/>
      <c r="J9" s="286" t="s">
        <v>4396</v>
      </c>
      <c r="K9" s="307" t="s">
        <v>4380</v>
      </c>
      <c r="L9" s="305" t="s">
        <v>5787</v>
      </c>
      <c r="M9" s="307" t="s">
        <v>4504</v>
      </c>
      <c r="N9" s="305" t="s">
        <v>4697</v>
      </c>
      <c r="O9" s="18" t="s">
        <v>4503</v>
      </c>
      <c r="P9" s="305" t="s">
        <v>6301</v>
      </c>
      <c r="Q9" s="305" t="s">
        <v>4417</v>
      </c>
      <c r="R9" s="305" t="s">
        <v>6301</v>
      </c>
      <c r="S9" s="305" t="s">
        <v>5787</v>
      </c>
      <c r="T9" s="59" t="s">
        <v>4417</v>
      </c>
      <c r="U9" s="59" t="s">
        <v>5787</v>
      </c>
      <c r="V9" s="59" t="s">
        <v>4417</v>
      </c>
      <c r="W9" s="59" t="s">
        <v>5787</v>
      </c>
      <c r="X9" s="305" t="s">
        <v>4417</v>
      </c>
      <c r="Y9" s="305" t="s">
        <v>5787</v>
      </c>
      <c r="Z9" s="305" t="s">
        <v>6041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5802</v>
      </c>
      <c r="AX9" s="305" t="s">
        <v>6122</v>
      </c>
      <c r="AY9" s="21" t="s">
        <v>6122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6302</v>
      </c>
      <c r="BH9" s="305" t="s">
        <v>6197</v>
      </c>
      <c r="BI9" s="305" t="s">
        <v>6197</v>
      </c>
      <c r="BJ9" s="305">
        <v>2</v>
      </c>
      <c r="BK9" s="305">
        <v>4</v>
      </c>
      <c r="BL9" s="196" t="s">
        <v>5787</v>
      </c>
      <c r="BM9" s="197" t="s">
        <v>5787</v>
      </c>
      <c r="BN9" s="197" t="s">
        <v>5787</v>
      </c>
      <c r="BO9" s="197" t="s">
        <v>5787</v>
      </c>
      <c r="BP9" s="197" t="s">
        <v>5787</v>
      </c>
      <c r="BQ9" s="197" t="s">
        <v>5787</v>
      </c>
      <c r="BR9" s="197" t="s">
        <v>5787</v>
      </c>
      <c r="BS9" s="197" t="s">
        <v>5787</v>
      </c>
      <c r="BT9" s="196" t="s">
        <v>5787</v>
      </c>
      <c r="BU9" s="197" t="s">
        <v>5787</v>
      </c>
      <c r="BV9" s="197" t="s">
        <v>5787</v>
      </c>
      <c r="BW9" s="197" t="s">
        <v>5787</v>
      </c>
      <c r="BX9" s="197" t="s">
        <v>5787</v>
      </c>
      <c r="BY9" s="197" t="s">
        <v>5787</v>
      </c>
      <c r="BZ9" s="212" t="s">
        <v>5787</v>
      </c>
      <c r="CA9" s="197" t="s">
        <v>5787</v>
      </c>
      <c r="CB9" s="197" t="s">
        <v>5787</v>
      </c>
      <c r="CC9" s="197" t="s">
        <v>5787</v>
      </c>
      <c r="CD9" s="197" t="s">
        <v>5787</v>
      </c>
      <c r="CE9" s="197" t="s">
        <v>5787</v>
      </c>
      <c r="CF9" s="212" t="s">
        <v>5787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5787</v>
      </c>
      <c r="CZ9" s="202" t="s">
        <v>5787</v>
      </c>
      <c r="DA9" s="202" t="s">
        <v>5787</v>
      </c>
      <c r="DB9" s="203" t="s">
        <v>5787</v>
      </c>
      <c r="DC9" s="201" t="s">
        <v>5787</v>
      </c>
      <c r="DD9" s="202" t="s">
        <v>5787</v>
      </c>
      <c r="DE9" s="203" t="s">
        <v>5787</v>
      </c>
      <c r="DF9" s="274" t="s">
        <v>5787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17"/>
      <c r="C10" s="317"/>
      <c r="D10" s="458"/>
      <c r="E10" s="344"/>
      <c r="F10" s="317"/>
      <c r="G10" s="332"/>
      <c r="H10" s="332"/>
      <c r="I10" s="332"/>
      <c r="J10" s="286" t="s">
        <v>4397</v>
      </c>
      <c r="K10" s="307" t="s">
        <v>4380</v>
      </c>
      <c r="L10" s="305" t="s">
        <v>5787</v>
      </c>
      <c r="M10" s="307" t="s">
        <v>4504</v>
      </c>
      <c r="N10" s="305" t="s">
        <v>4697</v>
      </c>
      <c r="O10" s="18" t="s">
        <v>4503</v>
      </c>
      <c r="P10" s="305" t="s">
        <v>6301</v>
      </c>
      <c r="Q10" s="305" t="s">
        <v>4417</v>
      </c>
      <c r="R10" s="305" t="s">
        <v>6157</v>
      </c>
      <c r="S10" s="305">
        <v>6</v>
      </c>
      <c r="T10" s="59" t="s">
        <v>4417</v>
      </c>
      <c r="U10" s="59" t="s">
        <v>5787</v>
      </c>
      <c r="V10" s="59" t="s">
        <v>4417</v>
      </c>
      <c r="W10" s="59" t="s">
        <v>5787</v>
      </c>
      <c r="X10" s="305" t="s">
        <v>4417</v>
      </c>
      <c r="Y10" s="305" t="s">
        <v>5787</v>
      </c>
      <c r="Z10" s="305" t="s">
        <v>6041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5802</v>
      </c>
      <c r="AX10" s="305" t="s">
        <v>6122</v>
      </c>
      <c r="AY10" s="21" t="s">
        <v>6122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6302</v>
      </c>
      <c r="BH10" s="305" t="s">
        <v>6197</v>
      </c>
      <c r="BI10" s="305" t="s">
        <v>6197</v>
      </c>
      <c r="BJ10" s="305">
        <v>2</v>
      </c>
      <c r="BK10" s="305">
        <v>4</v>
      </c>
      <c r="BL10" s="196" t="s">
        <v>5787</v>
      </c>
      <c r="BM10" s="197" t="s">
        <v>5787</v>
      </c>
      <c r="BN10" s="197" t="s">
        <v>5787</v>
      </c>
      <c r="BO10" s="197" t="s">
        <v>5787</v>
      </c>
      <c r="BP10" s="197" t="s">
        <v>5787</v>
      </c>
      <c r="BQ10" s="197" t="s">
        <v>5787</v>
      </c>
      <c r="BR10" s="197" t="s">
        <v>5787</v>
      </c>
      <c r="BS10" s="197" t="s">
        <v>5787</v>
      </c>
      <c r="BT10" s="196" t="s">
        <v>5787</v>
      </c>
      <c r="BU10" s="197" t="s">
        <v>5787</v>
      </c>
      <c r="BV10" s="197" t="s">
        <v>5787</v>
      </c>
      <c r="BW10" s="197" t="s">
        <v>5787</v>
      </c>
      <c r="BX10" s="197" t="s">
        <v>5787</v>
      </c>
      <c r="BY10" s="197" t="s">
        <v>5787</v>
      </c>
      <c r="BZ10" s="212" t="s">
        <v>5787</v>
      </c>
      <c r="CA10" s="197" t="s">
        <v>5787</v>
      </c>
      <c r="CB10" s="197" t="s">
        <v>5787</v>
      </c>
      <c r="CC10" s="197" t="s">
        <v>5787</v>
      </c>
      <c r="CD10" s="197" t="s">
        <v>5787</v>
      </c>
      <c r="CE10" s="197" t="s">
        <v>5787</v>
      </c>
      <c r="CF10" s="212" t="s">
        <v>5787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5787</v>
      </c>
      <c r="CZ10" s="202" t="s">
        <v>5787</v>
      </c>
      <c r="DA10" s="202" t="s">
        <v>5787</v>
      </c>
      <c r="DB10" s="203" t="s">
        <v>5787</v>
      </c>
      <c r="DC10" s="201" t="s">
        <v>5787</v>
      </c>
      <c r="DD10" s="202" t="s">
        <v>5787</v>
      </c>
      <c r="DE10" s="203" t="s">
        <v>5787</v>
      </c>
      <c r="DF10" s="274" t="s">
        <v>5787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4756</v>
      </c>
      <c r="DN10" s="305" t="s">
        <v>4432</v>
      </c>
      <c r="DO10" s="312" t="s">
        <v>4562</v>
      </c>
    </row>
    <row r="11" spans="1:119">
      <c r="A11" s="18">
        <v>6</v>
      </c>
      <c r="B11" s="317"/>
      <c r="C11" s="317"/>
      <c r="D11" s="458"/>
      <c r="E11" s="344"/>
      <c r="F11" s="317"/>
      <c r="G11" s="332"/>
      <c r="H11" s="332"/>
      <c r="I11" s="332"/>
      <c r="J11" s="286" t="s">
        <v>4398</v>
      </c>
      <c r="K11" s="307" t="s">
        <v>4380</v>
      </c>
      <c r="L11" s="305" t="s">
        <v>5787</v>
      </c>
      <c r="M11" s="307" t="s">
        <v>4504</v>
      </c>
      <c r="N11" s="305" t="s">
        <v>4697</v>
      </c>
      <c r="O11" s="18" t="s">
        <v>4503</v>
      </c>
      <c r="P11" s="305" t="s">
        <v>6301</v>
      </c>
      <c r="Q11" s="305" t="s">
        <v>4417</v>
      </c>
      <c r="R11" s="305" t="s">
        <v>6157</v>
      </c>
      <c r="S11" s="305">
        <v>6</v>
      </c>
      <c r="T11" s="59" t="s">
        <v>4417</v>
      </c>
      <c r="U11" s="59" t="s">
        <v>5787</v>
      </c>
      <c r="V11" s="59" t="s">
        <v>4417</v>
      </c>
      <c r="W11" s="59" t="s">
        <v>5787</v>
      </c>
      <c r="X11" s="305" t="s">
        <v>4417</v>
      </c>
      <c r="Y11" s="305" t="s">
        <v>5787</v>
      </c>
      <c r="Z11" s="305" t="s">
        <v>6041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5802</v>
      </c>
      <c r="AX11" s="305" t="s">
        <v>6122</v>
      </c>
      <c r="AY11" s="21" t="s">
        <v>6122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6302</v>
      </c>
      <c r="BH11" s="305" t="s">
        <v>6197</v>
      </c>
      <c r="BI11" s="305" t="s">
        <v>6197</v>
      </c>
      <c r="BJ11" s="305">
        <v>2</v>
      </c>
      <c r="BK11" s="305">
        <v>4</v>
      </c>
      <c r="BL11" s="196" t="s">
        <v>5787</v>
      </c>
      <c r="BM11" s="197" t="s">
        <v>5787</v>
      </c>
      <c r="BN11" s="197" t="s">
        <v>5787</v>
      </c>
      <c r="BO11" s="197" t="s">
        <v>5787</v>
      </c>
      <c r="BP11" s="197" t="s">
        <v>5787</v>
      </c>
      <c r="BQ11" s="197" t="s">
        <v>5787</v>
      </c>
      <c r="BR11" s="197" t="s">
        <v>5787</v>
      </c>
      <c r="BS11" s="197" t="s">
        <v>5787</v>
      </c>
      <c r="BT11" s="196" t="s">
        <v>5787</v>
      </c>
      <c r="BU11" s="197" t="s">
        <v>5787</v>
      </c>
      <c r="BV11" s="197" t="s">
        <v>5787</v>
      </c>
      <c r="BW11" s="197" t="s">
        <v>5787</v>
      </c>
      <c r="BX11" s="197" t="s">
        <v>5787</v>
      </c>
      <c r="BY11" s="197" t="s">
        <v>5787</v>
      </c>
      <c r="BZ11" s="212" t="s">
        <v>5787</v>
      </c>
      <c r="CA11" s="197" t="s">
        <v>5787</v>
      </c>
      <c r="CB11" s="197" t="s">
        <v>5787</v>
      </c>
      <c r="CC11" s="197" t="s">
        <v>5787</v>
      </c>
      <c r="CD11" s="197" t="s">
        <v>5787</v>
      </c>
      <c r="CE11" s="197" t="s">
        <v>5787</v>
      </c>
      <c r="CF11" s="212" t="s">
        <v>5787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5787</v>
      </c>
      <c r="CZ11" s="202" t="s">
        <v>5787</v>
      </c>
      <c r="DA11" s="202" t="s">
        <v>5787</v>
      </c>
      <c r="DB11" s="203" t="s">
        <v>5787</v>
      </c>
      <c r="DC11" s="201" t="s">
        <v>5787</v>
      </c>
      <c r="DD11" s="202" t="s">
        <v>5787</v>
      </c>
      <c r="DE11" s="203" t="s">
        <v>5787</v>
      </c>
      <c r="DF11" s="274" t="s">
        <v>5787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4776</v>
      </c>
      <c r="DN11" s="305" t="s">
        <v>4432</v>
      </c>
      <c r="DO11" s="312" t="s">
        <v>4562</v>
      </c>
    </row>
    <row r="12" spans="1:119">
      <c r="A12" s="18">
        <v>7</v>
      </c>
      <c r="B12" s="317"/>
      <c r="C12" s="317"/>
      <c r="D12" s="458"/>
      <c r="E12" s="344"/>
      <c r="F12" s="317"/>
      <c r="G12" s="332"/>
      <c r="H12" s="332"/>
      <c r="I12" s="332"/>
      <c r="J12" s="286" t="s">
        <v>4399</v>
      </c>
      <c r="K12" s="307" t="s">
        <v>4380</v>
      </c>
      <c r="L12" s="305" t="s">
        <v>5787</v>
      </c>
      <c r="M12" s="307" t="s">
        <v>4504</v>
      </c>
      <c r="N12" s="305" t="s">
        <v>4697</v>
      </c>
      <c r="O12" s="18" t="s">
        <v>4503</v>
      </c>
      <c r="P12" s="305" t="s">
        <v>6301</v>
      </c>
      <c r="Q12" s="305" t="s">
        <v>4417</v>
      </c>
      <c r="R12" s="305" t="s">
        <v>6157</v>
      </c>
      <c r="S12" s="305">
        <v>6</v>
      </c>
      <c r="T12" s="59" t="s">
        <v>4417</v>
      </c>
      <c r="U12" s="59" t="s">
        <v>5787</v>
      </c>
      <c r="V12" s="59" t="s">
        <v>4417</v>
      </c>
      <c r="W12" s="59" t="s">
        <v>5787</v>
      </c>
      <c r="X12" s="305" t="s">
        <v>4417</v>
      </c>
      <c r="Y12" s="305" t="s">
        <v>5787</v>
      </c>
      <c r="Z12" s="305" t="s">
        <v>6041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5802</v>
      </c>
      <c r="AX12" s="305" t="s">
        <v>6122</v>
      </c>
      <c r="AY12" s="21" t="s">
        <v>6122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6302</v>
      </c>
      <c r="BH12" s="305" t="s">
        <v>6197</v>
      </c>
      <c r="BI12" s="305" t="s">
        <v>6197</v>
      </c>
      <c r="BJ12" s="305">
        <v>2</v>
      </c>
      <c r="BK12" s="305">
        <v>4</v>
      </c>
      <c r="BL12" s="196" t="s">
        <v>5787</v>
      </c>
      <c r="BM12" s="197" t="s">
        <v>5787</v>
      </c>
      <c r="BN12" s="197" t="s">
        <v>5787</v>
      </c>
      <c r="BO12" s="197" t="s">
        <v>5787</v>
      </c>
      <c r="BP12" s="197" t="s">
        <v>5787</v>
      </c>
      <c r="BQ12" s="197" t="s">
        <v>5787</v>
      </c>
      <c r="BR12" s="197" t="s">
        <v>5787</v>
      </c>
      <c r="BS12" s="197" t="s">
        <v>5787</v>
      </c>
      <c r="BT12" s="196" t="s">
        <v>5787</v>
      </c>
      <c r="BU12" s="197" t="s">
        <v>5787</v>
      </c>
      <c r="BV12" s="197" t="s">
        <v>5787</v>
      </c>
      <c r="BW12" s="197" t="s">
        <v>5787</v>
      </c>
      <c r="BX12" s="197" t="s">
        <v>5787</v>
      </c>
      <c r="BY12" s="197" t="s">
        <v>5787</v>
      </c>
      <c r="BZ12" s="212" t="s">
        <v>5787</v>
      </c>
      <c r="CA12" s="197" t="s">
        <v>5787</v>
      </c>
      <c r="CB12" s="197" t="s">
        <v>5787</v>
      </c>
      <c r="CC12" s="197" t="s">
        <v>5787</v>
      </c>
      <c r="CD12" s="197" t="s">
        <v>5787</v>
      </c>
      <c r="CE12" s="197" t="s">
        <v>5787</v>
      </c>
      <c r="CF12" s="212" t="s">
        <v>5787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5787</v>
      </c>
      <c r="CZ12" s="202" t="s">
        <v>5787</v>
      </c>
      <c r="DA12" s="202" t="s">
        <v>5787</v>
      </c>
      <c r="DB12" s="203" t="s">
        <v>5787</v>
      </c>
      <c r="DC12" s="201" t="s">
        <v>5787</v>
      </c>
      <c r="DD12" s="202" t="s">
        <v>5787</v>
      </c>
      <c r="DE12" s="203" t="s">
        <v>5787</v>
      </c>
      <c r="DF12" s="274" t="s">
        <v>5787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4766</v>
      </c>
      <c r="DN12" s="305" t="s">
        <v>4432</v>
      </c>
      <c r="DO12" s="312" t="s">
        <v>4562</v>
      </c>
    </row>
    <row r="13" spans="1:119">
      <c r="A13" s="18">
        <v>8</v>
      </c>
      <c r="B13" s="317"/>
      <c r="C13" s="317"/>
      <c r="D13" s="458"/>
      <c r="E13" s="344"/>
      <c r="F13" s="317"/>
      <c r="G13" s="332"/>
      <c r="H13" s="332"/>
      <c r="I13" s="332"/>
      <c r="J13" s="286" t="s">
        <v>4400</v>
      </c>
      <c r="K13" s="307" t="s">
        <v>4380</v>
      </c>
      <c r="L13" s="305" t="s">
        <v>5787</v>
      </c>
      <c r="M13" s="307" t="s">
        <v>4504</v>
      </c>
      <c r="N13" s="305" t="s">
        <v>4697</v>
      </c>
      <c r="O13" s="18" t="s">
        <v>4503</v>
      </c>
      <c r="P13" s="305" t="s">
        <v>6301</v>
      </c>
      <c r="Q13" s="305" t="s">
        <v>4417</v>
      </c>
      <c r="R13" s="305" t="s">
        <v>6157</v>
      </c>
      <c r="S13" s="305">
        <v>10</v>
      </c>
      <c r="T13" s="59" t="s">
        <v>4417</v>
      </c>
      <c r="U13" s="59" t="s">
        <v>5787</v>
      </c>
      <c r="V13" s="59" t="s">
        <v>4417</v>
      </c>
      <c r="W13" s="59" t="s">
        <v>5787</v>
      </c>
      <c r="X13" s="305" t="s">
        <v>4417</v>
      </c>
      <c r="Y13" s="305" t="s">
        <v>5787</v>
      </c>
      <c r="Z13" s="305" t="s">
        <v>6041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5802</v>
      </c>
      <c r="AX13" s="305" t="s">
        <v>6122</v>
      </c>
      <c r="AY13" s="21" t="s">
        <v>6122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6302</v>
      </c>
      <c r="BH13" s="305" t="s">
        <v>6197</v>
      </c>
      <c r="BI13" s="305" t="s">
        <v>6197</v>
      </c>
      <c r="BJ13" s="305">
        <v>2</v>
      </c>
      <c r="BK13" s="305">
        <v>4</v>
      </c>
      <c r="BL13" s="196" t="s">
        <v>5787</v>
      </c>
      <c r="BM13" s="197" t="s">
        <v>5787</v>
      </c>
      <c r="BN13" s="197" t="s">
        <v>5787</v>
      </c>
      <c r="BO13" s="197" t="s">
        <v>5787</v>
      </c>
      <c r="BP13" s="197" t="s">
        <v>5787</v>
      </c>
      <c r="BQ13" s="197" t="s">
        <v>5787</v>
      </c>
      <c r="BR13" s="197" t="s">
        <v>5787</v>
      </c>
      <c r="BS13" s="197" t="s">
        <v>5787</v>
      </c>
      <c r="BT13" s="196" t="s">
        <v>5787</v>
      </c>
      <c r="BU13" s="197" t="s">
        <v>5787</v>
      </c>
      <c r="BV13" s="197" t="s">
        <v>5787</v>
      </c>
      <c r="BW13" s="197" t="s">
        <v>5787</v>
      </c>
      <c r="BX13" s="197" t="s">
        <v>5787</v>
      </c>
      <c r="BY13" s="197" t="s">
        <v>5787</v>
      </c>
      <c r="BZ13" s="212" t="s">
        <v>5787</v>
      </c>
      <c r="CA13" s="197" t="s">
        <v>5787</v>
      </c>
      <c r="CB13" s="197" t="s">
        <v>5787</v>
      </c>
      <c r="CC13" s="197" t="s">
        <v>5787</v>
      </c>
      <c r="CD13" s="197" t="s">
        <v>5787</v>
      </c>
      <c r="CE13" s="197" t="s">
        <v>5787</v>
      </c>
      <c r="CF13" s="212" t="s">
        <v>5787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5787</v>
      </c>
      <c r="CZ13" s="202" t="s">
        <v>5787</v>
      </c>
      <c r="DA13" s="202" t="s">
        <v>5787</v>
      </c>
      <c r="DB13" s="203" t="s">
        <v>5787</v>
      </c>
      <c r="DC13" s="201" t="s">
        <v>5787</v>
      </c>
      <c r="DD13" s="202" t="s">
        <v>5787</v>
      </c>
      <c r="DE13" s="203" t="s">
        <v>5787</v>
      </c>
      <c r="DF13" s="274" t="s">
        <v>5787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4766</v>
      </c>
      <c r="DN13" s="305" t="s">
        <v>4432</v>
      </c>
      <c r="DO13" s="312" t="s">
        <v>4562</v>
      </c>
    </row>
    <row r="14" spans="1:119">
      <c r="A14" s="18">
        <v>9</v>
      </c>
      <c r="B14" s="317"/>
      <c r="C14" s="317"/>
      <c r="D14" s="458"/>
      <c r="E14" s="344"/>
      <c r="F14" s="317"/>
      <c r="G14" s="332"/>
      <c r="H14" s="332"/>
      <c r="I14" s="332"/>
      <c r="J14" s="286" t="s">
        <v>4401</v>
      </c>
      <c r="K14" s="307" t="s">
        <v>4380</v>
      </c>
      <c r="L14" s="305" t="s">
        <v>5787</v>
      </c>
      <c r="M14" s="307" t="s">
        <v>4504</v>
      </c>
      <c r="N14" s="305" t="s">
        <v>4697</v>
      </c>
      <c r="O14" s="18" t="s">
        <v>4503</v>
      </c>
      <c r="P14" s="305" t="s">
        <v>6301</v>
      </c>
      <c r="Q14" s="305" t="s">
        <v>4417</v>
      </c>
      <c r="R14" s="305" t="s">
        <v>6301</v>
      </c>
      <c r="S14" s="305" t="s">
        <v>5787</v>
      </c>
      <c r="T14" s="59" t="s">
        <v>4417</v>
      </c>
      <c r="U14" s="59" t="s">
        <v>5787</v>
      </c>
      <c r="V14" s="59" t="s">
        <v>4417</v>
      </c>
      <c r="W14" s="59" t="s">
        <v>5787</v>
      </c>
      <c r="X14" s="305" t="s">
        <v>4417</v>
      </c>
      <c r="Y14" s="305" t="s">
        <v>5787</v>
      </c>
      <c r="Z14" s="305" t="s">
        <v>6041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5802</v>
      </c>
      <c r="AX14" s="305" t="s">
        <v>6122</v>
      </c>
      <c r="AY14" s="21" t="s">
        <v>6122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6302</v>
      </c>
      <c r="BH14" s="305" t="s">
        <v>6197</v>
      </c>
      <c r="BI14" s="305" t="s">
        <v>6197</v>
      </c>
      <c r="BJ14" s="305">
        <v>2</v>
      </c>
      <c r="BK14" s="305">
        <v>4</v>
      </c>
      <c r="BL14" s="196" t="s">
        <v>5787</v>
      </c>
      <c r="BM14" s="197" t="s">
        <v>5787</v>
      </c>
      <c r="BN14" s="197" t="s">
        <v>5787</v>
      </c>
      <c r="BO14" s="197" t="s">
        <v>5787</v>
      </c>
      <c r="BP14" s="197" t="s">
        <v>5787</v>
      </c>
      <c r="BQ14" s="197" t="s">
        <v>5787</v>
      </c>
      <c r="BR14" s="197" t="s">
        <v>5787</v>
      </c>
      <c r="BS14" s="197" t="s">
        <v>5787</v>
      </c>
      <c r="BT14" s="196" t="s">
        <v>5787</v>
      </c>
      <c r="BU14" s="197" t="s">
        <v>5787</v>
      </c>
      <c r="BV14" s="197" t="s">
        <v>5787</v>
      </c>
      <c r="BW14" s="197" t="s">
        <v>5787</v>
      </c>
      <c r="BX14" s="197" t="s">
        <v>5787</v>
      </c>
      <c r="BY14" s="197" t="s">
        <v>5787</v>
      </c>
      <c r="BZ14" s="212" t="s">
        <v>5787</v>
      </c>
      <c r="CA14" s="197" t="s">
        <v>5787</v>
      </c>
      <c r="CB14" s="197" t="s">
        <v>5787</v>
      </c>
      <c r="CC14" s="197" t="s">
        <v>5787</v>
      </c>
      <c r="CD14" s="197" t="s">
        <v>5787</v>
      </c>
      <c r="CE14" s="197" t="s">
        <v>5787</v>
      </c>
      <c r="CF14" s="212" t="s">
        <v>5787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5787</v>
      </c>
      <c r="CZ14" s="202" t="s">
        <v>5787</v>
      </c>
      <c r="DA14" s="202" t="s">
        <v>5787</v>
      </c>
      <c r="DB14" s="203" t="s">
        <v>5787</v>
      </c>
      <c r="DC14" s="201" t="s">
        <v>5787</v>
      </c>
      <c r="DD14" s="202" t="s">
        <v>5787</v>
      </c>
      <c r="DE14" s="203" t="s">
        <v>5787</v>
      </c>
      <c r="DF14" s="274" t="s">
        <v>5787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4777</v>
      </c>
      <c r="DN14" s="305" t="s">
        <v>4432</v>
      </c>
      <c r="DO14" s="312" t="s">
        <v>4562</v>
      </c>
    </row>
    <row r="15" spans="1:119">
      <c r="A15" s="18">
        <v>10</v>
      </c>
      <c r="B15" s="317"/>
      <c r="C15" s="317"/>
      <c r="D15" s="458"/>
      <c r="E15" s="344"/>
      <c r="F15" s="317"/>
      <c r="G15" s="332"/>
      <c r="H15" s="332"/>
      <c r="I15" s="332"/>
      <c r="J15" s="286" t="s">
        <v>4402</v>
      </c>
      <c r="K15" s="307" t="s">
        <v>4380</v>
      </c>
      <c r="L15" s="305" t="s">
        <v>5787</v>
      </c>
      <c r="M15" s="307" t="s">
        <v>4504</v>
      </c>
      <c r="N15" s="305" t="s">
        <v>4697</v>
      </c>
      <c r="O15" s="18" t="s">
        <v>4503</v>
      </c>
      <c r="P15" s="305" t="s">
        <v>6301</v>
      </c>
      <c r="Q15" s="305" t="s">
        <v>4417</v>
      </c>
      <c r="R15" s="305" t="s">
        <v>6157</v>
      </c>
      <c r="S15" s="305">
        <v>10</v>
      </c>
      <c r="T15" s="59" t="s">
        <v>4417</v>
      </c>
      <c r="U15" s="59" t="s">
        <v>5787</v>
      </c>
      <c r="V15" s="59" t="s">
        <v>4417</v>
      </c>
      <c r="W15" s="59" t="s">
        <v>5787</v>
      </c>
      <c r="X15" s="305" t="s">
        <v>4417</v>
      </c>
      <c r="Y15" s="305" t="s">
        <v>5787</v>
      </c>
      <c r="Z15" s="305" t="s">
        <v>6041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5802</v>
      </c>
      <c r="AX15" s="305" t="s">
        <v>6122</v>
      </c>
      <c r="AY15" s="21" t="s">
        <v>6122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6302</v>
      </c>
      <c r="BH15" s="305" t="s">
        <v>6197</v>
      </c>
      <c r="BI15" s="305" t="s">
        <v>6197</v>
      </c>
      <c r="BJ15" s="305">
        <v>2</v>
      </c>
      <c r="BK15" s="305">
        <v>4</v>
      </c>
      <c r="BL15" s="196" t="s">
        <v>5787</v>
      </c>
      <c r="BM15" s="197" t="s">
        <v>5787</v>
      </c>
      <c r="BN15" s="197" t="s">
        <v>5787</v>
      </c>
      <c r="BO15" s="197" t="s">
        <v>5787</v>
      </c>
      <c r="BP15" s="197" t="s">
        <v>5787</v>
      </c>
      <c r="BQ15" s="197" t="s">
        <v>5787</v>
      </c>
      <c r="BR15" s="197" t="s">
        <v>5787</v>
      </c>
      <c r="BS15" s="197" t="s">
        <v>5787</v>
      </c>
      <c r="BT15" s="196" t="s">
        <v>5787</v>
      </c>
      <c r="BU15" s="197" t="s">
        <v>5787</v>
      </c>
      <c r="BV15" s="197" t="s">
        <v>5787</v>
      </c>
      <c r="BW15" s="197" t="s">
        <v>5787</v>
      </c>
      <c r="BX15" s="197" t="s">
        <v>5787</v>
      </c>
      <c r="BY15" s="197" t="s">
        <v>5787</v>
      </c>
      <c r="BZ15" s="212" t="s">
        <v>5787</v>
      </c>
      <c r="CA15" s="197" t="s">
        <v>5787</v>
      </c>
      <c r="CB15" s="197" t="s">
        <v>5787</v>
      </c>
      <c r="CC15" s="197" t="s">
        <v>5787</v>
      </c>
      <c r="CD15" s="197" t="s">
        <v>5787</v>
      </c>
      <c r="CE15" s="197" t="s">
        <v>5787</v>
      </c>
      <c r="CF15" s="212" t="s">
        <v>5787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5787</v>
      </c>
      <c r="CZ15" s="202" t="s">
        <v>5787</v>
      </c>
      <c r="DA15" s="202" t="s">
        <v>5787</v>
      </c>
      <c r="DB15" s="203" t="s">
        <v>5787</v>
      </c>
      <c r="DC15" s="201" t="s">
        <v>5787</v>
      </c>
      <c r="DD15" s="202" t="s">
        <v>5787</v>
      </c>
      <c r="DE15" s="203" t="s">
        <v>5787</v>
      </c>
      <c r="DF15" s="274" t="s">
        <v>5787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17"/>
      <c r="C16" s="317"/>
      <c r="D16" s="458"/>
      <c r="E16" s="344"/>
      <c r="F16" s="317"/>
      <c r="G16" s="332"/>
      <c r="H16" s="332"/>
      <c r="I16" s="332"/>
      <c r="J16" s="286" t="s">
        <v>4403</v>
      </c>
      <c r="K16" s="307" t="s">
        <v>4380</v>
      </c>
      <c r="L16" s="305" t="s">
        <v>5787</v>
      </c>
      <c r="M16" s="307" t="s">
        <v>4504</v>
      </c>
      <c r="N16" s="305" t="s">
        <v>4697</v>
      </c>
      <c r="O16" s="18" t="s">
        <v>4503</v>
      </c>
      <c r="P16" s="305" t="s">
        <v>6301</v>
      </c>
      <c r="Q16" s="305" t="s">
        <v>4417</v>
      </c>
      <c r="R16" s="305" t="s">
        <v>6301</v>
      </c>
      <c r="S16" s="305" t="s">
        <v>5787</v>
      </c>
      <c r="T16" s="59" t="s">
        <v>4417</v>
      </c>
      <c r="U16" s="59" t="s">
        <v>5787</v>
      </c>
      <c r="V16" s="59" t="s">
        <v>4417</v>
      </c>
      <c r="W16" s="59" t="s">
        <v>5787</v>
      </c>
      <c r="X16" s="305" t="s">
        <v>4417</v>
      </c>
      <c r="Y16" s="305" t="s">
        <v>5787</v>
      </c>
      <c r="Z16" s="305" t="s">
        <v>6041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5802</v>
      </c>
      <c r="AX16" s="305" t="s">
        <v>6122</v>
      </c>
      <c r="AY16" s="21" t="s">
        <v>6122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6302</v>
      </c>
      <c r="BH16" s="305" t="s">
        <v>6197</v>
      </c>
      <c r="BI16" s="305" t="s">
        <v>6197</v>
      </c>
      <c r="BJ16" s="305">
        <v>2</v>
      </c>
      <c r="BK16" s="305">
        <v>4</v>
      </c>
      <c r="BL16" s="196" t="s">
        <v>5787</v>
      </c>
      <c r="BM16" s="197" t="s">
        <v>5787</v>
      </c>
      <c r="BN16" s="197" t="s">
        <v>5787</v>
      </c>
      <c r="BO16" s="197" t="s">
        <v>5787</v>
      </c>
      <c r="BP16" s="197" t="s">
        <v>5787</v>
      </c>
      <c r="BQ16" s="197" t="s">
        <v>5787</v>
      </c>
      <c r="BR16" s="197" t="s">
        <v>5787</v>
      </c>
      <c r="BS16" s="197" t="s">
        <v>5787</v>
      </c>
      <c r="BT16" s="196" t="s">
        <v>5787</v>
      </c>
      <c r="BU16" s="197" t="s">
        <v>5787</v>
      </c>
      <c r="BV16" s="197" t="s">
        <v>5787</v>
      </c>
      <c r="BW16" s="197" t="s">
        <v>5787</v>
      </c>
      <c r="BX16" s="197" t="s">
        <v>5787</v>
      </c>
      <c r="BY16" s="197" t="s">
        <v>5787</v>
      </c>
      <c r="BZ16" s="212" t="s">
        <v>5787</v>
      </c>
      <c r="CA16" s="197" t="s">
        <v>5787</v>
      </c>
      <c r="CB16" s="197" t="s">
        <v>5787</v>
      </c>
      <c r="CC16" s="197" t="s">
        <v>5787</v>
      </c>
      <c r="CD16" s="197" t="s">
        <v>5787</v>
      </c>
      <c r="CE16" s="197" t="s">
        <v>5787</v>
      </c>
      <c r="CF16" s="212" t="s">
        <v>5787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5787</v>
      </c>
      <c r="CZ16" s="202" t="s">
        <v>5787</v>
      </c>
      <c r="DA16" s="202" t="s">
        <v>5787</v>
      </c>
      <c r="DB16" s="203" t="s">
        <v>5787</v>
      </c>
      <c r="DC16" s="201" t="s">
        <v>5787</v>
      </c>
      <c r="DD16" s="202" t="s">
        <v>5787</v>
      </c>
      <c r="DE16" s="203" t="s">
        <v>5787</v>
      </c>
      <c r="DF16" s="274" t="s">
        <v>5787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4766</v>
      </c>
      <c r="DN16" s="305" t="s">
        <v>4432</v>
      </c>
      <c r="DO16" s="312" t="s">
        <v>4562</v>
      </c>
    </row>
    <row r="17" spans="1:119">
      <c r="A17" s="18">
        <v>12</v>
      </c>
      <c r="B17" s="317"/>
      <c r="C17" s="317"/>
      <c r="D17" s="458"/>
      <c r="E17" s="344"/>
      <c r="F17" s="317"/>
      <c r="G17" s="332"/>
      <c r="H17" s="332"/>
      <c r="I17" s="332"/>
      <c r="J17" s="286" t="s">
        <v>4404</v>
      </c>
      <c r="K17" s="307" t="s">
        <v>4380</v>
      </c>
      <c r="L17" s="305" t="s">
        <v>5787</v>
      </c>
      <c r="M17" s="307" t="s">
        <v>4504</v>
      </c>
      <c r="N17" s="305" t="s">
        <v>4697</v>
      </c>
      <c r="O17" s="18" t="s">
        <v>4503</v>
      </c>
      <c r="P17" s="305" t="s">
        <v>6301</v>
      </c>
      <c r="Q17" s="305" t="s">
        <v>4417</v>
      </c>
      <c r="R17" s="305" t="s">
        <v>6301</v>
      </c>
      <c r="S17" s="305" t="s">
        <v>5787</v>
      </c>
      <c r="T17" s="59" t="s">
        <v>4417</v>
      </c>
      <c r="U17" s="59" t="s">
        <v>5787</v>
      </c>
      <c r="V17" s="59" t="s">
        <v>4417</v>
      </c>
      <c r="W17" s="59" t="s">
        <v>5787</v>
      </c>
      <c r="X17" s="305" t="s">
        <v>4417</v>
      </c>
      <c r="Y17" s="305" t="s">
        <v>5787</v>
      </c>
      <c r="Z17" s="305" t="s">
        <v>6041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5802</v>
      </c>
      <c r="AX17" s="305" t="s">
        <v>6122</v>
      </c>
      <c r="AY17" s="21" t="s">
        <v>6122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6302</v>
      </c>
      <c r="BH17" s="305" t="s">
        <v>6197</v>
      </c>
      <c r="BI17" s="305" t="s">
        <v>6197</v>
      </c>
      <c r="BJ17" s="305">
        <v>2</v>
      </c>
      <c r="BK17" s="305">
        <v>4</v>
      </c>
      <c r="BL17" s="196" t="s">
        <v>5787</v>
      </c>
      <c r="BM17" s="197" t="s">
        <v>5787</v>
      </c>
      <c r="BN17" s="197" t="s">
        <v>5787</v>
      </c>
      <c r="BO17" s="197" t="s">
        <v>5787</v>
      </c>
      <c r="BP17" s="197" t="s">
        <v>5787</v>
      </c>
      <c r="BQ17" s="197" t="s">
        <v>5787</v>
      </c>
      <c r="BR17" s="197" t="s">
        <v>5787</v>
      </c>
      <c r="BS17" s="197" t="s">
        <v>5787</v>
      </c>
      <c r="BT17" s="196" t="s">
        <v>5787</v>
      </c>
      <c r="BU17" s="197" t="s">
        <v>5787</v>
      </c>
      <c r="BV17" s="197" t="s">
        <v>5787</v>
      </c>
      <c r="BW17" s="197" t="s">
        <v>5787</v>
      </c>
      <c r="BX17" s="197" t="s">
        <v>5787</v>
      </c>
      <c r="BY17" s="197" t="s">
        <v>5787</v>
      </c>
      <c r="BZ17" s="212" t="s">
        <v>5787</v>
      </c>
      <c r="CA17" s="197" t="s">
        <v>5787</v>
      </c>
      <c r="CB17" s="197" t="s">
        <v>5787</v>
      </c>
      <c r="CC17" s="197" t="s">
        <v>5787</v>
      </c>
      <c r="CD17" s="197" t="s">
        <v>5787</v>
      </c>
      <c r="CE17" s="197" t="s">
        <v>5787</v>
      </c>
      <c r="CF17" s="212" t="s">
        <v>5787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5787</v>
      </c>
      <c r="CZ17" s="202" t="s">
        <v>5787</v>
      </c>
      <c r="DA17" s="202" t="s">
        <v>5787</v>
      </c>
      <c r="DB17" s="203" t="s">
        <v>5787</v>
      </c>
      <c r="DC17" s="201" t="s">
        <v>5787</v>
      </c>
      <c r="DD17" s="202" t="s">
        <v>5787</v>
      </c>
      <c r="DE17" s="203" t="s">
        <v>5787</v>
      </c>
      <c r="DF17" s="274" t="s">
        <v>5787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17"/>
      <c r="C18" s="317"/>
      <c r="D18" s="458"/>
      <c r="E18" s="344"/>
      <c r="F18" s="317"/>
      <c r="G18" s="332"/>
      <c r="H18" s="332"/>
      <c r="I18" s="332"/>
      <c r="J18" s="286" t="s">
        <v>4405</v>
      </c>
      <c r="K18" s="307" t="s">
        <v>4380</v>
      </c>
      <c r="L18" s="305" t="s">
        <v>5787</v>
      </c>
      <c r="M18" s="307" t="s">
        <v>4504</v>
      </c>
      <c r="N18" s="305" t="s">
        <v>4697</v>
      </c>
      <c r="O18" s="18" t="s">
        <v>4503</v>
      </c>
      <c r="P18" s="305" t="s">
        <v>6301</v>
      </c>
      <c r="Q18" s="305" t="s">
        <v>4417</v>
      </c>
      <c r="R18" s="305" t="s">
        <v>6301</v>
      </c>
      <c r="S18" s="305" t="s">
        <v>5787</v>
      </c>
      <c r="T18" s="59" t="s">
        <v>4417</v>
      </c>
      <c r="U18" s="59" t="s">
        <v>5787</v>
      </c>
      <c r="V18" s="59" t="s">
        <v>4417</v>
      </c>
      <c r="W18" s="59" t="s">
        <v>5787</v>
      </c>
      <c r="X18" s="305" t="s">
        <v>4417</v>
      </c>
      <c r="Y18" s="305" t="s">
        <v>5787</v>
      </c>
      <c r="Z18" s="305" t="s">
        <v>6041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5802</v>
      </c>
      <c r="AX18" s="305" t="s">
        <v>6122</v>
      </c>
      <c r="AY18" s="21" t="s">
        <v>6122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6302</v>
      </c>
      <c r="BH18" s="305" t="s">
        <v>6197</v>
      </c>
      <c r="BI18" s="305" t="s">
        <v>6197</v>
      </c>
      <c r="BJ18" s="305">
        <v>2</v>
      </c>
      <c r="BK18" s="305">
        <v>4</v>
      </c>
      <c r="BL18" s="196" t="s">
        <v>5787</v>
      </c>
      <c r="BM18" s="197" t="s">
        <v>5787</v>
      </c>
      <c r="BN18" s="197" t="s">
        <v>5787</v>
      </c>
      <c r="BO18" s="197" t="s">
        <v>5787</v>
      </c>
      <c r="BP18" s="197" t="s">
        <v>5787</v>
      </c>
      <c r="BQ18" s="197" t="s">
        <v>5787</v>
      </c>
      <c r="BR18" s="197" t="s">
        <v>5787</v>
      </c>
      <c r="BS18" s="197" t="s">
        <v>5787</v>
      </c>
      <c r="BT18" s="196" t="s">
        <v>5787</v>
      </c>
      <c r="BU18" s="197" t="s">
        <v>5787</v>
      </c>
      <c r="BV18" s="197" t="s">
        <v>5787</v>
      </c>
      <c r="BW18" s="197" t="s">
        <v>5787</v>
      </c>
      <c r="BX18" s="197" t="s">
        <v>5787</v>
      </c>
      <c r="BY18" s="197" t="s">
        <v>5787</v>
      </c>
      <c r="BZ18" s="212" t="s">
        <v>5787</v>
      </c>
      <c r="CA18" s="197" t="s">
        <v>5787</v>
      </c>
      <c r="CB18" s="197" t="s">
        <v>5787</v>
      </c>
      <c r="CC18" s="197" t="s">
        <v>5787</v>
      </c>
      <c r="CD18" s="197" t="s">
        <v>5787</v>
      </c>
      <c r="CE18" s="197" t="s">
        <v>5787</v>
      </c>
      <c r="CF18" s="212" t="s">
        <v>5787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5787</v>
      </c>
      <c r="CZ18" s="202" t="s">
        <v>5787</v>
      </c>
      <c r="DA18" s="202" t="s">
        <v>5787</v>
      </c>
      <c r="DB18" s="203" t="s">
        <v>5787</v>
      </c>
      <c r="DC18" s="201" t="s">
        <v>5787</v>
      </c>
      <c r="DD18" s="202" t="s">
        <v>5787</v>
      </c>
      <c r="DE18" s="203" t="s">
        <v>5787</v>
      </c>
      <c r="DF18" s="274" t="s">
        <v>5787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17"/>
      <c r="C19" s="317"/>
      <c r="D19" s="458"/>
      <c r="E19" s="344"/>
      <c r="F19" s="317"/>
      <c r="G19" s="332"/>
      <c r="H19" s="332"/>
      <c r="I19" s="332"/>
      <c r="J19" s="286" t="s">
        <v>4406</v>
      </c>
      <c r="K19" s="307" t="s">
        <v>4380</v>
      </c>
      <c r="L19" s="305" t="s">
        <v>5787</v>
      </c>
      <c r="M19" s="307" t="s">
        <v>4504</v>
      </c>
      <c r="N19" s="305" t="s">
        <v>4697</v>
      </c>
      <c r="O19" s="18" t="s">
        <v>4503</v>
      </c>
      <c r="P19" s="305" t="s">
        <v>6301</v>
      </c>
      <c r="Q19" s="305" t="s">
        <v>4417</v>
      </c>
      <c r="R19" s="305" t="s">
        <v>6157</v>
      </c>
      <c r="S19" s="305">
        <v>6</v>
      </c>
      <c r="T19" s="59" t="s">
        <v>4417</v>
      </c>
      <c r="U19" s="59" t="s">
        <v>5787</v>
      </c>
      <c r="V19" s="59" t="s">
        <v>4417</v>
      </c>
      <c r="W19" s="59" t="s">
        <v>5787</v>
      </c>
      <c r="X19" s="305" t="s">
        <v>4417</v>
      </c>
      <c r="Y19" s="305" t="s">
        <v>5787</v>
      </c>
      <c r="Z19" s="305" t="s">
        <v>6041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5802</v>
      </c>
      <c r="AX19" s="305" t="s">
        <v>6122</v>
      </c>
      <c r="AY19" s="21" t="s">
        <v>6122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6302</v>
      </c>
      <c r="BH19" s="305" t="s">
        <v>6197</v>
      </c>
      <c r="BI19" s="305" t="s">
        <v>6197</v>
      </c>
      <c r="BJ19" s="305">
        <v>2</v>
      </c>
      <c r="BK19" s="305">
        <v>4</v>
      </c>
      <c r="BL19" s="196" t="s">
        <v>5787</v>
      </c>
      <c r="BM19" s="197" t="s">
        <v>5787</v>
      </c>
      <c r="BN19" s="197" t="s">
        <v>5787</v>
      </c>
      <c r="BO19" s="197" t="s">
        <v>5787</v>
      </c>
      <c r="BP19" s="197" t="s">
        <v>5787</v>
      </c>
      <c r="BQ19" s="197" t="s">
        <v>5787</v>
      </c>
      <c r="BR19" s="197" t="s">
        <v>5787</v>
      </c>
      <c r="BS19" s="197" t="s">
        <v>5787</v>
      </c>
      <c r="BT19" s="196" t="s">
        <v>5787</v>
      </c>
      <c r="BU19" s="197" t="s">
        <v>5787</v>
      </c>
      <c r="BV19" s="197" t="s">
        <v>5787</v>
      </c>
      <c r="BW19" s="197" t="s">
        <v>5787</v>
      </c>
      <c r="BX19" s="197" t="s">
        <v>5787</v>
      </c>
      <c r="BY19" s="197" t="s">
        <v>5787</v>
      </c>
      <c r="BZ19" s="212" t="s">
        <v>5787</v>
      </c>
      <c r="CA19" s="197" t="s">
        <v>5787</v>
      </c>
      <c r="CB19" s="197" t="s">
        <v>5787</v>
      </c>
      <c r="CC19" s="197" t="s">
        <v>5787</v>
      </c>
      <c r="CD19" s="197" t="s">
        <v>5787</v>
      </c>
      <c r="CE19" s="197" t="s">
        <v>5787</v>
      </c>
      <c r="CF19" s="212" t="s">
        <v>5787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5787</v>
      </c>
      <c r="CZ19" s="202" t="s">
        <v>5787</v>
      </c>
      <c r="DA19" s="202" t="s">
        <v>5787</v>
      </c>
      <c r="DB19" s="203" t="s">
        <v>5787</v>
      </c>
      <c r="DC19" s="201" t="s">
        <v>5787</v>
      </c>
      <c r="DD19" s="202" t="s">
        <v>5787</v>
      </c>
      <c r="DE19" s="203" t="s">
        <v>5787</v>
      </c>
      <c r="DF19" s="274" t="s">
        <v>5787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4766</v>
      </c>
      <c r="DN19" s="305" t="s">
        <v>4432</v>
      </c>
      <c r="DO19" s="312" t="s">
        <v>4562</v>
      </c>
    </row>
    <row r="20" spans="1:119">
      <c r="A20" s="18">
        <v>15</v>
      </c>
      <c r="B20" s="317"/>
      <c r="C20" s="317"/>
      <c r="D20" s="458"/>
      <c r="E20" s="344"/>
      <c r="F20" s="317"/>
      <c r="G20" s="332"/>
      <c r="H20" s="332"/>
      <c r="I20" s="332"/>
      <c r="J20" s="286" t="s">
        <v>4407</v>
      </c>
      <c r="K20" s="307" t="s">
        <v>4380</v>
      </c>
      <c r="L20" s="305" t="s">
        <v>5787</v>
      </c>
      <c r="M20" s="307" t="s">
        <v>4504</v>
      </c>
      <c r="N20" s="305" t="s">
        <v>4697</v>
      </c>
      <c r="O20" s="18" t="s">
        <v>4503</v>
      </c>
      <c r="P20" s="305" t="s">
        <v>6301</v>
      </c>
      <c r="Q20" s="305" t="s">
        <v>4417</v>
      </c>
      <c r="R20" s="305" t="s">
        <v>6157</v>
      </c>
      <c r="S20" s="305">
        <v>6</v>
      </c>
      <c r="T20" s="59" t="s">
        <v>4417</v>
      </c>
      <c r="U20" s="59" t="s">
        <v>5787</v>
      </c>
      <c r="V20" s="59" t="s">
        <v>4417</v>
      </c>
      <c r="W20" s="59" t="s">
        <v>5787</v>
      </c>
      <c r="X20" s="305" t="s">
        <v>4417</v>
      </c>
      <c r="Y20" s="305" t="s">
        <v>5787</v>
      </c>
      <c r="Z20" s="305" t="s">
        <v>6041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5802</v>
      </c>
      <c r="AX20" s="305" t="s">
        <v>6122</v>
      </c>
      <c r="AY20" s="21" t="s">
        <v>6122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6302</v>
      </c>
      <c r="BH20" s="305" t="s">
        <v>6197</v>
      </c>
      <c r="BI20" s="305" t="s">
        <v>6197</v>
      </c>
      <c r="BJ20" s="305">
        <v>2</v>
      </c>
      <c r="BK20" s="305">
        <v>4</v>
      </c>
      <c r="BL20" s="196" t="s">
        <v>5787</v>
      </c>
      <c r="BM20" s="197" t="s">
        <v>5787</v>
      </c>
      <c r="BN20" s="197" t="s">
        <v>5787</v>
      </c>
      <c r="BO20" s="197" t="s">
        <v>5787</v>
      </c>
      <c r="BP20" s="197" t="s">
        <v>5787</v>
      </c>
      <c r="BQ20" s="197" t="s">
        <v>5787</v>
      </c>
      <c r="BR20" s="197" t="s">
        <v>5787</v>
      </c>
      <c r="BS20" s="197" t="s">
        <v>5787</v>
      </c>
      <c r="BT20" s="196" t="s">
        <v>5787</v>
      </c>
      <c r="BU20" s="197" t="s">
        <v>5787</v>
      </c>
      <c r="BV20" s="197" t="s">
        <v>5787</v>
      </c>
      <c r="BW20" s="197" t="s">
        <v>5787</v>
      </c>
      <c r="BX20" s="197" t="s">
        <v>5787</v>
      </c>
      <c r="BY20" s="197" t="s">
        <v>5787</v>
      </c>
      <c r="BZ20" s="212" t="s">
        <v>5787</v>
      </c>
      <c r="CA20" s="197" t="s">
        <v>5787</v>
      </c>
      <c r="CB20" s="197" t="s">
        <v>5787</v>
      </c>
      <c r="CC20" s="197" t="s">
        <v>5787</v>
      </c>
      <c r="CD20" s="197" t="s">
        <v>5787</v>
      </c>
      <c r="CE20" s="197" t="s">
        <v>5787</v>
      </c>
      <c r="CF20" s="212" t="s">
        <v>5787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5787</v>
      </c>
      <c r="CZ20" s="202" t="s">
        <v>5787</v>
      </c>
      <c r="DA20" s="202" t="s">
        <v>5787</v>
      </c>
      <c r="DB20" s="203" t="s">
        <v>5787</v>
      </c>
      <c r="DC20" s="201" t="s">
        <v>5787</v>
      </c>
      <c r="DD20" s="202" t="s">
        <v>5787</v>
      </c>
      <c r="DE20" s="203" t="s">
        <v>5787</v>
      </c>
      <c r="DF20" s="274" t="s">
        <v>5787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17"/>
      <c r="C21" s="317"/>
      <c r="D21" s="458"/>
      <c r="E21" s="344"/>
      <c r="F21" s="317"/>
      <c r="G21" s="332"/>
      <c r="H21" s="332"/>
      <c r="I21" s="332"/>
      <c r="J21" s="286" t="s">
        <v>4408</v>
      </c>
      <c r="K21" s="307" t="s">
        <v>4380</v>
      </c>
      <c r="L21" s="305" t="s">
        <v>5787</v>
      </c>
      <c r="M21" s="307" t="s">
        <v>4504</v>
      </c>
      <c r="N21" s="305" t="s">
        <v>4697</v>
      </c>
      <c r="O21" s="18" t="s">
        <v>4503</v>
      </c>
      <c r="P21" s="305" t="s">
        <v>6301</v>
      </c>
      <c r="Q21" s="305" t="s">
        <v>4417</v>
      </c>
      <c r="R21" s="305" t="s">
        <v>6157</v>
      </c>
      <c r="S21" s="305">
        <v>6</v>
      </c>
      <c r="T21" s="59" t="s">
        <v>4417</v>
      </c>
      <c r="U21" s="59" t="s">
        <v>5787</v>
      </c>
      <c r="V21" s="59" t="s">
        <v>4417</v>
      </c>
      <c r="W21" s="59" t="s">
        <v>5787</v>
      </c>
      <c r="X21" s="305" t="s">
        <v>4417</v>
      </c>
      <c r="Y21" s="305" t="s">
        <v>5787</v>
      </c>
      <c r="Z21" s="305" t="s">
        <v>6041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5802</v>
      </c>
      <c r="AX21" s="305" t="s">
        <v>6122</v>
      </c>
      <c r="AY21" s="21" t="s">
        <v>6122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6302</v>
      </c>
      <c r="BH21" s="305" t="s">
        <v>6197</v>
      </c>
      <c r="BI21" s="305" t="s">
        <v>6197</v>
      </c>
      <c r="BJ21" s="305">
        <v>2</v>
      </c>
      <c r="BK21" s="305">
        <v>4</v>
      </c>
      <c r="BL21" s="196" t="s">
        <v>5787</v>
      </c>
      <c r="BM21" s="197" t="s">
        <v>5787</v>
      </c>
      <c r="BN21" s="197" t="s">
        <v>5787</v>
      </c>
      <c r="BO21" s="197" t="s">
        <v>5787</v>
      </c>
      <c r="BP21" s="197" t="s">
        <v>5787</v>
      </c>
      <c r="BQ21" s="197" t="s">
        <v>5787</v>
      </c>
      <c r="BR21" s="197" t="s">
        <v>5787</v>
      </c>
      <c r="BS21" s="197" t="s">
        <v>5787</v>
      </c>
      <c r="BT21" s="196" t="s">
        <v>5787</v>
      </c>
      <c r="BU21" s="197" t="s">
        <v>5787</v>
      </c>
      <c r="BV21" s="197" t="s">
        <v>5787</v>
      </c>
      <c r="BW21" s="197" t="s">
        <v>5787</v>
      </c>
      <c r="BX21" s="197" t="s">
        <v>5787</v>
      </c>
      <c r="BY21" s="197" t="s">
        <v>5787</v>
      </c>
      <c r="BZ21" s="212" t="s">
        <v>5787</v>
      </c>
      <c r="CA21" s="197" t="s">
        <v>5787</v>
      </c>
      <c r="CB21" s="197" t="s">
        <v>5787</v>
      </c>
      <c r="CC21" s="197" t="s">
        <v>5787</v>
      </c>
      <c r="CD21" s="197" t="s">
        <v>5787</v>
      </c>
      <c r="CE21" s="197" t="s">
        <v>5787</v>
      </c>
      <c r="CF21" s="212" t="s">
        <v>5787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5787</v>
      </c>
      <c r="CZ21" s="202" t="s">
        <v>5787</v>
      </c>
      <c r="DA21" s="202" t="s">
        <v>5787</v>
      </c>
      <c r="DB21" s="203" t="s">
        <v>5787</v>
      </c>
      <c r="DC21" s="201" t="s">
        <v>5787</v>
      </c>
      <c r="DD21" s="202" t="s">
        <v>5787</v>
      </c>
      <c r="DE21" s="203" t="s">
        <v>5787</v>
      </c>
      <c r="DF21" s="274" t="s">
        <v>5787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17"/>
      <c r="C22" s="317"/>
      <c r="D22" s="458"/>
      <c r="E22" s="344"/>
      <c r="F22" s="317"/>
      <c r="G22" s="332"/>
      <c r="H22" s="332"/>
      <c r="I22" s="332"/>
      <c r="J22" s="286" t="s">
        <v>4409</v>
      </c>
      <c r="K22" s="307" t="s">
        <v>4380</v>
      </c>
      <c r="L22" s="305" t="s">
        <v>5787</v>
      </c>
      <c r="M22" s="307" t="s">
        <v>4504</v>
      </c>
      <c r="N22" s="305" t="s">
        <v>4697</v>
      </c>
      <c r="O22" s="18" t="s">
        <v>4503</v>
      </c>
      <c r="P22" s="305" t="s">
        <v>6301</v>
      </c>
      <c r="Q22" s="305" t="s">
        <v>4417</v>
      </c>
      <c r="R22" s="305" t="s">
        <v>6301</v>
      </c>
      <c r="S22" s="305" t="s">
        <v>5787</v>
      </c>
      <c r="T22" s="59" t="s">
        <v>4417</v>
      </c>
      <c r="U22" s="59" t="s">
        <v>5787</v>
      </c>
      <c r="V22" s="59" t="s">
        <v>4417</v>
      </c>
      <c r="W22" s="59" t="s">
        <v>5787</v>
      </c>
      <c r="X22" s="305" t="s">
        <v>4417</v>
      </c>
      <c r="Y22" s="305" t="s">
        <v>5787</v>
      </c>
      <c r="Z22" s="305" t="s">
        <v>6041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5802</v>
      </c>
      <c r="AX22" s="305" t="s">
        <v>6122</v>
      </c>
      <c r="AY22" s="21" t="s">
        <v>6122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6302</v>
      </c>
      <c r="BH22" s="305" t="s">
        <v>6197</v>
      </c>
      <c r="BI22" s="305" t="s">
        <v>6197</v>
      </c>
      <c r="BJ22" s="305">
        <v>2</v>
      </c>
      <c r="BK22" s="305">
        <v>4</v>
      </c>
      <c r="BL22" s="196" t="s">
        <v>5787</v>
      </c>
      <c r="BM22" s="197" t="s">
        <v>5787</v>
      </c>
      <c r="BN22" s="197" t="s">
        <v>5787</v>
      </c>
      <c r="BO22" s="197" t="s">
        <v>5787</v>
      </c>
      <c r="BP22" s="197" t="s">
        <v>5787</v>
      </c>
      <c r="BQ22" s="197" t="s">
        <v>5787</v>
      </c>
      <c r="BR22" s="197" t="s">
        <v>5787</v>
      </c>
      <c r="BS22" s="197" t="s">
        <v>5787</v>
      </c>
      <c r="BT22" s="196" t="s">
        <v>5787</v>
      </c>
      <c r="BU22" s="197" t="s">
        <v>5787</v>
      </c>
      <c r="BV22" s="197" t="s">
        <v>5787</v>
      </c>
      <c r="BW22" s="197" t="s">
        <v>5787</v>
      </c>
      <c r="BX22" s="197" t="s">
        <v>5787</v>
      </c>
      <c r="BY22" s="197" t="s">
        <v>5787</v>
      </c>
      <c r="BZ22" s="212" t="s">
        <v>5787</v>
      </c>
      <c r="CA22" s="197" t="s">
        <v>5787</v>
      </c>
      <c r="CB22" s="197" t="s">
        <v>5787</v>
      </c>
      <c r="CC22" s="197" t="s">
        <v>5787</v>
      </c>
      <c r="CD22" s="197" t="s">
        <v>5787</v>
      </c>
      <c r="CE22" s="197" t="s">
        <v>5787</v>
      </c>
      <c r="CF22" s="212" t="s">
        <v>5787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5787</v>
      </c>
      <c r="CZ22" s="202" t="s">
        <v>5787</v>
      </c>
      <c r="DA22" s="202" t="s">
        <v>5787</v>
      </c>
      <c r="DB22" s="203" t="s">
        <v>5787</v>
      </c>
      <c r="DC22" s="201" t="s">
        <v>5787</v>
      </c>
      <c r="DD22" s="202" t="s">
        <v>5787</v>
      </c>
      <c r="DE22" s="203" t="s">
        <v>5787</v>
      </c>
      <c r="DF22" s="274" t="s">
        <v>5787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4766</v>
      </c>
      <c r="DN22" s="305" t="s">
        <v>4432</v>
      </c>
      <c r="DO22" s="312" t="s">
        <v>4562</v>
      </c>
    </row>
    <row r="23" spans="1:119">
      <c r="A23" s="18">
        <v>18</v>
      </c>
      <c r="B23" s="317"/>
      <c r="C23" s="317"/>
      <c r="D23" s="458"/>
      <c r="E23" s="344"/>
      <c r="F23" s="317"/>
      <c r="G23" s="332"/>
      <c r="H23" s="332"/>
      <c r="I23" s="332"/>
      <c r="J23" s="286" t="s">
        <v>4410</v>
      </c>
      <c r="K23" s="307" t="s">
        <v>4380</v>
      </c>
      <c r="L23" s="305" t="s">
        <v>5787</v>
      </c>
      <c r="M23" s="307" t="s">
        <v>4504</v>
      </c>
      <c r="N23" s="305" t="s">
        <v>4697</v>
      </c>
      <c r="O23" s="18" t="s">
        <v>4503</v>
      </c>
      <c r="P23" s="305" t="s">
        <v>6301</v>
      </c>
      <c r="Q23" s="305" t="s">
        <v>4417</v>
      </c>
      <c r="R23" s="305" t="s">
        <v>6301</v>
      </c>
      <c r="S23" s="305" t="s">
        <v>5787</v>
      </c>
      <c r="T23" s="59" t="s">
        <v>4417</v>
      </c>
      <c r="U23" s="59" t="s">
        <v>5787</v>
      </c>
      <c r="V23" s="59" t="s">
        <v>4417</v>
      </c>
      <c r="W23" s="59" t="s">
        <v>5787</v>
      </c>
      <c r="X23" s="305" t="s">
        <v>4417</v>
      </c>
      <c r="Y23" s="305" t="s">
        <v>5787</v>
      </c>
      <c r="Z23" s="305" t="s">
        <v>6041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5802</v>
      </c>
      <c r="AX23" s="305" t="s">
        <v>6122</v>
      </c>
      <c r="AY23" s="21" t="s">
        <v>6122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6302</v>
      </c>
      <c r="BH23" s="305" t="s">
        <v>6197</v>
      </c>
      <c r="BI23" s="305" t="s">
        <v>6197</v>
      </c>
      <c r="BJ23" s="305">
        <v>2</v>
      </c>
      <c r="BK23" s="305">
        <v>4</v>
      </c>
      <c r="BL23" s="196" t="s">
        <v>5787</v>
      </c>
      <c r="BM23" s="197" t="s">
        <v>5787</v>
      </c>
      <c r="BN23" s="197" t="s">
        <v>5787</v>
      </c>
      <c r="BO23" s="197" t="s">
        <v>5787</v>
      </c>
      <c r="BP23" s="197" t="s">
        <v>5787</v>
      </c>
      <c r="BQ23" s="197" t="s">
        <v>5787</v>
      </c>
      <c r="BR23" s="197" t="s">
        <v>5787</v>
      </c>
      <c r="BS23" s="197" t="s">
        <v>5787</v>
      </c>
      <c r="BT23" s="196" t="s">
        <v>5787</v>
      </c>
      <c r="BU23" s="197" t="s">
        <v>5787</v>
      </c>
      <c r="BV23" s="197" t="s">
        <v>5787</v>
      </c>
      <c r="BW23" s="197" t="s">
        <v>5787</v>
      </c>
      <c r="BX23" s="197" t="s">
        <v>5787</v>
      </c>
      <c r="BY23" s="197" t="s">
        <v>5787</v>
      </c>
      <c r="BZ23" s="212" t="s">
        <v>5787</v>
      </c>
      <c r="CA23" s="197" t="s">
        <v>5787</v>
      </c>
      <c r="CB23" s="197" t="s">
        <v>5787</v>
      </c>
      <c r="CC23" s="197" t="s">
        <v>5787</v>
      </c>
      <c r="CD23" s="197" t="s">
        <v>5787</v>
      </c>
      <c r="CE23" s="197" t="s">
        <v>5787</v>
      </c>
      <c r="CF23" s="212" t="s">
        <v>5787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5787</v>
      </c>
      <c r="CZ23" s="202" t="s">
        <v>5787</v>
      </c>
      <c r="DA23" s="202" t="s">
        <v>5787</v>
      </c>
      <c r="DB23" s="203" t="s">
        <v>5787</v>
      </c>
      <c r="DC23" s="201" t="s">
        <v>5787</v>
      </c>
      <c r="DD23" s="202" t="s">
        <v>5787</v>
      </c>
      <c r="DE23" s="203" t="s">
        <v>5787</v>
      </c>
      <c r="DF23" s="274" t="s">
        <v>5787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4767</v>
      </c>
      <c r="DN23" s="305" t="s">
        <v>4432</v>
      </c>
      <c r="DO23" s="312" t="s">
        <v>4562</v>
      </c>
    </row>
    <row r="24" spans="1:119">
      <c r="A24" s="18">
        <v>19</v>
      </c>
      <c r="B24" s="317"/>
      <c r="C24" s="317"/>
      <c r="D24" s="458"/>
      <c r="E24" s="344"/>
      <c r="F24" s="317"/>
      <c r="G24" s="332"/>
      <c r="H24" s="332"/>
      <c r="I24" s="332"/>
      <c r="J24" s="286" t="s">
        <v>4411</v>
      </c>
      <c r="K24" s="307" t="s">
        <v>4380</v>
      </c>
      <c r="L24" s="305" t="s">
        <v>5787</v>
      </c>
      <c r="M24" s="307" t="s">
        <v>4504</v>
      </c>
      <c r="N24" s="305" t="s">
        <v>4697</v>
      </c>
      <c r="O24" s="18" t="s">
        <v>4503</v>
      </c>
      <c r="P24" s="305" t="s">
        <v>6301</v>
      </c>
      <c r="Q24" s="305" t="s">
        <v>4417</v>
      </c>
      <c r="R24" s="305" t="s">
        <v>6301</v>
      </c>
      <c r="S24" s="305" t="s">
        <v>5787</v>
      </c>
      <c r="T24" s="59" t="s">
        <v>4417</v>
      </c>
      <c r="U24" s="59" t="s">
        <v>5787</v>
      </c>
      <c r="V24" s="59" t="s">
        <v>4417</v>
      </c>
      <c r="W24" s="59" t="s">
        <v>5787</v>
      </c>
      <c r="X24" s="305" t="s">
        <v>4417</v>
      </c>
      <c r="Y24" s="305" t="s">
        <v>5787</v>
      </c>
      <c r="Z24" s="305" t="s">
        <v>6041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5802</v>
      </c>
      <c r="AX24" s="305" t="s">
        <v>6122</v>
      </c>
      <c r="AY24" s="21" t="s">
        <v>6122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6302</v>
      </c>
      <c r="BH24" s="305" t="s">
        <v>6197</v>
      </c>
      <c r="BI24" s="305" t="s">
        <v>6197</v>
      </c>
      <c r="BJ24" s="305">
        <v>2</v>
      </c>
      <c r="BK24" s="305">
        <v>4</v>
      </c>
      <c r="BL24" s="196" t="s">
        <v>5787</v>
      </c>
      <c r="BM24" s="197" t="s">
        <v>5787</v>
      </c>
      <c r="BN24" s="197" t="s">
        <v>5787</v>
      </c>
      <c r="BO24" s="197" t="s">
        <v>5787</v>
      </c>
      <c r="BP24" s="197" t="s">
        <v>5787</v>
      </c>
      <c r="BQ24" s="197" t="s">
        <v>5787</v>
      </c>
      <c r="BR24" s="197" t="s">
        <v>5787</v>
      </c>
      <c r="BS24" s="197" t="s">
        <v>5787</v>
      </c>
      <c r="BT24" s="196" t="s">
        <v>5787</v>
      </c>
      <c r="BU24" s="197" t="s">
        <v>5787</v>
      </c>
      <c r="BV24" s="197" t="s">
        <v>5787</v>
      </c>
      <c r="BW24" s="197" t="s">
        <v>5787</v>
      </c>
      <c r="BX24" s="197" t="s">
        <v>5787</v>
      </c>
      <c r="BY24" s="197" t="s">
        <v>5787</v>
      </c>
      <c r="BZ24" s="212" t="s">
        <v>5787</v>
      </c>
      <c r="CA24" s="197" t="s">
        <v>5787</v>
      </c>
      <c r="CB24" s="197" t="s">
        <v>5787</v>
      </c>
      <c r="CC24" s="197" t="s">
        <v>5787</v>
      </c>
      <c r="CD24" s="197" t="s">
        <v>5787</v>
      </c>
      <c r="CE24" s="197" t="s">
        <v>5787</v>
      </c>
      <c r="CF24" s="212" t="s">
        <v>5787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5787</v>
      </c>
      <c r="CZ24" s="202" t="s">
        <v>5787</v>
      </c>
      <c r="DA24" s="202" t="s">
        <v>5787</v>
      </c>
      <c r="DB24" s="203" t="s">
        <v>5787</v>
      </c>
      <c r="DC24" s="201" t="s">
        <v>5787</v>
      </c>
      <c r="DD24" s="202" t="s">
        <v>5787</v>
      </c>
      <c r="DE24" s="203" t="s">
        <v>5787</v>
      </c>
      <c r="DF24" s="274" t="s">
        <v>5787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17"/>
      <c r="C25" s="317"/>
      <c r="D25" s="458"/>
      <c r="E25" s="344"/>
      <c r="F25" s="317"/>
      <c r="G25" s="332"/>
      <c r="H25" s="332"/>
      <c r="I25" s="332"/>
      <c r="J25" s="286" t="s">
        <v>4412</v>
      </c>
      <c r="K25" s="307" t="s">
        <v>4380</v>
      </c>
      <c r="L25" s="305" t="s">
        <v>5787</v>
      </c>
      <c r="M25" s="307" t="s">
        <v>4504</v>
      </c>
      <c r="N25" s="305" t="s">
        <v>4697</v>
      </c>
      <c r="O25" s="18" t="s">
        <v>4503</v>
      </c>
      <c r="P25" s="305" t="s">
        <v>6301</v>
      </c>
      <c r="Q25" s="305" t="s">
        <v>4417</v>
      </c>
      <c r="R25" s="305" t="s">
        <v>6157</v>
      </c>
      <c r="S25" s="305">
        <v>6</v>
      </c>
      <c r="T25" s="59" t="s">
        <v>4417</v>
      </c>
      <c r="U25" s="59" t="s">
        <v>5787</v>
      </c>
      <c r="V25" s="59" t="s">
        <v>4417</v>
      </c>
      <c r="W25" s="59" t="s">
        <v>5787</v>
      </c>
      <c r="X25" s="305" t="s">
        <v>4417</v>
      </c>
      <c r="Y25" s="305" t="s">
        <v>5787</v>
      </c>
      <c r="Z25" s="305" t="s">
        <v>6041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5802</v>
      </c>
      <c r="AX25" s="305" t="s">
        <v>6122</v>
      </c>
      <c r="AY25" s="21" t="s">
        <v>6122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6302</v>
      </c>
      <c r="BH25" s="305" t="s">
        <v>6197</v>
      </c>
      <c r="BI25" s="305" t="s">
        <v>6197</v>
      </c>
      <c r="BJ25" s="305">
        <v>2</v>
      </c>
      <c r="BK25" s="305">
        <v>4</v>
      </c>
      <c r="BL25" s="196" t="s">
        <v>5787</v>
      </c>
      <c r="BM25" s="197" t="s">
        <v>5787</v>
      </c>
      <c r="BN25" s="197" t="s">
        <v>5787</v>
      </c>
      <c r="BO25" s="197" t="s">
        <v>5787</v>
      </c>
      <c r="BP25" s="197" t="s">
        <v>5787</v>
      </c>
      <c r="BQ25" s="197" t="s">
        <v>5787</v>
      </c>
      <c r="BR25" s="197" t="s">
        <v>5787</v>
      </c>
      <c r="BS25" s="197" t="s">
        <v>5787</v>
      </c>
      <c r="BT25" s="196" t="s">
        <v>5787</v>
      </c>
      <c r="BU25" s="197" t="s">
        <v>5787</v>
      </c>
      <c r="BV25" s="197" t="s">
        <v>5787</v>
      </c>
      <c r="BW25" s="197" t="s">
        <v>5787</v>
      </c>
      <c r="BX25" s="197" t="s">
        <v>5787</v>
      </c>
      <c r="BY25" s="197" t="s">
        <v>5787</v>
      </c>
      <c r="BZ25" s="212" t="s">
        <v>5787</v>
      </c>
      <c r="CA25" s="197" t="s">
        <v>5787</v>
      </c>
      <c r="CB25" s="197" t="s">
        <v>5787</v>
      </c>
      <c r="CC25" s="197" t="s">
        <v>5787</v>
      </c>
      <c r="CD25" s="197" t="s">
        <v>5787</v>
      </c>
      <c r="CE25" s="197" t="s">
        <v>5787</v>
      </c>
      <c r="CF25" s="212" t="s">
        <v>5787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5787</v>
      </c>
      <c r="CZ25" s="202" t="s">
        <v>5787</v>
      </c>
      <c r="DA25" s="202" t="s">
        <v>5787</v>
      </c>
      <c r="DB25" s="203" t="s">
        <v>5787</v>
      </c>
      <c r="DC25" s="201" t="s">
        <v>5787</v>
      </c>
      <c r="DD25" s="202" t="s">
        <v>5787</v>
      </c>
      <c r="DE25" s="203" t="s">
        <v>5787</v>
      </c>
      <c r="DF25" s="274" t="s">
        <v>5787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4766</v>
      </c>
      <c r="DN25" s="305" t="s">
        <v>4432</v>
      </c>
      <c r="DO25" s="312" t="s">
        <v>4562</v>
      </c>
    </row>
    <row r="26" spans="1:119">
      <c r="A26" s="18">
        <v>21</v>
      </c>
      <c r="B26" s="317"/>
      <c r="C26" s="317"/>
      <c r="D26" s="458"/>
      <c r="E26" s="344"/>
      <c r="F26" s="317"/>
      <c r="G26" s="332"/>
      <c r="H26" s="332"/>
      <c r="I26" s="332"/>
      <c r="J26" s="286" t="s">
        <v>4413</v>
      </c>
      <c r="K26" s="307" t="s">
        <v>4380</v>
      </c>
      <c r="L26" s="305" t="s">
        <v>5787</v>
      </c>
      <c r="M26" s="307" t="s">
        <v>4504</v>
      </c>
      <c r="N26" s="305" t="s">
        <v>4697</v>
      </c>
      <c r="O26" s="18" t="s">
        <v>4503</v>
      </c>
      <c r="P26" s="305" t="s">
        <v>6301</v>
      </c>
      <c r="Q26" s="305" t="s">
        <v>4417</v>
      </c>
      <c r="R26" s="305" t="s">
        <v>6157</v>
      </c>
      <c r="S26" s="305">
        <v>6</v>
      </c>
      <c r="T26" s="59" t="s">
        <v>4417</v>
      </c>
      <c r="U26" s="59" t="s">
        <v>5787</v>
      </c>
      <c r="V26" s="59" t="s">
        <v>4417</v>
      </c>
      <c r="W26" s="59" t="s">
        <v>5787</v>
      </c>
      <c r="X26" s="305" t="s">
        <v>4417</v>
      </c>
      <c r="Y26" s="305" t="s">
        <v>5787</v>
      </c>
      <c r="Z26" s="305" t="s">
        <v>6041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5802</v>
      </c>
      <c r="AX26" s="305" t="s">
        <v>6122</v>
      </c>
      <c r="AY26" s="21" t="s">
        <v>6122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6302</v>
      </c>
      <c r="BH26" s="305" t="s">
        <v>6197</v>
      </c>
      <c r="BI26" s="305" t="s">
        <v>6197</v>
      </c>
      <c r="BJ26" s="305">
        <v>2</v>
      </c>
      <c r="BK26" s="305">
        <v>4</v>
      </c>
      <c r="BL26" s="196" t="s">
        <v>5787</v>
      </c>
      <c r="BM26" s="197" t="s">
        <v>5787</v>
      </c>
      <c r="BN26" s="197" t="s">
        <v>5787</v>
      </c>
      <c r="BO26" s="197" t="s">
        <v>5787</v>
      </c>
      <c r="BP26" s="197" t="s">
        <v>5787</v>
      </c>
      <c r="BQ26" s="197" t="s">
        <v>5787</v>
      </c>
      <c r="BR26" s="197" t="s">
        <v>5787</v>
      </c>
      <c r="BS26" s="197" t="s">
        <v>5787</v>
      </c>
      <c r="BT26" s="196" t="s">
        <v>5787</v>
      </c>
      <c r="BU26" s="197" t="s">
        <v>5787</v>
      </c>
      <c r="BV26" s="197" t="s">
        <v>5787</v>
      </c>
      <c r="BW26" s="197" t="s">
        <v>5787</v>
      </c>
      <c r="BX26" s="197" t="s">
        <v>5787</v>
      </c>
      <c r="BY26" s="197" t="s">
        <v>5787</v>
      </c>
      <c r="BZ26" s="212" t="s">
        <v>5787</v>
      </c>
      <c r="CA26" s="197" t="s">
        <v>5787</v>
      </c>
      <c r="CB26" s="197" t="s">
        <v>5787</v>
      </c>
      <c r="CC26" s="197" t="s">
        <v>5787</v>
      </c>
      <c r="CD26" s="197" t="s">
        <v>5787</v>
      </c>
      <c r="CE26" s="197" t="s">
        <v>5787</v>
      </c>
      <c r="CF26" s="212" t="s">
        <v>5787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5787</v>
      </c>
      <c r="CZ26" s="202" t="s">
        <v>5787</v>
      </c>
      <c r="DA26" s="202" t="s">
        <v>5787</v>
      </c>
      <c r="DB26" s="203" t="s">
        <v>5787</v>
      </c>
      <c r="DC26" s="201" t="s">
        <v>5787</v>
      </c>
      <c r="DD26" s="202" t="s">
        <v>5787</v>
      </c>
      <c r="DE26" s="203" t="s">
        <v>5787</v>
      </c>
      <c r="DF26" s="274" t="s">
        <v>5787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17"/>
      <c r="C27" s="317"/>
      <c r="D27" s="458"/>
      <c r="E27" s="344"/>
      <c r="F27" s="317"/>
      <c r="G27" s="332"/>
      <c r="H27" s="332"/>
      <c r="I27" s="332"/>
      <c r="J27" s="286" t="s">
        <v>4414</v>
      </c>
      <c r="K27" s="307" t="s">
        <v>4380</v>
      </c>
      <c r="L27" s="305" t="s">
        <v>5787</v>
      </c>
      <c r="M27" s="307" t="s">
        <v>4504</v>
      </c>
      <c r="N27" s="305" t="s">
        <v>4697</v>
      </c>
      <c r="O27" s="18" t="s">
        <v>4503</v>
      </c>
      <c r="P27" s="305" t="s">
        <v>6301</v>
      </c>
      <c r="Q27" s="305" t="s">
        <v>4417</v>
      </c>
      <c r="R27" s="305" t="s">
        <v>6157</v>
      </c>
      <c r="S27" s="305">
        <v>6</v>
      </c>
      <c r="T27" s="59" t="s">
        <v>4417</v>
      </c>
      <c r="U27" s="59" t="s">
        <v>5787</v>
      </c>
      <c r="V27" s="59" t="s">
        <v>4417</v>
      </c>
      <c r="W27" s="59" t="s">
        <v>5787</v>
      </c>
      <c r="X27" s="305" t="s">
        <v>4417</v>
      </c>
      <c r="Y27" s="305" t="s">
        <v>5787</v>
      </c>
      <c r="Z27" s="305" t="s">
        <v>6041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5802</v>
      </c>
      <c r="AX27" s="305" t="s">
        <v>6122</v>
      </c>
      <c r="AY27" s="21" t="s">
        <v>6122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6302</v>
      </c>
      <c r="BH27" s="305" t="s">
        <v>6197</v>
      </c>
      <c r="BI27" s="305" t="s">
        <v>6197</v>
      </c>
      <c r="BJ27" s="305">
        <v>2</v>
      </c>
      <c r="BK27" s="305">
        <v>4</v>
      </c>
      <c r="BL27" s="196" t="s">
        <v>5787</v>
      </c>
      <c r="BM27" s="197" t="s">
        <v>5787</v>
      </c>
      <c r="BN27" s="197" t="s">
        <v>5787</v>
      </c>
      <c r="BO27" s="197" t="s">
        <v>5787</v>
      </c>
      <c r="BP27" s="197" t="s">
        <v>5787</v>
      </c>
      <c r="BQ27" s="197" t="s">
        <v>5787</v>
      </c>
      <c r="BR27" s="197" t="s">
        <v>5787</v>
      </c>
      <c r="BS27" s="197" t="s">
        <v>5787</v>
      </c>
      <c r="BT27" s="196" t="s">
        <v>5787</v>
      </c>
      <c r="BU27" s="197" t="s">
        <v>5787</v>
      </c>
      <c r="BV27" s="197" t="s">
        <v>5787</v>
      </c>
      <c r="BW27" s="197" t="s">
        <v>5787</v>
      </c>
      <c r="BX27" s="197" t="s">
        <v>5787</v>
      </c>
      <c r="BY27" s="197" t="s">
        <v>5787</v>
      </c>
      <c r="BZ27" s="212" t="s">
        <v>5787</v>
      </c>
      <c r="CA27" s="197" t="s">
        <v>5787</v>
      </c>
      <c r="CB27" s="197" t="s">
        <v>5787</v>
      </c>
      <c r="CC27" s="197" t="s">
        <v>5787</v>
      </c>
      <c r="CD27" s="197" t="s">
        <v>5787</v>
      </c>
      <c r="CE27" s="197" t="s">
        <v>5787</v>
      </c>
      <c r="CF27" s="212" t="s">
        <v>5787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5787</v>
      </c>
      <c r="CZ27" s="202" t="s">
        <v>5787</v>
      </c>
      <c r="DA27" s="202" t="s">
        <v>5787</v>
      </c>
      <c r="DB27" s="203" t="s">
        <v>5787</v>
      </c>
      <c r="DC27" s="201" t="s">
        <v>5787</v>
      </c>
      <c r="DD27" s="202" t="s">
        <v>5787</v>
      </c>
      <c r="DE27" s="203" t="s">
        <v>5787</v>
      </c>
      <c r="DF27" s="274" t="s">
        <v>5787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17"/>
      <c r="C28" s="317"/>
      <c r="D28" s="458"/>
      <c r="E28" s="344"/>
      <c r="F28" s="317"/>
      <c r="G28" s="332"/>
      <c r="H28" s="332"/>
      <c r="I28" s="332"/>
      <c r="J28" s="286" t="s">
        <v>4415</v>
      </c>
      <c r="K28" s="307" t="s">
        <v>4380</v>
      </c>
      <c r="L28" s="305" t="s">
        <v>5787</v>
      </c>
      <c r="M28" s="307" t="s">
        <v>4504</v>
      </c>
      <c r="N28" s="305" t="s">
        <v>4697</v>
      </c>
      <c r="O28" s="18" t="s">
        <v>4503</v>
      </c>
      <c r="P28" s="305" t="s">
        <v>6301</v>
      </c>
      <c r="Q28" s="305" t="s">
        <v>4417</v>
      </c>
      <c r="R28" s="305" t="s">
        <v>6301</v>
      </c>
      <c r="S28" s="305" t="s">
        <v>5787</v>
      </c>
      <c r="T28" s="59" t="s">
        <v>4417</v>
      </c>
      <c r="U28" s="59" t="s">
        <v>5787</v>
      </c>
      <c r="V28" s="59" t="s">
        <v>4417</v>
      </c>
      <c r="W28" s="59" t="s">
        <v>5787</v>
      </c>
      <c r="X28" s="305" t="s">
        <v>4417</v>
      </c>
      <c r="Y28" s="305" t="s">
        <v>5787</v>
      </c>
      <c r="Z28" s="305" t="s">
        <v>6041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5802</v>
      </c>
      <c r="AX28" s="305" t="s">
        <v>6122</v>
      </c>
      <c r="AY28" s="21" t="s">
        <v>6122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6302</v>
      </c>
      <c r="BH28" s="305" t="s">
        <v>6197</v>
      </c>
      <c r="BI28" s="305" t="s">
        <v>6197</v>
      </c>
      <c r="BJ28" s="305">
        <v>2</v>
      </c>
      <c r="BK28" s="305">
        <v>4</v>
      </c>
      <c r="BL28" s="196" t="s">
        <v>5787</v>
      </c>
      <c r="BM28" s="197" t="s">
        <v>5787</v>
      </c>
      <c r="BN28" s="197" t="s">
        <v>5787</v>
      </c>
      <c r="BO28" s="197" t="s">
        <v>5787</v>
      </c>
      <c r="BP28" s="197" t="s">
        <v>5787</v>
      </c>
      <c r="BQ28" s="197" t="s">
        <v>5787</v>
      </c>
      <c r="BR28" s="197" t="s">
        <v>5787</v>
      </c>
      <c r="BS28" s="197" t="s">
        <v>5787</v>
      </c>
      <c r="BT28" s="196" t="s">
        <v>5787</v>
      </c>
      <c r="BU28" s="197" t="s">
        <v>5787</v>
      </c>
      <c r="BV28" s="197" t="s">
        <v>5787</v>
      </c>
      <c r="BW28" s="197" t="s">
        <v>5787</v>
      </c>
      <c r="BX28" s="197" t="s">
        <v>5787</v>
      </c>
      <c r="BY28" s="197" t="s">
        <v>5787</v>
      </c>
      <c r="BZ28" s="212" t="s">
        <v>5787</v>
      </c>
      <c r="CA28" s="197" t="s">
        <v>5787</v>
      </c>
      <c r="CB28" s="197" t="s">
        <v>5787</v>
      </c>
      <c r="CC28" s="197" t="s">
        <v>5787</v>
      </c>
      <c r="CD28" s="197" t="s">
        <v>5787</v>
      </c>
      <c r="CE28" s="197" t="s">
        <v>5787</v>
      </c>
      <c r="CF28" s="212" t="s">
        <v>5787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5787</v>
      </c>
      <c r="CZ28" s="202" t="s">
        <v>5787</v>
      </c>
      <c r="DA28" s="202" t="s">
        <v>5787</v>
      </c>
      <c r="DB28" s="203" t="s">
        <v>5787</v>
      </c>
      <c r="DC28" s="201" t="s">
        <v>5787</v>
      </c>
      <c r="DD28" s="202" t="s">
        <v>5787</v>
      </c>
      <c r="DE28" s="203" t="s">
        <v>5787</v>
      </c>
      <c r="DF28" s="274" t="s">
        <v>5787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18"/>
      <c r="C29" s="318"/>
      <c r="D29" s="459"/>
      <c r="E29" s="345"/>
      <c r="F29" s="318"/>
      <c r="G29" s="333"/>
      <c r="H29" s="333"/>
      <c r="I29" s="333"/>
      <c r="J29" s="286" t="s">
        <v>4416</v>
      </c>
      <c r="K29" s="300" t="s">
        <v>4380</v>
      </c>
      <c r="L29" s="306" t="s">
        <v>5787</v>
      </c>
      <c r="M29" s="307" t="s">
        <v>4504</v>
      </c>
      <c r="N29" s="305" t="s">
        <v>4697</v>
      </c>
      <c r="O29" s="18" t="s">
        <v>4503</v>
      </c>
      <c r="P29" s="305" t="s">
        <v>6301</v>
      </c>
      <c r="Q29" s="305" t="s">
        <v>4417</v>
      </c>
      <c r="R29" s="305" t="s">
        <v>6157</v>
      </c>
      <c r="S29" s="306">
        <v>6</v>
      </c>
      <c r="T29" s="59" t="s">
        <v>4417</v>
      </c>
      <c r="U29" s="59" t="s">
        <v>5787</v>
      </c>
      <c r="V29" s="59" t="s">
        <v>4417</v>
      </c>
      <c r="W29" s="59" t="s">
        <v>5787</v>
      </c>
      <c r="X29" s="305" t="s">
        <v>4417</v>
      </c>
      <c r="Y29" s="306" t="s">
        <v>5787</v>
      </c>
      <c r="Z29" s="305" t="s">
        <v>6041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5802</v>
      </c>
      <c r="AX29" s="305" t="s">
        <v>6122</v>
      </c>
      <c r="AY29" s="21" t="s">
        <v>6122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6302</v>
      </c>
      <c r="BH29" s="305" t="s">
        <v>6197</v>
      </c>
      <c r="BI29" s="305" t="s">
        <v>6197</v>
      </c>
      <c r="BJ29" s="306">
        <v>2</v>
      </c>
      <c r="BK29" s="306">
        <v>4</v>
      </c>
      <c r="BL29" s="196" t="s">
        <v>5787</v>
      </c>
      <c r="BM29" s="197" t="s">
        <v>5787</v>
      </c>
      <c r="BN29" s="197" t="s">
        <v>5787</v>
      </c>
      <c r="BO29" s="197" t="s">
        <v>5787</v>
      </c>
      <c r="BP29" s="197" t="s">
        <v>5787</v>
      </c>
      <c r="BQ29" s="197" t="s">
        <v>5787</v>
      </c>
      <c r="BR29" s="197" t="s">
        <v>5787</v>
      </c>
      <c r="BS29" s="197" t="s">
        <v>5787</v>
      </c>
      <c r="BT29" s="196" t="s">
        <v>5787</v>
      </c>
      <c r="BU29" s="197" t="s">
        <v>5787</v>
      </c>
      <c r="BV29" s="197" t="s">
        <v>5787</v>
      </c>
      <c r="BW29" s="197" t="s">
        <v>5787</v>
      </c>
      <c r="BX29" s="197" t="s">
        <v>5787</v>
      </c>
      <c r="BY29" s="197" t="s">
        <v>5787</v>
      </c>
      <c r="BZ29" s="212" t="s">
        <v>5787</v>
      </c>
      <c r="CA29" s="197" t="s">
        <v>5787</v>
      </c>
      <c r="CB29" s="197" t="s">
        <v>5787</v>
      </c>
      <c r="CC29" s="197" t="s">
        <v>5787</v>
      </c>
      <c r="CD29" s="197" t="s">
        <v>5787</v>
      </c>
      <c r="CE29" s="197" t="s">
        <v>5787</v>
      </c>
      <c r="CF29" s="212" t="s">
        <v>5787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5787</v>
      </c>
      <c r="CZ29" s="205" t="s">
        <v>5787</v>
      </c>
      <c r="DA29" s="205" t="s">
        <v>5787</v>
      </c>
      <c r="DB29" s="206" t="s">
        <v>5787</v>
      </c>
      <c r="DC29" s="201" t="s">
        <v>5787</v>
      </c>
      <c r="DD29" s="202" t="s">
        <v>5787</v>
      </c>
      <c r="DE29" s="203" t="s">
        <v>5787</v>
      </c>
      <c r="DF29" s="274" t="s">
        <v>5787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16">
        <v>2</v>
      </c>
      <c r="C30" s="316">
        <v>1974</v>
      </c>
      <c r="D30" s="321" t="s">
        <v>4461</v>
      </c>
      <c r="E30" s="321" t="s">
        <v>4831</v>
      </c>
      <c r="F30" s="316">
        <v>6</v>
      </c>
      <c r="G30" s="316" t="s">
        <v>5893</v>
      </c>
      <c r="H30" s="316" t="s">
        <v>5892</v>
      </c>
      <c r="I30" s="316" t="s">
        <v>6210</v>
      </c>
      <c r="J30" s="284" t="s">
        <v>4394</v>
      </c>
      <c r="K30" s="299" t="s">
        <v>4380</v>
      </c>
      <c r="L30" s="304" t="s">
        <v>5787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5787</v>
      </c>
      <c r="T30" s="64" t="s">
        <v>4417</v>
      </c>
      <c r="U30" s="64" t="s">
        <v>5787</v>
      </c>
      <c r="V30" s="64" t="s">
        <v>4417</v>
      </c>
      <c r="W30" s="64" t="s">
        <v>5787</v>
      </c>
      <c r="X30" s="304" t="s">
        <v>4417</v>
      </c>
      <c r="Y30" s="304" t="s">
        <v>5787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5802</v>
      </c>
      <c r="AX30" s="123" t="s">
        <v>5793</v>
      </c>
      <c r="AY30" s="304" t="s">
        <v>6122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6197</v>
      </c>
      <c r="BJ30" s="304">
        <v>4</v>
      </c>
      <c r="BK30" s="304">
        <v>6</v>
      </c>
      <c r="BL30" s="194" t="s">
        <v>5787</v>
      </c>
      <c r="BM30" s="195" t="s">
        <v>5787</v>
      </c>
      <c r="BN30" s="195" t="s">
        <v>5787</v>
      </c>
      <c r="BO30" s="195" t="s">
        <v>5787</v>
      </c>
      <c r="BP30" s="195" t="s">
        <v>5787</v>
      </c>
      <c r="BQ30" s="195" t="s">
        <v>5787</v>
      </c>
      <c r="BR30" s="195" t="s">
        <v>5787</v>
      </c>
      <c r="BS30" s="195" t="s">
        <v>5787</v>
      </c>
      <c r="BT30" s="194" t="s">
        <v>5787</v>
      </c>
      <c r="BU30" s="195" t="s">
        <v>5787</v>
      </c>
      <c r="BV30" s="195" t="s">
        <v>5787</v>
      </c>
      <c r="BW30" s="195" t="s">
        <v>5787</v>
      </c>
      <c r="BX30" s="195" t="s">
        <v>5787</v>
      </c>
      <c r="BY30" s="195" t="s">
        <v>5787</v>
      </c>
      <c r="BZ30" s="213" t="s">
        <v>5787</v>
      </c>
      <c r="CA30" s="195" t="s">
        <v>5787</v>
      </c>
      <c r="CB30" s="195" t="s">
        <v>5787</v>
      </c>
      <c r="CC30" s="195" t="s">
        <v>5787</v>
      </c>
      <c r="CD30" s="195" t="s">
        <v>5787</v>
      </c>
      <c r="CE30" s="195" t="s">
        <v>5787</v>
      </c>
      <c r="CF30" s="213" t="s">
        <v>5787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5787</v>
      </c>
      <c r="CZ30" s="199" t="s">
        <v>5787</v>
      </c>
      <c r="DA30" s="199" t="s">
        <v>5787</v>
      </c>
      <c r="DB30" s="200" t="s">
        <v>5787</v>
      </c>
      <c r="DC30" s="198" t="s">
        <v>5787</v>
      </c>
      <c r="DD30" s="199" t="s">
        <v>5787</v>
      </c>
      <c r="DE30" s="200" t="s">
        <v>5787</v>
      </c>
      <c r="DF30" s="273" t="s">
        <v>5787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4775</v>
      </c>
      <c r="DN30" s="304" t="s">
        <v>4432</v>
      </c>
      <c r="DO30" s="311" t="s">
        <v>4562</v>
      </c>
    </row>
    <row r="31" spans="1:119">
      <c r="A31" s="18">
        <v>26</v>
      </c>
      <c r="B31" s="317"/>
      <c r="C31" s="317"/>
      <c r="D31" s="322"/>
      <c r="E31" s="322"/>
      <c r="F31" s="317"/>
      <c r="G31" s="317"/>
      <c r="H31" s="317"/>
      <c r="I31" s="317"/>
      <c r="J31" s="286" t="s">
        <v>4414</v>
      </c>
      <c r="K31" s="307" t="s">
        <v>4380</v>
      </c>
      <c r="L31" s="305" t="s">
        <v>5787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5787</v>
      </c>
      <c r="T31" s="59" t="s">
        <v>4417</v>
      </c>
      <c r="U31" s="59" t="s">
        <v>5787</v>
      </c>
      <c r="V31" s="59" t="s">
        <v>4417</v>
      </c>
      <c r="W31" s="59" t="s">
        <v>5787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5802</v>
      </c>
      <c r="AX31" s="305" t="s">
        <v>5793</v>
      </c>
      <c r="AY31" s="305" t="s">
        <v>6122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6197</v>
      </c>
      <c r="BJ31" s="305">
        <v>4</v>
      </c>
      <c r="BK31" s="305">
        <v>6</v>
      </c>
      <c r="BL31" s="196" t="s">
        <v>5787</v>
      </c>
      <c r="BM31" s="197" t="s">
        <v>5787</v>
      </c>
      <c r="BN31" s="197" t="s">
        <v>5787</v>
      </c>
      <c r="BO31" s="197" t="s">
        <v>5787</v>
      </c>
      <c r="BP31" s="197" t="s">
        <v>5787</v>
      </c>
      <c r="BQ31" s="197" t="s">
        <v>5787</v>
      </c>
      <c r="BR31" s="197" t="s">
        <v>5787</v>
      </c>
      <c r="BS31" s="197" t="s">
        <v>5787</v>
      </c>
      <c r="BT31" s="196" t="s">
        <v>5787</v>
      </c>
      <c r="BU31" s="197" t="s">
        <v>5787</v>
      </c>
      <c r="BV31" s="197" t="s">
        <v>5787</v>
      </c>
      <c r="BW31" s="197" t="s">
        <v>5787</v>
      </c>
      <c r="BX31" s="197" t="s">
        <v>5787</v>
      </c>
      <c r="BY31" s="197" t="s">
        <v>5787</v>
      </c>
      <c r="BZ31" s="212" t="s">
        <v>5787</v>
      </c>
      <c r="CA31" s="197" t="s">
        <v>5787</v>
      </c>
      <c r="CB31" s="197" t="s">
        <v>5787</v>
      </c>
      <c r="CC31" s="197" t="s">
        <v>5787</v>
      </c>
      <c r="CD31" s="197" t="s">
        <v>5787</v>
      </c>
      <c r="CE31" s="197" t="s">
        <v>5787</v>
      </c>
      <c r="CF31" s="212" t="s">
        <v>5787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5787</v>
      </c>
      <c r="CZ31" s="202" t="s">
        <v>5787</v>
      </c>
      <c r="DA31" s="202" t="s">
        <v>5787</v>
      </c>
      <c r="DB31" s="203" t="s">
        <v>5787</v>
      </c>
      <c r="DC31" s="201" t="s">
        <v>5787</v>
      </c>
      <c r="DD31" s="202" t="s">
        <v>5787</v>
      </c>
      <c r="DE31" s="203" t="s">
        <v>5787</v>
      </c>
      <c r="DF31" s="274" t="s">
        <v>5787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4775</v>
      </c>
      <c r="DN31" s="305" t="s">
        <v>4432</v>
      </c>
      <c r="DO31" s="312" t="s">
        <v>4562</v>
      </c>
    </row>
    <row r="32" spans="1:119">
      <c r="A32" s="18">
        <v>27</v>
      </c>
      <c r="B32" s="317"/>
      <c r="C32" s="317"/>
      <c r="D32" s="322"/>
      <c r="E32" s="322"/>
      <c r="F32" s="317"/>
      <c r="G32" s="317"/>
      <c r="H32" s="317"/>
      <c r="I32" s="317"/>
      <c r="J32" s="286" t="s">
        <v>4463</v>
      </c>
      <c r="K32" s="307" t="s">
        <v>4380</v>
      </c>
      <c r="L32" s="305" t="s">
        <v>5787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5787</v>
      </c>
      <c r="T32" s="59" t="s">
        <v>4417</v>
      </c>
      <c r="U32" s="59" t="s">
        <v>5787</v>
      </c>
      <c r="V32" s="59" t="s">
        <v>4417</v>
      </c>
      <c r="W32" s="59" t="s">
        <v>5787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5802</v>
      </c>
      <c r="AX32" s="305" t="s">
        <v>6122</v>
      </c>
      <c r="AY32" s="305" t="s">
        <v>6122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6197</v>
      </c>
      <c r="BJ32" s="305">
        <v>4</v>
      </c>
      <c r="BK32" s="305">
        <v>6</v>
      </c>
      <c r="BL32" s="196" t="s">
        <v>5787</v>
      </c>
      <c r="BM32" s="197" t="s">
        <v>5787</v>
      </c>
      <c r="BN32" s="197" t="s">
        <v>5787</v>
      </c>
      <c r="BO32" s="197" t="s">
        <v>5787</v>
      </c>
      <c r="BP32" s="197" t="s">
        <v>5787</v>
      </c>
      <c r="BQ32" s="197" t="s">
        <v>5787</v>
      </c>
      <c r="BR32" s="197" t="s">
        <v>5787</v>
      </c>
      <c r="BS32" s="197" t="s">
        <v>5787</v>
      </c>
      <c r="BT32" s="196" t="s">
        <v>5787</v>
      </c>
      <c r="BU32" s="197" t="s">
        <v>5787</v>
      </c>
      <c r="BV32" s="197" t="s">
        <v>5787</v>
      </c>
      <c r="BW32" s="197" t="s">
        <v>5787</v>
      </c>
      <c r="BX32" s="197" t="s">
        <v>5787</v>
      </c>
      <c r="BY32" s="197" t="s">
        <v>5787</v>
      </c>
      <c r="BZ32" s="212" t="s">
        <v>5787</v>
      </c>
      <c r="CA32" s="197" t="s">
        <v>5787</v>
      </c>
      <c r="CB32" s="197" t="s">
        <v>5787</v>
      </c>
      <c r="CC32" s="197" t="s">
        <v>5787</v>
      </c>
      <c r="CD32" s="197" t="s">
        <v>5787</v>
      </c>
      <c r="CE32" s="197" t="s">
        <v>5787</v>
      </c>
      <c r="CF32" s="212" t="s">
        <v>5787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5787</v>
      </c>
      <c r="CZ32" s="202" t="s">
        <v>5787</v>
      </c>
      <c r="DA32" s="202" t="s">
        <v>5787</v>
      </c>
      <c r="DB32" s="203" t="s">
        <v>5787</v>
      </c>
      <c r="DC32" s="201" t="s">
        <v>5787</v>
      </c>
      <c r="DD32" s="202" t="s">
        <v>5787</v>
      </c>
      <c r="DE32" s="203" t="s">
        <v>5787</v>
      </c>
      <c r="DF32" s="274" t="s">
        <v>5787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4775</v>
      </c>
      <c r="DN32" s="305" t="s">
        <v>4432</v>
      </c>
      <c r="DO32" s="312" t="s">
        <v>4562</v>
      </c>
    </row>
    <row r="33" spans="1:119">
      <c r="A33" s="18">
        <v>28</v>
      </c>
      <c r="B33" s="317"/>
      <c r="C33" s="317"/>
      <c r="D33" s="322"/>
      <c r="E33" s="322"/>
      <c r="F33" s="317"/>
      <c r="G33" s="317"/>
      <c r="H33" s="317"/>
      <c r="I33" s="317"/>
      <c r="J33" s="286" t="s">
        <v>4464</v>
      </c>
      <c r="K33" s="307" t="s">
        <v>4380</v>
      </c>
      <c r="L33" s="305" t="s">
        <v>5787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5787</v>
      </c>
      <c r="T33" s="59" t="s">
        <v>4417</v>
      </c>
      <c r="U33" s="59" t="s">
        <v>5787</v>
      </c>
      <c r="V33" s="59" t="s">
        <v>4417</v>
      </c>
      <c r="W33" s="59" t="s">
        <v>5787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5802</v>
      </c>
      <c r="AX33" s="305" t="s">
        <v>6122</v>
      </c>
      <c r="AY33" s="305" t="s">
        <v>6122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6197</v>
      </c>
      <c r="BJ33" s="305">
        <v>4</v>
      </c>
      <c r="BK33" s="305">
        <v>6</v>
      </c>
      <c r="BL33" s="196" t="s">
        <v>5787</v>
      </c>
      <c r="BM33" s="197" t="s">
        <v>5787</v>
      </c>
      <c r="BN33" s="197" t="s">
        <v>5787</v>
      </c>
      <c r="BO33" s="197" t="s">
        <v>5787</v>
      </c>
      <c r="BP33" s="197" t="s">
        <v>5787</v>
      </c>
      <c r="BQ33" s="197" t="s">
        <v>5787</v>
      </c>
      <c r="BR33" s="197" t="s">
        <v>5787</v>
      </c>
      <c r="BS33" s="197" t="s">
        <v>5787</v>
      </c>
      <c r="BT33" s="196" t="s">
        <v>5787</v>
      </c>
      <c r="BU33" s="197" t="s">
        <v>5787</v>
      </c>
      <c r="BV33" s="197" t="s">
        <v>5787</v>
      </c>
      <c r="BW33" s="197" t="s">
        <v>5787</v>
      </c>
      <c r="BX33" s="197" t="s">
        <v>5787</v>
      </c>
      <c r="BY33" s="197" t="s">
        <v>5787</v>
      </c>
      <c r="BZ33" s="212" t="s">
        <v>5787</v>
      </c>
      <c r="CA33" s="197" t="s">
        <v>5787</v>
      </c>
      <c r="CB33" s="197" t="s">
        <v>5787</v>
      </c>
      <c r="CC33" s="197" t="s">
        <v>5787</v>
      </c>
      <c r="CD33" s="197" t="s">
        <v>5787</v>
      </c>
      <c r="CE33" s="197" t="s">
        <v>5787</v>
      </c>
      <c r="CF33" s="212" t="s">
        <v>5787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5787</v>
      </c>
      <c r="CZ33" s="202" t="s">
        <v>5787</v>
      </c>
      <c r="DA33" s="202" t="s">
        <v>5787</v>
      </c>
      <c r="DB33" s="203" t="s">
        <v>5787</v>
      </c>
      <c r="DC33" s="201" t="s">
        <v>5787</v>
      </c>
      <c r="DD33" s="202" t="s">
        <v>5787</v>
      </c>
      <c r="DE33" s="203" t="s">
        <v>5787</v>
      </c>
      <c r="DF33" s="274" t="s">
        <v>5787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4775</v>
      </c>
      <c r="DN33" s="305" t="s">
        <v>4432</v>
      </c>
      <c r="DO33" s="312" t="s">
        <v>4562</v>
      </c>
    </row>
    <row r="34" spans="1:119">
      <c r="A34" s="18">
        <v>29</v>
      </c>
      <c r="B34" s="317"/>
      <c r="C34" s="317"/>
      <c r="D34" s="322"/>
      <c r="E34" s="322"/>
      <c r="F34" s="317"/>
      <c r="G34" s="317"/>
      <c r="H34" s="317"/>
      <c r="I34" s="317"/>
      <c r="J34" s="286" t="s">
        <v>4465</v>
      </c>
      <c r="K34" s="307" t="s">
        <v>4380</v>
      </c>
      <c r="L34" s="305" t="s">
        <v>5787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5787</v>
      </c>
      <c r="T34" s="59" t="s">
        <v>4417</v>
      </c>
      <c r="U34" s="59" t="s">
        <v>5787</v>
      </c>
      <c r="V34" s="59" t="s">
        <v>4417</v>
      </c>
      <c r="W34" s="59" t="s">
        <v>5787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5802</v>
      </c>
      <c r="AX34" s="43" t="s">
        <v>6122</v>
      </c>
      <c r="AY34" s="305" t="s">
        <v>6122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6197</v>
      </c>
      <c r="BJ34" s="305">
        <v>4</v>
      </c>
      <c r="BK34" s="305">
        <v>6</v>
      </c>
      <c r="BL34" s="196" t="s">
        <v>5787</v>
      </c>
      <c r="BM34" s="197" t="s">
        <v>5787</v>
      </c>
      <c r="BN34" s="197" t="s">
        <v>5787</v>
      </c>
      <c r="BO34" s="197" t="s">
        <v>5787</v>
      </c>
      <c r="BP34" s="197" t="s">
        <v>5787</v>
      </c>
      <c r="BQ34" s="197" t="s">
        <v>5787</v>
      </c>
      <c r="BR34" s="197" t="s">
        <v>5787</v>
      </c>
      <c r="BS34" s="197" t="s">
        <v>5787</v>
      </c>
      <c r="BT34" s="196" t="s">
        <v>5787</v>
      </c>
      <c r="BU34" s="197" t="s">
        <v>5787</v>
      </c>
      <c r="BV34" s="197" t="s">
        <v>5787</v>
      </c>
      <c r="BW34" s="197" t="s">
        <v>5787</v>
      </c>
      <c r="BX34" s="197" t="s">
        <v>5787</v>
      </c>
      <c r="BY34" s="197" t="s">
        <v>5787</v>
      </c>
      <c r="BZ34" s="212" t="s">
        <v>5787</v>
      </c>
      <c r="CA34" s="197" t="s">
        <v>5787</v>
      </c>
      <c r="CB34" s="197" t="s">
        <v>5787</v>
      </c>
      <c r="CC34" s="197" t="s">
        <v>5787</v>
      </c>
      <c r="CD34" s="197" t="s">
        <v>5787</v>
      </c>
      <c r="CE34" s="197" t="s">
        <v>5787</v>
      </c>
      <c r="CF34" s="212" t="s">
        <v>5787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5787</v>
      </c>
      <c r="CZ34" s="202" t="s">
        <v>5787</v>
      </c>
      <c r="DA34" s="202" t="s">
        <v>5787</v>
      </c>
      <c r="DB34" s="203" t="s">
        <v>5787</v>
      </c>
      <c r="DC34" s="201" t="s">
        <v>5787</v>
      </c>
      <c r="DD34" s="202" t="s">
        <v>5787</v>
      </c>
      <c r="DE34" s="203" t="s">
        <v>5787</v>
      </c>
      <c r="DF34" s="274" t="s">
        <v>5787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4775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17"/>
      <c r="C35" s="317"/>
      <c r="D35" s="322"/>
      <c r="E35" s="322"/>
      <c r="F35" s="317"/>
      <c r="G35" s="317"/>
      <c r="H35" s="317"/>
      <c r="I35" s="317"/>
      <c r="J35" s="286" t="s">
        <v>4466</v>
      </c>
      <c r="K35" s="307" t="s">
        <v>4380</v>
      </c>
      <c r="L35" s="305" t="s">
        <v>5787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5787</v>
      </c>
      <c r="T35" s="59" t="s">
        <v>4417</v>
      </c>
      <c r="U35" s="59" t="s">
        <v>5787</v>
      </c>
      <c r="V35" s="59" t="s">
        <v>4417</v>
      </c>
      <c r="W35" s="59" t="s">
        <v>5787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5802</v>
      </c>
      <c r="AX35" s="305" t="s">
        <v>6122</v>
      </c>
      <c r="AY35" s="305" t="s">
        <v>6122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6197</v>
      </c>
      <c r="BJ35" s="305">
        <v>4</v>
      </c>
      <c r="BK35" s="305">
        <v>6</v>
      </c>
      <c r="BL35" s="196" t="s">
        <v>5787</v>
      </c>
      <c r="BM35" s="197" t="s">
        <v>5787</v>
      </c>
      <c r="BN35" s="197" t="s">
        <v>5787</v>
      </c>
      <c r="BO35" s="197" t="s">
        <v>5787</v>
      </c>
      <c r="BP35" s="197" t="s">
        <v>5787</v>
      </c>
      <c r="BQ35" s="197" t="s">
        <v>5787</v>
      </c>
      <c r="BR35" s="197" t="s">
        <v>5787</v>
      </c>
      <c r="BS35" s="197" t="s">
        <v>5787</v>
      </c>
      <c r="BT35" s="196" t="s">
        <v>5787</v>
      </c>
      <c r="BU35" s="197" t="s">
        <v>5787</v>
      </c>
      <c r="BV35" s="197" t="s">
        <v>5787</v>
      </c>
      <c r="BW35" s="197" t="s">
        <v>5787</v>
      </c>
      <c r="BX35" s="197" t="s">
        <v>5787</v>
      </c>
      <c r="BY35" s="197" t="s">
        <v>5787</v>
      </c>
      <c r="BZ35" s="212" t="s">
        <v>5787</v>
      </c>
      <c r="CA35" s="197" t="s">
        <v>5787</v>
      </c>
      <c r="CB35" s="197" t="s">
        <v>5787</v>
      </c>
      <c r="CC35" s="197" t="s">
        <v>5787</v>
      </c>
      <c r="CD35" s="197" t="s">
        <v>5787</v>
      </c>
      <c r="CE35" s="197" t="s">
        <v>5787</v>
      </c>
      <c r="CF35" s="212" t="s">
        <v>5787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5787</v>
      </c>
      <c r="CZ35" s="202" t="s">
        <v>5787</v>
      </c>
      <c r="DA35" s="202" t="s">
        <v>5787</v>
      </c>
      <c r="DB35" s="203" t="s">
        <v>5787</v>
      </c>
      <c r="DC35" s="201" t="s">
        <v>5787</v>
      </c>
      <c r="DD35" s="202" t="s">
        <v>5787</v>
      </c>
      <c r="DE35" s="203" t="s">
        <v>5787</v>
      </c>
      <c r="DF35" s="274" t="s">
        <v>5787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4775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16">
        <v>3</v>
      </c>
      <c r="C36" s="316">
        <v>1975</v>
      </c>
      <c r="D36" s="321" t="s">
        <v>4461</v>
      </c>
      <c r="E36" s="321" t="s">
        <v>4833</v>
      </c>
      <c r="F36" s="316">
        <v>12</v>
      </c>
      <c r="G36" s="316" t="s">
        <v>5893</v>
      </c>
      <c r="H36" s="316" t="s">
        <v>5892</v>
      </c>
      <c r="I36" s="316" t="s">
        <v>6211</v>
      </c>
      <c r="J36" s="284" t="s">
        <v>4399</v>
      </c>
      <c r="K36" s="299" t="s">
        <v>4380</v>
      </c>
      <c r="L36" s="304" t="s">
        <v>5787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5787</v>
      </c>
      <c r="T36" s="64" t="s">
        <v>4417</v>
      </c>
      <c r="U36" s="64" t="s">
        <v>5787</v>
      </c>
      <c r="V36" s="64" t="s">
        <v>4417</v>
      </c>
      <c r="W36" s="64" t="s">
        <v>5787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5802</v>
      </c>
      <c r="AX36" s="304" t="s">
        <v>6122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6197</v>
      </c>
      <c r="BJ36" s="304">
        <v>4</v>
      </c>
      <c r="BK36" s="304">
        <v>6</v>
      </c>
      <c r="BL36" s="194" t="s">
        <v>5787</v>
      </c>
      <c r="BM36" s="195" t="s">
        <v>5787</v>
      </c>
      <c r="BN36" s="195" t="s">
        <v>5787</v>
      </c>
      <c r="BO36" s="195" t="s">
        <v>5787</v>
      </c>
      <c r="BP36" s="195" t="s">
        <v>5787</v>
      </c>
      <c r="BQ36" s="195" t="s">
        <v>5787</v>
      </c>
      <c r="BR36" s="195" t="s">
        <v>5787</v>
      </c>
      <c r="BS36" s="195" t="s">
        <v>5787</v>
      </c>
      <c r="BT36" s="194" t="s">
        <v>5787</v>
      </c>
      <c r="BU36" s="195" t="s">
        <v>5787</v>
      </c>
      <c r="BV36" s="195" t="s">
        <v>5787</v>
      </c>
      <c r="BW36" s="195" t="s">
        <v>5787</v>
      </c>
      <c r="BX36" s="195" t="s">
        <v>5787</v>
      </c>
      <c r="BY36" s="195" t="s">
        <v>5787</v>
      </c>
      <c r="BZ36" s="213" t="s">
        <v>5787</v>
      </c>
      <c r="CA36" s="195" t="s">
        <v>5787</v>
      </c>
      <c r="CB36" s="195" t="s">
        <v>5787</v>
      </c>
      <c r="CC36" s="195" t="s">
        <v>5787</v>
      </c>
      <c r="CD36" s="195" t="s">
        <v>5787</v>
      </c>
      <c r="CE36" s="195" t="s">
        <v>5787</v>
      </c>
      <c r="CF36" s="213" t="s">
        <v>5787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5787</v>
      </c>
      <c r="CZ36" s="199" t="s">
        <v>5787</v>
      </c>
      <c r="DA36" s="199" t="s">
        <v>5787</v>
      </c>
      <c r="DB36" s="200" t="s">
        <v>5787</v>
      </c>
      <c r="DC36" s="198" t="s">
        <v>5787</v>
      </c>
      <c r="DD36" s="199" t="s">
        <v>5787</v>
      </c>
      <c r="DE36" s="200" t="s">
        <v>5787</v>
      </c>
      <c r="DF36" s="273" t="s">
        <v>5787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4767</v>
      </c>
      <c r="DN36" s="304" t="s">
        <v>4432</v>
      </c>
      <c r="DO36" s="311" t="s">
        <v>4562</v>
      </c>
    </row>
    <row r="37" spans="1:119">
      <c r="A37" s="297">
        <v>32</v>
      </c>
      <c r="B37" s="317"/>
      <c r="C37" s="317"/>
      <c r="D37" s="322"/>
      <c r="E37" s="322"/>
      <c r="F37" s="317"/>
      <c r="G37" s="317"/>
      <c r="H37" s="317"/>
      <c r="I37" s="317"/>
      <c r="J37" s="286" t="s">
        <v>4400</v>
      </c>
      <c r="K37" s="307" t="s">
        <v>4380</v>
      </c>
      <c r="L37" s="305" t="s">
        <v>5787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5787</v>
      </c>
      <c r="T37" s="59" t="s">
        <v>4417</v>
      </c>
      <c r="U37" s="59" t="s">
        <v>5787</v>
      </c>
      <c r="V37" s="59" t="s">
        <v>4417</v>
      </c>
      <c r="W37" s="59" t="s">
        <v>5787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5802</v>
      </c>
      <c r="AX37" s="305" t="s">
        <v>6122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6197</v>
      </c>
      <c r="BJ37" s="305">
        <v>4</v>
      </c>
      <c r="BK37" s="305">
        <v>6</v>
      </c>
      <c r="BL37" s="196" t="s">
        <v>5787</v>
      </c>
      <c r="BM37" s="197" t="s">
        <v>5787</v>
      </c>
      <c r="BN37" s="197" t="s">
        <v>5787</v>
      </c>
      <c r="BO37" s="197" t="s">
        <v>5787</v>
      </c>
      <c r="BP37" s="197" t="s">
        <v>5787</v>
      </c>
      <c r="BQ37" s="197" t="s">
        <v>5787</v>
      </c>
      <c r="BR37" s="197" t="s">
        <v>5787</v>
      </c>
      <c r="BS37" s="197" t="s">
        <v>5787</v>
      </c>
      <c r="BT37" s="196" t="s">
        <v>5787</v>
      </c>
      <c r="BU37" s="197" t="s">
        <v>5787</v>
      </c>
      <c r="BV37" s="197" t="s">
        <v>5787</v>
      </c>
      <c r="BW37" s="197" t="s">
        <v>5787</v>
      </c>
      <c r="BX37" s="197" t="s">
        <v>5787</v>
      </c>
      <c r="BY37" s="197" t="s">
        <v>5787</v>
      </c>
      <c r="BZ37" s="212" t="s">
        <v>5787</v>
      </c>
      <c r="CA37" s="197" t="s">
        <v>5787</v>
      </c>
      <c r="CB37" s="197" t="s">
        <v>5787</v>
      </c>
      <c r="CC37" s="197" t="s">
        <v>5787</v>
      </c>
      <c r="CD37" s="197" t="s">
        <v>5787</v>
      </c>
      <c r="CE37" s="197" t="s">
        <v>5787</v>
      </c>
      <c r="CF37" s="212" t="s">
        <v>5787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5787</v>
      </c>
      <c r="CZ37" s="202" t="s">
        <v>5787</v>
      </c>
      <c r="DA37" s="202" t="s">
        <v>5787</v>
      </c>
      <c r="DB37" s="203" t="s">
        <v>5787</v>
      </c>
      <c r="DC37" s="201" t="s">
        <v>5787</v>
      </c>
      <c r="DD37" s="202" t="s">
        <v>5787</v>
      </c>
      <c r="DE37" s="203" t="s">
        <v>5787</v>
      </c>
      <c r="DF37" s="274" t="s">
        <v>5787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4767</v>
      </c>
      <c r="DN37" s="305" t="s">
        <v>4432</v>
      </c>
      <c r="DO37" s="312" t="s">
        <v>4562</v>
      </c>
    </row>
    <row r="38" spans="1:119">
      <c r="A38" s="297">
        <v>33</v>
      </c>
      <c r="B38" s="317"/>
      <c r="C38" s="317"/>
      <c r="D38" s="322"/>
      <c r="E38" s="322"/>
      <c r="F38" s="317"/>
      <c r="G38" s="317"/>
      <c r="H38" s="317"/>
      <c r="I38" s="317"/>
      <c r="J38" s="286" t="s">
        <v>4401</v>
      </c>
      <c r="K38" s="307" t="s">
        <v>4380</v>
      </c>
      <c r="L38" s="305" t="s">
        <v>5787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6158</v>
      </c>
      <c r="S38" s="305">
        <v>10</v>
      </c>
      <c r="T38" s="59" t="s">
        <v>4417</v>
      </c>
      <c r="U38" s="59" t="s">
        <v>5787</v>
      </c>
      <c r="V38" s="59" t="s">
        <v>4417</v>
      </c>
      <c r="W38" s="59" t="s">
        <v>5787</v>
      </c>
      <c r="X38" s="305" t="s">
        <v>4417</v>
      </c>
      <c r="Y38" s="305" t="s">
        <v>5787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5802</v>
      </c>
      <c r="AX38" s="305" t="s">
        <v>6122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6198</v>
      </c>
      <c r="BI38" s="305" t="s">
        <v>6197</v>
      </c>
      <c r="BJ38" s="305">
        <v>6</v>
      </c>
      <c r="BK38" s="305">
        <v>8</v>
      </c>
      <c r="BL38" s="196" t="s">
        <v>5787</v>
      </c>
      <c r="BM38" s="197" t="s">
        <v>5787</v>
      </c>
      <c r="BN38" s="197" t="s">
        <v>5787</v>
      </c>
      <c r="BO38" s="197" t="s">
        <v>5787</v>
      </c>
      <c r="BP38" s="197" t="s">
        <v>5787</v>
      </c>
      <c r="BQ38" s="197" t="s">
        <v>5787</v>
      </c>
      <c r="BR38" s="197" t="s">
        <v>5787</v>
      </c>
      <c r="BS38" s="197" t="s">
        <v>5787</v>
      </c>
      <c r="BT38" s="196" t="s">
        <v>5787</v>
      </c>
      <c r="BU38" s="197" t="s">
        <v>5787</v>
      </c>
      <c r="BV38" s="197" t="s">
        <v>5787</v>
      </c>
      <c r="BW38" s="197" t="s">
        <v>5787</v>
      </c>
      <c r="BX38" s="197" t="s">
        <v>5787</v>
      </c>
      <c r="BY38" s="197" t="s">
        <v>5787</v>
      </c>
      <c r="BZ38" s="212" t="s">
        <v>5787</v>
      </c>
      <c r="CA38" s="197" t="s">
        <v>5787</v>
      </c>
      <c r="CB38" s="197" t="s">
        <v>5787</v>
      </c>
      <c r="CC38" s="197" t="s">
        <v>5787</v>
      </c>
      <c r="CD38" s="197" t="s">
        <v>5787</v>
      </c>
      <c r="CE38" s="197" t="s">
        <v>5787</v>
      </c>
      <c r="CF38" s="212" t="s">
        <v>5787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5787</v>
      </c>
      <c r="CZ38" s="202" t="s">
        <v>5787</v>
      </c>
      <c r="DA38" s="202" t="s">
        <v>5787</v>
      </c>
      <c r="DB38" s="203" t="s">
        <v>5787</v>
      </c>
      <c r="DC38" s="201" t="s">
        <v>5787</v>
      </c>
      <c r="DD38" s="202" t="s">
        <v>5787</v>
      </c>
      <c r="DE38" s="203" t="s">
        <v>5787</v>
      </c>
      <c r="DF38" s="274" t="s">
        <v>5787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17"/>
      <c r="C39" s="317"/>
      <c r="D39" s="322"/>
      <c r="E39" s="322"/>
      <c r="F39" s="317"/>
      <c r="G39" s="317"/>
      <c r="H39" s="317"/>
      <c r="I39" s="317"/>
      <c r="J39" s="286" t="s">
        <v>4402</v>
      </c>
      <c r="K39" s="307" t="s">
        <v>4380</v>
      </c>
      <c r="L39" s="305" t="s">
        <v>5787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6158</v>
      </c>
      <c r="S39" s="305">
        <v>10</v>
      </c>
      <c r="T39" s="59" t="s">
        <v>4417</v>
      </c>
      <c r="U39" s="59" t="s">
        <v>5787</v>
      </c>
      <c r="V39" s="59" t="s">
        <v>4417</v>
      </c>
      <c r="W39" s="59" t="s">
        <v>5787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5802</v>
      </c>
      <c r="AX39" s="305" t="s">
        <v>6122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6197</v>
      </c>
      <c r="BJ39" s="305">
        <v>4</v>
      </c>
      <c r="BK39" s="305">
        <v>6</v>
      </c>
      <c r="BL39" s="196" t="s">
        <v>5787</v>
      </c>
      <c r="BM39" s="197" t="s">
        <v>5787</v>
      </c>
      <c r="BN39" s="197" t="s">
        <v>5787</v>
      </c>
      <c r="BO39" s="197" t="s">
        <v>5787</v>
      </c>
      <c r="BP39" s="197" t="s">
        <v>5787</v>
      </c>
      <c r="BQ39" s="197" t="s">
        <v>5787</v>
      </c>
      <c r="BR39" s="197" t="s">
        <v>5787</v>
      </c>
      <c r="BS39" s="197" t="s">
        <v>5787</v>
      </c>
      <c r="BT39" s="196" t="s">
        <v>5787</v>
      </c>
      <c r="BU39" s="197" t="s">
        <v>5787</v>
      </c>
      <c r="BV39" s="197" t="s">
        <v>5787</v>
      </c>
      <c r="BW39" s="197" t="s">
        <v>5787</v>
      </c>
      <c r="BX39" s="197" t="s">
        <v>5787</v>
      </c>
      <c r="BY39" s="197" t="s">
        <v>5787</v>
      </c>
      <c r="BZ39" s="212" t="s">
        <v>5787</v>
      </c>
      <c r="CA39" s="197" t="s">
        <v>5787</v>
      </c>
      <c r="CB39" s="197" t="s">
        <v>5787</v>
      </c>
      <c r="CC39" s="197" t="s">
        <v>5787</v>
      </c>
      <c r="CD39" s="197" t="s">
        <v>5787</v>
      </c>
      <c r="CE39" s="197" t="s">
        <v>5787</v>
      </c>
      <c r="CF39" s="212" t="s">
        <v>5787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5787</v>
      </c>
      <c r="CZ39" s="202" t="s">
        <v>5787</v>
      </c>
      <c r="DA39" s="202" t="s">
        <v>5787</v>
      </c>
      <c r="DB39" s="203" t="s">
        <v>5787</v>
      </c>
      <c r="DC39" s="201" t="s">
        <v>5787</v>
      </c>
      <c r="DD39" s="202" t="s">
        <v>5787</v>
      </c>
      <c r="DE39" s="203" t="s">
        <v>5787</v>
      </c>
      <c r="DF39" s="274" t="s">
        <v>5787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17"/>
      <c r="C40" s="317"/>
      <c r="D40" s="322"/>
      <c r="E40" s="322"/>
      <c r="F40" s="317"/>
      <c r="G40" s="317"/>
      <c r="H40" s="317"/>
      <c r="I40" s="317"/>
      <c r="J40" s="286" t="s">
        <v>4403</v>
      </c>
      <c r="K40" s="307" t="s">
        <v>4380</v>
      </c>
      <c r="L40" s="305" t="s">
        <v>5787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5787</v>
      </c>
      <c r="T40" s="59" t="s">
        <v>4417</v>
      </c>
      <c r="U40" s="59" t="s">
        <v>5787</v>
      </c>
      <c r="V40" s="59" t="s">
        <v>4417</v>
      </c>
      <c r="W40" s="59" t="s">
        <v>5787</v>
      </c>
      <c r="X40" s="305" t="s">
        <v>4417</v>
      </c>
      <c r="Y40" s="305" t="s">
        <v>5787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5802</v>
      </c>
      <c r="AX40" s="305" t="s">
        <v>6122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6197</v>
      </c>
      <c r="BJ40" s="305">
        <v>4</v>
      </c>
      <c r="BK40" s="305">
        <v>6</v>
      </c>
      <c r="BL40" s="196" t="s">
        <v>5787</v>
      </c>
      <c r="BM40" s="197" t="s">
        <v>5787</v>
      </c>
      <c r="BN40" s="197" t="s">
        <v>5787</v>
      </c>
      <c r="BO40" s="197" t="s">
        <v>5787</v>
      </c>
      <c r="BP40" s="197" t="s">
        <v>5787</v>
      </c>
      <c r="BQ40" s="197" t="s">
        <v>5787</v>
      </c>
      <c r="BR40" s="197" t="s">
        <v>5787</v>
      </c>
      <c r="BS40" s="197" t="s">
        <v>5787</v>
      </c>
      <c r="BT40" s="196" t="s">
        <v>5787</v>
      </c>
      <c r="BU40" s="197" t="s">
        <v>5787</v>
      </c>
      <c r="BV40" s="197" t="s">
        <v>5787</v>
      </c>
      <c r="BW40" s="197" t="s">
        <v>5787</v>
      </c>
      <c r="BX40" s="197" t="s">
        <v>5787</v>
      </c>
      <c r="BY40" s="197" t="s">
        <v>5787</v>
      </c>
      <c r="BZ40" s="212" t="s">
        <v>5787</v>
      </c>
      <c r="CA40" s="197" t="s">
        <v>5787</v>
      </c>
      <c r="CB40" s="197" t="s">
        <v>5787</v>
      </c>
      <c r="CC40" s="197" t="s">
        <v>5787</v>
      </c>
      <c r="CD40" s="197" t="s">
        <v>5787</v>
      </c>
      <c r="CE40" s="197" t="s">
        <v>5787</v>
      </c>
      <c r="CF40" s="212" t="s">
        <v>5787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5787</v>
      </c>
      <c r="CZ40" s="202" t="s">
        <v>5787</v>
      </c>
      <c r="DA40" s="202" t="s">
        <v>5787</v>
      </c>
      <c r="DB40" s="203" t="s">
        <v>5787</v>
      </c>
      <c r="DC40" s="201" t="s">
        <v>5787</v>
      </c>
      <c r="DD40" s="202" t="s">
        <v>5787</v>
      </c>
      <c r="DE40" s="203" t="s">
        <v>5787</v>
      </c>
      <c r="DF40" s="274" t="s">
        <v>5787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4767</v>
      </c>
      <c r="DN40" s="305" t="s">
        <v>4432</v>
      </c>
      <c r="DO40" s="312" t="s">
        <v>4562</v>
      </c>
    </row>
    <row r="41" spans="1:119">
      <c r="A41" s="297">
        <v>36</v>
      </c>
      <c r="B41" s="317"/>
      <c r="C41" s="317"/>
      <c r="D41" s="322"/>
      <c r="E41" s="322"/>
      <c r="F41" s="317"/>
      <c r="G41" s="317"/>
      <c r="H41" s="317"/>
      <c r="I41" s="317"/>
      <c r="J41" s="286" t="s">
        <v>4404</v>
      </c>
      <c r="K41" s="307" t="s">
        <v>4380</v>
      </c>
      <c r="L41" s="305" t="s">
        <v>5787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5787</v>
      </c>
      <c r="T41" s="59" t="s">
        <v>4417</v>
      </c>
      <c r="U41" s="59" t="s">
        <v>5787</v>
      </c>
      <c r="V41" s="59" t="s">
        <v>4417</v>
      </c>
      <c r="W41" s="59" t="s">
        <v>5787</v>
      </c>
      <c r="X41" s="305" t="s">
        <v>4417</v>
      </c>
      <c r="Y41" s="305" t="s">
        <v>5787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5802</v>
      </c>
      <c r="AX41" s="305" t="s">
        <v>6122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6197</v>
      </c>
      <c r="BJ41" s="305">
        <v>4</v>
      </c>
      <c r="BK41" s="305">
        <v>6</v>
      </c>
      <c r="BL41" s="196" t="s">
        <v>5787</v>
      </c>
      <c r="BM41" s="197" t="s">
        <v>5787</v>
      </c>
      <c r="BN41" s="197" t="s">
        <v>5787</v>
      </c>
      <c r="BO41" s="197" t="s">
        <v>5787</v>
      </c>
      <c r="BP41" s="197" t="s">
        <v>5787</v>
      </c>
      <c r="BQ41" s="197" t="s">
        <v>5787</v>
      </c>
      <c r="BR41" s="197" t="s">
        <v>5787</v>
      </c>
      <c r="BS41" s="197" t="s">
        <v>5787</v>
      </c>
      <c r="BT41" s="196" t="s">
        <v>5787</v>
      </c>
      <c r="BU41" s="197" t="s">
        <v>5787</v>
      </c>
      <c r="BV41" s="197" t="s">
        <v>5787</v>
      </c>
      <c r="BW41" s="197" t="s">
        <v>5787</v>
      </c>
      <c r="BX41" s="197" t="s">
        <v>5787</v>
      </c>
      <c r="BY41" s="197" t="s">
        <v>5787</v>
      </c>
      <c r="BZ41" s="212" t="s">
        <v>5787</v>
      </c>
      <c r="CA41" s="197" t="s">
        <v>5787</v>
      </c>
      <c r="CB41" s="197" t="s">
        <v>5787</v>
      </c>
      <c r="CC41" s="197" t="s">
        <v>5787</v>
      </c>
      <c r="CD41" s="197" t="s">
        <v>5787</v>
      </c>
      <c r="CE41" s="197" t="s">
        <v>5787</v>
      </c>
      <c r="CF41" s="212" t="s">
        <v>5787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5787</v>
      </c>
      <c r="CZ41" s="202" t="s">
        <v>5787</v>
      </c>
      <c r="DA41" s="202" t="s">
        <v>5787</v>
      </c>
      <c r="DB41" s="203" t="s">
        <v>5787</v>
      </c>
      <c r="DC41" s="201" t="s">
        <v>5787</v>
      </c>
      <c r="DD41" s="202" t="s">
        <v>5787</v>
      </c>
      <c r="DE41" s="203" t="s">
        <v>5787</v>
      </c>
      <c r="DF41" s="274" t="s">
        <v>5787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4767</v>
      </c>
      <c r="DN41" s="305" t="s">
        <v>4432</v>
      </c>
      <c r="DO41" s="312" t="s">
        <v>4562</v>
      </c>
    </row>
    <row r="42" spans="1:119">
      <c r="A42" s="297">
        <v>37</v>
      </c>
      <c r="B42" s="317"/>
      <c r="C42" s="317"/>
      <c r="D42" s="322"/>
      <c r="E42" s="322"/>
      <c r="F42" s="317"/>
      <c r="G42" s="317"/>
      <c r="H42" s="317"/>
      <c r="I42" s="317"/>
      <c r="J42" s="286" t="s">
        <v>4405</v>
      </c>
      <c r="K42" s="307" t="s">
        <v>4380</v>
      </c>
      <c r="L42" s="305" t="s">
        <v>5787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5787</v>
      </c>
      <c r="T42" s="59" t="s">
        <v>4417</v>
      </c>
      <c r="U42" s="59" t="s">
        <v>5787</v>
      </c>
      <c r="V42" s="59" t="s">
        <v>4417</v>
      </c>
      <c r="W42" s="59" t="s">
        <v>5787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5802</v>
      </c>
      <c r="AX42" s="305" t="s">
        <v>6122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6197</v>
      </c>
      <c r="BJ42" s="305">
        <v>4</v>
      </c>
      <c r="BK42" s="305">
        <v>6</v>
      </c>
      <c r="BL42" s="196" t="s">
        <v>5787</v>
      </c>
      <c r="BM42" s="197" t="s">
        <v>5787</v>
      </c>
      <c r="BN42" s="197" t="s">
        <v>5787</v>
      </c>
      <c r="BO42" s="197" t="s">
        <v>5787</v>
      </c>
      <c r="BP42" s="197" t="s">
        <v>5787</v>
      </c>
      <c r="BQ42" s="197" t="s">
        <v>5787</v>
      </c>
      <c r="BR42" s="197" t="s">
        <v>5787</v>
      </c>
      <c r="BS42" s="197" t="s">
        <v>5787</v>
      </c>
      <c r="BT42" s="196" t="s">
        <v>5787</v>
      </c>
      <c r="BU42" s="197" t="s">
        <v>5787</v>
      </c>
      <c r="BV42" s="197" t="s">
        <v>5787</v>
      </c>
      <c r="BW42" s="197" t="s">
        <v>5787</v>
      </c>
      <c r="BX42" s="197" t="s">
        <v>5787</v>
      </c>
      <c r="BY42" s="197" t="s">
        <v>5787</v>
      </c>
      <c r="BZ42" s="212" t="s">
        <v>5787</v>
      </c>
      <c r="CA42" s="197" t="s">
        <v>5787</v>
      </c>
      <c r="CB42" s="197" t="s">
        <v>5787</v>
      </c>
      <c r="CC42" s="197" t="s">
        <v>5787</v>
      </c>
      <c r="CD42" s="197" t="s">
        <v>5787</v>
      </c>
      <c r="CE42" s="197" t="s">
        <v>5787</v>
      </c>
      <c r="CF42" s="212" t="s">
        <v>5787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5787</v>
      </c>
      <c r="CZ42" s="202" t="s">
        <v>5787</v>
      </c>
      <c r="DA42" s="202" t="s">
        <v>5787</v>
      </c>
      <c r="DB42" s="203" t="s">
        <v>5787</v>
      </c>
      <c r="DC42" s="201" t="s">
        <v>5787</v>
      </c>
      <c r="DD42" s="202" t="s">
        <v>5787</v>
      </c>
      <c r="DE42" s="203" t="s">
        <v>5787</v>
      </c>
      <c r="DF42" s="274" t="s">
        <v>5787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4767</v>
      </c>
      <c r="DN42" s="305" t="s">
        <v>4432</v>
      </c>
      <c r="DO42" s="312" t="s">
        <v>4562</v>
      </c>
    </row>
    <row r="43" spans="1:119">
      <c r="A43" s="297">
        <v>38</v>
      </c>
      <c r="B43" s="317"/>
      <c r="C43" s="317"/>
      <c r="D43" s="322"/>
      <c r="E43" s="322"/>
      <c r="F43" s="317"/>
      <c r="G43" s="317"/>
      <c r="H43" s="317"/>
      <c r="I43" s="317"/>
      <c r="J43" s="286" t="s">
        <v>4406</v>
      </c>
      <c r="K43" s="307" t="s">
        <v>4380</v>
      </c>
      <c r="L43" s="305" t="s">
        <v>5787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5787</v>
      </c>
      <c r="T43" s="59" t="s">
        <v>4417</v>
      </c>
      <c r="U43" s="59" t="s">
        <v>5787</v>
      </c>
      <c r="V43" s="59" t="s">
        <v>4417</v>
      </c>
      <c r="W43" s="59" t="s">
        <v>5787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5802</v>
      </c>
      <c r="AX43" s="305" t="s">
        <v>6122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6197</v>
      </c>
      <c r="BJ43" s="305">
        <v>4</v>
      </c>
      <c r="BK43" s="305">
        <v>6</v>
      </c>
      <c r="BL43" s="196" t="s">
        <v>5787</v>
      </c>
      <c r="BM43" s="197" t="s">
        <v>5787</v>
      </c>
      <c r="BN43" s="197" t="s">
        <v>5787</v>
      </c>
      <c r="BO43" s="197" t="s">
        <v>5787</v>
      </c>
      <c r="BP43" s="197" t="s">
        <v>5787</v>
      </c>
      <c r="BQ43" s="197" t="s">
        <v>5787</v>
      </c>
      <c r="BR43" s="197" t="s">
        <v>5787</v>
      </c>
      <c r="BS43" s="197" t="s">
        <v>5787</v>
      </c>
      <c r="BT43" s="196" t="s">
        <v>5787</v>
      </c>
      <c r="BU43" s="197" t="s">
        <v>5787</v>
      </c>
      <c r="BV43" s="197" t="s">
        <v>5787</v>
      </c>
      <c r="BW43" s="197" t="s">
        <v>5787</v>
      </c>
      <c r="BX43" s="197" t="s">
        <v>5787</v>
      </c>
      <c r="BY43" s="197" t="s">
        <v>5787</v>
      </c>
      <c r="BZ43" s="212" t="s">
        <v>5787</v>
      </c>
      <c r="CA43" s="197" t="s">
        <v>5787</v>
      </c>
      <c r="CB43" s="197" t="s">
        <v>5787</v>
      </c>
      <c r="CC43" s="197" t="s">
        <v>5787</v>
      </c>
      <c r="CD43" s="197" t="s">
        <v>5787</v>
      </c>
      <c r="CE43" s="197" t="s">
        <v>5787</v>
      </c>
      <c r="CF43" s="212" t="s">
        <v>5787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5787</v>
      </c>
      <c r="CZ43" s="202" t="s">
        <v>5787</v>
      </c>
      <c r="DA43" s="202" t="s">
        <v>5787</v>
      </c>
      <c r="DB43" s="203" t="s">
        <v>5787</v>
      </c>
      <c r="DC43" s="201" t="s">
        <v>5787</v>
      </c>
      <c r="DD43" s="202" t="s">
        <v>5787</v>
      </c>
      <c r="DE43" s="203" t="s">
        <v>5787</v>
      </c>
      <c r="DF43" s="274" t="s">
        <v>5787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4767</v>
      </c>
      <c r="DN43" s="305" t="s">
        <v>4432</v>
      </c>
      <c r="DO43" s="312" t="s">
        <v>4562</v>
      </c>
    </row>
    <row r="44" spans="1:119">
      <c r="A44" s="297">
        <v>39</v>
      </c>
      <c r="B44" s="317"/>
      <c r="C44" s="317"/>
      <c r="D44" s="322"/>
      <c r="E44" s="322"/>
      <c r="F44" s="317"/>
      <c r="G44" s="317"/>
      <c r="H44" s="317"/>
      <c r="I44" s="317"/>
      <c r="J44" s="286" t="s">
        <v>4407</v>
      </c>
      <c r="K44" s="307" t="s">
        <v>4380</v>
      </c>
      <c r="L44" s="305" t="s">
        <v>5787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6158</v>
      </c>
      <c r="S44" s="305">
        <v>10</v>
      </c>
      <c r="T44" s="59" t="s">
        <v>4417</v>
      </c>
      <c r="U44" s="59" t="s">
        <v>5787</v>
      </c>
      <c r="V44" s="59" t="s">
        <v>4417</v>
      </c>
      <c r="W44" s="59" t="s">
        <v>5787</v>
      </c>
      <c r="X44" s="305" t="s">
        <v>4417</v>
      </c>
      <c r="Y44" s="305" t="s">
        <v>5787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5802</v>
      </c>
      <c r="AX44" s="305" t="s">
        <v>6122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6197</v>
      </c>
      <c r="BI44" s="305" t="s">
        <v>6197</v>
      </c>
      <c r="BJ44" s="305">
        <v>2</v>
      </c>
      <c r="BK44" s="305">
        <v>4</v>
      </c>
      <c r="BL44" s="196" t="s">
        <v>5787</v>
      </c>
      <c r="BM44" s="197" t="s">
        <v>5787</v>
      </c>
      <c r="BN44" s="197" t="s">
        <v>5787</v>
      </c>
      <c r="BO44" s="197" t="s">
        <v>5787</v>
      </c>
      <c r="BP44" s="197" t="s">
        <v>5787</v>
      </c>
      <c r="BQ44" s="197" t="s">
        <v>5787</v>
      </c>
      <c r="BR44" s="197" t="s">
        <v>5787</v>
      </c>
      <c r="BS44" s="197" t="s">
        <v>5787</v>
      </c>
      <c r="BT44" s="196" t="s">
        <v>5787</v>
      </c>
      <c r="BU44" s="197" t="s">
        <v>5787</v>
      </c>
      <c r="BV44" s="197" t="s">
        <v>5787</v>
      </c>
      <c r="BW44" s="197" t="s">
        <v>5787</v>
      </c>
      <c r="BX44" s="197" t="s">
        <v>5787</v>
      </c>
      <c r="BY44" s="197" t="s">
        <v>5787</v>
      </c>
      <c r="BZ44" s="212" t="s">
        <v>5787</v>
      </c>
      <c r="CA44" s="197" t="s">
        <v>5787</v>
      </c>
      <c r="CB44" s="197" t="s">
        <v>5787</v>
      </c>
      <c r="CC44" s="197" t="s">
        <v>5787</v>
      </c>
      <c r="CD44" s="197" t="s">
        <v>5787</v>
      </c>
      <c r="CE44" s="197" t="s">
        <v>5787</v>
      </c>
      <c r="CF44" s="212" t="s">
        <v>5787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5787</v>
      </c>
      <c r="CZ44" s="202" t="s">
        <v>5787</v>
      </c>
      <c r="DA44" s="202" t="s">
        <v>5787</v>
      </c>
      <c r="DB44" s="203" t="s">
        <v>5787</v>
      </c>
      <c r="DC44" s="201" t="s">
        <v>5787</v>
      </c>
      <c r="DD44" s="202" t="s">
        <v>5787</v>
      </c>
      <c r="DE44" s="203" t="s">
        <v>5787</v>
      </c>
      <c r="DF44" s="274" t="s">
        <v>5787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17"/>
      <c r="C45" s="317"/>
      <c r="D45" s="322"/>
      <c r="E45" s="322"/>
      <c r="F45" s="317"/>
      <c r="G45" s="317"/>
      <c r="H45" s="317"/>
      <c r="I45" s="317"/>
      <c r="J45" s="286" t="s">
        <v>4408</v>
      </c>
      <c r="K45" s="307" t="s">
        <v>4380</v>
      </c>
      <c r="L45" s="305" t="s">
        <v>5787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6158</v>
      </c>
      <c r="S45" s="305">
        <v>10</v>
      </c>
      <c r="T45" s="59" t="s">
        <v>4417</v>
      </c>
      <c r="U45" s="59" t="s">
        <v>5787</v>
      </c>
      <c r="V45" s="59" t="s">
        <v>4417</v>
      </c>
      <c r="W45" s="59" t="s">
        <v>5787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5802</v>
      </c>
      <c r="AX45" s="305" t="s">
        <v>6122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6197</v>
      </c>
      <c r="BJ45" s="305">
        <v>4</v>
      </c>
      <c r="BK45" s="305">
        <v>6</v>
      </c>
      <c r="BL45" s="196" t="s">
        <v>5787</v>
      </c>
      <c r="BM45" s="197" t="s">
        <v>5787</v>
      </c>
      <c r="BN45" s="197" t="s">
        <v>5787</v>
      </c>
      <c r="BO45" s="197" t="s">
        <v>5787</v>
      </c>
      <c r="BP45" s="197" t="s">
        <v>5787</v>
      </c>
      <c r="BQ45" s="197" t="s">
        <v>5787</v>
      </c>
      <c r="BR45" s="197" t="s">
        <v>5787</v>
      </c>
      <c r="BS45" s="197" t="s">
        <v>5787</v>
      </c>
      <c r="BT45" s="196" t="s">
        <v>5787</v>
      </c>
      <c r="BU45" s="197" t="s">
        <v>5787</v>
      </c>
      <c r="BV45" s="197" t="s">
        <v>5787</v>
      </c>
      <c r="BW45" s="197" t="s">
        <v>5787</v>
      </c>
      <c r="BX45" s="197" t="s">
        <v>5787</v>
      </c>
      <c r="BY45" s="197" t="s">
        <v>5787</v>
      </c>
      <c r="BZ45" s="212" t="s">
        <v>5787</v>
      </c>
      <c r="CA45" s="197" t="s">
        <v>5787</v>
      </c>
      <c r="CB45" s="197" t="s">
        <v>5787</v>
      </c>
      <c r="CC45" s="197" t="s">
        <v>5787</v>
      </c>
      <c r="CD45" s="197" t="s">
        <v>5787</v>
      </c>
      <c r="CE45" s="197" t="s">
        <v>5787</v>
      </c>
      <c r="CF45" s="212" t="s">
        <v>5787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5787</v>
      </c>
      <c r="CZ45" s="202" t="s">
        <v>5787</v>
      </c>
      <c r="DA45" s="202" t="s">
        <v>5787</v>
      </c>
      <c r="DB45" s="203" t="s">
        <v>5787</v>
      </c>
      <c r="DC45" s="201" t="s">
        <v>5787</v>
      </c>
      <c r="DD45" s="202" t="s">
        <v>5787</v>
      </c>
      <c r="DE45" s="203" t="s">
        <v>5787</v>
      </c>
      <c r="DF45" s="274" t="s">
        <v>5787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17"/>
      <c r="C46" s="317"/>
      <c r="D46" s="322"/>
      <c r="E46" s="322"/>
      <c r="F46" s="317"/>
      <c r="G46" s="317"/>
      <c r="H46" s="317"/>
      <c r="I46" s="317"/>
      <c r="J46" s="286" t="s">
        <v>4409</v>
      </c>
      <c r="K46" s="307" t="s">
        <v>4380</v>
      </c>
      <c r="L46" s="305" t="s">
        <v>5787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5787</v>
      </c>
      <c r="T46" s="59" t="s">
        <v>4417</v>
      </c>
      <c r="U46" s="59" t="s">
        <v>5787</v>
      </c>
      <c r="V46" s="59" t="s">
        <v>4417</v>
      </c>
      <c r="W46" s="59" t="s">
        <v>5787</v>
      </c>
      <c r="X46" s="305" t="s">
        <v>4417</v>
      </c>
      <c r="Y46" s="305" t="s">
        <v>5787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5802</v>
      </c>
      <c r="AX46" s="305" t="s">
        <v>6122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6197</v>
      </c>
      <c r="BJ46" s="305">
        <v>4</v>
      </c>
      <c r="BK46" s="305">
        <v>6</v>
      </c>
      <c r="BL46" s="196" t="s">
        <v>5787</v>
      </c>
      <c r="BM46" s="197" t="s">
        <v>5787</v>
      </c>
      <c r="BN46" s="197" t="s">
        <v>5787</v>
      </c>
      <c r="BO46" s="197" t="s">
        <v>5787</v>
      </c>
      <c r="BP46" s="197" t="s">
        <v>5787</v>
      </c>
      <c r="BQ46" s="197" t="s">
        <v>5787</v>
      </c>
      <c r="BR46" s="197" t="s">
        <v>5787</v>
      </c>
      <c r="BS46" s="197" t="s">
        <v>5787</v>
      </c>
      <c r="BT46" s="196" t="s">
        <v>5787</v>
      </c>
      <c r="BU46" s="197" t="s">
        <v>5787</v>
      </c>
      <c r="BV46" s="197" t="s">
        <v>5787</v>
      </c>
      <c r="BW46" s="197" t="s">
        <v>5787</v>
      </c>
      <c r="BX46" s="197" t="s">
        <v>5787</v>
      </c>
      <c r="BY46" s="197" t="s">
        <v>5787</v>
      </c>
      <c r="BZ46" s="212" t="s">
        <v>5787</v>
      </c>
      <c r="CA46" s="197" t="s">
        <v>5787</v>
      </c>
      <c r="CB46" s="197" t="s">
        <v>5787</v>
      </c>
      <c r="CC46" s="197" t="s">
        <v>5787</v>
      </c>
      <c r="CD46" s="197" t="s">
        <v>5787</v>
      </c>
      <c r="CE46" s="197" t="s">
        <v>5787</v>
      </c>
      <c r="CF46" s="212" t="s">
        <v>5787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5787</v>
      </c>
      <c r="CZ46" s="202" t="s">
        <v>5787</v>
      </c>
      <c r="DA46" s="202" t="s">
        <v>5787</v>
      </c>
      <c r="DB46" s="203" t="s">
        <v>5787</v>
      </c>
      <c r="DC46" s="201" t="s">
        <v>5787</v>
      </c>
      <c r="DD46" s="202" t="s">
        <v>5787</v>
      </c>
      <c r="DE46" s="203" t="s">
        <v>5787</v>
      </c>
      <c r="DF46" s="274" t="s">
        <v>5787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4767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18"/>
      <c r="C47" s="318"/>
      <c r="D47" s="330"/>
      <c r="E47" s="330"/>
      <c r="F47" s="318"/>
      <c r="G47" s="318"/>
      <c r="H47" s="318"/>
      <c r="I47" s="318"/>
      <c r="J47" s="285" t="s">
        <v>4410</v>
      </c>
      <c r="K47" s="300" t="s">
        <v>4380</v>
      </c>
      <c r="L47" s="306" t="s">
        <v>5787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5787</v>
      </c>
      <c r="T47" s="86" t="s">
        <v>4417</v>
      </c>
      <c r="U47" s="86" t="s">
        <v>5787</v>
      </c>
      <c r="V47" s="86" t="s">
        <v>4417</v>
      </c>
      <c r="W47" s="86" t="s">
        <v>5787</v>
      </c>
      <c r="X47" s="306" t="s">
        <v>4417</v>
      </c>
      <c r="Y47" s="306" t="s">
        <v>5787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5802</v>
      </c>
      <c r="AX47" s="306" t="s">
        <v>6122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6197</v>
      </c>
      <c r="BJ47" s="306">
        <v>4</v>
      </c>
      <c r="BK47" s="306">
        <v>6</v>
      </c>
      <c r="BL47" s="191" t="s">
        <v>5787</v>
      </c>
      <c r="BM47" s="192" t="s">
        <v>5787</v>
      </c>
      <c r="BN47" s="192" t="s">
        <v>5787</v>
      </c>
      <c r="BO47" s="192" t="s">
        <v>5787</v>
      </c>
      <c r="BP47" s="192" t="s">
        <v>5787</v>
      </c>
      <c r="BQ47" s="192" t="s">
        <v>5787</v>
      </c>
      <c r="BR47" s="192" t="s">
        <v>5787</v>
      </c>
      <c r="BS47" s="192" t="s">
        <v>5787</v>
      </c>
      <c r="BT47" s="191" t="s">
        <v>5787</v>
      </c>
      <c r="BU47" s="192" t="s">
        <v>5787</v>
      </c>
      <c r="BV47" s="192" t="s">
        <v>5787</v>
      </c>
      <c r="BW47" s="192" t="s">
        <v>5787</v>
      </c>
      <c r="BX47" s="192" t="s">
        <v>5787</v>
      </c>
      <c r="BY47" s="192" t="s">
        <v>5787</v>
      </c>
      <c r="BZ47" s="214" t="s">
        <v>5787</v>
      </c>
      <c r="CA47" s="192" t="s">
        <v>5787</v>
      </c>
      <c r="CB47" s="192" t="s">
        <v>5787</v>
      </c>
      <c r="CC47" s="192" t="s">
        <v>5787</v>
      </c>
      <c r="CD47" s="192" t="s">
        <v>5787</v>
      </c>
      <c r="CE47" s="192" t="s">
        <v>5787</v>
      </c>
      <c r="CF47" s="214" t="s">
        <v>5787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5787</v>
      </c>
      <c r="CZ47" s="205" t="s">
        <v>5787</v>
      </c>
      <c r="DA47" s="205" t="s">
        <v>5787</v>
      </c>
      <c r="DB47" s="206" t="s">
        <v>5787</v>
      </c>
      <c r="DC47" s="204" t="s">
        <v>5787</v>
      </c>
      <c r="DD47" s="205" t="s">
        <v>5787</v>
      </c>
      <c r="DE47" s="206" t="s">
        <v>5787</v>
      </c>
      <c r="DF47" s="275" t="s">
        <v>5787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4767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16">
        <v>4</v>
      </c>
      <c r="C48" s="316">
        <v>1981</v>
      </c>
      <c r="D48" s="321" t="s">
        <v>4662</v>
      </c>
      <c r="E48" s="321" t="s">
        <v>4832</v>
      </c>
      <c r="F48" s="316">
        <v>5</v>
      </c>
      <c r="G48" s="316" t="s">
        <v>5894</v>
      </c>
      <c r="H48" s="316" t="s">
        <v>5890</v>
      </c>
      <c r="I48" s="316" t="s">
        <v>5682</v>
      </c>
      <c r="J48" s="284" t="s">
        <v>4449</v>
      </c>
      <c r="K48" s="299" t="s">
        <v>4380</v>
      </c>
      <c r="L48" s="30" t="s">
        <v>5787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6157</v>
      </c>
      <c r="S48" s="30">
        <v>10</v>
      </c>
      <c r="T48" s="64" t="s">
        <v>4417</v>
      </c>
      <c r="U48" s="64" t="s">
        <v>5787</v>
      </c>
      <c r="V48" s="64" t="s">
        <v>4417</v>
      </c>
      <c r="W48" s="64" t="s">
        <v>5787</v>
      </c>
      <c r="X48" s="304" t="s">
        <v>4417</v>
      </c>
      <c r="Y48" s="304" t="s">
        <v>5787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5802</v>
      </c>
      <c r="AX48" s="304" t="s">
        <v>6122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6197</v>
      </c>
      <c r="BJ48" s="304">
        <v>4</v>
      </c>
      <c r="BK48" s="304">
        <v>6</v>
      </c>
      <c r="BL48" s="194" t="s">
        <v>5787</v>
      </c>
      <c r="BM48" s="195" t="s">
        <v>5787</v>
      </c>
      <c r="BN48" s="195" t="s">
        <v>5787</v>
      </c>
      <c r="BO48" s="195" t="s">
        <v>5787</v>
      </c>
      <c r="BP48" s="195" t="s">
        <v>5787</v>
      </c>
      <c r="BQ48" s="195" t="s">
        <v>5787</v>
      </c>
      <c r="BR48" s="195" t="s">
        <v>5787</v>
      </c>
      <c r="BS48" s="195" t="s">
        <v>5787</v>
      </c>
      <c r="BT48" s="194" t="s">
        <v>5787</v>
      </c>
      <c r="BU48" s="195" t="s">
        <v>5787</v>
      </c>
      <c r="BV48" s="195" t="s">
        <v>5787</v>
      </c>
      <c r="BW48" s="195" t="s">
        <v>5787</v>
      </c>
      <c r="BX48" s="195" t="s">
        <v>5787</v>
      </c>
      <c r="BY48" s="195" t="s">
        <v>5787</v>
      </c>
      <c r="BZ48" s="213" t="s">
        <v>5787</v>
      </c>
      <c r="CA48" s="195" t="s">
        <v>5787</v>
      </c>
      <c r="CB48" s="195" t="s">
        <v>5787</v>
      </c>
      <c r="CC48" s="195" t="s">
        <v>5787</v>
      </c>
      <c r="CD48" s="195" t="s">
        <v>5787</v>
      </c>
      <c r="CE48" s="195" t="s">
        <v>5787</v>
      </c>
      <c r="CF48" s="213" t="s">
        <v>5787</v>
      </c>
      <c r="CG48" s="30" t="s">
        <v>5661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5661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5661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5787</v>
      </c>
      <c r="CZ48" s="199" t="s">
        <v>5787</v>
      </c>
      <c r="DA48" s="199" t="s">
        <v>5787</v>
      </c>
      <c r="DB48" s="200" t="s">
        <v>5787</v>
      </c>
      <c r="DC48" s="198" t="s">
        <v>5787</v>
      </c>
      <c r="DD48" s="199" t="s">
        <v>5787</v>
      </c>
      <c r="DE48" s="200" t="s">
        <v>5787</v>
      </c>
      <c r="DF48" s="273" t="s">
        <v>5787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4778</v>
      </c>
      <c r="DN48" s="30" t="s">
        <v>4432</v>
      </c>
      <c r="DO48" s="311" t="s">
        <v>4562</v>
      </c>
    </row>
    <row r="49" spans="1:119">
      <c r="A49" s="297">
        <v>44</v>
      </c>
      <c r="B49" s="317"/>
      <c r="C49" s="317"/>
      <c r="D49" s="322"/>
      <c r="E49" s="322"/>
      <c r="F49" s="317"/>
      <c r="G49" s="317"/>
      <c r="H49" s="317"/>
      <c r="I49" s="317"/>
      <c r="J49" s="286" t="s">
        <v>4450</v>
      </c>
      <c r="K49" s="307" t="s">
        <v>4380</v>
      </c>
      <c r="L49" s="32" t="s">
        <v>5787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6157</v>
      </c>
      <c r="S49" s="32">
        <v>10</v>
      </c>
      <c r="T49" s="59" t="s">
        <v>4417</v>
      </c>
      <c r="U49" s="59" t="s">
        <v>5787</v>
      </c>
      <c r="V49" s="59" t="s">
        <v>4417</v>
      </c>
      <c r="W49" s="59" t="s">
        <v>5787</v>
      </c>
      <c r="X49" s="305" t="s">
        <v>4417</v>
      </c>
      <c r="Y49" s="305" t="s">
        <v>5787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5802</v>
      </c>
      <c r="AX49" s="305" t="s">
        <v>6122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6197</v>
      </c>
      <c r="BJ49" s="305">
        <v>4</v>
      </c>
      <c r="BK49" s="305">
        <v>6</v>
      </c>
      <c r="BL49" s="196" t="s">
        <v>5787</v>
      </c>
      <c r="BM49" s="197" t="s">
        <v>5787</v>
      </c>
      <c r="BN49" s="197" t="s">
        <v>5787</v>
      </c>
      <c r="BO49" s="197" t="s">
        <v>5787</v>
      </c>
      <c r="BP49" s="197" t="s">
        <v>5787</v>
      </c>
      <c r="BQ49" s="197" t="s">
        <v>5787</v>
      </c>
      <c r="BR49" s="197" t="s">
        <v>5787</v>
      </c>
      <c r="BS49" s="197" t="s">
        <v>5787</v>
      </c>
      <c r="BT49" s="196" t="s">
        <v>5787</v>
      </c>
      <c r="BU49" s="197" t="s">
        <v>5787</v>
      </c>
      <c r="BV49" s="197" t="s">
        <v>5787</v>
      </c>
      <c r="BW49" s="197" t="s">
        <v>5787</v>
      </c>
      <c r="BX49" s="197" t="s">
        <v>5787</v>
      </c>
      <c r="BY49" s="197" t="s">
        <v>5787</v>
      </c>
      <c r="BZ49" s="212" t="s">
        <v>5787</v>
      </c>
      <c r="CA49" s="197" t="s">
        <v>5787</v>
      </c>
      <c r="CB49" s="197" t="s">
        <v>5787</v>
      </c>
      <c r="CC49" s="197" t="s">
        <v>5787</v>
      </c>
      <c r="CD49" s="197" t="s">
        <v>5787</v>
      </c>
      <c r="CE49" s="197" t="s">
        <v>5787</v>
      </c>
      <c r="CF49" s="212" t="s">
        <v>5787</v>
      </c>
      <c r="CG49" s="32" t="s">
        <v>5661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5661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5661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5787</v>
      </c>
      <c r="CZ49" s="202" t="s">
        <v>5787</v>
      </c>
      <c r="DA49" s="202" t="s">
        <v>5787</v>
      </c>
      <c r="DB49" s="203" t="s">
        <v>5787</v>
      </c>
      <c r="DC49" s="201" t="s">
        <v>5787</v>
      </c>
      <c r="DD49" s="202" t="s">
        <v>5787</v>
      </c>
      <c r="DE49" s="203" t="s">
        <v>5787</v>
      </c>
      <c r="DF49" s="274" t="s">
        <v>5787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17"/>
      <c r="C50" s="317"/>
      <c r="D50" s="322"/>
      <c r="E50" s="322"/>
      <c r="F50" s="317"/>
      <c r="G50" s="317"/>
      <c r="H50" s="317"/>
      <c r="I50" s="317"/>
      <c r="J50" s="286" t="s">
        <v>4451</v>
      </c>
      <c r="K50" s="307" t="s">
        <v>4380</v>
      </c>
      <c r="L50" s="32" t="s">
        <v>5787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6157</v>
      </c>
      <c r="S50" s="32">
        <v>10</v>
      </c>
      <c r="T50" s="59" t="s">
        <v>4417</v>
      </c>
      <c r="U50" s="59" t="s">
        <v>5787</v>
      </c>
      <c r="V50" s="59" t="s">
        <v>4417</v>
      </c>
      <c r="W50" s="59" t="s">
        <v>5787</v>
      </c>
      <c r="X50" s="305" t="s">
        <v>4417</v>
      </c>
      <c r="Y50" s="305" t="s">
        <v>5787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5802</v>
      </c>
      <c r="AX50" s="305" t="s">
        <v>6122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6197</v>
      </c>
      <c r="BJ50" s="305">
        <v>4</v>
      </c>
      <c r="BK50" s="305">
        <v>6</v>
      </c>
      <c r="BL50" s="196" t="s">
        <v>5787</v>
      </c>
      <c r="BM50" s="197" t="s">
        <v>5787</v>
      </c>
      <c r="BN50" s="197" t="s">
        <v>5787</v>
      </c>
      <c r="BO50" s="197" t="s">
        <v>5787</v>
      </c>
      <c r="BP50" s="197" t="s">
        <v>5787</v>
      </c>
      <c r="BQ50" s="197" t="s">
        <v>5787</v>
      </c>
      <c r="BR50" s="197" t="s">
        <v>5787</v>
      </c>
      <c r="BS50" s="197" t="s">
        <v>5787</v>
      </c>
      <c r="BT50" s="196" t="s">
        <v>5787</v>
      </c>
      <c r="BU50" s="197" t="s">
        <v>5787</v>
      </c>
      <c r="BV50" s="197" t="s">
        <v>5787</v>
      </c>
      <c r="BW50" s="197" t="s">
        <v>5787</v>
      </c>
      <c r="BX50" s="197" t="s">
        <v>5787</v>
      </c>
      <c r="BY50" s="197" t="s">
        <v>5787</v>
      </c>
      <c r="BZ50" s="212" t="s">
        <v>5787</v>
      </c>
      <c r="CA50" s="197" t="s">
        <v>5787</v>
      </c>
      <c r="CB50" s="197" t="s">
        <v>5787</v>
      </c>
      <c r="CC50" s="197" t="s">
        <v>5787</v>
      </c>
      <c r="CD50" s="197" t="s">
        <v>5787</v>
      </c>
      <c r="CE50" s="197" t="s">
        <v>5787</v>
      </c>
      <c r="CF50" s="212" t="s">
        <v>5787</v>
      </c>
      <c r="CG50" s="32" t="s">
        <v>5661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5661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5661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5787</v>
      </c>
      <c r="CZ50" s="202" t="s">
        <v>5787</v>
      </c>
      <c r="DA50" s="202" t="s">
        <v>5787</v>
      </c>
      <c r="DB50" s="203" t="s">
        <v>5787</v>
      </c>
      <c r="DC50" s="201" t="s">
        <v>5787</v>
      </c>
      <c r="DD50" s="202" t="s">
        <v>5787</v>
      </c>
      <c r="DE50" s="203" t="s">
        <v>5787</v>
      </c>
      <c r="DF50" s="274" t="s">
        <v>5787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17"/>
      <c r="C51" s="317"/>
      <c r="D51" s="322"/>
      <c r="E51" s="322"/>
      <c r="F51" s="317"/>
      <c r="G51" s="317"/>
      <c r="H51" s="317"/>
      <c r="I51" s="317"/>
      <c r="J51" s="286" t="s">
        <v>4452</v>
      </c>
      <c r="K51" s="307" t="s">
        <v>4380</v>
      </c>
      <c r="L51" s="32" t="s">
        <v>5787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6157</v>
      </c>
      <c r="S51" s="32">
        <v>10</v>
      </c>
      <c r="T51" s="59" t="s">
        <v>4417</v>
      </c>
      <c r="U51" s="59" t="s">
        <v>5787</v>
      </c>
      <c r="V51" s="59" t="s">
        <v>4417</v>
      </c>
      <c r="W51" s="59" t="s">
        <v>5787</v>
      </c>
      <c r="X51" s="305" t="s">
        <v>4417</v>
      </c>
      <c r="Y51" s="305" t="s">
        <v>5787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5802</v>
      </c>
      <c r="AX51" s="305" t="s">
        <v>6122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6197</v>
      </c>
      <c r="BJ51" s="305">
        <v>4</v>
      </c>
      <c r="BK51" s="305">
        <v>6</v>
      </c>
      <c r="BL51" s="196" t="s">
        <v>5787</v>
      </c>
      <c r="BM51" s="197" t="s">
        <v>5787</v>
      </c>
      <c r="BN51" s="197" t="s">
        <v>5787</v>
      </c>
      <c r="BO51" s="197" t="s">
        <v>5787</v>
      </c>
      <c r="BP51" s="197" t="s">
        <v>5787</v>
      </c>
      <c r="BQ51" s="197" t="s">
        <v>5787</v>
      </c>
      <c r="BR51" s="197" t="s">
        <v>5787</v>
      </c>
      <c r="BS51" s="197" t="s">
        <v>5787</v>
      </c>
      <c r="BT51" s="196" t="s">
        <v>5787</v>
      </c>
      <c r="BU51" s="197" t="s">
        <v>5787</v>
      </c>
      <c r="BV51" s="197" t="s">
        <v>5787</v>
      </c>
      <c r="BW51" s="197" t="s">
        <v>5787</v>
      </c>
      <c r="BX51" s="197" t="s">
        <v>5787</v>
      </c>
      <c r="BY51" s="197" t="s">
        <v>5787</v>
      </c>
      <c r="BZ51" s="212" t="s">
        <v>5787</v>
      </c>
      <c r="CA51" s="197" t="s">
        <v>5787</v>
      </c>
      <c r="CB51" s="197" t="s">
        <v>5787</v>
      </c>
      <c r="CC51" s="197" t="s">
        <v>5787</v>
      </c>
      <c r="CD51" s="197" t="s">
        <v>5787</v>
      </c>
      <c r="CE51" s="197" t="s">
        <v>5787</v>
      </c>
      <c r="CF51" s="212" t="s">
        <v>5787</v>
      </c>
      <c r="CG51" s="32" t="s">
        <v>5661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5661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5661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5787</v>
      </c>
      <c r="CZ51" s="202" t="s">
        <v>5787</v>
      </c>
      <c r="DA51" s="202" t="s">
        <v>5787</v>
      </c>
      <c r="DB51" s="203" t="s">
        <v>5787</v>
      </c>
      <c r="DC51" s="201" t="s">
        <v>5787</v>
      </c>
      <c r="DD51" s="202" t="s">
        <v>5787</v>
      </c>
      <c r="DE51" s="203" t="s">
        <v>5787</v>
      </c>
      <c r="DF51" s="274" t="s">
        <v>5787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18"/>
      <c r="C52" s="318"/>
      <c r="D52" s="330"/>
      <c r="E52" s="330"/>
      <c r="F52" s="318"/>
      <c r="G52" s="318"/>
      <c r="H52" s="318"/>
      <c r="I52" s="318"/>
      <c r="J52" s="285" t="s">
        <v>4453</v>
      </c>
      <c r="K52" s="300" t="s">
        <v>4380</v>
      </c>
      <c r="L52" s="34" t="s">
        <v>5787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6157</v>
      </c>
      <c r="S52" s="34">
        <v>10</v>
      </c>
      <c r="T52" s="86" t="s">
        <v>4417</v>
      </c>
      <c r="U52" s="86" t="s">
        <v>5787</v>
      </c>
      <c r="V52" s="86" t="s">
        <v>4417</v>
      </c>
      <c r="W52" s="86" t="s">
        <v>5787</v>
      </c>
      <c r="X52" s="306" t="s">
        <v>4417</v>
      </c>
      <c r="Y52" s="306" t="s">
        <v>5787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5802</v>
      </c>
      <c r="AX52" s="306" t="s">
        <v>6122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6197</v>
      </c>
      <c r="BJ52" s="306">
        <v>4</v>
      </c>
      <c r="BK52" s="306">
        <v>6</v>
      </c>
      <c r="BL52" s="191" t="s">
        <v>5787</v>
      </c>
      <c r="BM52" s="192" t="s">
        <v>5787</v>
      </c>
      <c r="BN52" s="192" t="s">
        <v>5787</v>
      </c>
      <c r="BO52" s="192" t="s">
        <v>5787</v>
      </c>
      <c r="BP52" s="192" t="s">
        <v>5787</v>
      </c>
      <c r="BQ52" s="192" t="s">
        <v>5787</v>
      </c>
      <c r="BR52" s="192" t="s">
        <v>5787</v>
      </c>
      <c r="BS52" s="192" t="s">
        <v>5787</v>
      </c>
      <c r="BT52" s="191" t="s">
        <v>5787</v>
      </c>
      <c r="BU52" s="192" t="s">
        <v>5787</v>
      </c>
      <c r="BV52" s="192" t="s">
        <v>5787</v>
      </c>
      <c r="BW52" s="192" t="s">
        <v>5787</v>
      </c>
      <c r="BX52" s="192" t="s">
        <v>5787</v>
      </c>
      <c r="BY52" s="192" t="s">
        <v>5787</v>
      </c>
      <c r="BZ52" s="214" t="s">
        <v>5787</v>
      </c>
      <c r="CA52" s="192" t="s">
        <v>5787</v>
      </c>
      <c r="CB52" s="192" t="s">
        <v>5787</v>
      </c>
      <c r="CC52" s="192" t="s">
        <v>5787</v>
      </c>
      <c r="CD52" s="192" t="s">
        <v>5787</v>
      </c>
      <c r="CE52" s="192" t="s">
        <v>5787</v>
      </c>
      <c r="CF52" s="214" t="s">
        <v>5787</v>
      </c>
      <c r="CG52" s="34" t="s">
        <v>5661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5661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5661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5787</v>
      </c>
      <c r="CZ52" s="205" t="s">
        <v>5787</v>
      </c>
      <c r="DA52" s="205" t="s">
        <v>5787</v>
      </c>
      <c r="DB52" s="206" t="s">
        <v>5787</v>
      </c>
      <c r="DC52" s="204" t="s">
        <v>5787</v>
      </c>
      <c r="DD52" s="205" t="s">
        <v>5787</v>
      </c>
      <c r="DE52" s="206" t="s">
        <v>5787</v>
      </c>
      <c r="DF52" s="275" t="s">
        <v>5787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4866</v>
      </c>
      <c r="F53" s="297">
        <v>1</v>
      </c>
      <c r="G53" s="297" t="s">
        <v>5896</v>
      </c>
      <c r="H53" s="297" t="s">
        <v>5895</v>
      </c>
      <c r="I53" s="297" t="s">
        <v>5678</v>
      </c>
      <c r="J53" s="286" t="s">
        <v>4507</v>
      </c>
      <c r="K53" s="307" t="s">
        <v>4380</v>
      </c>
      <c r="L53" s="306" t="s">
        <v>5787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5787</v>
      </c>
      <c r="T53" s="86" t="s">
        <v>4417</v>
      </c>
      <c r="U53" s="86" t="s">
        <v>5787</v>
      </c>
      <c r="V53" s="86" t="s">
        <v>4417</v>
      </c>
      <c r="W53" s="86" t="s">
        <v>5787</v>
      </c>
      <c r="X53" s="306" t="s">
        <v>4417</v>
      </c>
      <c r="Y53" s="306" t="s">
        <v>5787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5802</v>
      </c>
      <c r="AX53" s="305" t="s">
        <v>4495</v>
      </c>
      <c r="AY53" s="305" t="s">
        <v>6122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5787</v>
      </c>
      <c r="BM53" s="197" t="s">
        <v>5787</v>
      </c>
      <c r="BN53" s="197" t="s">
        <v>5787</v>
      </c>
      <c r="BO53" s="197" t="s">
        <v>5787</v>
      </c>
      <c r="BP53" s="197" t="s">
        <v>5787</v>
      </c>
      <c r="BQ53" s="197" t="s">
        <v>5787</v>
      </c>
      <c r="BR53" s="197" t="s">
        <v>5787</v>
      </c>
      <c r="BS53" s="197" t="s">
        <v>5787</v>
      </c>
      <c r="BT53" s="196" t="s">
        <v>5787</v>
      </c>
      <c r="BU53" s="197" t="s">
        <v>5787</v>
      </c>
      <c r="BV53" s="197" t="s">
        <v>5787</v>
      </c>
      <c r="BW53" s="197" t="s">
        <v>5787</v>
      </c>
      <c r="BX53" s="197" t="s">
        <v>5787</v>
      </c>
      <c r="BY53" s="197" t="s">
        <v>5787</v>
      </c>
      <c r="BZ53" s="212" t="s">
        <v>5787</v>
      </c>
      <c r="CA53" s="197" t="s">
        <v>5787</v>
      </c>
      <c r="CB53" s="197" t="s">
        <v>5787</v>
      </c>
      <c r="CC53" s="197" t="s">
        <v>5787</v>
      </c>
      <c r="CD53" s="197" t="s">
        <v>5787</v>
      </c>
      <c r="CE53" s="197" t="s">
        <v>5787</v>
      </c>
      <c r="CF53" s="212" t="s">
        <v>5787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5787</v>
      </c>
      <c r="CZ53" s="202" t="s">
        <v>5787</v>
      </c>
      <c r="DA53" s="202" t="s">
        <v>5787</v>
      </c>
      <c r="DB53" s="203" t="s">
        <v>5787</v>
      </c>
      <c r="DC53" s="201" t="s">
        <v>5787</v>
      </c>
      <c r="DD53" s="202" t="s">
        <v>5787</v>
      </c>
      <c r="DE53" s="203" t="s">
        <v>5787</v>
      </c>
      <c r="DF53" s="274" t="s">
        <v>5787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16">
        <v>6</v>
      </c>
      <c r="C54" s="316">
        <v>1981</v>
      </c>
      <c r="D54" s="321" t="s">
        <v>4461</v>
      </c>
      <c r="E54" s="321" t="s">
        <v>5859</v>
      </c>
      <c r="F54" s="316">
        <v>23</v>
      </c>
      <c r="G54" s="316" t="s">
        <v>5893</v>
      </c>
      <c r="H54" s="316" t="s">
        <v>5892</v>
      </c>
      <c r="I54" s="316" t="s">
        <v>6212</v>
      </c>
      <c r="J54" s="284" t="s">
        <v>4408</v>
      </c>
      <c r="K54" s="299" t="s">
        <v>4380</v>
      </c>
      <c r="L54" s="305" t="s">
        <v>5787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5787</v>
      </c>
      <c r="T54" s="59" t="s">
        <v>4417</v>
      </c>
      <c r="U54" s="59" t="s">
        <v>5787</v>
      </c>
      <c r="V54" s="59" t="s">
        <v>4417</v>
      </c>
      <c r="W54" s="59" t="s">
        <v>5787</v>
      </c>
      <c r="X54" s="305" t="s">
        <v>4417</v>
      </c>
      <c r="Y54" s="305" t="s">
        <v>5787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5802</v>
      </c>
      <c r="AX54" s="304" t="s">
        <v>6122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6197</v>
      </c>
      <c r="BI54" s="304" t="s">
        <v>6197</v>
      </c>
      <c r="BJ54" s="304">
        <v>2</v>
      </c>
      <c r="BK54" s="304">
        <v>4</v>
      </c>
      <c r="BL54" s="194" t="s">
        <v>5787</v>
      </c>
      <c r="BM54" s="195" t="s">
        <v>5787</v>
      </c>
      <c r="BN54" s="195" t="s">
        <v>5787</v>
      </c>
      <c r="BO54" s="195" t="s">
        <v>5787</v>
      </c>
      <c r="BP54" s="195" t="s">
        <v>5787</v>
      </c>
      <c r="BQ54" s="195" t="s">
        <v>5787</v>
      </c>
      <c r="BR54" s="195" t="s">
        <v>5787</v>
      </c>
      <c r="BS54" s="195" t="s">
        <v>5787</v>
      </c>
      <c r="BT54" s="194" t="s">
        <v>5787</v>
      </c>
      <c r="BU54" s="195" t="s">
        <v>5787</v>
      </c>
      <c r="BV54" s="195" t="s">
        <v>5787</v>
      </c>
      <c r="BW54" s="195" t="s">
        <v>5787</v>
      </c>
      <c r="BX54" s="195" t="s">
        <v>5787</v>
      </c>
      <c r="BY54" s="195" t="s">
        <v>5787</v>
      </c>
      <c r="BZ54" s="213" t="s">
        <v>5787</v>
      </c>
      <c r="CA54" s="195" t="s">
        <v>5787</v>
      </c>
      <c r="CB54" s="195" t="s">
        <v>5787</v>
      </c>
      <c r="CC54" s="195" t="s">
        <v>5787</v>
      </c>
      <c r="CD54" s="195" t="s">
        <v>5787</v>
      </c>
      <c r="CE54" s="195" t="s">
        <v>5787</v>
      </c>
      <c r="CF54" s="213" t="s">
        <v>5787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5787</v>
      </c>
      <c r="CZ54" s="199" t="s">
        <v>5787</v>
      </c>
      <c r="DA54" s="199" t="s">
        <v>5787</v>
      </c>
      <c r="DB54" s="200" t="s">
        <v>5787</v>
      </c>
      <c r="DC54" s="198" t="s">
        <v>5787</v>
      </c>
      <c r="DD54" s="199" t="s">
        <v>5787</v>
      </c>
      <c r="DE54" s="200" t="s">
        <v>5787</v>
      </c>
      <c r="DF54" s="273" t="s">
        <v>5787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6046</v>
      </c>
      <c r="DO54" s="311" t="s">
        <v>4562</v>
      </c>
    </row>
    <row r="55" spans="1:119">
      <c r="A55" s="18">
        <v>50</v>
      </c>
      <c r="B55" s="317"/>
      <c r="C55" s="317"/>
      <c r="D55" s="322"/>
      <c r="E55" s="322"/>
      <c r="F55" s="317"/>
      <c r="G55" s="317"/>
      <c r="H55" s="317"/>
      <c r="I55" s="317"/>
      <c r="J55" s="286" t="s">
        <v>4409</v>
      </c>
      <c r="K55" s="307" t="s">
        <v>4380</v>
      </c>
      <c r="L55" s="305" t="s">
        <v>5787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5787</v>
      </c>
      <c r="T55" s="59" t="s">
        <v>4417</v>
      </c>
      <c r="U55" s="59" t="s">
        <v>5787</v>
      </c>
      <c r="V55" s="59" t="s">
        <v>4417</v>
      </c>
      <c r="W55" s="59" t="s">
        <v>5787</v>
      </c>
      <c r="X55" s="305" t="s">
        <v>4417</v>
      </c>
      <c r="Y55" s="305" t="s">
        <v>5787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5802</v>
      </c>
      <c r="AX55" s="305" t="s">
        <v>6122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6197</v>
      </c>
      <c r="BI55" s="305" t="s">
        <v>6197</v>
      </c>
      <c r="BJ55" s="305">
        <v>2</v>
      </c>
      <c r="BK55" s="305">
        <v>4</v>
      </c>
      <c r="BL55" s="196" t="s">
        <v>5787</v>
      </c>
      <c r="BM55" s="197" t="s">
        <v>5787</v>
      </c>
      <c r="BN55" s="197" t="s">
        <v>5787</v>
      </c>
      <c r="BO55" s="197" t="s">
        <v>5787</v>
      </c>
      <c r="BP55" s="197" t="s">
        <v>5787</v>
      </c>
      <c r="BQ55" s="197" t="s">
        <v>5787</v>
      </c>
      <c r="BR55" s="197" t="s">
        <v>5787</v>
      </c>
      <c r="BS55" s="197" t="s">
        <v>5787</v>
      </c>
      <c r="BT55" s="196" t="s">
        <v>5787</v>
      </c>
      <c r="BU55" s="197" t="s">
        <v>5787</v>
      </c>
      <c r="BV55" s="197" t="s">
        <v>5787</v>
      </c>
      <c r="BW55" s="197" t="s">
        <v>5787</v>
      </c>
      <c r="BX55" s="197" t="s">
        <v>5787</v>
      </c>
      <c r="BY55" s="197" t="s">
        <v>5787</v>
      </c>
      <c r="BZ55" s="212" t="s">
        <v>5787</v>
      </c>
      <c r="CA55" s="197" t="s">
        <v>5787</v>
      </c>
      <c r="CB55" s="197" t="s">
        <v>5787</v>
      </c>
      <c r="CC55" s="197" t="s">
        <v>5787</v>
      </c>
      <c r="CD55" s="197" t="s">
        <v>5787</v>
      </c>
      <c r="CE55" s="197" t="s">
        <v>5787</v>
      </c>
      <c r="CF55" s="212" t="s">
        <v>5787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5787</v>
      </c>
      <c r="CZ55" s="202" t="s">
        <v>5787</v>
      </c>
      <c r="DA55" s="202" t="s">
        <v>5787</v>
      </c>
      <c r="DB55" s="203" t="s">
        <v>5787</v>
      </c>
      <c r="DC55" s="201" t="s">
        <v>5787</v>
      </c>
      <c r="DD55" s="202" t="s">
        <v>5787</v>
      </c>
      <c r="DE55" s="203" t="s">
        <v>5787</v>
      </c>
      <c r="DF55" s="274" t="s">
        <v>5787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6046</v>
      </c>
      <c r="DO55" s="312" t="s">
        <v>4562</v>
      </c>
    </row>
    <row r="56" spans="1:119">
      <c r="A56" s="18">
        <v>51</v>
      </c>
      <c r="B56" s="317"/>
      <c r="C56" s="317"/>
      <c r="D56" s="322"/>
      <c r="E56" s="322"/>
      <c r="F56" s="317"/>
      <c r="G56" s="317"/>
      <c r="H56" s="317"/>
      <c r="I56" s="317"/>
      <c r="J56" s="286" t="s">
        <v>4410</v>
      </c>
      <c r="K56" s="307" t="s">
        <v>4380</v>
      </c>
      <c r="L56" s="305" t="s">
        <v>5787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5787</v>
      </c>
      <c r="T56" s="59" t="s">
        <v>4417</v>
      </c>
      <c r="U56" s="59" t="s">
        <v>5787</v>
      </c>
      <c r="V56" s="59" t="s">
        <v>4417</v>
      </c>
      <c r="W56" s="59" t="s">
        <v>5787</v>
      </c>
      <c r="X56" s="305" t="s">
        <v>4417</v>
      </c>
      <c r="Y56" s="305" t="s">
        <v>5787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5802</v>
      </c>
      <c r="AX56" s="305" t="s">
        <v>6122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6197</v>
      </c>
      <c r="BI56" s="305" t="s">
        <v>6197</v>
      </c>
      <c r="BJ56" s="305">
        <v>2</v>
      </c>
      <c r="BK56" s="305">
        <v>4</v>
      </c>
      <c r="BL56" s="196" t="s">
        <v>5787</v>
      </c>
      <c r="BM56" s="197" t="s">
        <v>5787</v>
      </c>
      <c r="BN56" s="197" t="s">
        <v>5787</v>
      </c>
      <c r="BO56" s="197" t="s">
        <v>5787</v>
      </c>
      <c r="BP56" s="197" t="s">
        <v>5787</v>
      </c>
      <c r="BQ56" s="197" t="s">
        <v>5787</v>
      </c>
      <c r="BR56" s="197" t="s">
        <v>5787</v>
      </c>
      <c r="BS56" s="197" t="s">
        <v>5787</v>
      </c>
      <c r="BT56" s="196" t="s">
        <v>5787</v>
      </c>
      <c r="BU56" s="197" t="s">
        <v>5787</v>
      </c>
      <c r="BV56" s="197" t="s">
        <v>5787</v>
      </c>
      <c r="BW56" s="197" t="s">
        <v>5787</v>
      </c>
      <c r="BX56" s="197" t="s">
        <v>5787</v>
      </c>
      <c r="BY56" s="197" t="s">
        <v>5787</v>
      </c>
      <c r="BZ56" s="212" t="s">
        <v>5787</v>
      </c>
      <c r="CA56" s="197" t="s">
        <v>5787</v>
      </c>
      <c r="CB56" s="197" t="s">
        <v>5787</v>
      </c>
      <c r="CC56" s="197" t="s">
        <v>5787</v>
      </c>
      <c r="CD56" s="197" t="s">
        <v>5787</v>
      </c>
      <c r="CE56" s="197" t="s">
        <v>5787</v>
      </c>
      <c r="CF56" s="212" t="s">
        <v>5787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5787</v>
      </c>
      <c r="CZ56" s="202" t="s">
        <v>5787</v>
      </c>
      <c r="DA56" s="202" t="s">
        <v>5787</v>
      </c>
      <c r="DB56" s="203" t="s">
        <v>5787</v>
      </c>
      <c r="DC56" s="201" t="s">
        <v>5787</v>
      </c>
      <c r="DD56" s="202" t="s">
        <v>5787</v>
      </c>
      <c r="DE56" s="203" t="s">
        <v>5787</v>
      </c>
      <c r="DF56" s="274" t="s">
        <v>5787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6046</v>
      </c>
      <c r="DO56" s="312" t="s">
        <v>4562</v>
      </c>
    </row>
    <row r="57" spans="1:119">
      <c r="A57" s="18">
        <v>52</v>
      </c>
      <c r="B57" s="317"/>
      <c r="C57" s="317"/>
      <c r="D57" s="322"/>
      <c r="E57" s="322"/>
      <c r="F57" s="317"/>
      <c r="G57" s="317"/>
      <c r="H57" s="317"/>
      <c r="I57" s="317"/>
      <c r="J57" s="286" t="s">
        <v>4411</v>
      </c>
      <c r="K57" s="307" t="s">
        <v>4380</v>
      </c>
      <c r="L57" s="305" t="s">
        <v>5787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5787</v>
      </c>
      <c r="T57" s="59" t="s">
        <v>4417</v>
      </c>
      <c r="U57" s="59" t="s">
        <v>5787</v>
      </c>
      <c r="V57" s="59" t="s">
        <v>4417</v>
      </c>
      <c r="W57" s="59" t="s">
        <v>5787</v>
      </c>
      <c r="X57" s="305" t="s">
        <v>4417</v>
      </c>
      <c r="Y57" s="305" t="s">
        <v>5787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5802</v>
      </c>
      <c r="AX57" s="305" t="s">
        <v>6122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6197</v>
      </c>
      <c r="BI57" s="305" t="s">
        <v>6197</v>
      </c>
      <c r="BJ57" s="305">
        <v>2</v>
      </c>
      <c r="BK57" s="305">
        <v>4</v>
      </c>
      <c r="BL57" s="196" t="s">
        <v>5787</v>
      </c>
      <c r="BM57" s="197" t="s">
        <v>5787</v>
      </c>
      <c r="BN57" s="197" t="s">
        <v>5787</v>
      </c>
      <c r="BO57" s="197" t="s">
        <v>5787</v>
      </c>
      <c r="BP57" s="197" t="s">
        <v>5787</v>
      </c>
      <c r="BQ57" s="197" t="s">
        <v>5787</v>
      </c>
      <c r="BR57" s="197" t="s">
        <v>5787</v>
      </c>
      <c r="BS57" s="197" t="s">
        <v>5787</v>
      </c>
      <c r="BT57" s="196" t="s">
        <v>5787</v>
      </c>
      <c r="BU57" s="197" t="s">
        <v>5787</v>
      </c>
      <c r="BV57" s="197" t="s">
        <v>5787</v>
      </c>
      <c r="BW57" s="197" t="s">
        <v>5787</v>
      </c>
      <c r="BX57" s="197" t="s">
        <v>5787</v>
      </c>
      <c r="BY57" s="197" t="s">
        <v>5787</v>
      </c>
      <c r="BZ57" s="212" t="s">
        <v>5787</v>
      </c>
      <c r="CA57" s="197" t="s">
        <v>5787</v>
      </c>
      <c r="CB57" s="197" t="s">
        <v>5787</v>
      </c>
      <c r="CC57" s="197" t="s">
        <v>5787</v>
      </c>
      <c r="CD57" s="197" t="s">
        <v>5787</v>
      </c>
      <c r="CE57" s="197" t="s">
        <v>5787</v>
      </c>
      <c r="CF57" s="212" t="s">
        <v>5787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5787</v>
      </c>
      <c r="CZ57" s="202" t="s">
        <v>5787</v>
      </c>
      <c r="DA57" s="202" t="s">
        <v>5787</v>
      </c>
      <c r="DB57" s="203" t="s">
        <v>5787</v>
      </c>
      <c r="DC57" s="201" t="s">
        <v>5787</v>
      </c>
      <c r="DD57" s="202" t="s">
        <v>5787</v>
      </c>
      <c r="DE57" s="203" t="s">
        <v>5787</v>
      </c>
      <c r="DF57" s="274" t="s">
        <v>5787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6046</v>
      </c>
      <c r="DO57" s="312" t="s">
        <v>4562</v>
      </c>
    </row>
    <row r="58" spans="1:119">
      <c r="A58" s="18">
        <v>53</v>
      </c>
      <c r="B58" s="317"/>
      <c r="C58" s="317"/>
      <c r="D58" s="322"/>
      <c r="E58" s="322"/>
      <c r="F58" s="317"/>
      <c r="G58" s="317"/>
      <c r="H58" s="317"/>
      <c r="I58" s="317"/>
      <c r="J58" s="286" t="s">
        <v>4412</v>
      </c>
      <c r="K58" s="307" t="s">
        <v>4380</v>
      </c>
      <c r="L58" s="305" t="s">
        <v>5787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5787</v>
      </c>
      <c r="T58" s="59" t="s">
        <v>4417</v>
      </c>
      <c r="U58" s="59" t="s">
        <v>5787</v>
      </c>
      <c r="V58" s="59" t="s">
        <v>4417</v>
      </c>
      <c r="W58" s="59" t="s">
        <v>5787</v>
      </c>
      <c r="X58" s="305" t="s">
        <v>4417</v>
      </c>
      <c r="Y58" s="305" t="s">
        <v>5787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5802</v>
      </c>
      <c r="AX58" s="305" t="s">
        <v>6122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6197</v>
      </c>
      <c r="BI58" s="305" t="s">
        <v>6197</v>
      </c>
      <c r="BJ58" s="305">
        <v>2</v>
      </c>
      <c r="BK58" s="305">
        <v>4</v>
      </c>
      <c r="BL58" s="196" t="s">
        <v>5787</v>
      </c>
      <c r="BM58" s="197" t="s">
        <v>5787</v>
      </c>
      <c r="BN58" s="197" t="s">
        <v>5787</v>
      </c>
      <c r="BO58" s="197" t="s">
        <v>5787</v>
      </c>
      <c r="BP58" s="197" t="s">
        <v>5787</v>
      </c>
      <c r="BQ58" s="197" t="s">
        <v>5787</v>
      </c>
      <c r="BR58" s="197" t="s">
        <v>5787</v>
      </c>
      <c r="BS58" s="197" t="s">
        <v>5787</v>
      </c>
      <c r="BT58" s="196" t="s">
        <v>5787</v>
      </c>
      <c r="BU58" s="197" t="s">
        <v>5787</v>
      </c>
      <c r="BV58" s="197" t="s">
        <v>5787</v>
      </c>
      <c r="BW58" s="197" t="s">
        <v>5787</v>
      </c>
      <c r="BX58" s="197" t="s">
        <v>5787</v>
      </c>
      <c r="BY58" s="197" t="s">
        <v>5787</v>
      </c>
      <c r="BZ58" s="212" t="s">
        <v>5787</v>
      </c>
      <c r="CA58" s="197" t="s">
        <v>5787</v>
      </c>
      <c r="CB58" s="197" t="s">
        <v>5787</v>
      </c>
      <c r="CC58" s="197" t="s">
        <v>5787</v>
      </c>
      <c r="CD58" s="197" t="s">
        <v>5787</v>
      </c>
      <c r="CE58" s="197" t="s">
        <v>5787</v>
      </c>
      <c r="CF58" s="212" t="s">
        <v>5787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5787</v>
      </c>
      <c r="CZ58" s="202" t="s">
        <v>5787</v>
      </c>
      <c r="DA58" s="202" t="s">
        <v>5787</v>
      </c>
      <c r="DB58" s="203" t="s">
        <v>5787</v>
      </c>
      <c r="DC58" s="201" t="s">
        <v>5787</v>
      </c>
      <c r="DD58" s="202" t="s">
        <v>5787</v>
      </c>
      <c r="DE58" s="203" t="s">
        <v>5787</v>
      </c>
      <c r="DF58" s="274" t="s">
        <v>5787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6046</v>
      </c>
      <c r="DO58" s="312" t="s">
        <v>4562</v>
      </c>
    </row>
    <row r="59" spans="1:119">
      <c r="A59" s="18">
        <v>54</v>
      </c>
      <c r="B59" s="317"/>
      <c r="C59" s="317"/>
      <c r="D59" s="322"/>
      <c r="E59" s="322"/>
      <c r="F59" s="317"/>
      <c r="G59" s="317"/>
      <c r="H59" s="317"/>
      <c r="I59" s="317"/>
      <c r="J59" s="286" t="s">
        <v>4413</v>
      </c>
      <c r="K59" s="307" t="s">
        <v>4380</v>
      </c>
      <c r="L59" s="305" t="s">
        <v>5787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5787</v>
      </c>
      <c r="T59" s="59" t="s">
        <v>4417</v>
      </c>
      <c r="U59" s="59" t="s">
        <v>5787</v>
      </c>
      <c r="V59" s="59" t="s">
        <v>4417</v>
      </c>
      <c r="W59" s="59" t="s">
        <v>5787</v>
      </c>
      <c r="X59" s="305" t="s">
        <v>4417</v>
      </c>
      <c r="Y59" s="305" t="s">
        <v>5787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5802</v>
      </c>
      <c r="AX59" s="305" t="s">
        <v>6122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6197</v>
      </c>
      <c r="BI59" s="305" t="s">
        <v>6197</v>
      </c>
      <c r="BJ59" s="305">
        <v>2</v>
      </c>
      <c r="BK59" s="305">
        <v>4</v>
      </c>
      <c r="BL59" s="196" t="s">
        <v>5787</v>
      </c>
      <c r="BM59" s="197" t="s">
        <v>5787</v>
      </c>
      <c r="BN59" s="197" t="s">
        <v>5787</v>
      </c>
      <c r="BO59" s="197" t="s">
        <v>5787</v>
      </c>
      <c r="BP59" s="197" t="s">
        <v>5787</v>
      </c>
      <c r="BQ59" s="197" t="s">
        <v>5787</v>
      </c>
      <c r="BR59" s="197" t="s">
        <v>5787</v>
      </c>
      <c r="BS59" s="197" t="s">
        <v>5787</v>
      </c>
      <c r="BT59" s="196" t="s">
        <v>5787</v>
      </c>
      <c r="BU59" s="197" t="s">
        <v>5787</v>
      </c>
      <c r="BV59" s="197" t="s">
        <v>5787</v>
      </c>
      <c r="BW59" s="197" t="s">
        <v>5787</v>
      </c>
      <c r="BX59" s="197" t="s">
        <v>5787</v>
      </c>
      <c r="BY59" s="197" t="s">
        <v>5787</v>
      </c>
      <c r="BZ59" s="212" t="s">
        <v>5787</v>
      </c>
      <c r="CA59" s="197" t="s">
        <v>5787</v>
      </c>
      <c r="CB59" s="197" t="s">
        <v>5787</v>
      </c>
      <c r="CC59" s="197" t="s">
        <v>5787</v>
      </c>
      <c r="CD59" s="197" t="s">
        <v>5787</v>
      </c>
      <c r="CE59" s="197" t="s">
        <v>5787</v>
      </c>
      <c r="CF59" s="212" t="s">
        <v>5787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5787</v>
      </c>
      <c r="CZ59" s="202" t="s">
        <v>5787</v>
      </c>
      <c r="DA59" s="202" t="s">
        <v>5787</v>
      </c>
      <c r="DB59" s="203" t="s">
        <v>5787</v>
      </c>
      <c r="DC59" s="201" t="s">
        <v>5787</v>
      </c>
      <c r="DD59" s="202" t="s">
        <v>5787</v>
      </c>
      <c r="DE59" s="203" t="s">
        <v>5787</v>
      </c>
      <c r="DF59" s="274" t="s">
        <v>5787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6046</v>
      </c>
      <c r="DO59" s="312" t="s">
        <v>4562</v>
      </c>
    </row>
    <row r="60" spans="1:119">
      <c r="A60" s="18">
        <v>55</v>
      </c>
      <c r="B60" s="317"/>
      <c r="C60" s="317"/>
      <c r="D60" s="322"/>
      <c r="E60" s="322"/>
      <c r="F60" s="317"/>
      <c r="G60" s="317"/>
      <c r="H60" s="317"/>
      <c r="I60" s="317"/>
      <c r="J60" s="286" t="s">
        <v>4414</v>
      </c>
      <c r="K60" s="307" t="s">
        <v>4380</v>
      </c>
      <c r="L60" s="305" t="s">
        <v>5787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5787</v>
      </c>
      <c r="T60" s="59" t="s">
        <v>4417</v>
      </c>
      <c r="U60" s="59" t="s">
        <v>5787</v>
      </c>
      <c r="V60" s="59" t="s">
        <v>4417</v>
      </c>
      <c r="W60" s="59" t="s">
        <v>5787</v>
      </c>
      <c r="X60" s="305" t="s">
        <v>4417</v>
      </c>
      <c r="Y60" s="305" t="s">
        <v>5787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5802</v>
      </c>
      <c r="AX60" s="305" t="s">
        <v>6122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6197</v>
      </c>
      <c r="BI60" s="305" t="s">
        <v>6197</v>
      </c>
      <c r="BJ60" s="305">
        <v>2</v>
      </c>
      <c r="BK60" s="305">
        <v>4</v>
      </c>
      <c r="BL60" s="196" t="s">
        <v>5787</v>
      </c>
      <c r="BM60" s="197" t="s">
        <v>5787</v>
      </c>
      <c r="BN60" s="197" t="s">
        <v>5787</v>
      </c>
      <c r="BO60" s="197" t="s">
        <v>5787</v>
      </c>
      <c r="BP60" s="197" t="s">
        <v>5787</v>
      </c>
      <c r="BQ60" s="197" t="s">
        <v>5787</v>
      </c>
      <c r="BR60" s="197" t="s">
        <v>5787</v>
      </c>
      <c r="BS60" s="197" t="s">
        <v>5787</v>
      </c>
      <c r="BT60" s="196" t="s">
        <v>5787</v>
      </c>
      <c r="BU60" s="197" t="s">
        <v>5787</v>
      </c>
      <c r="BV60" s="197" t="s">
        <v>5787</v>
      </c>
      <c r="BW60" s="197" t="s">
        <v>5787</v>
      </c>
      <c r="BX60" s="197" t="s">
        <v>5787</v>
      </c>
      <c r="BY60" s="197" t="s">
        <v>5787</v>
      </c>
      <c r="BZ60" s="212" t="s">
        <v>5787</v>
      </c>
      <c r="CA60" s="197" t="s">
        <v>5787</v>
      </c>
      <c r="CB60" s="197" t="s">
        <v>5787</v>
      </c>
      <c r="CC60" s="197" t="s">
        <v>5787</v>
      </c>
      <c r="CD60" s="197" t="s">
        <v>5787</v>
      </c>
      <c r="CE60" s="197" t="s">
        <v>5787</v>
      </c>
      <c r="CF60" s="212" t="s">
        <v>5787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5787</v>
      </c>
      <c r="CZ60" s="202" t="s">
        <v>5787</v>
      </c>
      <c r="DA60" s="202" t="s">
        <v>5787</v>
      </c>
      <c r="DB60" s="203" t="s">
        <v>5787</v>
      </c>
      <c r="DC60" s="201" t="s">
        <v>5787</v>
      </c>
      <c r="DD60" s="202" t="s">
        <v>5787</v>
      </c>
      <c r="DE60" s="203" t="s">
        <v>5787</v>
      </c>
      <c r="DF60" s="274" t="s">
        <v>5787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6046</v>
      </c>
      <c r="DO60" s="312" t="s">
        <v>4562</v>
      </c>
    </row>
    <row r="61" spans="1:119">
      <c r="A61" s="18">
        <v>56</v>
      </c>
      <c r="B61" s="317"/>
      <c r="C61" s="317"/>
      <c r="D61" s="322"/>
      <c r="E61" s="322"/>
      <c r="F61" s="317"/>
      <c r="G61" s="317"/>
      <c r="H61" s="317"/>
      <c r="I61" s="317"/>
      <c r="J61" s="286" t="s">
        <v>4415</v>
      </c>
      <c r="K61" s="307" t="s">
        <v>4380</v>
      </c>
      <c r="L61" s="305" t="s">
        <v>5787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5787</v>
      </c>
      <c r="T61" s="59" t="s">
        <v>4417</v>
      </c>
      <c r="U61" s="59" t="s">
        <v>5787</v>
      </c>
      <c r="V61" s="59" t="s">
        <v>4417</v>
      </c>
      <c r="W61" s="59" t="s">
        <v>5787</v>
      </c>
      <c r="X61" s="305" t="s">
        <v>4417</v>
      </c>
      <c r="Y61" s="305" t="s">
        <v>5787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5802</v>
      </c>
      <c r="AX61" s="305" t="s">
        <v>6122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6197</v>
      </c>
      <c r="BI61" s="305" t="s">
        <v>6197</v>
      </c>
      <c r="BJ61" s="305">
        <v>2</v>
      </c>
      <c r="BK61" s="305">
        <v>4</v>
      </c>
      <c r="BL61" s="196" t="s">
        <v>5787</v>
      </c>
      <c r="BM61" s="197" t="s">
        <v>5787</v>
      </c>
      <c r="BN61" s="197" t="s">
        <v>5787</v>
      </c>
      <c r="BO61" s="197" t="s">
        <v>5787</v>
      </c>
      <c r="BP61" s="197" t="s">
        <v>5787</v>
      </c>
      <c r="BQ61" s="197" t="s">
        <v>5787</v>
      </c>
      <c r="BR61" s="197" t="s">
        <v>5787</v>
      </c>
      <c r="BS61" s="197" t="s">
        <v>5787</v>
      </c>
      <c r="BT61" s="196" t="s">
        <v>5787</v>
      </c>
      <c r="BU61" s="197" t="s">
        <v>5787</v>
      </c>
      <c r="BV61" s="197" t="s">
        <v>5787</v>
      </c>
      <c r="BW61" s="197" t="s">
        <v>5787</v>
      </c>
      <c r="BX61" s="197" t="s">
        <v>5787</v>
      </c>
      <c r="BY61" s="197" t="s">
        <v>5787</v>
      </c>
      <c r="BZ61" s="212" t="s">
        <v>5787</v>
      </c>
      <c r="CA61" s="197" t="s">
        <v>5787</v>
      </c>
      <c r="CB61" s="197" t="s">
        <v>5787</v>
      </c>
      <c r="CC61" s="197" t="s">
        <v>5787</v>
      </c>
      <c r="CD61" s="197" t="s">
        <v>5787</v>
      </c>
      <c r="CE61" s="197" t="s">
        <v>5787</v>
      </c>
      <c r="CF61" s="212" t="s">
        <v>5787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5787</v>
      </c>
      <c r="CZ61" s="202" t="s">
        <v>5787</v>
      </c>
      <c r="DA61" s="202" t="s">
        <v>5787</v>
      </c>
      <c r="DB61" s="203" t="s">
        <v>5787</v>
      </c>
      <c r="DC61" s="201" t="s">
        <v>5787</v>
      </c>
      <c r="DD61" s="202" t="s">
        <v>5787</v>
      </c>
      <c r="DE61" s="203" t="s">
        <v>5787</v>
      </c>
      <c r="DF61" s="274" t="s">
        <v>5787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6046</v>
      </c>
      <c r="DO61" s="312" t="s">
        <v>4562</v>
      </c>
    </row>
    <row r="62" spans="1:119">
      <c r="A62" s="18">
        <v>57</v>
      </c>
      <c r="B62" s="317"/>
      <c r="C62" s="317"/>
      <c r="D62" s="322"/>
      <c r="E62" s="322"/>
      <c r="F62" s="317"/>
      <c r="G62" s="317"/>
      <c r="H62" s="317"/>
      <c r="I62" s="317"/>
      <c r="J62" s="286" t="s">
        <v>4416</v>
      </c>
      <c r="K62" s="307" t="s">
        <v>4380</v>
      </c>
      <c r="L62" s="305" t="s">
        <v>5787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5787</v>
      </c>
      <c r="T62" s="59" t="s">
        <v>4417</v>
      </c>
      <c r="U62" s="59" t="s">
        <v>5787</v>
      </c>
      <c r="V62" s="59" t="s">
        <v>4417</v>
      </c>
      <c r="W62" s="59" t="s">
        <v>5787</v>
      </c>
      <c r="X62" s="305" t="s">
        <v>4417</v>
      </c>
      <c r="Y62" s="305" t="s">
        <v>5787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5802</v>
      </c>
      <c r="AX62" s="305" t="s">
        <v>6122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6197</v>
      </c>
      <c r="BJ62" s="305">
        <v>4</v>
      </c>
      <c r="BK62" s="305">
        <v>6</v>
      </c>
      <c r="BL62" s="196" t="s">
        <v>5787</v>
      </c>
      <c r="BM62" s="197" t="s">
        <v>5787</v>
      </c>
      <c r="BN62" s="197" t="s">
        <v>5787</v>
      </c>
      <c r="BO62" s="197" t="s">
        <v>5787</v>
      </c>
      <c r="BP62" s="197" t="s">
        <v>5787</v>
      </c>
      <c r="BQ62" s="197" t="s">
        <v>5787</v>
      </c>
      <c r="BR62" s="197" t="s">
        <v>5787</v>
      </c>
      <c r="BS62" s="197" t="s">
        <v>5787</v>
      </c>
      <c r="BT62" s="196" t="s">
        <v>5787</v>
      </c>
      <c r="BU62" s="197" t="s">
        <v>5787</v>
      </c>
      <c r="BV62" s="197" t="s">
        <v>5787</v>
      </c>
      <c r="BW62" s="197" t="s">
        <v>5787</v>
      </c>
      <c r="BX62" s="197" t="s">
        <v>5787</v>
      </c>
      <c r="BY62" s="197" t="s">
        <v>5787</v>
      </c>
      <c r="BZ62" s="212" t="s">
        <v>5787</v>
      </c>
      <c r="CA62" s="197" t="s">
        <v>5787</v>
      </c>
      <c r="CB62" s="197" t="s">
        <v>5787</v>
      </c>
      <c r="CC62" s="197" t="s">
        <v>5787</v>
      </c>
      <c r="CD62" s="197" t="s">
        <v>5787</v>
      </c>
      <c r="CE62" s="197" t="s">
        <v>5787</v>
      </c>
      <c r="CF62" s="212" t="s">
        <v>5787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5787</v>
      </c>
      <c r="CZ62" s="202" t="s">
        <v>5787</v>
      </c>
      <c r="DA62" s="202" t="s">
        <v>5787</v>
      </c>
      <c r="DB62" s="203" t="s">
        <v>5787</v>
      </c>
      <c r="DC62" s="201" t="s">
        <v>5787</v>
      </c>
      <c r="DD62" s="202" t="s">
        <v>5787</v>
      </c>
      <c r="DE62" s="203" t="s">
        <v>5787</v>
      </c>
      <c r="DF62" s="274" t="s">
        <v>5787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6046</v>
      </c>
      <c r="DO62" s="312" t="s">
        <v>4562</v>
      </c>
    </row>
    <row r="63" spans="1:119">
      <c r="A63" s="18">
        <v>58</v>
      </c>
      <c r="B63" s="317"/>
      <c r="C63" s="317"/>
      <c r="D63" s="322"/>
      <c r="E63" s="322"/>
      <c r="F63" s="317"/>
      <c r="G63" s="317"/>
      <c r="H63" s="317"/>
      <c r="I63" s="317"/>
      <c r="J63" s="286" t="s">
        <v>4477</v>
      </c>
      <c r="K63" s="307" t="s">
        <v>4380</v>
      </c>
      <c r="L63" s="305" t="s">
        <v>5787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5787</v>
      </c>
      <c r="T63" s="59" t="s">
        <v>4417</v>
      </c>
      <c r="U63" s="59" t="s">
        <v>5787</v>
      </c>
      <c r="V63" s="59" t="s">
        <v>4417</v>
      </c>
      <c r="W63" s="59" t="s">
        <v>5787</v>
      </c>
      <c r="X63" s="305" t="s">
        <v>4417</v>
      </c>
      <c r="Y63" s="305" t="s">
        <v>5787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5802</v>
      </c>
      <c r="AX63" s="305" t="s">
        <v>6122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6197</v>
      </c>
      <c r="BJ63" s="305">
        <v>4</v>
      </c>
      <c r="BK63" s="305">
        <v>6</v>
      </c>
      <c r="BL63" s="196" t="s">
        <v>5787</v>
      </c>
      <c r="BM63" s="197" t="s">
        <v>5787</v>
      </c>
      <c r="BN63" s="197" t="s">
        <v>5787</v>
      </c>
      <c r="BO63" s="197" t="s">
        <v>5787</v>
      </c>
      <c r="BP63" s="197" t="s">
        <v>5787</v>
      </c>
      <c r="BQ63" s="197" t="s">
        <v>5787</v>
      </c>
      <c r="BR63" s="197" t="s">
        <v>5787</v>
      </c>
      <c r="BS63" s="197" t="s">
        <v>5787</v>
      </c>
      <c r="BT63" s="196" t="s">
        <v>5787</v>
      </c>
      <c r="BU63" s="197" t="s">
        <v>5787</v>
      </c>
      <c r="BV63" s="197" t="s">
        <v>5787</v>
      </c>
      <c r="BW63" s="197" t="s">
        <v>5787</v>
      </c>
      <c r="BX63" s="197" t="s">
        <v>5787</v>
      </c>
      <c r="BY63" s="197" t="s">
        <v>5787</v>
      </c>
      <c r="BZ63" s="212" t="s">
        <v>5787</v>
      </c>
      <c r="CA63" s="197" t="s">
        <v>5787</v>
      </c>
      <c r="CB63" s="197" t="s">
        <v>5787</v>
      </c>
      <c r="CC63" s="197" t="s">
        <v>5787</v>
      </c>
      <c r="CD63" s="197" t="s">
        <v>5787</v>
      </c>
      <c r="CE63" s="197" t="s">
        <v>5787</v>
      </c>
      <c r="CF63" s="212" t="s">
        <v>5787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5787</v>
      </c>
      <c r="CZ63" s="202" t="s">
        <v>5787</v>
      </c>
      <c r="DA63" s="202" t="s">
        <v>5787</v>
      </c>
      <c r="DB63" s="203" t="s">
        <v>5787</v>
      </c>
      <c r="DC63" s="201" t="s">
        <v>5787</v>
      </c>
      <c r="DD63" s="202" t="s">
        <v>5787</v>
      </c>
      <c r="DE63" s="203" t="s">
        <v>5787</v>
      </c>
      <c r="DF63" s="274" t="s">
        <v>5787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6046</v>
      </c>
      <c r="DO63" s="312" t="s">
        <v>4562</v>
      </c>
    </row>
    <row r="64" spans="1:119">
      <c r="A64" s="18">
        <v>59</v>
      </c>
      <c r="B64" s="317"/>
      <c r="C64" s="317"/>
      <c r="D64" s="322"/>
      <c r="E64" s="322"/>
      <c r="F64" s="317"/>
      <c r="G64" s="317"/>
      <c r="H64" s="317"/>
      <c r="I64" s="317"/>
      <c r="J64" s="286" t="s">
        <v>4478</v>
      </c>
      <c r="K64" s="307" t="s">
        <v>4380</v>
      </c>
      <c r="L64" s="305" t="s">
        <v>5787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5787</v>
      </c>
      <c r="T64" s="59" t="s">
        <v>4417</v>
      </c>
      <c r="U64" s="59" t="s">
        <v>5787</v>
      </c>
      <c r="V64" s="59" t="s">
        <v>4417</v>
      </c>
      <c r="W64" s="59" t="s">
        <v>5787</v>
      </c>
      <c r="X64" s="305" t="s">
        <v>4417</v>
      </c>
      <c r="Y64" s="305" t="s">
        <v>5787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5802</v>
      </c>
      <c r="AX64" s="305" t="s">
        <v>6122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6199</v>
      </c>
      <c r="BI64" s="305" t="s">
        <v>6197</v>
      </c>
      <c r="BJ64" s="305">
        <v>4</v>
      </c>
      <c r="BK64" s="305">
        <v>6</v>
      </c>
      <c r="BL64" s="196" t="s">
        <v>5787</v>
      </c>
      <c r="BM64" s="197" t="s">
        <v>5787</v>
      </c>
      <c r="BN64" s="197" t="s">
        <v>5787</v>
      </c>
      <c r="BO64" s="197" t="s">
        <v>5787</v>
      </c>
      <c r="BP64" s="197" t="s">
        <v>5787</v>
      </c>
      <c r="BQ64" s="197" t="s">
        <v>5787</v>
      </c>
      <c r="BR64" s="197" t="s">
        <v>5787</v>
      </c>
      <c r="BS64" s="197" t="s">
        <v>5787</v>
      </c>
      <c r="BT64" s="196" t="s">
        <v>5787</v>
      </c>
      <c r="BU64" s="197" t="s">
        <v>5787</v>
      </c>
      <c r="BV64" s="197" t="s">
        <v>5787</v>
      </c>
      <c r="BW64" s="197" t="s">
        <v>5787</v>
      </c>
      <c r="BX64" s="197" t="s">
        <v>5787</v>
      </c>
      <c r="BY64" s="197" t="s">
        <v>5787</v>
      </c>
      <c r="BZ64" s="212" t="s">
        <v>5787</v>
      </c>
      <c r="CA64" s="197" t="s">
        <v>5787</v>
      </c>
      <c r="CB64" s="197" t="s">
        <v>5787</v>
      </c>
      <c r="CC64" s="197" t="s">
        <v>5787</v>
      </c>
      <c r="CD64" s="197" t="s">
        <v>5787</v>
      </c>
      <c r="CE64" s="197" t="s">
        <v>5787</v>
      </c>
      <c r="CF64" s="212" t="s">
        <v>5787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5787</v>
      </c>
      <c r="CZ64" s="202" t="s">
        <v>5787</v>
      </c>
      <c r="DA64" s="202" t="s">
        <v>5787</v>
      </c>
      <c r="DB64" s="203" t="s">
        <v>5787</v>
      </c>
      <c r="DC64" s="201" t="s">
        <v>5787</v>
      </c>
      <c r="DD64" s="202" t="s">
        <v>5787</v>
      </c>
      <c r="DE64" s="203" t="s">
        <v>5787</v>
      </c>
      <c r="DF64" s="274" t="s">
        <v>5787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6046</v>
      </c>
      <c r="DO64" s="312" t="s">
        <v>4562</v>
      </c>
    </row>
    <row r="65" spans="1:119">
      <c r="A65" s="18">
        <v>60</v>
      </c>
      <c r="B65" s="317"/>
      <c r="C65" s="317"/>
      <c r="D65" s="322"/>
      <c r="E65" s="322"/>
      <c r="F65" s="317"/>
      <c r="G65" s="317"/>
      <c r="H65" s="317"/>
      <c r="I65" s="317"/>
      <c r="J65" s="286" t="s">
        <v>4479</v>
      </c>
      <c r="K65" s="307" t="s">
        <v>4380</v>
      </c>
      <c r="L65" s="305" t="s">
        <v>5787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5787</v>
      </c>
      <c r="T65" s="59" t="s">
        <v>4417</v>
      </c>
      <c r="U65" s="59" t="s">
        <v>5787</v>
      </c>
      <c r="V65" s="59" t="s">
        <v>4417</v>
      </c>
      <c r="W65" s="59" t="s">
        <v>5787</v>
      </c>
      <c r="X65" s="305" t="s">
        <v>4417</v>
      </c>
      <c r="Y65" s="305" t="s">
        <v>5787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5802</v>
      </c>
      <c r="AX65" s="305" t="s">
        <v>6122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6199</v>
      </c>
      <c r="BI65" s="305" t="s">
        <v>6197</v>
      </c>
      <c r="BJ65" s="305">
        <v>4</v>
      </c>
      <c r="BK65" s="305">
        <v>6</v>
      </c>
      <c r="BL65" s="196" t="s">
        <v>5787</v>
      </c>
      <c r="BM65" s="197" t="s">
        <v>5787</v>
      </c>
      <c r="BN65" s="197" t="s">
        <v>5787</v>
      </c>
      <c r="BO65" s="197" t="s">
        <v>5787</v>
      </c>
      <c r="BP65" s="197" t="s">
        <v>5787</v>
      </c>
      <c r="BQ65" s="197" t="s">
        <v>5787</v>
      </c>
      <c r="BR65" s="197" t="s">
        <v>5787</v>
      </c>
      <c r="BS65" s="197" t="s">
        <v>5787</v>
      </c>
      <c r="BT65" s="196" t="s">
        <v>5787</v>
      </c>
      <c r="BU65" s="197" t="s">
        <v>5787</v>
      </c>
      <c r="BV65" s="197" t="s">
        <v>5787</v>
      </c>
      <c r="BW65" s="197" t="s">
        <v>5787</v>
      </c>
      <c r="BX65" s="197" t="s">
        <v>5787</v>
      </c>
      <c r="BY65" s="197" t="s">
        <v>5787</v>
      </c>
      <c r="BZ65" s="212" t="s">
        <v>5787</v>
      </c>
      <c r="CA65" s="197" t="s">
        <v>5787</v>
      </c>
      <c r="CB65" s="197" t="s">
        <v>5787</v>
      </c>
      <c r="CC65" s="197" t="s">
        <v>5787</v>
      </c>
      <c r="CD65" s="197" t="s">
        <v>5787</v>
      </c>
      <c r="CE65" s="197" t="s">
        <v>5787</v>
      </c>
      <c r="CF65" s="212" t="s">
        <v>5787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5787</v>
      </c>
      <c r="CZ65" s="202" t="s">
        <v>5787</v>
      </c>
      <c r="DA65" s="202" t="s">
        <v>5787</v>
      </c>
      <c r="DB65" s="203" t="s">
        <v>5787</v>
      </c>
      <c r="DC65" s="201" t="s">
        <v>5787</v>
      </c>
      <c r="DD65" s="202" t="s">
        <v>5787</v>
      </c>
      <c r="DE65" s="203" t="s">
        <v>5787</v>
      </c>
      <c r="DF65" s="274" t="s">
        <v>5787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6046</v>
      </c>
      <c r="DO65" s="312" t="s">
        <v>4562</v>
      </c>
    </row>
    <row r="66" spans="1:119">
      <c r="A66" s="18">
        <v>61</v>
      </c>
      <c r="B66" s="317"/>
      <c r="C66" s="317"/>
      <c r="D66" s="322"/>
      <c r="E66" s="322"/>
      <c r="F66" s="317"/>
      <c r="G66" s="317"/>
      <c r="H66" s="317"/>
      <c r="I66" s="317"/>
      <c r="J66" s="286" t="s">
        <v>4480</v>
      </c>
      <c r="K66" s="307" t="s">
        <v>4380</v>
      </c>
      <c r="L66" s="305" t="s">
        <v>5787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5787</v>
      </c>
      <c r="T66" s="59" t="s">
        <v>4417</v>
      </c>
      <c r="U66" s="59" t="s">
        <v>5787</v>
      </c>
      <c r="V66" s="59" t="s">
        <v>4417</v>
      </c>
      <c r="W66" s="59" t="s">
        <v>5787</v>
      </c>
      <c r="X66" s="305" t="s">
        <v>4417</v>
      </c>
      <c r="Y66" s="305" t="s">
        <v>5787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5802</v>
      </c>
      <c r="AX66" s="305" t="s">
        <v>6122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6199</v>
      </c>
      <c r="BI66" s="305" t="s">
        <v>6197</v>
      </c>
      <c r="BJ66" s="305">
        <v>4</v>
      </c>
      <c r="BK66" s="305">
        <v>6</v>
      </c>
      <c r="BL66" s="196" t="s">
        <v>5787</v>
      </c>
      <c r="BM66" s="197" t="s">
        <v>5787</v>
      </c>
      <c r="BN66" s="197" t="s">
        <v>5787</v>
      </c>
      <c r="BO66" s="197" t="s">
        <v>5787</v>
      </c>
      <c r="BP66" s="197" t="s">
        <v>5787</v>
      </c>
      <c r="BQ66" s="197" t="s">
        <v>5787</v>
      </c>
      <c r="BR66" s="197" t="s">
        <v>5787</v>
      </c>
      <c r="BS66" s="197" t="s">
        <v>5787</v>
      </c>
      <c r="BT66" s="196" t="s">
        <v>5787</v>
      </c>
      <c r="BU66" s="197" t="s">
        <v>5787</v>
      </c>
      <c r="BV66" s="197" t="s">
        <v>5787</v>
      </c>
      <c r="BW66" s="197" t="s">
        <v>5787</v>
      </c>
      <c r="BX66" s="197" t="s">
        <v>5787</v>
      </c>
      <c r="BY66" s="197" t="s">
        <v>5787</v>
      </c>
      <c r="BZ66" s="212" t="s">
        <v>5787</v>
      </c>
      <c r="CA66" s="197" t="s">
        <v>5787</v>
      </c>
      <c r="CB66" s="197" t="s">
        <v>5787</v>
      </c>
      <c r="CC66" s="197" t="s">
        <v>5787</v>
      </c>
      <c r="CD66" s="197" t="s">
        <v>5787</v>
      </c>
      <c r="CE66" s="197" t="s">
        <v>5787</v>
      </c>
      <c r="CF66" s="212" t="s">
        <v>5787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5787</v>
      </c>
      <c r="CZ66" s="202" t="s">
        <v>5787</v>
      </c>
      <c r="DA66" s="202" t="s">
        <v>5787</v>
      </c>
      <c r="DB66" s="203" t="s">
        <v>5787</v>
      </c>
      <c r="DC66" s="201" t="s">
        <v>5787</v>
      </c>
      <c r="DD66" s="202" t="s">
        <v>5787</v>
      </c>
      <c r="DE66" s="203" t="s">
        <v>5787</v>
      </c>
      <c r="DF66" s="274" t="s">
        <v>5787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6046</v>
      </c>
      <c r="DO66" s="312" t="s">
        <v>4562</v>
      </c>
    </row>
    <row r="67" spans="1:119">
      <c r="A67" s="18">
        <v>62</v>
      </c>
      <c r="B67" s="317"/>
      <c r="C67" s="317"/>
      <c r="D67" s="322"/>
      <c r="E67" s="322"/>
      <c r="F67" s="317"/>
      <c r="G67" s="317"/>
      <c r="H67" s="317"/>
      <c r="I67" s="317"/>
      <c r="J67" s="286" t="s">
        <v>4481</v>
      </c>
      <c r="K67" s="307" t="s">
        <v>4380</v>
      </c>
      <c r="L67" s="305" t="s">
        <v>5787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5787</v>
      </c>
      <c r="T67" s="59" t="s">
        <v>4417</v>
      </c>
      <c r="U67" s="59" t="s">
        <v>5787</v>
      </c>
      <c r="V67" s="59" t="s">
        <v>4417</v>
      </c>
      <c r="W67" s="59" t="s">
        <v>5787</v>
      </c>
      <c r="X67" s="305" t="s">
        <v>4417</v>
      </c>
      <c r="Y67" s="305" t="s">
        <v>5787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5802</v>
      </c>
      <c r="AX67" s="305" t="s">
        <v>6122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6199</v>
      </c>
      <c r="BI67" s="305" t="s">
        <v>6197</v>
      </c>
      <c r="BJ67" s="305">
        <v>4</v>
      </c>
      <c r="BK67" s="305">
        <v>6</v>
      </c>
      <c r="BL67" s="196" t="s">
        <v>5787</v>
      </c>
      <c r="BM67" s="197" t="s">
        <v>5787</v>
      </c>
      <c r="BN67" s="197" t="s">
        <v>5787</v>
      </c>
      <c r="BO67" s="197" t="s">
        <v>5787</v>
      </c>
      <c r="BP67" s="197" t="s">
        <v>5787</v>
      </c>
      <c r="BQ67" s="197" t="s">
        <v>5787</v>
      </c>
      <c r="BR67" s="197" t="s">
        <v>5787</v>
      </c>
      <c r="BS67" s="197" t="s">
        <v>5787</v>
      </c>
      <c r="BT67" s="196" t="s">
        <v>5787</v>
      </c>
      <c r="BU67" s="197" t="s">
        <v>5787</v>
      </c>
      <c r="BV67" s="197" t="s">
        <v>5787</v>
      </c>
      <c r="BW67" s="197" t="s">
        <v>5787</v>
      </c>
      <c r="BX67" s="197" t="s">
        <v>5787</v>
      </c>
      <c r="BY67" s="197" t="s">
        <v>5787</v>
      </c>
      <c r="BZ67" s="212" t="s">
        <v>5787</v>
      </c>
      <c r="CA67" s="197" t="s">
        <v>5787</v>
      </c>
      <c r="CB67" s="197" t="s">
        <v>5787</v>
      </c>
      <c r="CC67" s="197" t="s">
        <v>5787</v>
      </c>
      <c r="CD67" s="197" t="s">
        <v>5787</v>
      </c>
      <c r="CE67" s="197" t="s">
        <v>5787</v>
      </c>
      <c r="CF67" s="212" t="s">
        <v>5787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5787</v>
      </c>
      <c r="CZ67" s="202" t="s">
        <v>5787</v>
      </c>
      <c r="DA67" s="202" t="s">
        <v>5787</v>
      </c>
      <c r="DB67" s="203" t="s">
        <v>5787</v>
      </c>
      <c r="DC67" s="201" t="s">
        <v>5787</v>
      </c>
      <c r="DD67" s="202" t="s">
        <v>5787</v>
      </c>
      <c r="DE67" s="203" t="s">
        <v>5787</v>
      </c>
      <c r="DF67" s="274" t="s">
        <v>5787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6046</v>
      </c>
      <c r="DO67" s="312" t="s">
        <v>4562</v>
      </c>
    </row>
    <row r="68" spans="1:119">
      <c r="A68" s="18">
        <v>63</v>
      </c>
      <c r="B68" s="317"/>
      <c r="C68" s="317"/>
      <c r="D68" s="322"/>
      <c r="E68" s="322"/>
      <c r="F68" s="317"/>
      <c r="G68" s="317"/>
      <c r="H68" s="317"/>
      <c r="I68" s="317"/>
      <c r="J68" s="286" t="s">
        <v>4482</v>
      </c>
      <c r="K68" s="307" t="s">
        <v>4380</v>
      </c>
      <c r="L68" s="305" t="s">
        <v>5787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5787</v>
      </c>
      <c r="T68" s="59" t="s">
        <v>4417</v>
      </c>
      <c r="U68" s="59" t="s">
        <v>5787</v>
      </c>
      <c r="V68" s="59" t="s">
        <v>4417</v>
      </c>
      <c r="W68" s="59" t="s">
        <v>5787</v>
      </c>
      <c r="X68" s="305" t="s">
        <v>4417</v>
      </c>
      <c r="Y68" s="305" t="s">
        <v>5787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5802</v>
      </c>
      <c r="AX68" s="305" t="s">
        <v>6122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6197</v>
      </c>
      <c r="BJ68" s="305">
        <v>4</v>
      </c>
      <c r="BK68" s="305">
        <v>6</v>
      </c>
      <c r="BL68" s="196" t="s">
        <v>5787</v>
      </c>
      <c r="BM68" s="197" t="s">
        <v>5787</v>
      </c>
      <c r="BN68" s="197" t="s">
        <v>5787</v>
      </c>
      <c r="BO68" s="197" t="s">
        <v>5787</v>
      </c>
      <c r="BP68" s="197" t="s">
        <v>5787</v>
      </c>
      <c r="BQ68" s="197" t="s">
        <v>5787</v>
      </c>
      <c r="BR68" s="197" t="s">
        <v>5787</v>
      </c>
      <c r="BS68" s="197" t="s">
        <v>5787</v>
      </c>
      <c r="BT68" s="196" t="s">
        <v>5787</v>
      </c>
      <c r="BU68" s="197" t="s">
        <v>5787</v>
      </c>
      <c r="BV68" s="197" t="s">
        <v>5787</v>
      </c>
      <c r="BW68" s="197" t="s">
        <v>5787</v>
      </c>
      <c r="BX68" s="197" t="s">
        <v>5787</v>
      </c>
      <c r="BY68" s="197" t="s">
        <v>5787</v>
      </c>
      <c r="BZ68" s="212" t="s">
        <v>5787</v>
      </c>
      <c r="CA68" s="197" t="s">
        <v>5787</v>
      </c>
      <c r="CB68" s="197" t="s">
        <v>5787</v>
      </c>
      <c r="CC68" s="197" t="s">
        <v>5787</v>
      </c>
      <c r="CD68" s="197" t="s">
        <v>5787</v>
      </c>
      <c r="CE68" s="197" t="s">
        <v>5787</v>
      </c>
      <c r="CF68" s="212" t="s">
        <v>5787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5787</v>
      </c>
      <c r="CZ68" s="202" t="s">
        <v>5787</v>
      </c>
      <c r="DA68" s="202" t="s">
        <v>5787</v>
      </c>
      <c r="DB68" s="203" t="s">
        <v>5787</v>
      </c>
      <c r="DC68" s="201" t="s">
        <v>5787</v>
      </c>
      <c r="DD68" s="202" t="s">
        <v>5787</v>
      </c>
      <c r="DE68" s="203" t="s">
        <v>5787</v>
      </c>
      <c r="DF68" s="274" t="s">
        <v>5787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6046</v>
      </c>
      <c r="DO68" s="312" t="s">
        <v>4562</v>
      </c>
    </row>
    <row r="69" spans="1:119">
      <c r="A69" s="18">
        <v>64</v>
      </c>
      <c r="B69" s="317"/>
      <c r="C69" s="317"/>
      <c r="D69" s="322"/>
      <c r="E69" s="322"/>
      <c r="F69" s="317"/>
      <c r="G69" s="317"/>
      <c r="H69" s="317"/>
      <c r="I69" s="317"/>
      <c r="J69" s="286" t="s">
        <v>4483</v>
      </c>
      <c r="K69" s="307" t="s">
        <v>4380</v>
      </c>
      <c r="L69" s="305" t="s">
        <v>5787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5787</v>
      </c>
      <c r="T69" s="59" t="s">
        <v>4417</v>
      </c>
      <c r="U69" s="59" t="s">
        <v>5787</v>
      </c>
      <c r="V69" s="59" t="s">
        <v>4417</v>
      </c>
      <c r="W69" s="59" t="s">
        <v>5787</v>
      </c>
      <c r="X69" s="305" t="s">
        <v>4417</v>
      </c>
      <c r="Y69" s="305" t="s">
        <v>5787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5802</v>
      </c>
      <c r="AX69" s="305" t="s">
        <v>6122</v>
      </c>
      <c r="AY69" s="305" t="s">
        <v>6122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6197</v>
      </c>
      <c r="BI69" s="305" t="s">
        <v>6197</v>
      </c>
      <c r="BJ69" s="305">
        <v>2</v>
      </c>
      <c r="BK69" s="305">
        <v>4</v>
      </c>
      <c r="BL69" s="196" t="s">
        <v>5787</v>
      </c>
      <c r="BM69" s="197" t="s">
        <v>5787</v>
      </c>
      <c r="BN69" s="197" t="s">
        <v>5787</v>
      </c>
      <c r="BO69" s="197" t="s">
        <v>5787</v>
      </c>
      <c r="BP69" s="197" t="s">
        <v>5787</v>
      </c>
      <c r="BQ69" s="197" t="s">
        <v>5787</v>
      </c>
      <c r="BR69" s="197" t="s">
        <v>5787</v>
      </c>
      <c r="BS69" s="197" t="s">
        <v>5787</v>
      </c>
      <c r="BT69" s="196" t="s">
        <v>5787</v>
      </c>
      <c r="BU69" s="197" t="s">
        <v>5787</v>
      </c>
      <c r="BV69" s="197" t="s">
        <v>5787</v>
      </c>
      <c r="BW69" s="197" t="s">
        <v>5787</v>
      </c>
      <c r="BX69" s="197" t="s">
        <v>5787</v>
      </c>
      <c r="BY69" s="197" t="s">
        <v>5787</v>
      </c>
      <c r="BZ69" s="212" t="s">
        <v>5787</v>
      </c>
      <c r="CA69" s="197" t="s">
        <v>5787</v>
      </c>
      <c r="CB69" s="197" t="s">
        <v>5787</v>
      </c>
      <c r="CC69" s="197" t="s">
        <v>5787</v>
      </c>
      <c r="CD69" s="197" t="s">
        <v>5787</v>
      </c>
      <c r="CE69" s="197" t="s">
        <v>5787</v>
      </c>
      <c r="CF69" s="212" t="s">
        <v>5787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5787</v>
      </c>
      <c r="CZ69" s="202" t="s">
        <v>5787</v>
      </c>
      <c r="DA69" s="202" t="s">
        <v>5787</v>
      </c>
      <c r="DB69" s="203" t="s">
        <v>5787</v>
      </c>
      <c r="DC69" s="201" t="s">
        <v>5787</v>
      </c>
      <c r="DD69" s="202" t="s">
        <v>5787</v>
      </c>
      <c r="DE69" s="203" t="s">
        <v>5787</v>
      </c>
      <c r="DF69" s="274" t="s">
        <v>5787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6046</v>
      </c>
      <c r="DO69" s="312" t="s">
        <v>4562</v>
      </c>
    </row>
    <row r="70" spans="1:119">
      <c r="A70" s="18">
        <v>65</v>
      </c>
      <c r="B70" s="317"/>
      <c r="C70" s="317"/>
      <c r="D70" s="322"/>
      <c r="E70" s="322"/>
      <c r="F70" s="317"/>
      <c r="G70" s="317"/>
      <c r="H70" s="317"/>
      <c r="I70" s="317"/>
      <c r="J70" s="286" t="s">
        <v>4484</v>
      </c>
      <c r="K70" s="307" t="s">
        <v>4380</v>
      </c>
      <c r="L70" s="305" t="s">
        <v>5787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5787</v>
      </c>
      <c r="T70" s="59" t="s">
        <v>4417</v>
      </c>
      <c r="U70" s="59" t="s">
        <v>5787</v>
      </c>
      <c r="V70" s="59" t="s">
        <v>4417</v>
      </c>
      <c r="W70" s="59" t="s">
        <v>5787</v>
      </c>
      <c r="X70" s="305" t="s">
        <v>4417</v>
      </c>
      <c r="Y70" s="305" t="s">
        <v>5787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5802</v>
      </c>
      <c r="AX70" s="305" t="s">
        <v>6122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6197</v>
      </c>
      <c r="BI70" s="305" t="s">
        <v>6197</v>
      </c>
      <c r="BJ70" s="305">
        <v>2</v>
      </c>
      <c r="BK70" s="305">
        <v>4</v>
      </c>
      <c r="BL70" s="196" t="s">
        <v>5787</v>
      </c>
      <c r="BM70" s="197" t="s">
        <v>5787</v>
      </c>
      <c r="BN70" s="197" t="s">
        <v>5787</v>
      </c>
      <c r="BO70" s="197" t="s">
        <v>5787</v>
      </c>
      <c r="BP70" s="197" t="s">
        <v>5787</v>
      </c>
      <c r="BQ70" s="197" t="s">
        <v>5787</v>
      </c>
      <c r="BR70" s="197" t="s">
        <v>5787</v>
      </c>
      <c r="BS70" s="197" t="s">
        <v>5787</v>
      </c>
      <c r="BT70" s="196" t="s">
        <v>5787</v>
      </c>
      <c r="BU70" s="197" t="s">
        <v>5787</v>
      </c>
      <c r="BV70" s="197" t="s">
        <v>5787</v>
      </c>
      <c r="BW70" s="197" t="s">
        <v>5787</v>
      </c>
      <c r="BX70" s="197" t="s">
        <v>5787</v>
      </c>
      <c r="BY70" s="197" t="s">
        <v>5787</v>
      </c>
      <c r="BZ70" s="212" t="s">
        <v>5787</v>
      </c>
      <c r="CA70" s="197" t="s">
        <v>5787</v>
      </c>
      <c r="CB70" s="197" t="s">
        <v>5787</v>
      </c>
      <c r="CC70" s="197" t="s">
        <v>5787</v>
      </c>
      <c r="CD70" s="197" t="s">
        <v>5787</v>
      </c>
      <c r="CE70" s="197" t="s">
        <v>5787</v>
      </c>
      <c r="CF70" s="212" t="s">
        <v>5787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5787</v>
      </c>
      <c r="CZ70" s="202" t="s">
        <v>5787</v>
      </c>
      <c r="DA70" s="202" t="s">
        <v>5787</v>
      </c>
      <c r="DB70" s="203" t="s">
        <v>5787</v>
      </c>
      <c r="DC70" s="201" t="s">
        <v>5787</v>
      </c>
      <c r="DD70" s="202" t="s">
        <v>5787</v>
      </c>
      <c r="DE70" s="203" t="s">
        <v>5787</v>
      </c>
      <c r="DF70" s="274" t="s">
        <v>5787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6046</v>
      </c>
      <c r="DO70" s="312" t="s">
        <v>4562</v>
      </c>
    </row>
    <row r="71" spans="1:119">
      <c r="A71" s="18">
        <v>66</v>
      </c>
      <c r="B71" s="317"/>
      <c r="C71" s="317"/>
      <c r="D71" s="322"/>
      <c r="E71" s="322"/>
      <c r="F71" s="317"/>
      <c r="G71" s="317"/>
      <c r="H71" s="317"/>
      <c r="I71" s="317"/>
      <c r="J71" s="286" t="s">
        <v>4485</v>
      </c>
      <c r="K71" s="307" t="s">
        <v>4380</v>
      </c>
      <c r="L71" s="305" t="s">
        <v>5787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5787</v>
      </c>
      <c r="T71" s="59" t="s">
        <v>4417</v>
      </c>
      <c r="U71" s="59" t="s">
        <v>5787</v>
      </c>
      <c r="V71" s="59" t="s">
        <v>4417</v>
      </c>
      <c r="W71" s="59" t="s">
        <v>5787</v>
      </c>
      <c r="X71" s="305" t="s">
        <v>4417</v>
      </c>
      <c r="Y71" s="305" t="s">
        <v>5787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5802</v>
      </c>
      <c r="AX71" s="305" t="s">
        <v>6122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6197</v>
      </c>
      <c r="BJ71" s="305">
        <v>4</v>
      </c>
      <c r="BK71" s="305">
        <v>6</v>
      </c>
      <c r="BL71" s="196" t="s">
        <v>5787</v>
      </c>
      <c r="BM71" s="197" t="s">
        <v>5787</v>
      </c>
      <c r="BN71" s="197" t="s">
        <v>5787</v>
      </c>
      <c r="BO71" s="197" t="s">
        <v>5787</v>
      </c>
      <c r="BP71" s="197" t="s">
        <v>5787</v>
      </c>
      <c r="BQ71" s="197" t="s">
        <v>5787</v>
      </c>
      <c r="BR71" s="197" t="s">
        <v>5787</v>
      </c>
      <c r="BS71" s="197" t="s">
        <v>5787</v>
      </c>
      <c r="BT71" s="196" t="s">
        <v>5787</v>
      </c>
      <c r="BU71" s="197" t="s">
        <v>5787</v>
      </c>
      <c r="BV71" s="197" t="s">
        <v>5787</v>
      </c>
      <c r="BW71" s="197" t="s">
        <v>5787</v>
      </c>
      <c r="BX71" s="197" t="s">
        <v>5787</v>
      </c>
      <c r="BY71" s="197" t="s">
        <v>5787</v>
      </c>
      <c r="BZ71" s="212" t="s">
        <v>5787</v>
      </c>
      <c r="CA71" s="197" t="s">
        <v>5787</v>
      </c>
      <c r="CB71" s="197" t="s">
        <v>5787</v>
      </c>
      <c r="CC71" s="197" t="s">
        <v>5787</v>
      </c>
      <c r="CD71" s="197" t="s">
        <v>5787</v>
      </c>
      <c r="CE71" s="197" t="s">
        <v>5787</v>
      </c>
      <c r="CF71" s="212" t="s">
        <v>5787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5787</v>
      </c>
      <c r="CZ71" s="202" t="s">
        <v>5787</v>
      </c>
      <c r="DA71" s="202" t="s">
        <v>5787</v>
      </c>
      <c r="DB71" s="203" t="s">
        <v>5787</v>
      </c>
      <c r="DC71" s="201" t="s">
        <v>5787</v>
      </c>
      <c r="DD71" s="202" t="s">
        <v>5787</v>
      </c>
      <c r="DE71" s="203" t="s">
        <v>5787</v>
      </c>
      <c r="DF71" s="274" t="s">
        <v>5787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6046</v>
      </c>
      <c r="DO71" s="312" t="s">
        <v>4562</v>
      </c>
    </row>
    <row r="72" spans="1:119">
      <c r="A72" s="18">
        <v>67</v>
      </c>
      <c r="B72" s="317"/>
      <c r="C72" s="317"/>
      <c r="D72" s="322"/>
      <c r="E72" s="322"/>
      <c r="F72" s="317"/>
      <c r="G72" s="317"/>
      <c r="H72" s="317"/>
      <c r="I72" s="317"/>
      <c r="J72" s="286" t="s">
        <v>4486</v>
      </c>
      <c r="K72" s="307" t="s">
        <v>4380</v>
      </c>
      <c r="L72" s="305" t="s">
        <v>5787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5787</v>
      </c>
      <c r="T72" s="59" t="s">
        <v>4417</v>
      </c>
      <c r="U72" s="59" t="s">
        <v>5787</v>
      </c>
      <c r="V72" s="59" t="s">
        <v>4417</v>
      </c>
      <c r="W72" s="59" t="s">
        <v>5787</v>
      </c>
      <c r="X72" s="305" t="s">
        <v>4417</v>
      </c>
      <c r="Y72" s="305" t="s">
        <v>5787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5802</v>
      </c>
      <c r="AX72" s="305" t="s">
        <v>6122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6197</v>
      </c>
      <c r="BI72" s="305" t="s">
        <v>6197</v>
      </c>
      <c r="BJ72" s="305">
        <v>2</v>
      </c>
      <c r="BK72" s="305">
        <v>4</v>
      </c>
      <c r="BL72" s="196" t="s">
        <v>5787</v>
      </c>
      <c r="BM72" s="197" t="s">
        <v>5787</v>
      </c>
      <c r="BN72" s="197" t="s">
        <v>5787</v>
      </c>
      <c r="BO72" s="197" t="s">
        <v>5787</v>
      </c>
      <c r="BP72" s="197" t="s">
        <v>5787</v>
      </c>
      <c r="BQ72" s="197" t="s">
        <v>5787</v>
      </c>
      <c r="BR72" s="197" t="s">
        <v>5787</v>
      </c>
      <c r="BS72" s="197" t="s">
        <v>5787</v>
      </c>
      <c r="BT72" s="196" t="s">
        <v>5787</v>
      </c>
      <c r="BU72" s="197" t="s">
        <v>5787</v>
      </c>
      <c r="BV72" s="197" t="s">
        <v>5787</v>
      </c>
      <c r="BW72" s="197" t="s">
        <v>5787</v>
      </c>
      <c r="BX72" s="197" t="s">
        <v>5787</v>
      </c>
      <c r="BY72" s="197" t="s">
        <v>5787</v>
      </c>
      <c r="BZ72" s="212" t="s">
        <v>5787</v>
      </c>
      <c r="CA72" s="197" t="s">
        <v>5787</v>
      </c>
      <c r="CB72" s="197" t="s">
        <v>5787</v>
      </c>
      <c r="CC72" s="197" t="s">
        <v>5787</v>
      </c>
      <c r="CD72" s="197" t="s">
        <v>5787</v>
      </c>
      <c r="CE72" s="197" t="s">
        <v>5787</v>
      </c>
      <c r="CF72" s="212" t="s">
        <v>5787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5787</v>
      </c>
      <c r="CZ72" s="202" t="s">
        <v>5787</v>
      </c>
      <c r="DA72" s="202" t="s">
        <v>5787</v>
      </c>
      <c r="DB72" s="203" t="s">
        <v>5787</v>
      </c>
      <c r="DC72" s="201" t="s">
        <v>5787</v>
      </c>
      <c r="DD72" s="202" t="s">
        <v>5787</v>
      </c>
      <c r="DE72" s="203" t="s">
        <v>5787</v>
      </c>
      <c r="DF72" s="274" t="s">
        <v>5787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6046</v>
      </c>
      <c r="DO72" s="312" t="s">
        <v>4562</v>
      </c>
    </row>
    <row r="73" spans="1:119">
      <c r="A73" s="18">
        <v>68</v>
      </c>
      <c r="B73" s="317"/>
      <c r="C73" s="317"/>
      <c r="D73" s="322"/>
      <c r="E73" s="322"/>
      <c r="F73" s="317"/>
      <c r="G73" s="317"/>
      <c r="H73" s="317"/>
      <c r="I73" s="317"/>
      <c r="J73" s="286" t="s">
        <v>4487</v>
      </c>
      <c r="K73" s="307" t="s">
        <v>4380</v>
      </c>
      <c r="L73" s="305" t="s">
        <v>5787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5787</v>
      </c>
      <c r="T73" s="59" t="s">
        <v>4417</v>
      </c>
      <c r="U73" s="59" t="s">
        <v>5787</v>
      </c>
      <c r="V73" s="59" t="s">
        <v>4417</v>
      </c>
      <c r="W73" s="59" t="s">
        <v>5787</v>
      </c>
      <c r="X73" s="305" t="s">
        <v>4417</v>
      </c>
      <c r="Y73" s="305" t="s">
        <v>5787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5802</v>
      </c>
      <c r="AX73" s="305" t="s">
        <v>6122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6197</v>
      </c>
      <c r="BI73" s="305" t="s">
        <v>6197</v>
      </c>
      <c r="BJ73" s="305">
        <v>2</v>
      </c>
      <c r="BK73" s="305">
        <v>4</v>
      </c>
      <c r="BL73" s="196" t="s">
        <v>5787</v>
      </c>
      <c r="BM73" s="197" t="s">
        <v>5787</v>
      </c>
      <c r="BN73" s="197" t="s">
        <v>5787</v>
      </c>
      <c r="BO73" s="197" t="s">
        <v>5787</v>
      </c>
      <c r="BP73" s="197" t="s">
        <v>5787</v>
      </c>
      <c r="BQ73" s="197" t="s">
        <v>5787</v>
      </c>
      <c r="BR73" s="197" t="s">
        <v>5787</v>
      </c>
      <c r="BS73" s="197" t="s">
        <v>5787</v>
      </c>
      <c r="BT73" s="196" t="s">
        <v>5787</v>
      </c>
      <c r="BU73" s="197" t="s">
        <v>5787</v>
      </c>
      <c r="BV73" s="197" t="s">
        <v>5787</v>
      </c>
      <c r="BW73" s="197" t="s">
        <v>5787</v>
      </c>
      <c r="BX73" s="197" t="s">
        <v>5787</v>
      </c>
      <c r="BY73" s="197" t="s">
        <v>5787</v>
      </c>
      <c r="BZ73" s="212" t="s">
        <v>5787</v>
      </c>
      <c r="CA73" s="197" t="s">
        <v>5787</v>
      </c>
      <c r="CB73" s="197" t="s">
        <v>5787</v>
      </c>
      <c r="CC73" s="197" t="s">
        <v>5787</v>
      </c>
      <c r="CD73" s="197" t="s">
        <v>5787</v>
      </c>
      <c r="CE73" s="197" t="s">
        <v>5787</v>
      </c>
      <c r="CF73" s="212" t="s">
        <v>5787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5787</v>
      </c>
      <c r="CZ73" s="202" t="s">
        <v>5787</v>
      </c>
      <c r="DA73" s="202" t="s">
        <v>5787</v>
      </c>
      <c r="DB73" s="203" t="s">
        <v>5787</v>
      </c>
      <c r="DC73" s="201" t="s">
        <v>5787</v>
      </c>
      <c r="DD73" s="202" t="s">
        <v>5787</v>
      </c>
      <c r="DE73" s="203" t="s">
        <v>5787</v>
      </c>
      <c r="DF73" s="274" t="s">
        <v>5787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6046</v>
      </c>
      <c r="DO73" s="312" t="s">
        <v>4562</v>
      </c>
    </row>
    <row r="74" spans="1:119">
      <c r="A74" s="18">
        <v>69</v>
      </c>
      <c r="B74" s="317"/>
      <c r="C74" s="317"/>
      <c r="D74" s="322"/>
      <c r="E74" s="322"/>
      <c r="F74" s="317"/>
      <c r="G74" s="317"/>
      <c r="H74" s="317"/>
      <c r="I74" s="317"/>
      <c r="J74" s="286" t="s">
        <v>4488</v>
      </c>
      <c r="K74" s="307" t="s">
        <v>4380</v>
      </c>
      <c r="L74" s="305" t="s">
        <v>5787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5787</v>
      </c>
      <c r="T74" s="59" t="s">
        <v>4417</v>
      </c>
      <c r="U74" s="59" t="s">
        <v>5787</v>
      </c>
      <c r="V74" s="59" t="s">
        <v>4417</v>
      </c>
      <c r="W74" s="59" t="s">
        <v>5787</v>
      </c>
      <c r="X74" s="305" t="s">
        <v>4417</v>
      </c>
      <c r="Y74" s="305" t="s">
        <v>5787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5802</v>
      </c>
      <c r="AX74" s="305" t="s">
        <v>6122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6197</v>
      </c>
      <c r="BJ74" s="305">
        <v>4</v>
      </c>
      <c r="BK74" s="305">
        <v>6</v>
      </c>
      <c r="BL74" s="196" t="s">
        <v>5787</v>
      </c>
      <c r="BM74" s="197" t="s">
        <v>5787</v>
      </c>
      <c r="BN74" s="197" t="s">
        <v>5787</v>
      </c>
      <c r="BO74" s="197" t="s">
        <v>5787</v>
      </c>
      <c r="BP74" s="197" t="s">
        <v>5787</v>
      </c>
      <c r="BQ74" s="197" t="s">
        <v>5787</v>
      </c>
      <c r="BR74" s="197" t="s">
        <v>5787</v>
      </c>
      <c r="BS74" s="197" t="s">
        <v>5787</v>
      </c>
      <c r="BT74" s="196" t="s">
        <v>5787</v>
      </c>
      <c r="BU74" s="197" t="s">
        <v>5787</v>
      </c>
      <c r="BV74" s="197" t="s">
        <v>5787</v>
      </c>
      <c r="BW74" s="197" t="s">
        <v>5787</v>
      </c>
      <c r="BX74" s="197" t="s">
        <v>5787</v>
      </c>
      <c r="BY74" s="197" t="s">
        <v>5787</v>
      </c>
      <c r="BZ74" s="212" t="s">
        <v>5787</v>
      </c>
      <c r="CA74" s="197" t="s">
        <v>5787</v>
      </c>
      <c r="CB74" s="197" t="s">
        <v>5787</v>
      </c>
      <c r="CC74" s="197" t="s">
        <v>5787</v>
      </c>
      <c r="CD74" s="197" t="s">
        <v>5787</v>
      </c>
      <c r="CE74" s="197" t="s">
        <v>5787</v>
      </c>
      <c r="CF74" s="212" t="s">
        <v>5787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5787</v>
      </c>
      <c r="CZ74" s="202" t="s">
        <v>5787</v>
      </c>
      <c r="DA74" s="202" t="s">
        <v>5787</v>
      </c>
      <c r="DB74" s="203" t="s">
        <v>5787</v>
      </c>
      <c r="DC74" s="201" t="s">
        <v>5787</v>
      </c>
      <c r="DD74" s="202" t="s">
        <v>5787</v>
      </c>
      <c r="DE74" s="203" t="s">
        <v>5787</v>
      </c>
      <c r="DF74" s="274" t="s">
        <v>5787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6046</v>
      </c>
      <c r="DO74" s="312" t="s">
        <v>4562</v>
      </c>
    </row>
    <row r="75" spans="1:119">
      <c r="A75" s="18">
        <v>70</v>
      </c>
      <c r="B75" s="317"/>
      <c r="C75" s="317"/>
      <c r="D75" s="322"/>
      <c r="E75" s="322"/>
      <c r="F75" s="317"/>
      <c r="G75" s="317"/>
      <c r="H75" s="317"/>
      <c r="I75" s="317"/>
      <c r="J75" s="286" t="s">
        <v>4489</v>
      </c>
      <c r="K75" s="307" t="s">
        <v>4380</v>
      </c>
      <c r="L75" s="305" t="s">
        <v>5787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5787</v>
      </c>
      <c r="T75" s="59" t="s">
        <v>4417</v>
      </c>
      <c r="U75" s="59" t="s">
        <v>5787</v>
      </c>
      <c r="V75" s="59" t="s">
        <v>4417</v>
      </c>
      <c r="W75" s="59" t="s">
        <v>5787</v>
      </c>
      <c r="X75" s="305" t="s">
        <v>4417</v>
      </c>
      <c r="Y75" s="305" t="s">
        <v>5787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5802</v>
      </c>
      <c r="AX75" s="305" t="s">
        <v>6122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6199</v>
      </c>
      <c r="BI75" s="305" t="s">
        <v>6197</v>
      </c>
      <c r="BJ75" s="305">
        <v>4</v>
      </c>
      <c r="BK75" s="305">
        <v>6</v>
      </c>
      <c r="BL75" s="196" t="s">
        <v>5787</v>
      </c>
      <c r="BM75" s="197" t="s">
        <v>5787</v>
      </c>
      <c r="BN75" s="197" t="s">
        <v>5787</v>
      </c>
      <c r="BO75" s="197" t="s">
        <v>5787</v>
      </c>
      <c r="BP75" s="197" t="s">
        <v>5787</v>
      </c>
      <c r="BQ75" s="197" t="s">
        <v>5787</v>
      </c>
      <c r="BR75" s="197" t="s">
        <v>5787</v>
      </c>
      <c r="BS75" s="197" t="s">
        <v>5787</v>
      </c>
      <c r="BT75" s="196" t="s">
        <v>5787</v>
      </c>
      <c r="BU75" s="197" t="s">
        <v>5787</v>
      </c>
      <c r="BV75" s="197" t="s">
        <v>5787</v>
      </c>
      <c r="BW75" s="197" t="s">
        <v>5787</v>
      </c>
      <c r="BX75" s="197" t="s">
        <v>5787</v>
      </c>
      <c r="BY75" s="197" t="s">
        <v>5787</v>
      </c>
      <c r="BZ75" s="212" t="s">
        <v>5787</v>
      </c>
      <c r="CA75" s="197" t="s">
        <v>5787</v>
      </c>
      <c r="CB75" s="197" t="s">
        <v>5787</v>
      </c>
      <c r="CC75" s="197" t="s">
        <v>5787</v>
      </c>
      <c r="CD75" s="197" t="s">
        <v>5787</v>
      </c>
      <c r="CE75" s="197" t="s">
        <v>5787</v>
      </c>
      <c r="CF75" s="212" t="s">
        <v>5787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5787</v>
      </c>
      <c r="CZ75" s="202" t="s">
        <v>5787</v>
      </c>
      <c r="DA75" s="202" t="s">
        <v>5787</v>
      </c>
      <c r="DB75" s="203" t="s">
        <v>5787</v>
      </c>
      <c r="DC75" s="201" t="s">
        <v>5787</v>
      </c>
      <c r="DD75" s="202" t="s">
        <v>5787</v>
      </c>
      <c r="DE75" s="203" t="s">
        <v>5787</v>
      </c>
      <c r="DF75" s="274" t="s">
        <v>5787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6046</v>
      </c>
      <c r="DO75" s="312" t="s">
        <v>4562</v>
      </c>
    </row>
    <row r="76" spans="1:119" ht="16.2" thickBot="1">
      <c r="A76" s="18">
        <v>71</v>
      </c>
      <c r="B76" s="317"/>
      <c r="C76" s="317"/>
      <c r="D76" s="322"/>
      <c r="E76" s="322"/>
      <c r="F76" s="317"/>
      <c r="G76" s="317"/>
      <c r="H76" s="317"/>
      <c r="I76" s="317"/>
      <c r="J76" s="286" t="s">
        <v>4490</v>
      </c>
      <c r="K76" s="307" t="s">
        <v>4380</v>
      </c>
      <c r="L76" s="305" t="s">
        <v>5787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5787</v>
      </c>
      <c r="T76" s="59" t="s">
        <v>4417</v>
      </c>
      <c r="U76" s="59" t="s">
        <v>5787</v>
      </c>
      <c r="V76" s="59" t="s">
        <v>4417</v>
      </c>
      <c r="W76" s="59" t="s">
        <v>5787</v>
      </c>
      <c r="X76" s="305" t="s">
        <v>4417</v>
      </c>
      <c r="Y76" s="305" t="s">
        <v>5787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5802</v>
      </c>
      <c r="AX76" s="305" t="s">
        <v>6122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6197</v>
      </c>
      <c r="BI76" s="305" t="s">
        <v>6197</v>
      </c>
      <c r="BJ76" s="305">
        <v>2</v>
      </c>
      <c r="BK76" s="305">
        <v>4</v>
      </c>
      <c r="BL76" s="196" t="s">
        <v>5787</v>
      </c>
      <c r="BM76" s="197" t="s">
        <v>5787</v>
      </c>
      <c r="BN76" s="197" t="s">
        <v>5787</v>
      </c>
      <c r="BO76" s="197" t="s">
        <v>5787</v>
      </c>
      <c r="BP76" s="197" t="s">
        <v>5787</v>
      </c>
      <c r="BQ76" s="197" t="s">
        <v>5787</v>
      </c>
      <c r="BR76" s="197" t="s">
        <v>5787</v>
      </c>
      <c r="BS76" s="197" t="s">
        <v>5787</v>
      </c>
      <c r="BT76" s="196" t="s">
        <v>5787</v>
      </c>
      <c r="BU76" s="197" t="s">
        <v>5787</v>
      </c>
      <c r="BV76" s="197" t="s">
        <v>5787</v>
      </c>
      <c r="BW76" s="197" t="s">
        <v>5787</v>
      </c>
      <c r="BX76" s="197" t="s">
        <v>5787</v>
      </c>
      <c r="BY76" s="197" t="s">
        <v>5787</v>
      </c>
      <c r="BZ76" s="212" t="s">
        <v>5787</v>
      </c>
      <c r="CA76" s="197" t="s">
        <v>5787</v>
      </c>
      <c r="CB76" s="197" t="s">
        <v>5787</v>
      </c>
      <c r="CC76" s="197" t="s">
        <v>5787</v>
      </c>
      <c r="CD76" s="197" t="s">
        <v>5787</v>
      </c>
      <c r="CE76" s="197" t="s">
        <v>5787</v>
      </c>
      <c r="CF76" s="212" t="s">
        <v>5787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5787</v>
      </c>
      <c r="CZ76" s="202" t="s">
        <v>5787</v>
      </c>
      <c r="DA76" s="202" t="s">
        <v>5787</v>
      </c>
      <c r="DB76" s="203" t="s">
        <v>5787</v>
      </c>
      <c r="DC76" s="201" t="s">
        <v>5787</v>
      </c>
      <c r="DD76" s="202" t="s">
        <v>5787</v>
      </c>
      <c r="DE76" s="203" t="s">
        <v>5787</v>
      </c>
      <c r="DF76" s="274" t="s">
        <v>5787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4778</v>
      </c>
      <c r="DN76" s="305" t="s">
        <v>6046</v>
      </c>
      <c r="DO76" s="312" t="s">
        <v>4562</v>
      </c>
    </row>
    <row r="77" spans="1:119" ht="15.6" customHeight="1">
      <c r="A77" s="296">
        <v>72</v>
      </c>
      <c r="B77" s="316">
        <v>7</v>
      </c>
      <c r="C77" s="316">
        <v>1981</v>
      </c>
      <c r="D77" s="321" t="s">
        <v>4663</v>
      </c>
      <c r="E77" s="321" t="s">
        <v>4834</v>
      </c>
      <c r="F77" s="316">
        <v>4</v>
      </c>
      <c r="G77" s="316" t="s">
        <v>5898</v>
      </c>
      <c r="H77" s="316" t="s">
        <v>5897</v>
      </c>
      <c r="I77" s="316" t="s">
        <v>6211</v>
      </c>
      <c r="J77" s="284" t="s">
        <v>4508</v>
      </c>
      <c r="K77" s="299" t="s">
        <v>4380</v>
      </c>
      <c r="L77" s="304" t="s">
        <v>5787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6158</v>
      </c>
      <c r="S77" s="304">
        <v>12</v>
      </c>
      <c r="T77" s="64" t="s">
        <v>4417</v>
      </c>
      <c r="U77" s="64" t="s">
        <v>5787</v>
      </c>
      <c r="V77" s="64" t="s">
        <v>4417</v>
      </c>
      <c r="W77" s="64" t="s">
        <v>5787</v>
      </c>
      <c r="X77" s="304" t="s">
        <v>4417</v>
      </c>
      <c r="Y77" s="304" t="s">
        <v>5787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5802</v>
      </c>
      <c r="AX77" s="304" t="s">
        <v>6122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5787</v>
      </c>
      <c r="BM77" s="195" t="s">
        <v>5787</v>
      </c>
      <c r="BN77" s="195" t="s">
        <v>5787</v>
      </c>
      <c r="BO77" s="195" t="s">
        <v>5787</v>
      </c>
      <c r="BP77" s="195" t="s">
        <v>5787</v>
      </c>
      <c r="BQ77" s="195" t="s">
        <v>5787</v>
      </c>
      <c r="BR77" s="195" t="s">
        <v>5787</v>
      </c>
      <c r="BS77" s="195" t="s">
        <v>5787</v>
      </c>
      <c r="BT77" s="194" t="s">
        <v>5787</v>
      </c>
      <c r="BU77" s="195" t="s">
        <v>5787</v>
      </c>
      <c r="BV77" s="195" t="s">
        <v>5787</v>
      </c>
      <c r="BW77" s="195" t="s">
        <v>5787</v>
      </c>
      <c r="BX77" s="195" t="s">
        <v>5787</v>
      </c>
      <c r="BY77" s="195" t="s">
        <v>5787</v>
      </c>
      <c r="BZ77" s="213" t="s">
        <v>5787</v>
      </c>
      <c r="CA77" s="195" t="s">
        <v>5787</v>
      </c>
      <c r="CB77" s="195" t="s">
        <v>5787</v>
      </c>
      <c r="CC77" s="195" t="s">
        <v>5787</v>
      </c>
      <c r="CD77" s="195" t="s">
        <v>5787</v>
      </c>
      <c r="CE77" s="195" t="s">
        <v>5787</v>
      </c>
      <c r="CF77" s="213" t="s">
        <v>5787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5787</v>
      </c>
      <c r="CZ77" s="199" t="s">
        <v>5787</v>
      </c>
      <c r="DA77" s="199" t="s">
        <v>5787</v>
      </c>
      <c r="DB77" s="200" t="s">
        <v>5787</v>
      </c>
      <c r="DC77" s="198" t="s">
        <v>5787</v>
      </c>
      <c r="DD77" s="199" t="s">
        <v>5787</v>
      </c>
      <c r="DE77" s="200" t="s">
        <v>5787</v>
      </c>
      <c r="DF77" s="273" t="s">
        <v>5787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4767</v>
      </c>
      <c r="DN77" s="304" t="s">
        <v>4557</v>
      </c>
      <c r="DO77" s="311" t="s">
        <v>4562</v>
      </c>
    </row>
    <row r="78" spans="1:119">
      <c r="A78" s="297">
        <v>73</v>
      </c>
      <c r="B78" s="317"/>
      <c r="C78" s="317"/>
      <c r="D78" s="322"/>
      <c r="E78" s="322"/>
      <c r="F78" s="317"/>
      <c r="G78" s="317"/>
      <c r="H78" s="317"/>
      <c r="I78" s="317"/>
      <c r="J78" s="286" t="s">
        <v>4394</v>
      </c>
      <c r="K78" s="307" t="s">
        <v>4380</v>
      </c>
      <c r="L78" s="305" t="s">
        <v>5787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6158</v>
      </c>
      <c r="S78" s="305">
        <v>12</v>
      </c>
      <c r="T78" s="59" t="s">
        <v>4417</v>
      </c>
      <c r="U78" s="59" t="s">
        <v>5787</v>
      </c>
      <c r="V78" s="59" t="s">
        <v>4417</v>
      </c>
      <c r="W78" s="59" t="s">
        <v>5787</v>
      </c>
      <c r="X78" s="305" t="s">
        <v>4417</v>
      </c>
      <c r="Y78" s="305" t="s">
        <v>5787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5802</v>
      </c>
      <c r="AX78" s="305" t="s">
        <v>6122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5787</v>
      </c>
      <c r="BM78" s="197" t="s">
        <v>5787</v>
      </c>
      <c r="BN78" s="197" t="s">
        <v>5787</v>
      </c>
      <c r="BO78" s="197" t="s">
        <v>5787</v>
      </c>
      <c r="BP78" s="197" t="s">
        <v>5787</v>
      </c>
      <c r="BQ78" s="197" t="s">
        <v>5787</v>
      </c>
      <c r="BR78" s="197" t="s">
        <v>5787</v>
      </c>
      <c r="BS78" s="197" t="s">
        <v>5787</v>
      </c>
      <c r="BT78" s="196" t="s">
        <v>5787</v>
      </c>
      <c r="BU78" s="197" t="s">
        <v>5787</v>
      </c>
      <c r="BV78" s="197" t="s">
        <v>5787</v>
      </c>
      <c r="BW78" s="197" t="s">
        <v>5787</v>
      </c>
      <c r="BX78" s="197" t="s">
        <v>5787</v>
      </c>
      <c r="BY78" s="197" t="s">
        <v>5787</v>
      </c>
      <c r="BZ78" s="212" t="s">
        <v>5787</v>
      </c>
      <c r="CA78" s="197" t="s">
        <v>5787</v>
      </c>
      <c r="CB78" s="197" t="s">
        <v>5787</v>
      </c>
      <c r="CC78" s="197" t="s">
        <v>5787</v>
      </c>
      <c r="CD78" s="197" t="s">
        <v>5787</v>
      </c>
      <c r="CE78" s="197" t="s">
        <v>5787</v>
      </c>
      <c r="CF78" s="212" t="s">
        <v>5787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5787</v>
      </c>
      <c r="CZ78" s="202" t="s">
        <v>5787</v>
      </c>
      <c r="DA78" s="202" t="s">
        <v>5787</v>
      </c>
      <c r="DB78" s="203" t="s">
        <v>5787</v>
      </c>
      <c r="DC78" s="201" t="s">
        <v>5787</v>
      </c>
      <c r="DD78" s="202" t="s">
        <v>5787</v>
      </c>
      <c r="DE78" s="203" t="s">
        <v>5787</v>
      </c>
      <c r="DF78" s="274" t="s">
        <v>5787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4767</v>
      </c>
      <c r="DN78" s="305" t="s">
        <v>4557</v>
      </c>
      <c r="DO78" s="312" t="s">
        <v>6201</v>
      </c>
    </row>
    <row r="79" spans="1:119">
      <c r="A79" s="297">
        <v>74</v>
      </c>
      <c r="B79" s="317"/>
      <c r="C79" s="317"/>
      <c r="D79" s="322"/>
      <c r="E79" s="322"/>
      <c r="F79" s="317"/>
      <c r="G79" s="317"/>
      <c r="H79" s="317"/>
      <c r="I79" s="317"/>
      <c r="J79" s="286" t="s">
        <v>4395</v>
      </c>
      <c r="K79" s="307" t="s">
        <v>4380</v>
      </c>
      <c r="L79" s="305" t="s">
        <v>5787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6158</v>
      </c>
      <c r="S79" s="305">
        <v>12</v>
      </c>
      <c r="T79" s="59" t="s">
        <v>4417</v>
      </c>
      <c r="U79" s="59" t="s">
        <v>5787</v>
      </c>
      <c r="V79" s="59" t="s">
        <v>4417</v>
      </c>
      <c r="W79" s="59" t="s">
        <v>5787</v>
      </c>
      <c r="X79" s="305" t="s">
        <v>4417</v>
      </c>
      <c r="Y79" s="305" t="s">
        <v>5787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5802</v>
      </c>
      <c r="AX79" s="305" t="s">
        <v>6122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5787</v>
      </c>
      <c r="BM79" s="197" t="s">
        <v>5787</v>
      </c>
      <c r="BN79" s="197" t="s">
        <v>5787</v>
      </c>
      <c r="BO79" s="197" t="s">
        <v>5787</v>
      </c>
      <c r="BP79" s="197" t="s">
        <v>5787</v>
      </c>
      <c r="BQ79" s="197" t="s">
        <v>5787</v>
      </c>
      <c r="BR79" s="197" t="s">
        <v>5787</v>
      </c>
      <c r="BS79" s="197" t="s">
        <v>5787</v>
      </c>
      <c r="BT79" s="196" t="s">
        <v>5787</v>
      </c>
      <c r="BU79" s="197" t="s">
        <v>5787</v>
      </c>
      <c r="BV79" s="197" t="s">
        <v>5787</v>
      </c>
      <c r="BW79" s="197" t="s">
        <v>5787</v>
      </c>
      <c r="BX79" s="197" t="s">
        <v>5787</v>
      </c>
      <c r="BY79" s="197" t="s">
        <v>5787</v>
      </c>
      <c r="BZ79" s="212" t="s">
        <v>5787</v>
      </c>
      <c r="CA79" s="197" t="s">
        <v>5787</v>
      </c>
      <c r="CB79" s="197" t="s">
        <v>5787</v>
      </c>
      <c r="CC79" s="197" t="s">
        <v>5787</v>
      </c>
      <c r="CD79" s="197" t="s">
        <v>5787</v>
      </c>
      <c r="CE79" s="197" t="s">
        <v>5787</v>
      </c>
      <c r="CF79" s="212" t="s">
        <v>5787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5787</v>
      </c>
      <c r="CZ79" s="202" t="s">
        <v>5787</v>
      </c>
      <c r="DA79" s="202" t="s">
        <v>5787</v>
      </c>
      <c r="DB79" s="203" t="s">
        <v>5787</v>
      </c>
      <c r="DC79" s="201" t="s">
        <v>5787</v>
      </c>
      <c r="DD79" s="202" t="s">
        <v>5787</v>
      </c>
      <c r="DE79" s="203" t="s">
        <v>5787</v>
      </c>
      <c r="DF79" s="274" t="s">
        <v>5787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4767</v>
      </c>
      <c r="DN79" s="305" t="s">
        <v>4557</v>
      </c>
      <c r="DO79" s="312" t="s">
        <v>6202</v>
      </c>
    </row>
    <row r="80" spans="1:119" ht="16.2" thickBot="1">
      <c r="A80" s="298">
        <v>75</v>
      </c>
      <c r="B80" s="318"/>
      <c r="C80" s="318"/>
      <c r="D80" s="330"/>
      <c r="E80" s="330"/>
      <c r="F80" s="318"/>
      <c r="G80" s="318"/>
      <c r="H80" s="318"/>
      <c r="I80" s="318"/>
      <c r="J80" s="285" t="s">
        <v>4396</v>
      </c>
      <c r="K80" s="300" t="s">
        <v>4380</v>
      </c>
      <c r="L80" s="306" t="s">
        <v>5787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6158</v>
      </c>
      <c r="S80" s="306">
        <v>10</v>
      </c>
      <c r="T80" s="86" t="s">
        <v>4417</v>
      </c>
      <c r="U80" s="86" t="s">
        <v>5787</v>
      </c>
      <c r="V80" s="86" t="s">
        <v>4417</v>
      </c>
      <c r="W80" s="86" t="s">
        <v>5787</v>
      </c>
      <c r="X80" s="306" t="s">
        <v>4417</v>
      </c>
      <c r="Y80" s="306" t="s">
        <v>5787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5802</v>
      </c>
      <c r="AX80" s="306" t="s">
        <v>6122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5787</v>
      </c>
      <c r="BM80" s="192" t="s">
        <v>5787</v>
      </c>
      <c r="BN80" s="192" t="s">
        <v>5787</v>
      </c>
      <c r="BO80" s="192" t="s">
        <v>5787</v>
      </c>
      <c r="BP80" s="192" t="s">
        <v>5787</v>
      </c>
      <c r="BQ80" s="192" t="s">
        <v>5787</v>
      </c>
      <c r="BR80" s="192" t="s">
        <v>5787</v>
      </c>
      <c r="BS80" s="192" t="s">
        <v>5787</v>
      </c>
      <c r="BT80" s="191" t="s">
        <v>5787</v>
      </c>
      <c r="BU80" s="192" t="s">
        <v>5787</v>
      </c>
      <c r="BV80" s="192" t="s">
        <v>5787</v>
      </c>
      <c r="BW80" s="192" t="s">
        <v>5787</v>
      </c>
      <c r="BX80" s="192" t="s">
        <v>5787</v>
      </c>
      <c r="BY80" s="192" t="s">
        <v>5787</v>
      </c>
      <c r="BZ80" s="214" t="s">
        <v>5787</v>
      </c>
      <c r="CA80" s="192" t="s">
        <v>5787</v>
      </c>
      <c r="CB80" s="192" t="s">
        <v>5787</v>
      </c>
      <c r="CC80" s="192" t="s">
        <v>5787</v>
      </c>
      <c r="CD80" s="192" t="s">
        <v>5787</v>
      </c>
      <c r="CE80" s="192" t="s">
        <v>5787</v>
      </c>
      <c r="CF80" s="214" t="s">
        <v>5787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5787</v>
      </c>
      <c r="CZ80" s="205" t="s">
        <v>5787</v>
      </c>
      <c r="DA80" s="205" t="s">
        <v>5787</v>
      </c>
      <c r="DB80" s="206" t="s">
        <v>5787</v>
      </c>
      <c r="DC80" s="204" t="s">
        <v>5787</v>
      </c>
      <c r="DD80" s="205" t="s">
        <v>5787</v>
      </c>
      <c r="DE80" s="206" t="s">
        <v>5787</v>
      </c>
      <c r="DF80" s="275" t="s">
        <v>5787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4767</v>
      </c>
      <c r="DN80" s="306" t="s">
        <v>4557</v>
      </c>
      <c r="DO80" s="313" t="s">
        <v>6203</v>
      </c>
    </row>
    <row r="81" spans="1:119" ht="15.6" customHeight="1">
      <c r="A81" s="18">
        <v>76</v>
      </c>
      <c r="B81" s="317">
        <v>8</v>
      </c>
      <c r="C81" s="317">
        <v>1981</v>
      </c>
      <c r="D81" s="344" t="s">
        <v>5858</v>
      </c>
      <c r="E81" s="344" t="s">
        <v>5857</v>
      </c>
      <c r="F81" s="317">
        <v>6</v>
      </c>
      <c r="G81" s="317" t="s">
        <v>5898</v>
      </c>
      <c r="H81" s="317" t="s">
        <v>5897</v>
      </c>
      <c r="I81" s="317" t="s">
        <v>6213</v>
      </c>
      <c r="J81" s="286" t="s">
        <v>4508</v>
      </c>
      <c r="K81" s="307" t="s">
        <v>4380</v>
      </c>
      <c r="L81" s="305" t="s">
        <v>5787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6157</v>
      </c>
      <c r="S81" s="305">
        <v>10</v>
      </c>
      <c r="T81" s="59" t="s">
        <v>4417</v>
      </c>
      <c r="U81" s="59" t="s">
        <v>5787</v>
      </c>
      <c r="V81" s="59" t="s">
        <v>4417</v>
      </c>
      <c r="W81" s="59" t="s">
        <v>5787</v>
      </c>
      <c r="X81" s="305" t="s">
        <v>4417</v>
      </c>
      <c r="Y81" s="305" t="s">
        <v>5787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5802</v>
      </c>
      <c r="AX81" s="305" t="s">
        <v>6122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6198</v>
      </c>
      <c r="BI81" s="305" t="s">
        <v>6197</v>
      </c>
      <c r="BJ81" s="305">
        <v>6</v>
      </c>
      <c r="BK81" s="305">
        <v>8</v>
      </c>
      <c r="BL81" s="196" t="s">
        <v>5787</v>
      </c>
      <c r="BM81" s="197" t="s">
        <v>5787</v>
      </c>
      <c r="BN81" s="197" t="s">
        <v>5787</v>
      </c>
      <c r="BO81" s="197" t="s">
        <v>5787</v>
      </c>
      <c r="BP81" s="197" t="s">
        <v>5787</v>
      </c>
      <c r="BQ81" s="197" t="s">
        <v>5787</v>
      </c>
      <c r="BR81" s="197" t="s">
        <v>5787</v>
      </c>
      <c r="BS81" s="197" t="s">
        <v>5787</v>
      </c>
      <c r="BT81" s="196" t="s">
        <v>5787</v>
      </c>
      <c r="BU81" s="197" t="s">
        <v>5787</v>
      </c>
      <c r="BV81" s="197" t="s">
        <v>5787</v>
      </c>
      <c r="BW81" s="197" t="s">
        <v>5787</v>
      </c>
      <c r="BX81" s="197" t="s">
        <v>5787</v>
      </c>
      <c r="BY81" s="197" t="s">
        <v>5787</v>
      </c>
      <c r="BZ81" s="197" t="s">
        <v>5787</v>
      </c>
      <c r="CA81" s="196" t="s">
        <v>5787</v>
      </c>
      <c r="CB81" s="197" t="s">
        <v>5787</v>
      </c>
      <c r="CC81" s="197" t="s">
        <v>5787</v>
      </c>
      <c r="CD81" s="197" t="s">
        <v>5787</v>
      </c>
      <c r="CE81" s="197" t="s">
        <v>5787</v>
      </c>
      <c r="CF81" s="212" t="s">
        <v>5787</v>
      </c>
      <c r="CG81" s="134" t="s">
        <v>5660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5660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5660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5787</v>
      </c>
      <c r="CZ81" s="202" t="s">
        <v>5787</v>
      </c>
      <c r="DA81" s="202" t="s">
        <v>5787</v>
      </c>
      <c r="DB81" s="203" t="s">
        <v>5787</v>
      </c>
      <c r="DC81" s="201" t="s">
        <v>5787</v>
      </c>
      <c r="DD81" s="202" t="s">
        <v>5787</v>
      </c>
      <c r="DE81" s="203" t="s">
        <v>5787</v>
      </c>
      <c r="DF81" s="274" t="s">
        <v>5787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4766</v>
      </c>
      <c r="DN81" s="309" t="s">
        <v>6046</v>
      </c>
      <c r="DO81" s="312" t="s">
        <v>6078</v>
      </c>
    </row>
    <row r="82" spans="1:119">
      <c r="A82" s="18">
        <v>77</v>
      </c>
      <c r="B82" s="317"/>
      <c r="C82" s="317"/>
      <c r="D82" s="344"/>
      <c r="E82" s="344"/>
      <c r="F82" s="317"/>
      <c r="G82" s="317"/>
      <c r="H82" s="317"/>
      <c r="I82" s="317"/>
      <c r="J82" s="286" t="s">
        <v>4394</v>
      </c>
      <c r="K82" s="307" t="s">
        <v>4380</v>
      </c>
      <c r="L82" s="305" t="s">
        <v>5787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6157</v>
      </c>
      <c r="S82" s="305">
        <v>10</v>
      </c>
      <c r="T82" s="59" t="s">
        <v>4417</v>
      </c>
      <c r="U82" s="59" t="s">
        <v>5787</v>
      </c>
      <c r="V82" s="59" t="s">
        <v>4417</v>
      </c>
      <c r="W82" s="59" t="s">
        <v>5787</v>
      </c>
      <c r="X82" s="305" t="s">
        <v>4417</v>
      </c>
      <c r="Y82" s="305" t="s">
        <v>5787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5802</v>
      </c>
      <c r="AX82" s="305" t="s">
        <v>6122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6198</v>
      </c>
      <c r="BI82" s="305" t="s">
        <v>6197</v>
      </c>
      <c r="BJ82" s="305">
        <v>6</v>
      </c>
      <c r="BK82" s="305">
        <v>8</v>
      </c>
      <c r="BL82" s="196" t="s">
        <v>5787</v>
      </c>
      <c r="BM82" s="197" t="s">
        <v>5787</v>
      </c>
      <c r="BN82" s="197" t="s">
        <v>5787</v>
      </c>
      <c r="BO82" s="197" t="s">
        <v>5787</v>
      </c>
      <c r="BP82" s="197" t="s">
        <v>5787</v>
      </c>
      <c r="BQ82" s="197" t="s">
        <v>5787</v>
      </c>
      <c r="BR82" s="197" t="s">
        <v>5787</v>
      </c>
      <c r="BS82" s="197" t="s">
        <v>5787</v>
      </c>
      <c r="BT82" s="196" t="s">
        <v>5787</v>
      </c>
      <c r="BU82" s="197" t="s">
        <v>5787</v>
      </c>
      <c r="BV82" s="197" t="s">
        <v>5787</v>
      </c>
      <c r="BW82" s="197" t="s">
        <v>5787</v>
      </c>
      <c r="BX82" s="197" t="s">
        <v>5787</v>
      </c>
      <c r="BY82" s="197" t="s">
        <v>5787</v>
      </c>
      <c r="BZ82" s="197" t="s">
        <v>5787</v>
      </c>
      <c r="CA82" s="196" t="s">
        <v>5787</v>
      </c>
      <c r="CB82" s="197" t="s">
        <v>5787</v>
      </c>
      <c r="CC82" s="197" t="s">
        <v>5787</v>
      </c>
      <c r="CD82" s="197" t="s">
        <v>5787</v>
      </c>
      <c r="CE82" s="197" t="s">
        <v>5787</v>
      </c>
      <c r="CF82" s="212" t="s">
        <v>5787</v>
      </c>
      <c r="CG82" s="134" t="s">
        <v>5660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5660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5660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5787</v>
      </c>
      <c r="CZ82" s="202" t="s">
        <v>5787</v>
      </c>
      <c r="DA82" s="202" t="s">
        <v>5787</v>
      </c>
      <c r="DB82" s="203" t="s">
        <v>5787</v>
      </c>
      <c r="DC82" s="201" t="s">
        <v>5787</v>
      </c>
      <c r="DD82" s="202" t="s">
        <v>5787</v>
      </c>
      <c r="DE82" s="203" t="s">
        <v>5787</v>
      </c>
      <c r="DF82" s="274" t="s">
        <v>5787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5827</v>
      </c>
      <c r="DN82" s="309" t="s">
        <v>6046</v>
      </c>
      <c r="DO82" s="312" t="s">
        <v>6079</v>
      </c>
    </row>
    <row r="83" spans="1:119">
      <c r="A83" s="18">
        <v>78</v>
      </c>
      <c r="B83" s="317"/>
      <c r="C83" s="317"/>
      <c r="D83" s="344"/>
      <c r="E83" s="344"/>
      <c r="F83" s="317"/>
      <c r="G83" s="317"/>
      <c r="H83" s="317"/>
      <c r="I83" s="317"/>
      <c r="J83" s="286" t="s">
        <v>4395</v>
      </c>
      <c r="K83" s="307" t="s">
        <v>4380</v>
      </c>
      <c r="L83" s="305" t="s">
        <v>5787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6157</v>
      </c>
      <c r="S83" s="305">
        <v>10</v>
      </c>
      <c r="T83" s="59" t="s">
        <v>4417</v>
      </c>
      <c r="U83" s="59" t="s">
        <v>5787</v>
      </c>
      <c r="V83" s="59" t="s">
        <v>4417</v>
      </c>
      <c r="W83" s="59" t="s">
        <v>5787</v>
      </c>
      <c r="X83" s="305" t="s">
        <v>4417</v>
      </c>
      <c r="Y83" s="305" t="s">
        <v>5787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5802</v>
      </c>
      <c r="AX83" s="305" t="s">
        <v>6122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6198</v>
      </c>
      <c r="BI83" s="305" t="s">
        <v>6197</v>
      </c>
      <c r="BJ83" s="305">
        <v>6</v>
      </c>
      <c r="BK83" s="305">
        <v>8</v>
      </c>
      <c r="BL83" s="196" t="s">
        <v>5787</v>
      </c>
      <c r="BM83" s="197" t="s">
        <v>5787</v>
      </c>
      <c r="BN83" s="197" t="s">
        <v>5787</v>
      </c>
      <c r="BO83" s="197" t="s">
        <v>5787</v>
      </c>
      <c r="BP83" s="197" t="s">
        <v>5787</v>
      </c>
      <c r="BQ83" s="197" t="s">
        <v>5787</v>
      </c>
      <c r="BR83" s="197" t="s">
        <v>5787</v>
      </c>
      <c r="BS83" s="197" t="s">
        <v>5787</v>
      </c>
      <c r="BT83" s="196" t="s">
        <v>5787</v>
      </c>
      <c r="BU83" s="197" t="s">
        <v>5787</v>
      </c>
      <c r="BV83" s="197" t="s">
        <v>5787</v>
      </c>
      <c r="BW83" s="197" t="s">
        <v>5787</v>
      </c>
      <c r="BX83" s="197" t="s">
        <v>5787</v>
      </c>
      <c r="BY83" s="197" t="s">
        <v>5787</v>
      </c>
      <c r="BZ83" s="197" t="s">
        <v>5787</v>
      </c>
      <c r="CA83" s="196" t="s">
        <v>5787</v>
      </c>
      <c r="CB83" s="197" t="s">
        <v>5787</v>
      </c>
      <c r="CC83" s="197" t="s">
        <v>5787</v>
      </c>
      <c r="CD83" s="197" t="s">
        <v>5787</v>
      </c>
      <c r="CE83" s="197" t="s">
        <v>5787</v>
      </c>
      <c r="CF83" s="212" t="s">
        <v>5787</v>
      </c>
      <c r="CG83" s="134" t="s">
        <v>5660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5660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5660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5787</v>
      </c>
      <c r="CZ83" s="202" t="s">
        <v>5787</v>
      </c>
      <c r="DA83" s="202" t="s">
        <v>5787</v>
      </c>
      <c r="DB83" s="203" t="s">
        <v>5787</v>
      </c>
      <c r="DC83" s="201" t="s">
        <v>5787</v>
      </c>
      <c r="DD83" s="202" t="s">
        <v>5787</v>
      </c>
      <c r="DE83" s="203" t="s">
        <v>5787</v>
      </c>
      <c r="DF83" s="274" t="s">
        <v>5787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5827</v>
      </c>
      <c r="DN83" s="309" t="s">
        <v>6046</v>
      </c>
      <c r="DO83" s="312" t="s">
        <v>6080</v>
      </c>
    </row>
    <row r="84" spans="1:119">
      <c r="A84" s="18">
        <v>79</v>
      </c>
      <c r="B84" s="317"/>
      <c r="C84" s="317"/>
      <c r="D84" s="344"/>
      <c r="E84" s="344"/>
      <c r="F84" s="317"/>
      <c r="G84" s="317"/>
      <c r="H84" s="317"/>
      <c r="I84" s="317"/>
      <c r="J84" s="286" t="s">
        <v>4396</v>
      </c>
      <c r="K84" s="307" t="s">
        <v>4380</v>
      </c>
      <c r="L84" s="305" t="s">
        <v>5787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6157</v>
      </c>
      <c r="S84" s="305">
        <v>10</v>
      </c>
      <c r="T84" s="59" t="s">
        <v>4417</v>
      </c>
      <c r="U84" s="59" t="s">
        <v>5787</v>
      </c>
      <c r="V84" s="59" t="s">
        <v>4417</v>
      </c>
      <c r="W84" s="59" t="s">
        <v>5787</v>
      </c>
      <c r="X84" s="305" t="s">
        <v>4417</v>
      </c>
      <c r="Y84" s="305" t="s">
        <v>5787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5802</v>
      </c>
      <c r="AX84" s="305" t="s">
        <v>6122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6198</v>
      </c>
      <c r="BI84" s="305" t="s">
        <v>6197</v>
      </c>
      <c r="BJ84" s="305">
        <v>6</v>
      </c>
      <c r="BK84" s="305">
        <v>8</v>
      </c>
      <c r="BL84" s="196" t="s">
        <v>5787</v>
      </c>
      <c r="BM84" s="197" t="s">
        <v>5787</v>
      </c>
      <c r="BN84" s="197" t="s">
        <v>5787</v>
      </c>
      <c r="BO84" s="197" t="s">
        <v>5787</v>
      </c>
      <c r="BP84" s="197" t="s">
        <v>5787</v>
      </c>
      <c r="BQ84" s="197" t="s">
        <v>5787</v>
      </c>
      <c r="BR84" s="197" t="s">
        <v>5787</v>
      </c>
      <c r="BS84" s="197" t="s">
        <v>5787</v>
      </c>
      <c r="BT84" s="196" t="s">
        <v>5787</v>
      </c>
      <c r="BU84" s="197" t="s">
        <v>5787</v>
      </c>
      <c r="BV84" s="197" t="s">
        <v>5787</v>
      </c>
      <c r="BW84" s="197" t="s">
        <v>5787</v>
      </c>
      <c r="BX84" s="197" t="s">
        <v>5787</v>
      </c>
      <c r="BY84" s="197" t="s">
        <v>5787</v>
      </c>
      <c r="BZ84" s="197" t="s">
        <v>5787</v>
      </c>
      <c r="CA84" s="196" t="s">
        <v>5787</v>
      </c>
      <c r="CB84" s="197" t="s">
        <v>5787</v>
      </c>
      <c r="CC84" s="197" t="s">
        <v>5787</v>
      </c>
      <c r="CD84" s="197" t="s">
        <v>5787</v>
      </c>
      <c r="CE84" s="197" t="s">
        <v>5787</v>
      </c>
      <c r="CF84" s="212" t="s">
        <v>5787</v>
      </c>
      <c r="CG84" s="134" t="s">
        <v>5660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5660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5660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5787</v>
      </c>
      <c r="CZ84" s="202" t="s">
        <v>5787</v>
      </c>
      <c r="DA84" s="202" t="s">
        <v>5787</v>
      </c>
      <c r="DB84" s="203" t="s">
        <v>5787</v>
      </c>
      <c r="DC84" s="201" t="s">
        <v>5787</v>
      </c>
      <c r="DD84" s="202" t="s">
        <v>5787</v>
      </c>
      <c r="DE84" s="203" t="s">
        <v>5787</v>
      </c>
      <c r="DF84" s="274" t="s">
        <v>5787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5827</v>
      </c>
      <c r="DN84" s="309" t="s">
        <v>6046</v>
      </c>
      <c r="DO84" s="312" t="s">
        <v>6078</v>
      </c>
    </row>
    <row r="85" spans="1:119">
      <c r="A85" s="18">
        <v>80</v>
      </c>
      <c r="B85" s="317"/>
      <c r="C85" s="317"/>
      <c r="D85" s="344"/>
      <c r="E85" s="344"/>
      <c r="F85" s="317"/>
      <c r="G85" s="317"/>
      <c r="H85" s="317"/>
      <c r="I85" s="317"/>
      <c r="J85" s="286" t="s">
        <v>4397</v>
      </c>
      <c r="K85" s="307" t="s">
        <v>4380</v>
      </c>
      <c r="L85" s="305" t="s">
        <v>5787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6157</v>
      </c>
      <c r="S85" s="305">
        <v>10</v>
      </c>
      <c r="T85" s="59" t="s">
        <v>4417</v>
      </c>
      <c r="U85" s="59" t="s">
        <v>5787</v>
      </c>
      <c r="V85" s="59" t="s">
        <v>4417</v>
      </c>
      <c r="W85" s="59" t="s">
        <v>5787</v>
      </c>
      <c r="X85" s="305" t="s">
        <v>4417</v>
      </c>
      <c r="Y85" s="305" t="s">
        <v>5787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5802</v>
      </c>
      <c r="AX85" s="305" t="s">
        <v>6122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6198</v>
      </c>
      <c r="BI85" s="305" t="s">
        <v>6197</v>
      </c>
      <c r="BJ85" s="305">
        <v>6</v>
      </c>
      <c r="BK85" s="305">
        <v>8</v>
      </c>
      <c r="BL85" s="196" t="s">
        <v>5787</v>
      </c>
      <c r="BM85" s="197" t="s">
        <v>5787</v>
      </c>
      <c r="BN85" s="197" t="s">
        <v>5787</v>
      </c>
      <c r="BO85" s="197" t="s">
        <v>5787</v>
      </c>
      <c r="BP85" s="197" t="s">
        <v>5787</v>
      </c>
      <c r="BQ85" s="197" t="s">
        <v>5787</v>
      </c>
      <c r="BR85" s="197" t="s">
        <v>5787</v>
      </c>
      <c r="BS85" s="197" t="s">
        <v>5787</v>
      </c>
      <c r="BT85" s="196" t="s">
        <v>5787</v>
      </c>
      <c r="BU85" s="197" t="s">
        <v>5787</v>
      </c>
      <c r="BV85" s="197" t="s">
        <v>5787</v>
      </c>
      <c r="BW85" s="197" t="s">
        <v>5787</v>
      </c>
      <c r="BX85" s="197" t="s">
        <v>5787</v>
      </c>
      <c r="BY85" s="197" t="s">
        <v>5787</v>
      </c>
      <c r="BZ85" s="197" t="s">
        <v>5787</v>
      </c>
      <c r="CA85" s="196" t="s">
        <v>5787</v>
      </c>
      <c r="CB85" s="197" t="s">
        <v>5787</v>
      </c>
      <c r="CC85" s="197" t="s">
        <v>5787</v>
      </c>
      <c r="CD85" s="197" t="s">
        <v>5787</v>
      </c>
      <c r="CE85" s="197" t="s">
        <v>5787</v>
      </c>
      <c r="CF85" s="212" t="s">
        <v>5787</v>
      </c>
      <c r="CG85" s="134" t="s">
        <v>5660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5660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5660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5787</v>
      </c>
      <c r="CZ85" s="202" t="s">
        <v>5787</v>
      </c>
      <c r="DA85" s="202" t="s">
        <v>5787</v>
      </c>
      <c r="DB85" s="203" t="s">
        <v>5787</v>
      </c>
      <c r="DC85" s="201" t="s">
        <v>5787</v>
      </c>
      <c r="DD85" s="202" t="s">
        <v>5787</v>
      </c>
      <c r="DE85" s="203" t="s">
        <v>5787</v>
      </c>
      <c r="DF85" s="274" t="s">
        <v>5787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5834</v>
      </c>
      <c r="DN85" s="309" t="s">
        <v>6046</v>
      </c>
      <c r="DO85" s="312" t="s">
        <v>6081</v>
      </c>
    </row>
    <row r="86" spans="1:119" ht="16.2" thickBot="1">
      <c r="A86" s="14">
        <v>81</v>
      </c>
      <c r="B86" s="318"/>
      <c r="C86" s="318"/>
      <c r="D86" s="345"/>
      <c r="E86" s="345"/>
      <c r="F86" s="318"/>
      <c r="G86" s="318"/>
      <c r="H86" s="318"/>
      <c r="I86" s="318"/>
      <c r="J86" s="285" t="s">
        <v>4398</v>
      </c>
      <c r="K86" s="300" t="s">
        <v>4380</v>
      </c>
      <c r="L86" s="306" t="s">
        <v>5787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6157</v>
      </c>
      <c r="S86" s="306">
        <v>10</v>
      </c>
      <c r="T86" s="86" t="s">
        <v>4417</v>
      </c>
      <c r="U86" s="86" t="s">
        <v>5787</v>
      </c>
      <c r="V86" s="86" t="s">
        <v>4417</v>
      </c>
      <c r="W86" s="86" t="s">
        <v>5787</v>
      </c>
      <c r="X86" s="306" t="s">
        <v>4417</v>
      </c>
      <c r="Y86" s="306" t="s">
        <v>5787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5802</v>
      </c>
      <c r="AX86" s="306" t="s">
        <v>6122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6198</v>
      </c>
      <c r="BI86" s="306" t="s">
        <v>6197</v>
      </c>
      <c r="BJ86" s="306">
        <v>6</v>
      </c>
      <c r="BK86" s="306">
        <v>8</v>
      </c>
      <c r="BL86" s="191" t="s">
        <v>5787</v>
      </c>
      <c r="BM86" s="192" t="s">
        <v>5787</v>
      </c>
      <c r="BN86" s="192" t="s">
        <v>5787</v>
      </c>
      <c r="BO86" s="192" t="s">
        <v>5787</v>
      </c>
      <c r="BP86" s="192" t="s">
        <v>5787</v>
      </c>
      <c r="BQ86" s="192" t="s">
        <v>5787</v>
      </c>
      <c r="BR86" s="192" t="s">
        <v>5787</v>
      </c>
      <c r="BS86" s="192" t="s">
        <v>5787</v>
      </c>
      <c r="BT86" s="191" t="s">
        <v>5787</v>
      </c>
      <c r="BU86" s="192" t="s">
        <v>5787</v>
      </c>
      <c r="BV86" s="192" t="s">
        <v>5787</v>
      </c>
      <c r="BW86" s="192" t="s">
        <v>5787</v>
      </c>
      <c r="BX86" s="192" t="s">
        <v>5787</v>
      </c>
      <c r="BY86" s="192" t="s">
        <v>5787</v>
      </c>
      <c r="BZ86" s="192" t="s">
        <v>5787</v>
      </c>
      <c r="CA86" s="191" t="s">
        <v>5787</v>
      </c>
      <c r="CB86" s="192" t="s">
        <v>5787</v>
      </c>
      <c r="CC86" s="192" t="s">
        <v>5787</v>
      </c>
      <c r="CD86" s="192" t="s">
        <v>5787</v>
      </c>
      <c r="CE86" s="192" t="s">
        <v>5787</v>
      </c>
      <c r="CF86" s="214" t="s">
        <v>5787</v>
      </c>
      <c r="CG86" s="144" t="s">
        <v>5660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5660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5660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5787</v>
      </c>
      <c r="CZ86" s="205" t="s">
        <v>5787</v>
      </c>
      <c r="DA86" s="205" t="s">
        <v>5787</v>
      </c>
      <c r="DB86" s="206" t="s">
        <v>5787</v>
      </c>
      <c r="DC86" s="204" t="s">
        <v>5787</v>
      </c>
      <c r="DD86" s="205" t="s">
        <v>5787</v>
      </c>
      <c r="DE86" s="206" t="s">
        <v>5787</v>
      </c>
      <c r="DF86" s="275" t="s">
        <v>5787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5827</v>
      </c>
      <c r="DN86" s="310" t="s">
        <v>6046</v>
      </c>
      <c r="DO86" s="313" t="s">
        <v>6080</v>
      </c>
    </row>
    <row r="87" spans="1:119" ht="15.6" customHeight="1">
      <c r="A87" s="18">
        <v>82</v>
      </c>
      <c r="B87" s="316">
        <v>9</v>
      </c>
      <c r="C87" s="316">
        <v>1983</v>
      </c>
      <c r="D87" s="321" t="s">
        <v>4513</v>
      </c>
      <c r="E87" s="321" t="s">
        <v>4865</v>
      </c>
      <c r="F87" s="316">
        <v>14</v>
      </c>
      <c r="G87" s="316" t="s">
        <v>5900</v>
      </c>
      <c r="H87" s="316" t="s">
        <v>5899</v>
      </c>
      <c r="I87" s="316" t="s">
        <v>6214</v>
      </c>
      <c r="J87" s="286" t="s">
        <v>4514</v>
      </c>
      <c r="K87" s="307" t="s">
        <v>4380</v>
      </c>
      <c r="L87" s="305" t="s">
        <v>5787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5787</v>
      </c>
      <c r="T87" s="59" t="s">
        <v>4417</v>
      </c>
      <c r="U87" s="59" t="s">
        <v>5787</v>
      </c>
      <c r="V87" s="59" t="s">
        <v>4417</v>
      </c>
      <c r="W87" s="59" t="s">
        <v>5787</v>
      </c>
      <c r="X87" s="305" t="s">
        <v>4417</v>
      </c>
      <c r="Y87" s="305" t="s">
        <v>5787</v>
      </c>
      <c r="Z87" s="305" t="s">
        <v>4555</v>
      </c>
      <c r="AA87" s="18">
        <v>6</v>
      </c>
      <c r="AB87" s="224">
        <v>0</v>
      </c>
      <c r="AC87" s="140" t="s">
        <v>5787</v>
      </c>
      <c r="AD87" s="194" t="s">
        <v>5787</v>
      </c>
      <c r="AE87" s="195" t="s">
        <v>5787</v>
      </c>
      <c r="AF87" s="195" t="s">
        <v>5787</v>
      </c>
      <c r="AG87" s="195" t="s">
        <v>5787</v>
      </c>
      <c r="AH87" s="195" t="s">
        <v>5787</v>
      </c>
      <c r="AI87" s="195" t="s">
        <v>5787</v>
      </c>
      <c r="AJ87" s="307" t="s">
        <v>4806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5802</v>
      </c>
      <c r="AX87" s="304" t="s">
        <v>6122</v>
      </c>
      <c r="AY87" s="304" t="s">
        <v>6122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6197</v>
      </c>
      <c r="BI87" s="305" t="s">
        <v>6197</v>
      </c>
      <c r="BJ87" s="305">
        <v>2</v>
      </c>
      <c r="BK87" s="305">
        <v>4</v>
      </c>
      <c r="BL87" s="196" t="s">
        <v>5787</v>
      </c>
      <c r="BM87" s="197" t="s">
        <v>5787</v>
      </c>
      <c r="BN87" s="197" t="s">
        <v>5787</v>
      </c>
      <c r="BO87" s="197" t="s">
        <v>5787</v>
      </c>
      <c r="BP87" s="197" t="s">
        <v>5787</v>
      </c>
      <c r="BQ87" s="197" t="s">
        <v>5787</v>
      </c>
      <c r="BR87" s="197" t="s">
        <v>5787</v>
      </c>
      <c r="BS87" s="197" t="s">
        <v>5787</v>
      </c>
      <c r="BT87" s="196" t="s">
        <v>5787</v>
      </c>
      <c r="BU87" s="197" t="s">
        <v>5787</v>
      </c>
      <c r="BV87" s="197" t="s">
        <v>5787</v>
      </c>
      <c r="BW87" s="197" t="s">
        <v>5787</v>
      </c>
      <c r="BX87" s="197" t="s">
        <v>5787</v>
      </c>
      <c r="BY87" s="197" t="s">
        <v>5787</v>
      </c>
      <c r="BZ87" s="212" t="s">
        <v>5787</v>
      </c>
      <c r="CA87" s="197" t="s">
        <v>5787</v>
      </c>
      <c r="CB87" s="197" t="s">
        <v>5787</v>
      </c>
      <c r="CC87" s="197" t="s">
        <v>5787</v>
      </c>
      <c r="CD87" s="197" t="s">
        <v>5787</v>
      </c>
      <c r="CE87" s="197" t="s">
        <v>5787</v>
      </c>
      <c r="CF87" s="212" t="s">
        <v>5787</v>
      </c>
      <c r="CG87" s="197" t="s">
        <v>5787</v>
      </c>
      <c r="CH87" s="197" t="s">
        <v>5787</v>
      </c>
      <c r="CI87" s="197" t="s">
        <v>5787</v>
      </c>
      <c r="CJ87" s="197" t="s">
        <v>5787</v>
      </c>
      <c r="CK87" s="197" t="s">
        <v>5787</v>
      </c>
      <c r="CL87" s="203" t="s">
        <v>5787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5787</v>
      </c>
      <c r="CZ87" s="202" t="s">
        <v>5787</v>
      </c>
      <c r="DA87" s="202" t="s">
        <v>5787</v>
      </c>
      <c r="DB87" s="203" t="s">
        <v>5787</v>
      </c>
      <c r="DC87" s="201" t="s">
        <v>5787</v>
      </c>
      <c r="DD87" s="202" t="s">
        <v>5787</v>
      </c>
      <c r="DE87" s="203" t="s">
        <v>5787</v>
      </c>
      <c r="DF87" s="274" t="s">
        <v>5787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5831</v>
      </c>
      <c r="DN87" s="305" t="s">
        <v>4432</v>
      </c>
      <c r="DO87" s="312" t="s">
        <v>4562</v>
      </c>
    </row>
    <row r="88" spans="1:119">
      <c r="A88" s="18">
        <v>83</v>
      </c>
      <c r="B88" s="317"/>
      <c r="C88" s="317"/>
      <c r="D88" s="322"/>
      <c r="E88" s="322"/>
      <c r="F88" s="317"/>
      <c r="G88" s="317"/>
      <c r="H88" s="317"/>
      <c r="I88" s="317"/>
      <c r="J88" s="286" t="s">
        <v>4515</v>
      </c>
      <c r="K88" s="307" t="s">
        <v>4380</v>
      </c>
      <c r="L88" s="305" t="s">
        <v>5787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5787</v>
      </c>
      <c r="T88" s="59" t="s">
        <v>4417</v>
      </c>
      <c r="U88" s="59" t="s">
        <v>5787</v>
      </c>
      <c r="V88" s="59" t="s">
        <v>4417</v>
      </c>
      <c r="W88" s="59" t="s">
        <v>5787</v>
      </c>
      <c r="X88" s="305" t="s">
        <v>4417</v>
      </c>
      <c r="Y88" s="305" t="s">
        <v>5787</v>
      </c>
      <c r="Z88" s="305" t="s">
        <v>4555</v>
      </c>
      <c r="AA88" s="18">
        <v>6</v>
      </c>
      <c r="AB88" s="224">
        <v>0</v>
      </c>
      <c r="AC88" s="140" t="s">
        <v>5787</v>
      </c>
      <c r="AD88" s="196" t="s">
        <v>5787</v>
      </c>
      <c r="AE88" s="197" t="s">
        <v>5787</v>
      </c>
      <c r="AF88" s="197" t="s">
        <v>5787</v>
      </c>
      <c r="AG88" s="197" t="s">
        <v>5787</v>
      </c>
      <c r="AH88" s="197" t="s">
        <v>5787</v>
      </c>
      <c r="AI88" s="197" t="s">
        <v>5787</v>
      </c>
      <c r="AJ88" s="307" t="s">
        <v>4806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5802</v>
      </c>
      <c r="AX88" s="305" t="s">
        <v>6122</v>
      </c>
      <c r="AY88" s="305" t="s">
        <v>6122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6197</v>
      </c>
      <c r="BI88" s="305" t="s">
        <v>6197</v>
      </c>
      <c r="BJ88" s="305">
        <v>2</v>
      </c>
      <c r="BK88" s="305">
        <v>4</v>
      </c>
      <c r="BL88" s="196" t="s">
        <v>5787</v>
      </c>
      <c r="BM88" s="197" t="s">
        <v>5787</v>
      </c>
      <c r="BN88" s="197" t="s">
        <v>5787</v>
      </c>
      <c r="BO88" s="197" t="s">
        <v>5787</v>
      </c>
      <c r="BP88" s="197" t="s">
        <v>5787</v>
      </c>
      <c r="BQ88" s="197" t="s">
        <v>5787</v>
      </c>
      <c r="BR88" s="197" t="s">
        <v>5787</v>
      </c>
      <c r="BS88" s="197" t="s">
        <v>5787</v>
      </c>
      <c r="BT88" s="196" t="s">
        <v>5787</v>
      </c>
      <c r="BU88" s="197" t="s">
        <v>5787</v>
      </c>
      <c r="BV88" s="197" t="s">
        <v>5787</v>
      </c>
      <c r="BW88" s="197" t="s">
        <v>5787</v>
      </c>
      <c r="BX88" s="197" t="s">
        <v>5787</v>
      </c>
      <c r="BY88" s="197" t="s">
        <v>5787</v>
      </c>
      <c r="BZ88" s="212" t="s">
        <v>5787</v>
      </c>
      <c r="CA88" s="197" t="s">
        <v>5787</v>
      </c>
      <c r="CB88" s="197" t="s">
        <v>5787</v>
      </c>
      <c r="CC88" s="197" t="s">
        <v>5787</v>
      </c>
      <c r="CD88" s="197" t="s">
        <v>5787</v>
      </c>
      <c r="CE88" s="197" t="s">
        <v>5787</v>
      </c>
      <c r="CF88" s="212" t="s">
        <v>5787</v>
      </c>
      <c r="CG88" s="197" t="s">
        <v>5787</v>
      </c>
      <c r="CH88" s="197" t="s">
        <v>5787</v>
      </c>
      <c r="CI88" s="197" t="s">
        <v>5787</v>
      </c>
      <c r="CJ88" s="197" t="s">
        <v>5787</v>
      </c>
      <c r="CK88" s="197" t="s">
        <v>5787</v>
      </c>
      <c r="CL88" s="203" t="s">
        <v>5787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5787</v>
      </c>
      <c r="CZ88" s="202" t="s">
        <v>5787</v>
      </c>
      <c r="DA88" s="202" t="s">
        <v>5787</v>
      </c>
      <c r="DB88" s="203" t="s">
        <v>5787</v>
      </c>
      <c r="DC88" s="201" t="s">
        <v>5787</v>
      </c>
      <c r="DD88" s="202" t="s">
        <v>5787</v>
      </c>
      <c r="DE88" s="203" t="s">
        <v>5787</v>
      </c>
      <c r="DF88" s="274" t="s">
        <v>5787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5831</v>
      </c>
      <c r="DN88" s="305" t="s">
        <v>4432</v>
      </c>
      <c r="DO88" s="312" t="s">
        <v>4562</v>
      </c>
    </row>
    <row r="89" spans="1:119">
      <c r="A89" s="18">
        <v>84</v>
      </c>
      <c r="B89" s="317"/>
      <c r="C89" s="317"/>
      <c r="D89" s="322"/>
      <c r="E89" s="322"/>
      <c r="F89" s="317"/>
      <c r="G89" s="317"/>
      <c r="H89" s="317"/>
      <c r="I89" s="317"/>
      <c r="J89" s="286" t="s">
        <v>4516</v>
      </c>
      <c r="K89" s="307" t="s">
        <v>4380</v>
      </c>
      <c r="L89" s="305" t="s">
        <v>5787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5787</v>
      </c>
      <c r="T89" s="59" t="s">
        <v>4417</v>
      </c>
      <c r="U89" s="59" t="s">
        <v>5787</v>
      </c>
      <c r="V89" s="59" t="s">
        <v>4417</v>
      </c>
      <c r="W89" s="59" t="s">
        <v>5787</v>
      </c>
      <c r="X89" s="305" t="s">
        <v>4417</v>
      </c>
      <c r="Y89" s="305" t="s">
        <v>5787</v>
      </c>
      <c r="Z89" s="305" t="s">
        <v>4555</v>
      </c>
      <c r="AA89" s="18">
        <v>6</v>
      </c>
      <c r="AB89" s="224">
        <v>0</v>
      </c>
      <c r="AC89" s="140" t="s">
        <v>5787</v>
      </c>
      <c r="AD89" s="196" t="s">
        <v>5787</v>
      </c>
      <c r="AE89" s="197" t="s">
        <v>5787</v>
      </c>
      <c r="AF89" s="197" t="s">
        <v>5787</v>
      </c>
      <c r="AG89" s="197" t="s">
        <v>5787</v>
      </c>
      <c r="AH89" s="197" t="s">
        <v>5787</v>
      </c>
      <c r="AI89" s="197" t="s">
        <v>5787</v>
      </c>
      <c r="AJ89" s="307" t="s">
        <v>4806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5802</v>
      </c>
      <c r="AX89" s="305" t="s">
        <v>6122</v>
      </c>
      <c r="AY89" s="305" t="s">
        <v>6122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6197</v>
      </c>
      <c r="BI89" s="305" t="s">
        <v>6197</v>
      </c>
      <c r="BJ89" s="305">
        <v>2</v>
      </c>
      <c r="BK89" s="305">
        <v>4</v>
      </c>
      <c r="BL89" s="196" t="s">
        <v>5787</v>
      </c>
      <c r="BM89" s="197" t="s">
        <v>5787</v>
      </c>
      <c r="BN89" s="197" t="s">
        <v>5787</v>
      </c>
      <c r="BO89" s="197" t="s">
        <v>5787</v>
      </c>
      <c r="BP89" s="197" t="s">
        <v>5787</v>
      </c>
      <c r="BQ89" s="197" t="s">
        <v>5787</v>
      </c>
      <c r="BR89" s="197" t="s">
        <v>5787</v>
      </c>
      <c r="BS89" s="197" t="s">
        <v>5787</v>
      </c>
      <c r="BT89" s="196" t="s">
        <v>5787</v>
      </c>
      <c r="BU89" s="197" t="s">
        <v>5787</v>
      </c>
      <c r="BV89" s="197" t="s">
        <v>5787</v>
      </c>
      <c r="BW89" s="197" t="s">
        <v>5787</v>
      </c>
      <c r="BX89" s="197" t="s">
        <v>5787</v>
      </c>
      <c r="BY89" s="197" t="s">
        <v>5787</v>
      </c>
      <c r="BZ89" s="212" t="s">
        <v>5787</v>
      </c>
      <c r="CA89" s="197" t="s">
        <v>5787</v>
      </c>
      <c r="CB89" s="197" t="s">
        <v>5787</v>
      </c>
      <c r="CC89" s="197" t="s">
        <v>5787</v>
      </c>
      <c r="CD89" s="197" t="s">
        <v>5787</v>
      </c>
      <c r="CE89" s="197" t="s">
        <v>5787</v>
      </c>
      <c r="CF89" s="212" t="s">
        <v>5787</v>
      </c>
      <c r="CG89" s="197" t="s">
        <v>5787</v>
      </c>
      <c r="CH89" s="197" t="s">
        <v>5787</v>
      </c>
      <c r="CI89" s="197" t="s">
        <v>5787</v>
      </c>
      <c r="CJ89" s="197" t="s">
        <v>5787</v>
      </c>
      <c r="CK89" s="197" t="s">
        <v>5787</v>
      </c>
      <c r="CL89" s="203" t="s">
        <v>5787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5787</v>
      </c>
      <c r="CZ89" s="202" t="s">
        <v>5787</v>
      </c>
      <c r="DA89" s="202" t="s">
        <v>5787</v>
      </c>
      <c r="DB89" s="203" t="s">
        <v>5787</v>
      </c>
      <c r="DC89" s="201" t="s">
        <v>5787</v>
      </c>
      <c r="DD89" s="202" t="s">
        <v>5787</v>
      </c>
      <c r="DE89" s="203" t="s">
        <v>5787</v>
      </c>
      <c r="DF89" s="274" t="s">
        <v>5787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5831</v>
      </c>
      <c r="DN89" s="305" t="s">
        <v>4432</v>
      </c>
      <c r="DO89" s="312" t="s">
        <v>4562</v>
      </c>
    </row>
    <row r="90" spans="1:119">
      <c r="A90" s="18">
        <v>85</v>
      </c>
      <c r="B90" s="317"/>
      <c r="C90" s="317"/>
      <c r="D90" s="322"/>
      <c r="E90" s="322"/>
      <c r="F90" s="317"/>
      <c r="G90" s="317"/>
      <c r="H90" s="317"/>
      <c r="I90" s="317"/>
      <c r="J90" s="286" t="s">
        <v>4517</v>
      </c>
      <c r="K90" s="307" t="s">
        <v>4380</v>
      </c>
      <c r="L90" s="305" t="s">
        <v>5787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5787</v>
      </c>
      <c r="T90" s="59" t="s">
        <v>4417</v>
      </c>
      <c r="U90" s="59" t="s">
        <v>5787</v>
      </c>
      <c r="V90" s="59" t="s">
        <v>4417</v>
      </c>
      <c r="W90" s="59" t="s">
        <v>5787</v>
      </c>
      <c r="X90" s="305" t="s">
        <v>4417</v>
      </c>
      <c r="Y90" s="305" t="s">
        <v>5787</v>
      </c>
      <c r="Z90" s="305" t="s">
        <v>4555</v>
      </c>
      <c r="AA90" s="18">
        <v>6</v>
      </c>
      <c r="AB90" s="224">
        <v>0</v>
      </c>
      <c r="AC90" s="140" t="s">
        <v>5787</v>
      </c>
      <c r="AD90" s="196" t="s">
        <v>5787</v>
      </c>
      <c r="AE90" s="197" t="s">
        <v>5787</v>
      </c>
      <c r="AF90" s="197" t="s">
        <v>5787</v>
      </c>
      <c r="AG90" s="197" t="s">
        <v>5787</v>
      </c>
      <c r="AH90" s="197" t="s">
        <v>5787</v>
      </c>
      <c r="AI90" s="197" t="s">
        <v>5787</v>
      </c>
      <c r="AJ90" s="307" t="s">
        <v>4806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5802</v>
      </c>
      <c r="AX90" s="305" t="s">
        <v>6122</v>
      </c>
      <c r="AY90" s="305" t="s">
        <v>6122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6197</v>
      </c>
      <c r="BI90" s="305" t="s">
        <v>6197</v>
      </c>
      <c r="BJ90" s="305">
        <v>2</v>
      </c>
      <c r="BK90" s="305">
        <v>4</v>
      </c>
      <c r="BL90" s="196" t="s">
        <v>5787</v>
      </c>
      <c r="BM90" s="197" t="s">
        <v>5787</v>
      </c>
      <c r="BN90" s="197" t="s">
        <v>5787</v>
      </c>
      <c r="BO90" s="197" t="s">
        <v>5787</v>
      </c>
      <c r="BP90" s="197" t="s">
        <v>5787</v>
      </c>
      <c r="BQ90" s="197" t="s">
        <v>5787</v>
      </c>
      <c r="BR90" s="197" t="s">
        <v>5787</v>
      </c>
      <c r="BS90" s="197" t="s">
        <v>5787</v>
      </c>
      <c r="BT90" s="196" t="s">
        <v>5787</v>
      </c>
      <c r="BU90" s="197" t="s">
        <v>5787</v>
      </c>
      <c r="BV90" s="197" t="s">
        <v>5787</v>
      </c>
      <c r="BW90" s="197" t="s">
        <v>5787</v>
      </c>
      <c r="BX90" s="197" t="s">
        <v>5787</v>
      </c>
      <c r="BY90" s="197" t="s">
        <v>5787</v>
      </c>
      <c r="BZ90" s="212" t="s">
        <v>5787</v>
      </c>
      <c r="CA90" s="197" t="s">
        <v>5787</v>
      </c>
      <c r="CB90" s="197" t="s">
        <v>5787</v>
      </c>
      <c r="CC90" s="197" t="s">
        <v>5787</v>
      </c>
      <c r="CD90" s="197" t="s">
        <v>5787</v>
      </c>
      <c r="CE90" s="197" t="s">
        <v>5787</v>
      </c>
      <c r="CF90" s="212" t="s">
        <v>5787</v>
      </c>
      <c r="CG90" s="197" t="s">
        <v>5787</v>
      </c>
      <c r="CH90" s="197" t="s">
        <v>5787</v>
      </c>
      <c r="CI90" s="197" t="s">
        <v>5787</v>
      </c>
      <c r="CJ90" s="197" t="s">
        <v>5787</v>
      </c>
      <c r="CK90" s="197" t="s">
        <v>5787</v>
      </c>
      <c r="CL90" s="203" t="s">
        <v>5787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5787</v>
      </c>
      <c r="CZ90" s="202" t="s">
        <v>5787</v>
      </c>
      <c r="DA90" s="202" t="s">
        <v>5787</v>
      </c>
      <c r="DB90" s="203" t="s">
        <v>5787</v>
      </c>
      <c r="DC90" s="201" t="s">
        <v>5787</v>
      </c>
      <c r="DD90" s="202" t="s">
        <v>5787</v>
      </c>
      <c r="DE90" s="203" t="s">
        <v>5787</v>
      </c>
      <c r="DF90" s="274" t="s">
        <v>5787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5831</v>
      </c>
      <c r="DN90" s="305" t="s">
        <v>4432</v>
      </c>
      <c r="DO90" s="312" t="s">
        <v>4562</v>
      </c>
    </row>
    <row r="91" spans="1:119">
      <c r="A91" s="18">
        <v>86</v>
      </c>
      <c r="B91" s="317"/>
      <c r="C91" s="317"/>
      <c r="D91" s="322"/>
      <c r="E91" s="322"/>
      <c r="F91" s="317"/>
      <c r="G91" s="317"/>
      <c r="H91" s="317"/>
      <c r="I91" s="317"/>
      <c r="J91" s="286" t="s">
        <v>4518</v>
      </c>
      <c r="K91" s="307" t="s">
        <v>4380</v>
      </c>
      <c r="L91" s="305" t="s">
        <v>5787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5787</v>
      </c>
      <c r="T91" s="59" t="s">
        <v>4417</v>
      </c>
      <c r="U91" s="59" t="s">
        <v>5787</v>
      </c>
      <c r="V91" s="59" t="s">
        <v>4417</v>
      </c>
      <c r="W91" s="59" t="s">
        <v>5787</v>
      </c>
      <c r="X91" s="305" t="s">
        <v>4417</v>
      </c>
      <c r="Y91" s="305" t="s">
        <v>5787</v>
      </c>
      <c r="Z91" s="305" t="s">
        <v>4555</v>
      </c>
      <c r="AA91" s="18">
        <v>6</v>
      </c>
      <c r="AB91" s="224">
        <v>0</v>
      </c>
      <c r="AC91" s="140" t="s">
        <v>5787</v>
      </c>
      <c r="AD91" s="196" t="s">
        <v>5787</v>
      </c>
      <c r="AE91" s="197" t="s">
        <v>5787</v>
      </c>
      <c r="AF91" s="197" t="s">
        <v>5787</v>
      </c>
      <c r="AG91" s="197" t="s">
        <v>5787</v>
      </c>
      <c r="AH91" s="197" t="s">
        <v>5787</v>
      </c>
      <c r="AI91" s="197" t="s">
        <v>5787</v>
      </c>
      <c r="AJ91" s="307" t="s">
        <v>4809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5802</v>
      </c>
      <c r="AX91" s="305" t="s">
        <v>6122</v>
      </c>
      <c r="AY91" s="305" t="s">
        <v>6122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6197</v>
      </c>
      <c r="BI91" s="305" t="s">
        <v>6197</v>
      </c>
      <c r="BJ91" s="305">
        <v>2</v>
      </c>
      <c r="BK91" s="305">
        <v>4</v>
      </c>
      <c r="BL91" s="196" t="s">
        <v>5787</v>
      </c>
      <c r="BM91" s="197" t="s">
        <v>5787</v>
      </c>
      <c r="BN91" s="197" t="s">
        <v>5787</v>
      </c>
      <c r="BO91" s="197" t="s">
        <v>5787</v>
      </c>
      <c r="BP91" s="197" t="s">
        <v>5787</v>
      </c>
      <c r="BQ91" s="197" t="s">
        <v>5787</v>
      </c>
      <c r="BR91" s="197" t="s">
        <v>5787</v>
      </c>
      <c r="BS91" s="197" t="s">
        <v>5787</v>
      </c>
      <c r="BT91" s="196" t="s">
        <v>5787</v>
      </c>
      <c r="BU91" s="197" t="s">
        <v>5787</v>
      </c>
      <c r="BV91" s="197" t="s">
        <v>5787</v>
      </c>
      <c r="BW91" s="197" t="s">
        <v>5787</v>
      </c>
      <c r="BX91" s="197" t="s">
        <v>5787</v>
      </c>
      <c r="BY91" s="197" t="s">
        <v>5787</v>
      </c>
      <c r="BZ91" s="212" t="s">
        <v>5787</v>
      </c>
      <c r="CA91" s="197" t="s">
        <v>5787</v>
      </c>
      <c r="CB91" s="197" t="s">
        <v>5787</v>
      </c>
      <c r="CC91" s="197" t="s">
        <v>5787</v>
      </c>
      <c r="CD91" s="197" t="s">
        <v>5787</v>
      </c>
      <c r="CE91" s="197" t="s">
        <v>5787</v>
      </c>
      <c r="CF91" s="212" t="s">
        <v>5787</v>
      </c>
      <c r="CG91" s="197" t="s">
        <v>5787</v>
      </c>
      <c r="CH91" s="197" t="s">
        <v>5787</v>
      </c>
      <c r="CI91" s="197" t="s">
        <v>5787</v>
      </c>
      <c r="CJ91" s="197" t="s">
        <v>5787</v>
      </c>
      <c r="CK91" s="197" t="s">
        <v>5787</v>
      </c>
      <c r="CL91" s="203" t="s">
        <v>5787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5787</v>
      </c>
      <c r="CZ91" s="202" t="s">
        <v>5787</v>
      </c>
      <c r="DA91" s="202" t="s">
        <v>5787</v>
      </c>
      <c r="DB91" s="203" t="s">
        <v>5787</v>
      </c>
      <c r="DC91" s="201" t="s">
        <v>5787</v>
      </c>
      <c r="DD91" s="202" t="s">
        <v>5787</v>
      </c>
      <c r="DE91" s="203" t="s">
        <v>5787</v>
      </c>
      <c r="DF91" s="274" t="s">
        <v>5787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5831</v>
      </c>
      <c r="DN91" s="305" t="s">
        <v>4432</v>
      </c>
      <c r="DO91" s="312" t="s">
        <v>4562</v>
      </c>
    </row>
    <row r="92" spans="1:119">
      <c r="A92" s="18">
        <v>87</v>
      </c>
      <c r="B92" s="317"/>
      <c r="C92" s="317"/>
      <c r="D92" s="322"/>
      <c r="E92" s="322"/>
      <c r="F92" s="317"/>
      <c r="G92" s="317"/>
      <c r="H92" s="317"/>
      <c r="I92" s="317"/>
      <c r="J92" s="286" t="s">
        <v>4519</v>
      </c>
      <c r="K92" s="307" t="s">
        <v>4380</v>
      </c>
      <c r="L92" s="305" t="s">
        <v>5787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5787</v>
      </c>
      <c r="T92" s="59" t="s">
        <v>4417</v>
      </c>
      <c r="U92" s="59" t="s">
        <v>5787</v>
      </c>
      <c r="V92" s="59" t="s">
        <v>4417</v>
      </c>
      <c r="W92" s="59" t="s">
        <v>5787</v>
      </c>
      <c r="X92" s="305" t="s">
        <v>4417</v>
      </c>
      <c r="Y92" s="305" t="s">
        <v>5787</v>
      </c>
      <c r="Z92" s="305" t="s">
        <v>4555</v>
      </c>
      <c r="AA92" s="18">
        <v>6</v>
      </c>
      <c r="AB92" s="224">
        <v>0</v>
      </c>
      <c r="AC92" s="140" t="s">
        <v>5787</v>
      </c>
      <c r="AD92" s="196" t="s">
        <v>5787</v>
      </c>
      <c r="AE92" s="197" t="s">
        <v>5787</v>
      </c>
      <c r="AF92" s="197" t="s">
        <v>5787</v>
      </c>
      <c r="AG92" s="197" t="s">
        <v>5787</v>
      </c>
      <c r="AH92" s="197" t="s">
        <v>5787</v>
      </c>
      <c r="AI92" s="197" t="s">
        <v>5787</v>
      </c>
      <c r="AJ92" s="307" t="s">
        <v>4809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5802</v>
      </c>
      <c r="AX92" s="305" t="s">
        <v>6122</v>
      </c>
      <c r="AY92" s="305" t="s">
        <v>6122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6197</v>
      </c>
      <c r="BI92" s="305" t="s">
        <v>6197</v>
      </c>
      <c r="BJ92" s="305">
        <v>2</v>
      </c>
      <c r="BK92" s="305">
        <v>4</v>
      </c>
      <c r="BL92" s="196" t="s">
        <v>5787</v>
      </c>
      <c r="BM92" s="197" t="s">
        <v>5787</v>
      </c>
      <c r="BN92" s="197" t="s">
        <v>5787</v>
      </c>
      <c r="BO92" s="197" t="s">
        <v>5787</v>
      </c>
      <c r="BP92" s="197" t="s">
        <v>5787</v>
      </c>
      <c r="BQ92" s="197" t="s">
        <v>5787</v>
      </c>
      <c r="BR92" s="197" t="s">
        <v>5787</v>
      </c>
      <c r="BS92" s="197" t="s">
        <v>5787</v>
      </c>
      <c r="BT92" s="196" t="s">
        <v>5787</v>
      </c>
      <c r="BU92" s="197" t="s">
        <v>5787</v>
      </c>
      <c r="BV92" s="197" t="s">
        <v>5787</v>
      </c>
      <c r="BW92" s="197" t="s">
        <v>5787</v>
      </c>
      <c r="BX92" s="197" t="s">
        <v>5787</v>
      </c>
      <c r="BY92" s="197" t="s">
        <v>5787</v>
      </c>
      <c r="BZ92" s="212" t="s">
        <v>5787</v>
      </c>
      <c r="CA92" s="197" t="s">
        <v>5787</v>
      </c>
      <c r="CB92" s="197" t="s">
        <v>5787</v>
      </c>
      <c r="CC92" s="197" t="s">
        <v>5787</v>
      </c>
      <c r="CD92" s="197" t="s">
        <v>5787</v>
      </c>
      <c r="CE92" s="197" t="s">
        <v>5787</v>
      </c>
      <c r="CF92" s="212" t="s">
        <v>5787</v>
      </c>
      <c r="CG92" s="197" t="s">
        <v>5787</v>
      </c>
      <c r="CH92" s="197" t="s">
        <v>5787</v>
      </c>
      <c r="CI92" s="197" t="s">
        <v>5787</v>
      </c>
      <c r="CJ92" s="197" t="s">
        <v>5787</v>
      </c>
      <c r="CK92" s="197" t="s">
        <v>5787</v>
      </c>
      <c r="CL92" s="203" t="s">
        <v>5787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5787</v>
      </c>
      <c r="CZ92" s="202" t="s">
        <v>5787</v>
      </c>
      <c r="DA92" s="202" t="s">
        <v>5787</v>
      </c>
      <c r="DB92" s="203" t="s">
        <v>5787</v>
      </c>
      <c r="DC92" s="201" t="s">
        <v>5787</v>
      </c>
      <c r="DD92" s="202" t="s">
        <v>5787</v>
      </c>
      <c r="DE92" s="203" t="s">
        <v>5787</v>
      </c>
      <c r="DF92" s="274" t="s">
        <v>5787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5831</v>
      </c>
      <c r="DN92" s="305" t="s">
        <v>4432</v>
      </c>
      <c r="DO92" s="312" t="s">
        <v>4562</v>
      </c>
    </row>
    <row r="93" spans="1:119">
      <c r="A93" s="18">
        <v>88</v>
      </c>
      <c r="B93" s="317"/>
      <c r="C93" s="317"/>
      <c r="D93" s="322"/>
      <c r="E93" s="322"/>
      <c r="F93" s="317"/>
      <c r="G93" s="317"/>
      <c r="H93" s="317"/>
      <c r="I93" s="317"/>
      <c r="J93" s="286" t="s">
        <v>4520</v>
      </c>
      <c r="K93" s="307" t="s">
        <v>4380</v>
      </c>
      <c r="L93" s="305" t="s">
        <v>5787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5787</v>
      </c>
      <c r="T93" s="59" t="s">
        <v>4417</v>
      </c>
      <c r="U93" s="59" t="s">
        <v>5787</v>
      </c>
      <c r="V93" s="59" t="s">
        <v>4417</v>
      </c>
      <c r="W93" s="59" t="s">
        <v>5787</v>
      </c>
      <c r="X93" s="305" t="s">
        <v>4417</v>
      </c>
      <c r="Y93" s="305" t="s">
        <v>5787</v>
      </c>
      <c r="Z93" s="305" t="s">
        <v>4555</v>
      </c>
      <c r="AA93" s="18">
        <v>6</v>
      </c>
      <c r="AB93" s="224">
        <v>0</v>
      </c>
      <c r="AC93" s="140" t="s">
        <v>5787</v>
      </c>
      <c r="AD93" s="196" t="s">
        <v>5787</v>
      </c>
      <c r="AE93" s="197" t="s">
        <v>5787</v>
      </c>
      <c r="AF93" s="197" t="s">
        <v>5787</v>
      </c>
      <c r="AG93" s="197" t="s">
        <v>5787</v>
      </c>
      <c r="AH93" s="197" t="s">
        <v>5787</v>
      </c>
      <c r="AI93" s="197" t="s">
        <v>5787</v>
      </c>
      <c r="AJ93" s="307" t="s">
        <v>4807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5802</v>
      </c>
      <c r="AX93" s="305" t="s">
        <v>6122</v>
      </c>
      <c r="AY93" s="305" t="s">
        <v>6122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6197</v>
      </c>
      <c r="BI93" s="305" t="s">
        <v>6197</v>
      </c>
      <c r="BJ93" s="305">
        <v>2</v>
      </c>
      <c r="BK93" s="305">
        <v>4</v>
      </c>
      <c r="BL93" s="196" t="s">
        <v>5787</v>
      </c>
      <c r="BM93" s="197" t="s">
        <v>5787</v>
      </c>
      <c r="BN93" s="197" t="s">
        <v>5787</v>
      </c>
      <c r="BO93" s="197" t="s">
        <v>5787</v>
      </c>
      <c r="BP93" s="197" t="s">
        <v>5787</v>
      </c>
      <c r="BQ93" s="197" t="s">
        <v>5787</v>
      </c>
      <c r="BR93" s="197" t="s">
        <v>5787</v>
      </c>
      <c r="BS93" s="197" t="s">
        <v>5787</v>
      </c>
      <c r="BT93" s="196" t="s">
        <v>5787</v>
      </c>
      <c r="BU93" s="197" t="s">
        <v>5787</v>
      </c>
      <c r="BV93" s="197" t="s">
        <v>5787</v>
      </c>
      <c r="BW93" s="197" t="s">
        <v>5787</v>
      </c>
      <c r="BX93" s="197" t="s">
        <v>5787</v>
      </c>
      <c r="BY93" s="197" t="s">
        <v>5787</v>
      </c>
      <c r="BZ93" s="212" t="s">
        <v>5787</v>
      </c>
      <c r="CA93" s="197" t="s">
        <v>5787</v>
      </c>
      <c r="CB93" s="197" t="s">
        <v>5787</v>
      </c>
      <c r="CC93" s="197" t="s">
        <v>5787</v>
      </c>
      <c r="CD93" s="197" t="s">
        <v>5787</v>
      </c>
      <c r="CE93" s="197" t="s">
        <v>5787</v>
      </c>
      <c r="CF93" s="212" t="s">
        <v>5787</v>
      </c>
      <c r="CG93" s="197" t="s">
        <v>5787</v>
      </c>
      <c r="CH93" s="197" t="s">
        <v>5787</v>
      </c>
      <c r="CI93" s="197" t="s">
        <v>5787</v>
      </c>
      <c r="CJ93" s="197" t="s">
        <v>5787</v>
      </c>
      <c r="CK93" s="197" t="s">
        <v>5787</v>
      </c>
      <c r="CL93" s="203" t="s">
        <v>5787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5787</v>
      </c>
      <c r="CZ93" s="202" t="s">
        <v>5787</v>
      </c>
      <c r="DA93" s="202" t="s">
        <v>5787</v>
      </c>
      <c r="DB93" s="203" t="s">
        <v>5787</v>
      </c>
      <c r="DC93" s="201" t="s">
        <v>5787</v>
      </c>
      <c r="DD93" s="202" t="s">
        <v>5787</v>
      </c>
      <c r="DE93" s="203" t="s">
        <v>5787</v>
      </c>
      <c r="DF93" s="274" t="s">
        <v>5787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5831</v>
      </c>
      <c r="DN93" s="305" t="s">
        <v>4432</v>
      </c>
      <c r="DO93" s="312" t="s">
        <v>4562</v>
      </c>
    </row>
    <row r="94" spans="1:119">
      <c r="A94" s="18">
        <v>89</v>
      </c>
      <c r="B94" s="317"/>
      <c r="C94" s="317"/>
      <c r="D94" s="322"/>
      <c r="E94" s="322"/>
      <c r="F94" s="317"/>
      <c r="G94" s="317"/>
      <c r="H94" s="317"/>
      <c r="I94" s="317"/>
      <c r="J94" s="286" t="s">
        <v>4521</v>
      </c>
      <c r="K94" s="307" t="s">
        <v>4380</v>
      </c>
      <c r="L94" s="305" t="s">
        <v>5787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5787</v>
      </c>
      <c r="T94" s="59" t="s">
        <v>4417</v>
      </c>
      <c r="U94" s="59" t="s">
        <v>5787</v>
      </c>
      <c r="V94" s="59" t="s">
        <v>4417</v>
      </c>
      <c r="W94" s="59" t="s">
        <v>5787</v>
      </c>
      <c r="X94" s="305" t="s">
        <v>4417</v>
      </c>
      <c r="Y94" s="305" t="s">
        <v>5787</v>
      </c>
      <c r="Z94" s="305" t="s">
        <v>4555</v>
      </c>
      <c r="AA94" s="18">
        <v>6</v>
      </c>
      <c r="AB94" s="224">
        <v>0</v>
      </c>
      <c r="AC94" s="140" t="s">
        <v>5787</v>
      </c>
      <c r="AD94" s="196" t="s">
        <v>5787</v>
      </c>
      <c r="AE94" s="197" t="s">
        <v>5787</v>
      </c>
      <c r="AF94" s="197" t="s">
        <v>5787</v>
      </c>
      <c r="AG94" s="197" t="s">
        <v>5787</v>
      </c>
      <c r="AH94" s="197" t="s">
        <v>5787</v>
      </c>
      <c r="AI94" s="197" t="s">
        <v>5787</v>
      </c>
      <c r="AJ94" s="307" t="s">
        <v>4807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5802</v>
      </c>
      <c r="AX94" s="305" t="s">
        <v>6122</v>
      </c>
      <c r="AY94" s="305" t="s">
        <v>6122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6197</v>
      </c>
      <c r="BI94" s="305" t="s">
        <v>6197</v>
      </c>
      <c r="BJ94" s="305">
        <v>2</v>
      </c>
      <c r="BK94" s="305">
        <v>4</v>
      </c>
      <c r="BL94" s="196" t="s">
        <v>5787</v>
      </c>
      <c r="BM94" s="197" t="s">
        <v>5787</v>
      </c>
      <c r="BN94" s="197" t="s">
        <v>5787</v>
      </c>
      <c r="BO94" s="197" t="s">
        <v>5787</v>
      </c>
      <c r="BP94" s="197" t="s">
        <v>5787</v>
      </c>
      <c r="BQ94" s="197" t="s">
        <v>5787</v>
      </c>
      <c r="BR94" s="197" t="s">
        <v>5787</v>
      </c>
      <c r="BS94" s="197" t="s">
        <v>5787</v>
      </c>
      <c r="BT94" s="196" t="s">
        <v>5787</v>
      </c>
      <c r="BU94" s="197" t="s">
        <v>5787</v>
      </c>
      <c r="BV94" s="197" t="s">
        <v>5787</v>
      </c>
      <c r="BW94" s="197" t="s">
        <v>5787</v>
      </c>
      <c r="BX94" s="197" t="s">
        <v>5787</v>
      </c>
      <c r="BY94" s="197" t="s">
        <v>5787</v>
      </c>
      <c r="BZ94" s="212" t="s">
        <v>5787</v>
      </c>
      <c r="CA94" s="197" t="s">
        <v>5787</v>
      </c>
      <c r="CB94" s="197" t="s">
        <v>5787</v>
      </c>
      <c r="CC94" s="197" t="s">
        <v>5787</v>
      </c>
      <c r="CD94" s="197" t="s">
        <v>5787</v>
      </c>
      <c r="CE94" s="197" t="s">
        <v>5787</v>
      </c>
      <c r="CF94" s="212" t="s">
        <v>5787</v>
      </c>
      <c r="CG94" s="197" t="s">
        <v>5787</v>
      </c>
      <c r="CH94" s="197" t="s">
        <v>5787</v>
      </c>
      <c r="CI94" s="197" t="s">
        <v>5787</v>
      </c>
      <c r="CJ94" s="197" t="s">
        <v>5787</v>
      </c>
      <c r="CK94" s="197" t="s">
        <v>5787</v>
      </c>
      <c r="CL94" s="203" t="s">
        <v>5787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5787</v>
      </c>
      <c r="CZ94" s="202" t="s">
        <v>5787</v>
      </c>
      <c r="DA94" s="202" t="s">
        <v>5787</v>
      </c>
      <c r="DB94" s="203" t="s">
        <v>5787</v>
      </c>
      <c r="DC94" s="201" t="s">
        <v>5787</v>
      </c>
      <c r="DD94" s="202" t="s">
        <v>5787</v>
      </c>
      <c r="DE94" s="203" t="s">
        <v>5787</v>
      </c>
      <c r="DF94" s="274" t="s">
        <v>5787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5831</v>
      </c>
      <c r="DN94" s="305" t="s">
        <v>4432</v>
      </c>
      <c r="DO94" s="312" t="s">
        <v>4562</v>
      </c>
    </row>
    <row r="95" spans="1:119">
      <c r="A95" s="18">
        <v>90</v>
      </c>
      <c r="B95" s="317"/>
      <c r="C95" s="317"/>
      <c r="D95" s="322"/>
      <c r="E95" s="322"/>
      <c r="F95" s="317"/>
      <c r="G95" s="317"/>
      <c r="H95" s="317"/>
      <c r="I95" s="317"/>
      <c r="J95" s="286" t="s">
        <v>4522</v>
      </c>
      <c r="K95" s="307" t="s">
        <v>4380</v>
      </c>
      <c r="L95" s="305" t="s">
        <v>5787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5787</v>
      </c>
      <c r="T95" s="59" t="s">
        <v>4417</v>
      </c>
      <c r="U95" s="59" t="s">
        <v>5787</v>
      </c>
      <c r="V95" s="59" t="s">
        <v>4417</v>
      </c>
      <c r="W95" s="59" t="s">
        <v>5787</v>
      </c>
      <c r="X95" s="305" t="s">
        <v>4417</v>
      </c>
      <c r="Y95" s="305" t="s">
        <v>5787</v>
      </c>
      <c r="Z95" s="305" t="s">
        <v>4555</v>
      </c>
      <c r="AA95" s="18">
        <v>6</v>
      </c>
      <c r="AB95" s="224">
        <v>0</v>
      </c>
      <c r="AC95" s="140" t="s">
        <v>5787</v>
      </c>
      <c r="AD95" s="196" t="s">
        <v>5787</v>
      </c>
      <c r="AE95" s="197" t="s">
        <v>5787</v>
      </c>
      <c r="AF95" s="197" t="s">
        <v>5787</v>
      </c>
      <c r="AG95" s="197" t="s">
        <v>5787</v>
      </c>
      <c r="AH95" s="197" t="s">
        <v>5787</v>
      </c>
      <c r="AI95" s="197" t="s">
        <v>5787</v>
      </c>
      <c r="AJ95" s="307" t="s">
        <v>4806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5802</v>
      </c>
      <c r="AX95" s="305" t="s">
        <v>6122</v>
      </c>
      <c r="AY95" s="305" t="s">
        <v>6122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6197</v>
      </c>
      <c r="BJ95" s="305">
        <v>4</v>
      </c>
      <c r="BK95" s="305">
        <v>6</v>
      </c>
      <c r="BL95" s="196" t="s">
        <v>5787</v>
      </c>
      <c r="BM95" s="197" t="s">
        <v>5787</v>
      </c>
      <c r="BN95" s="197" t="s">
        <v>5787</v>
      </c>
      <c r="BO95" s="197" t="s">
        <v>5787</v>
      </c>
      <c r="BP95" s="197" t="s">
        <v>5787</v>
      </c>
      <c r="BQ95" s="197" t="s">
        <v>5787</v>
      </c>
      <c r="BR95" s="197" t="s">
        <v>5787</v>
      </c>
      <c r="BS95" s="197" t="s">
        <v>5787</v>
      </c>
      <c r="BT95" s="196" t="s">
        <v>5787</v>
      </c>
      <c r="BU95" s="197" t="s">
        <v>5787</v>
      </c>
      <c r="BV95" s="197" t="s">
        <v>5787</v>
      </c>
      <c r="BW95" s="197" t="s">
        <v>5787</v>
      </c>
      <c r="BX95" s="197" t="s">
        <v>5787</v>
      </c>
      <c r="BY95" s="197" t="s">
        <v>5787</v>
      </c>
      <c r="BZ95" s="212" t="s">
        <v>5787</v>
      </c>
      <c r="CA95" s="197" t="s">
        <v>5787</v>
      </c>
      <c r="CB95" s="197" t="s">
        <v>5787</v>
      </c>
      <c r="CC95" s="197" t="s">
        <v>5787</v>
      </c>
      <c r="CD95" s="197" t="s">
        <v>5787</v>
      </c>
      <c r="CE95" s="197" t="s">
        <v>5787</v>
      </c>
      <c r="CF95" s="212" t="s">
        <v>5787</v>
      </c>
      <c r="CG95" s="197" t="s">
        <v>5787</v>
      </c>
      <c r="CH95" s="197" t="s">
        <v>5787</v>
      </c>
      <c r="CI95" s="197" t="s">
        <v>5787</v>
      </c>
      <c r="CJ95" s="197" t="s">
        <v>5787</v>
      </c>
      <c r="CK95" s="197" t="s">
        <v>5787</v>
      </c>
      <c r="CL95" s="203" t="s">
        <v>5787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5787</v>
      </c>
      <c r="CZ95" s="202" t="s">
        <v>5787</v>
      </c>
      <c r="DA95" s="202" t="s">
        <v>5787</v>
      </c>
      <c r="DB95" s="203" t="s">
        <v>5787</v>
      </c>
      <c r="DC95" s="201" t="s">
        <v>5787</v>
      </c>
      <c r="DD95" s="202" t="s">
        <v>5787</v>
      </c>
      <c r="DE95" s="203" t="s">
        <v>5787</v>
      </c>
      <c r="DF95" s="274" t="s">
        <v>5787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5831</v>
      </c>
      <c r="DN95" s="305" t="s">
        <v>4432</v>
      </c>
      <c r="DO95" s="312" t="s">
        <v>4562</v>
      </c>
    </row>
    <row r="96" spans="1:119">
      <c r="A96" s="18">
        <v>91</v>
      </c>
      <c r="B96" s="317"/>
      <c r="C96" s="317"/>
      <c r="D96" s="322"/>
      <c r="E96" s="322"/>
      <c r="F96" s="317"/>
      <c r="G96" s="317"/>
      <c r="H96" s="317"/>
      <c r="I96" s="317"/>
      <c r="J96" s="286" t="s">
        <v>4523</v>
      </c>
      <c r="K96" s="307" t="s">
        <v>4380</v>
      </c>
      <c r="L96" s="305" t="s">
        <v>5787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5787</v>
      </c>
      <c r="T96" s="59" t="s">
        <v>4417</v>
      </c>
      <c r="U96" s="59" t="s">
        <v>5787</v>
      </c>
      <c r="V96" s="59" t="s">
        <v>4417</v>
      </c>
      <c r="W96" s="59" t="s">
        <v>5787</v>
      </c>
      <c r="X96" s="305" t="s">
        <v>4417</v>
      </c>
      <c r="Y96" s="305" t="s">
        <v>5787</v>
      </c>
      <c r="Z96" s="305" t="s">
        <v>4555</v>
      </c>
      <c r="AA96" s="18">
        <v>6</v>
      </c>
      <c r="AB96" s="224">
        <v>0</v>
      </c>
      <c r="AC96" s="140" t="s">
        <v>5787</v>
      </c>
      <c r="AD96" s="196" t="s">
        <v>5787</v>
      </c>
      <c r="AE96" s="197" t="s">
        <v>5787</v>
      </c>
      <c r="AF96" s="197" t="s">
        <v>5787</v>
      </c>
      <c r="AG96" s="197" t="s">
        <v>5787</v>
      </c>
      <c r="AH96" s="197" t="s">
        <v>5787</v>
      </c>
      <c r="AI96" s="197" t="s">
        <v>5787</v>
      </c>
      <c r="AJ96" s="307" t="s">
        <v>4806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5802</v>
      </c>
      <c r="AX96" s="305" t="s">
        <v>6122</v>
      </c>
      <c r="AY96" s="305" t="s">
        <v>6122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6197</v>
      </c>
      <c r="BJ96" s="305">
        <v>4</v>
      </c>
      <c r="BK96" s="305">
        <v>6</v>
      </c>
      <c r="BL96" s="196" t="s">
        <v>5787</v>
      </c>
      <c r="BM96" s="197" t="s">
        <v>5787</v>
      </c>
      <c r="BN96" s="197" t="s">
        <v>5787</v>
      </c>
      <c r="BO96" s="197" t="s">
        <v>5787</v>
      </c>
      <c r="BP96" s="197" t="s">
        <v>5787</v>
      </c>
      <c r="BQ96" s="197" t="s">
        <v>5787</v>
      </c>
      <c r="BR96" s="197" t="s">
        <v>5787</v>
      </c>
      <c r="BS96" s="197" t="s">
        <v>5787</v>
      </c>
      <c r="BT96" s="196" t="s">
        <v>5787</v>
      </c>
      <c r="BU96" s="197" t="s">
        <v>5787</v>
      </c>
      <c r="BV96" s="197" t="s">
        <v>5787</v>
      </c>
      <c r="BW96" s="197" t="s">
        <v>5787</v>
      </c>
      <c r="BX96" s="197" t="s">
        <v>5787</v>
      </c>
      <c r="BY96" s="197" t="s">
        <v>5787</v>
      </c>
      <c r="BZ96" s="212" t="s">
        <v>5787</v>
      </c>
      <c r="CA96" s="197" t="s">
        <v>5787</v>
      </c>
      <c r="CB96" s="197" t="s">
        <v>5787</v>
      </c>
      <c r="CC96" s="197" t="s">
        <v>5787</v>
      </c>
      <c r="CD96" s="197" t="s">
        <v>5787</v>
      </c>
      <c r="CE96" s="197" t="s">
        <v>5787</v>
      </c>
      <c r="CF96" s="212" t="s">
        <v>5787</v>
      </c>
      <c r="CG96" s="197" t="s">
        <v>5787</v>
      </c>
      <c r="CH96" s="197" t="s">
        <v>5787</v>
      </c>
      <c r="CI96" s="197" t="s">
        <v>5787</v>
      </c>
      <c r="CJ96" s="197" t="s">
        <v>5787</v>
      </c>
      <c r="CK96" s="197" t="s">
        <v>5787</v>
      </c>
      <c r="CL96" s="203" t="s">
        <v>5787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5787</v>
      </c>
      <c r="CZ96" s="202" t="s">
        <v>5787</v>
      </c>
      <c r="DA96" s="202" t="s">
        <v>5787</v>
      </c>
      <c r="DB96" s="203" t="s">
        <v>5787</v>
      </c>
      <c r="DC96" s="201" t="s">
        <v>5787</v>
      </c>
      <c r="DD96" s="202" t="s">
        <v>5787</v>
      </c>
      <c r="DE96" s="203" t="s">
        <v>5787</v>
      </c>
      <c r="DF96" s="274" t="s">
        <v>5787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5831</v>
      </c>
      <c r="DN96" s="305" t="s">
        <v>4432</v>
      </c>
      <c r="DO96" s="312" t="s">
        <v>4562</v>
      </c>
    </row>
    <row r="97" spans="1:119">
      <c r="A97" s="18">
        <v>92</v>
      </c>
      <c r="B97" s="317"/>
      <c r="C97" s="317"/>
      <c r="D97" s="322"/>
      <c r="E97" s="322"/>
      <c r="F97" s="317"/>
      <c r="G97" s="317"/>
      <c r="H97" s="317"/>
      <c r="I97" s="317"/>
      <c r="J97" s="286" t="s">
        <v>4527</v>
      </c>
      <c r="K97" s="307" t="s">
        <v>4380</v>
      </c>
      <c r="L97" s="305" t="s">
        <v>5787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5787</v>
      </c>
      <c r="T97" s="59" t="s">
        <v>4417</v>
      </c>
      <c r="U97" s="59" t="s">
        <v>5787</v>
      </c>
      <c r="V97" s="59" t="s">
        <v>4417</v>
      </c>
      <c r="W97" s="59" t="s">
        <v>5787</v>
      </c>
      <c r="X97" s="305" t="s">
        <v>4417</v>
      </c>
      <c r="Y97" s="305" t="s">
        <v>5787</v>
      </c>
      <c r="Z97" s="305" t="s">
        <v>4555</v>
      </c>
      <c r="AA97" s="18">
        <v>6</v>
      </c>
      <c r="AB97" s="224">
        <v>0</v>
      </c>
      <c r="AC97" s="140" t="s">
        <v>5787</v>
      </c>
      <c r="AD97" s="196" t="s">
        <v>5787</v>
      </c>
      <c r="AE97" s="197" t="s">
        <v>5787</v>
      </c>
      <c r="AF97" s="197" t="s">
        <v>5787</v>
      </c>
      <c r="AG97" s="197" t="s">
        <v>5787</v>
      </c>
      <c r="AH97" s="197" t="s">
        <v>5787</v>
      </c>
      <c r="AI97" s="197" t="s">
        <v>5787</v>
      </c>
      <c r="AJ97" s="307" t="s">
        <v>4807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5802</v>
      </c>
      <c r="AX97" s="305" t="s">
        <v>6122</v>
      </c>
      <c r="AY97" s="305" t="s">
        <v>6122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6197</v>
      </c>
      <c r="BJ97" s="305">
        <v>4</v>
      </c>
      <c r="BK97" s="305">
        <v>6</v>
      </c>
      <c r="BL97" s="196" t="s">
        <v>5787</v>
      </c>
      <c r="BM97" s="197" t="s">
        <v>5787</v>
      </c>
      <c r="BN97" s="197" t="s">
        <v>5787</v>
      </c>
      <c r="BO97" s="197" t="s">
        <v>5787</v>
      </c>
      <c r="BP97" s="197" t="s">
        <v>5787</v>
      </c>
      <c r="BQ97" s="197" t="s">
        <v>5787</v>
      </c>
      <c r="BR97" s="197" t="s">
        <v>5787</v>
      </c>
      <c r="BS97" s="197" t="s">
        <v>5787</v>
      </c>
      <c r="BT97" s="196" t="s">
        <v>5787</v>
      </c>
      <c r="BU97" s="197" t="s">
        <v>5787</v>
      </c>
      <c r="BV97" s="197" t="s">
        <v>5787</v>
      </c>
      <c r="BW97" s="197" t="s">
        <v>5787</v>
      </c>
      <c r="BX97" s="197" t="s">
        <v>5787</v>
      </c>
      <c r="BY97" s="197" t="s">
        <v>5787</v>
      </c>
      <c r="BZ97" s="212" t="s">
        <v>5787</v>
      </c>
      <c r="CA97" s="197" t="s">
        <v>5787</v>
      </c>
      <c r="CB97" s="197" t="s">
        <v>5787</v>
      </c>
      <c r="CC97" s="197" t="s">
        <v>5787</v>
      </c>
      <c r="CD97" s="197" t="s">
        <v>5787</v>
      </c>
      <c r="CE97" s="197" t="s">
        <v>5787</v>
      </c>
      <c r="CF97" s="212" t="s">
        <v>5787</v>
      </c>
      <c r="CG97" s="197" t="s">
        <v>5787</v>
      </c>
      <c r="CH97" s="197" t="s">
        <v>5787</v>
      </c>
      <c r="CI97" s="197" t="s">
        <v>5787</v>
      </c>
      <c r="CJ97" s="197" t="s">
        <v>5787</v>
      </c>
      <c r="CK97" s="197" t="s">
        <v>5787</v>
      </c>
      <c r="CL97" s="203" t="s">
        <v>5787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5787</v>
      </c>
      <c r="CZ97" s="202" t="s">
        <v>5787</v>
      </c>
      <c r="DA97" s="202" t="s">
        <v>5787</v>
      </c>
      <c r="DB97" s="203" t="s">
        <v>5787</v>
      </c>
      <c r="DC97" s="201" t="s">
        <v>5787</v>
      </c>
      <c r="DD97" s="202" t="s">
        <v>5787</v>
      </c>
      <c r="DE97" s="203" t="s">
        <v>5787</v>
      </c>
      <c r="DF97" s="274" t="s">
        <v>5787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5831</v>
      </c>
      <c r="DN97" s="305" t="s">
        <v>4432</v>
      </c>
      <c r="DO97" s="312" t="s">
        <v>4562</v>
      </c>
    </row>
    <row r="98" spans="1:119">
      <c r="A98" s="18">
        <v>93</v>
      </c>
      <c r="B98" s="317"/>
      <c r="C98" s="317"/>
      <c r="D98" s="322"/>
      <c r="E98" s="322"/>
      <c r="F98" s="317"/>
      <c r="G98" s="317"/>
      <c r="H98" s="317"/>
      <c r="I98" s="317"/>
      <c r="J98" s="286" t="s">
        <v>4524</v>
      </c>
      <c r="K98" s="307" t="s">
        <v>4380</v>
      </c>
      <c r="L98" s="305" t="s">
        <v>5787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5787</v>
      </c>
      <c r="T98" s="59" t="s">
        <v>4417</v>
      </c>
      <c r="U98" s="59" t="s">
        <v>5787</v>
      </c>
      <c r="V98" s="59" t="s">
        <v>4417</v>
      </c>
      <c r="W98" s="59" t="s">
        <v>5787</v>
      </c>
      <c r="X98" s="305" t="s">
        <v>4417</v>
      </c>
      <c r="Y98" s="305" t="s">
        <v>5787</v>
      </c>
      <c r="Z98" s="305" t="s">
        <v>4555</v>
      </c>
      <c r="AA98" s="18">
        <v>6</v>
      </c>
      <c r="AB98" s="224">
        <v>0</v>
      </c>
      <c r="AC98" s="140" t="s">
        <v>5787</v>
      </c>
      <c r="AD98" s="196" t="s">
        <v>5787</v>
      </c>
      <c r="AE98" s="197" t="s">
        <v>5787</v>
      </c>
      <c r="AF98" s="197" t="s">
        <v>5787</v>
      </c>
      <c r="AG98" s="197" t="s">
        <v>5787</v>
      </c>
      <c r="AH98" s="197" t="s">
        <v>5787</v>
      </c>
      <c r="AI98" s="197" t="s">
        <v>5787</v>
      </c>
      <c r="AJ98" s="307" t="s">
        <v>4807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5802</v>
      </c>
      <c r="AX98" s="305" t="s">
        <v>6122</v>
      </c>
      <c r="AY98" s="305" t="s">
        <v>6122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6197</v>
      </c>
      <c r="BJ98" s="305">
        <v>4</v>
      </c>
      <c r="BK98" s="305">
        <v>6</v>
      </c>
      <c r="BL98" s="196" t="s">
        <v>5787</v>
      </c>
      <c r="BM98" s="197" t="s">
        <v>5787</v>
      </c>
      <c r="BN98" s="197" t="s">
        <v>5787</v>
      </c>
      <c r="BO98" s="197" t="s">
        <v>5787</v>
      </c>
      <c r="BP98" s="197" t="s">
        <v>5787</v>
      </c>
      <c r="BQ98" s="197" t="s">
        <v>5787</v>
      </c>
      <c r="BR98" s="197" t="s">
        <v>5787</v>
      </c>
      <c r="BS98" s="197" t="s">
        <v>5787</v>
      </c>
      <c r="BT98" s="196" t="s">
        <v>5787</v>
      </c>
      <c r="BU98" s="197" t="s">
        <v>5787</v>
      </c>
      <c r="BV98" s="197" t="s">
        <v>5787</v>
      </c>
      <c r="BW98" s="197" t="s">
        <v>5787</v>
      </c>
      <c r="BX98" s="197" t="s">
        <v>5787</v>
      </c>
      <c r="BY98" s="197" t="s">
        <v>5787</v>
      </c>
      <c r="BZ98" s="212" t="s">
        <v>5787</v>
      </c>
      <c r="CA98" s="197" t="s">
        <v>5787</v>
      </c>
      <c r="CB98" s="197" t="s">
        <v>5787</v>
      </c>
      <c r="CC98" s="197" t="s">
        <v>5787</v>
      </c>
      <c r="CD98" s="197" t="s">
        <v>5787</v>
      </c>
      <c r="CE98" s="197" t="s">
        <v>5787</v>
      </c>
      <c r="CF98" s="212" t="s">
        <v>5787</v>
      </c>
      <c r="CG98" s="197" t="s">
        <v>5787</v>
      </c>
      <c r="CH98" s="197" t="s">
        <v>5787</v>
      </c>
      <c r="CI98" s="197" t="s">
        <v>5787</v>
      </c>
      <c r="CJ98" s="197" t="s">
        <v>5787</v>
      </c>
      <c r="CK98" s="197" t="s">
        <v>5787</v>
      </c>
      <c r="CL98" s="203" t="s">
        <v>5787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5787</v>
      </c>
      <c r="CZ98" s="202" t="s">
        <v>5787</v>
      </c>
      <c r="DA98" s="202" t="s">
        <v>5787</v>
      </c>
      <c r="DB98" s="203" t="s">
        <v>5787</v>
      </c>
      <c r="DC98" s="201" t="s">
        <v>5787</v>
      </c>
      <c r="DD98" s="202" t="s">
        <v>5787</v>
      </c>
      <c r="DE98" s="203" t="s">
        <v>5787</v>
      </c>
      <c r="DF98" s="274" t="s">
        <v>5787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5831</v>
      </c>
      <c r="DN98" s="305" t="s">
        <v>4432</v>
      </c>
      <c r="DO98" s="312" t="s">
        <v>4562</v>
      </c>
    </row>
    <row r="99" spans="1:119">
      <c r="A99" s="18">
        <v>94</v>
      </c>
      <c r="B99" s="317"/>
      <c r="C99" s="317"/>
      <c r="D99" s="322"/>
      <c r="E99" s="322"/>
      <c r="F99" s="317"/>
      <c r="G99" s="317"/>
      <c r="H99" s="317"/>
      <c r="I99" s="317"/>
      <c r="J99" s="286" t="s">
        <v>4525</v>
      </c>
      <c r="K99" s="307" t="s">
        <v>4380</v>
      </c>
      <c r="L99" s="305" t="s">
        <v>5787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5787</v>
      </c>
      <c r="T99" s="59" t="s">
        <v>4417</v>
      </c>
      <c r="U99" s="59" t="s">
        <v>5787</v>
      </c>
      <c r="V99" s="59" t="s">
        <v>4417</v>
      </c>
      <c r="W99" s="59" t="s">
        <v>5787</v>
      </c>
      <c r="X99" s="305" t="s">
        <v>4417</v>
      </c>
      <c r="Y99" s="305" t="s">
        <v>5787</v>
      </c>
      <c r="Z99" s="305" t="s">
        <v>4555</v>
      </c>
      <c r="AA99" s="18">
        <v>6</v>
      </c>
      <c r="AB99" s="224">
        <v>0</v>
      </c>
      <c r="AC99" s="140" t="s">
        <v>5787</v>
      </c>
      <c r="AD99" s="196" t="s">
        <v>5787</v>
      </c>
      <c r="AE99" s="197" t="s">
        <v>5787</v>
      </c>
      <c r="AF99" s="197" t="s">
        <v>5787</v>
      </c>
      <c r="AG99" s="197" t="s">
        <v>5787</v>
      </c>
      <c r="AH99" s="197" t="s">
        <v>5787</v>
      </c>
      <c r="AI99" s="197" t="s">
        <v>5787</v>
      </c>
      <c r="AJ99" s="307" t="s">
        <v>4806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5802</v>
      </c>
      <c r="AX99" s="305" t="s">
        <v>6122</v>
      </c>
      <c r="AY99" s="305" t="s">
        <v>6122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6197</v>
      </c>
      <c r="BJ99" s="305">
        <v>4</v>
      </c>
      <c r="BK99" s="305">
        <v>6</v>
      </c>
      <c r="BL99" s="196" t="s">
        <v>5787</v>
      </c>
      <c r="BM99" s="197" t="s">
        <v>5787</v>
      </c>
      <c r="BN99" s="197" t="s">
        <v>5787</v>
      </c>
      <c r="BO99" s="197" t="s">
        <v>5787</v>
      </c>
      <c r="BP99" s="197" t="s">
        <v>5787</v>
      </c>
      <c r="BQ99" s="197" t="s">
        <v>5787</v>
      </c>
      <c r="BR99" s="197" t="s">
        <v>5787</v>
      </c>
      <c r="BS99" s="197" t="s">
        <v>5787</v>
      </c>
      <c r="BT99" s="196" t="s">
        <v>5787</v>
      </c>
      <c r="BU99" s="197" t="s">
        <v>5787</v>
      </c>
      <c r="BV99" s="197" t="s">
        <v>5787</v>
      </c>
      <c r="BW99" s="197" t="s">
        <v>5787</v>
      </c>
      <c r="BX99" s="197" t="s">
        <v>5787</v>
      </c>
      <c r="BY99" s="197" t="s">
        <v>5787</v>
      </c>
      <c r="BZ99" s="212" t="s">
        <v>5787</v>
      </c>
      <c r="CA99" s="197" t="s">
        <v>5787</v>
      </c>
      <c r="CB99" s="197" t="s">
        <v>5787</v>
      </c>
      <c r="CC99" s="197" t="s">
        <v>5787</v>
      </c>
      <c r="CD99" s="197" t="s">
        <v>5787</v>
      </c>
      <c r="CE99" s="197" t="s">
        <v>5787</v>
      </c>
      <c r="CF99" s="212" t="s">
        <v>5787</v>
      </c>
      <c r="CG99" s="197" t="s">
        <v>5787</v>
      </c>
      <c r="CH99" s="197" t="s">
        <v>5787</v>
      </c>
      <c r="CI99" s="197" t="s">
        <v>5787</v>
      </c>
      <c r="CJ99" s="197" t="s">
        <v>5787</v>
      </c>
      <c r="CK99" s="197" t="s">
        <v>5787</v>
      </c>
      <c r="CL99" s="203" t="s">
        <v>5787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5787</v>
      </c>
      <c r="CZ99" s="202" t="s">
        <v>5787</v>
      </c>
      <c r="DA99" s="202" t="s">
        <v>5787</v>
      </c>
      <c r="DB99" s="203" t="s">
        <v>5787</v>
      </c>
      <c r="DC99" s="201" t="s">
        <v>5787</v>
      </c>
      <c r="DD99" s="202" t="s">
        <v>5787</v>
      </c>
      <c r="DE99" s="203" t="s">
        <v>5787</v>
      </c>
      <c r="DF99" s="274" t="s">
        <v>5787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5831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18"/>
      <c r="C100" s="318"/>
      <c r="D100" s="322"/>
      <c r="E100" s="322"/>
      <c r="F100" s="317"/>
      <c r="G100" s="317"/>
      <c r="H100" s="317"/>
      <c r="I100" s="317"/>
      <c r="J100" s="286" t="s">
        <v>4526</v>
      </c>
      <c r="K100" s="307" t="s">
        <v>4380</v>
      </c>
      <c r="L100" s="305" t="s">
        <v>5787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5787</v>
      </c>
      <c r="T100" s="59" t="s">
        <v>4417</v>
      </c>
      <c r="U100" s="59" t="s">
        <v>5787</v>
      </c>
      <c r="V100" s="59" t="s">
        <v>4417</v>
      </c>
      <c r="W100" s="59" t="s">
        <v>5787</v>
      </c>
      <c r="X100" s="305" t="s">
        <v>4417</v>
      </c>
      <c r="Y100" s="305" t="s">
        <v>5787</v>
      </c>
      <c r="Z100" s="305" t="s">
        <v>4555</v>
      </c>
      <c r="AA100" s="18">
        <v>6</v>
      </c>
      <c r="AB100" s="224">
        <v>0</v>
      </c>
      <c r="AC100" s="140" t="s">
        <v>5787</v>
      </c>
      <c r="AD100" s="191" t="s">
        <v>5787</v>
      </c>
      <c r="AE100" s="192" t="s">
        <v>5787</v>
      </c>
      <c r="AF100" s="192" t="s">
        <v>5787</v>
      </c>
      <c r="AG100" s="193" t="s">
        <v>5787</v>
      </c>
      <c r="AH100" s="193" t="s">
        <v>5787</v>
      </c>
      <c r="AI100" s="193" t="s">
        <v>5787</v>
      </c>
      <c r="AJ100" s="307" t="s">
        <v>4806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5802</v>
      </c>
      <c r="AX100" s="305" t="s">
        <v>6122</v>
      </c>
      <c r="AY100" s="305" t="s">
        <v>6122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6197</v>
      </c>
      <c r="BJ100" s="305">
        <v>4</v>
      </c>
      <c r="BK100" s="305">
        <v>6</v>
      </c>
      <c r="BL100" s="196" t="s">
        <v>5787</v>
      </c>
      <c r="BM100" s="197" t="s">
        <v>5787</v>
      </c>
      <c r="BN100" s="197" t="s">
        <v>5787</v>
      </c>
      <c r="BO100" s="197" t="s">
        <v>5787</v>
      </c>
      <c r="BP100" s="197" t="s">
        <v>5787</v>
      </c>
      <c r="BQ100" s="197" t="s">
        <v>5787</v>
      </c>
      <c r="BR100" s="197" t="s">
        <v>5787</v>
      </c>
      <c r="BS100" s="197" t="s">
        <v>5787</v>
      </c>
      <c r="BT100" s="196" t="s">
        <v>5787</v>
      </c>
      <c r="BU100" s="197" t="s">
        <v>5787</v>
      </c>
      <c r="BV100" s="197" t="s">
        <v>5787</v>
      </c>
      <c r="BW100" s="197" t="s">
        <v>5787</v>
      </c>
      <c r="BX100" s="197" t="s">
        <v>5787</v>
      </c>
      <c r="BY100" s="197" t="s">
        <v>5787</v>
      </c>
      <c r="BZ100" s="212" t="s">
        <v>5787</v>
      </c>
      <c r="CA100" s="197" t="s">
        <v>5787</v>
      </c>
      <c r="CB100" s="197" t="s">
        <v>5787</v>
      </c>
      <c r="CC100" s="197" t="s">
        <v>5787</v>
      </c>
      <c r="CD100" s="197" t="s">
        <v>5787</v>
      </c>
      <c r="CE100" s="197" t="s">
        <v>5787</v>
      </c>
      <c r="CF100" s="212" t="s">
        <v>5787</v>
      </c>
      <c r="CG100" s="197" t="s">
        <v>5787</v>
      </c>
      <c r="CH100" s="197" t="s">
        <v>5787</v>
      </c>
      <c r="CI100" s="197" t="s">
        <v>5787</v>
      </c>
      <c r="CJ100" s="197" t="s">
        <v>5787</v>
      </c>
      <c r="CK100" s="197" t="s">
        <v>5787</v>
      </c>
      <c r="CL100" s="203" t="s">
        <v>5787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5787</v>
      </c>
      <c r="CZ100" s="202" t="s">
        <v>5787</v>
      </c>
      <c r="DA100" s="202" t="s">
        <v>5787</v>
      </c>
      <c r="DB100" s="203" t="s">
        <v>5787</v>
      </c>
      <c r="DC100" s="201" t="s">
        <v>5787</v>
      </c>
      <c r="DD100" s="202" t="s">
        <v>5787</v>
      </c>
      <c r="DE100" s="203" t="s">
        <v>5787</v>
      </c>
      <c r="DF100" s="274" t="s">
        <v>5787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5831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16">
        <v>10</v>
      </c>
      <c r="C101" s="316">
        <v>1985</v>
      </c>
      <c r="D101" s="321" t="s">
        <v>4528</v>
      </c>
      <c r="E101" s="321" t="s">
        <v>4864</v>
      </c>
      <c r="F101" s="316">
        <v>8</v>
      </c>
      <c r="G101" s="316" t="s">
        <v>5900</v>
      </c>
      <c r="H101" s="316" t="s">
        <v>5899</v>
      </c>
      <c r="I101" s="316" t="s">
        <v>6215</v>
      </c>
      <c r="J101" s="284" t="s">
        <v>4540</v>
      </c>
      <c r="K101" s="299" t="s">
        <v>4380</v>
      </c>
      <c r="L101" s="304" t="s">
        <v>5787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5787</v>
      </c>
      <c r="T101" s="64" t="s">
        <v>4417</v>
      </c>
      <c r="U101" s="64" t="s">
        <v>5787</v>
      </c>
      <c r="V101" s="64" t="s">
        <v>4417</v>
      </c>
      <c r="W101" s="64" t="s">
        <v>5787</v>
      </c>
      <c r="X101" s="304" t="s">
        <v>4417</v>
      </c>
      <c r="Y101" s="304" t="s">
        <v>5787</v>
      </c>
      <c r="Z101" s="304" t="s">
        <v>4555</v>
      </c>
      <c r="AA101" s="17">
        <v>6</v>
      </c>
      <c r="AB101" s="225">
        <v>0</v>
      </c>
      <c r="AC101" s="152" t="s">
        <v>5787</v>
      </c>
      <c r="AD101" s="194" t="s">
        <v>5787</v>
      </c>
      <c r="AE101" s="195" t="s">
        <v>5787</v>
      </c>
      <c r="AF101" s="195" t="s">
        <v>5787</v>
      </c>
      <c r="AG101" s="195" t="s">
        <v>5787</v>
      </c>
      <c r="AH101" s="195" t="s">
        <v>5787</v>
      </c>
      <c r="AI101" s="195" t="s">
        <v>5787</v>
      </c>
      <c r="AJ101" s="299" t="s">
        <v>4806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5802</v>
      </c>
      <c r="AX101" s="304" t="s">
        <v>6122</v>
      </c>
      <c r="AY101" s="304" t="s">
        <v>6122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6197</v>
      </c>
      <c r="BJ101" s="304">
        <v>4</v>
      </c>
      <c r="BK101" s="304">
        <v>6</v>
      </c>
      <c r="BL101" s="194" t="s">
        <v>5787</v>
      </c>
      <c r="BM101" s="195" t="s">
        <v>5787</v>
      </c>
      <c r="BN101" s="195" t="s">
        <v>5787</v>
      </c>
      <c r="BO101" s="195" t="s">
        <v>5787</v>
      </c>
      <c r="BP101" s="195" t="s">
        <v>5787</v>
      </c>
      <c r="BQ101" s="195" t="s">
        <v>5787</v>
      </c>
      <c r="BR101" s="195" t="s">
        <v>5787</v>
      </c>
      <c r="BS101" s="195" t="s">
        <v>5787</v>
      </c>
      <c r="BT101" s="194" t="s">
        <v>5787</v>
      </c>
      <c r="BU101" s="195" t="s">
        <v>5787</v>
      </c>
      <c r="BV101" s="195" t="s">
        <v>5787</v>
      </c>
      <c r="BW101" s="195" t="s">
        <v>5787</v>
      </c>
      <c r="BX101" s="195" t="s">
        <v>5787</v>
      </c>
      <c r="BY101" s="195" t="s">
        <v>5787</v>
      </c>
      <c r="BZ101" s="213" t="s">
        <v>5787</v>
      </c>
      <c r="CA101" s="195" t="s">
        <v>5787</v>
      </c>
      <c r="CB101" s="195" t="s">
        <v>5787</v>
      </c>
      <c r="CC101" s="195" t="s">
        <v>5787</v>
      </c>
      <c r="CD101" s="195" t="s">
        <v>5787</v>
      </c>
      <c r="CE101" s="195" t="s">
        <v>5787</v>
      </c>
      <c r="CF101" s="213" t="s">
        <v>5787</v>
      </c>
      <c r="CG101" s="195" t="s">
        <v>5787</v>
      </c>
      <c r="CH101" s="195" t="s">
        <v>5787</v>
      </c>
      <c r="CI101" s="195" t="s">
        <v>5787</v>
      </c>
      <c r="CJ101" s="195" t="s">
        <v>5787</v>
      </c>
      <c r="CK101" s="195" t="s">
        <v>5787</v>
      </c>
      <c r="CL101" s="200" t="s">
        <v>5787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5787</v>
      </c>
      <c r="CZ101" s="199" t="s">
        <v>5787</v>
      </c>
      <c r="DA101" s="199" t="s">
        <v>5787</v>
      </c>
      <c r="DB101" s="200" t="s">
        <v>5787</v>
      </c>
      <c r="DC101" s="198" t="s">
        <v>5787</v>
      </c>
      <c r="DD101" s="199" t="s">
        <v>5787</v>
      </c>
      <c r="DE101" s="200" t="s">
        <v>5787</v>
      </c>
      <c r="DF101" s="273" t="s">
        <v>5787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5831</v>
      </c>
      <c r="DN101" s="304" t="s">
        <v>4432</v>
      </c>
      <c r="DO101" s="311" t="s">
        <v>4562</v>
      </c>
    </row>
    <row r="102" spans="1:119">
      <c r="A102" s="18">
        <v>97</v>
      </c>
      <c r="B102" s="317"/>
      <c r="C102" s="317"/>
      <c r="D102" s="322"/>
      <c r="E102" s="322"/>
      <c r="F102" s="317"/>
      <c r="G102" s="317"/>
      <c r="H102" s="317"/>
      <c r="I102" s="317"/>
      <c r="J102" s="286" t="s">
        <v>4541</v>
      </c>
      <c r="K102" s="307" t="s">
        <v>4380</v>
      </c>
      <c r="L102" s="305" t="s">
        <v>5787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5787</v>
      </c>
      <c r="T102" s="59" t="s">
        <v>4417</v>
      </c>
      <c r="U102" s="59" t="s">
        <v>5787</v>
      </c>
      <c r="V102" s="59" t="s">
        <v>4417</v>
      </c>
      <c r="W102" s="59" t="s">
        <v>5787</v>
      </c>
      <c r="X102" s="305" t="s">
        <v>4417</v>
      </c>
      <c r="Y102" s="305" t="s">
        <v>5787</v>
      </c>
      <c r="Z102" s="305" t="s">
        <v>4555</v>
      </c>
      <c r="AA102" s="18">
        <v>6</v>
      </c>
      <c r="AB102" s="224">
        <v>0</v>
      </c>
      <c r="AC102" s="140" t="s">
        <v>5787</v>
      </c>
      <c r="AD102" s="196" t="s">
        <v>5787</v>
      </c>
      <c r="AE102" s="197" t="s">
        <v>5787</v>
      </c>
      <c r="AF102" s="197" t="s">
        <v>5787</v>
      </c>
      <c r="AG102" s="197" t="s">
        <v>5787</v>
      </c>
      <c r="AH102" s="197" t="s">
        <v>5787</v>
      </c>
      <c r="AI102" s="197" t="s">
        <v>5787</v>
      </c>
      <c r="AJ102" s="307" t="s">
        <v>4806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5802</v>
      </c>
      <c r="AX102" s="305" t="s">
        <v>6122</v>
      </c>
      <c r="AY102" s="305" t="s">
        <v>6122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6197</v>
      </c>
      <c r="BJ102" s="305">
        <v>4</v>
      </c>
      <c r="BK102" s="305">
        <v>6</v>
      </c>
      <c r="BL102" s="196" t="s">
        <v>5787</v>
      </c>
      <c r="BM102" s="197" t="s">
        <v>5787</v>
      </c>
      <c r="BN102" s="197" t="s">
        <v>5787</v>
      </c>
      <c r="BO102" s="197" t="s">
        <v>5787</v>
      </c>
      <c r="BP102" s="197" t="s">
        <v>5787</v>
      </c>
      <c r="BQ102" s="197" t="s">
        <v>5787</v>
      </c>
      <c r="BR102" s="197" t="s">
        <v>5787</v>
      </c>
      <c r="BS102" s="197" t="s">
        <v>5787</v>
      </c>
      <c r="BT102" s="196" t="s">
        <v>5787</v>
      </c>
      <c r="BU102" s="197" t="s">
        <v>5787</v>
      </c>
      <c r="BV102" s="197" t="s">
        <v>5787</v>
      </c>
      <c r="BW102" s="197" t="s">
        <v>5787</v>
      </c>
      <c r="BX102" s="197" t="s">
        <v>5787</v>
      </c>
      <c r="BY102" s="197" t="s">
        <v>5787</v>
      </c>
      <c r="BZ102" s="212" t="s">
        <v>5787</v>
      </c>
      <c r="CA102" s="197" t="s">
        <v>5787</v>
      </c>
      <c r="CB102" s="197" t="s">
        <v>5787</v>
      </c>
      <c r="CC102" s="197" t="s">
        <v>5787</v>
      </c>
      <c r="CD102" s="197" t="s">
        <v>5787</v>
      </c>
      <c r="CE102" s="197" t="s">
        <v>5787</v>
      </c>
      <c r="CF102" s="212" t="s">
        <v>5787</v>
      </c>
      <c r="CG102" s="197" t="s">
        <v>5787</v>
      </c>
      <c r="CH102" s="197" t="s">
        <v>5787</v>
      </c>
      <c r="CI102" s="197" t="s">
        <v>5787</v>
      </c>
      <c r="CJ102" s="197" t="s">
        <v>5787</v>
      </c>
      <c r="CK102" s="197" t="s">
        <v>5787</v>
      </c>
      <c r="CL102" s="203" t="s">
        <v>5787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5787</v>
      </c>
      <c r="CZ102" s="202" t="s">
        <v>5787</v>
      </c>
      <c r="DA102" s="202" t="s">
        <v>5787</v>
      </c>
      <c r="DB102" s="203" t="s">
        <v>5787</v>
      </c>
      <c r="DC102" s="201" t="s">
        <v>5787</v>
      </c>
      <c r="DD102" s="202" t="s">
        <v>5787</v>
      </c>
      <c r="DE102" s="203" t="s">
        <v>5787</v>
      </c>
      <c r="DF102" s="274" t="s">
        <v>5787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5831</v>
      </c>
      <c r="DN102" s="305" t="s">
        <v>4432</v>
      </c>
      <c r="DO102" s="312" t="s">
        <v>4562</v>
      </c>
    </row>
    <row r="103" spans="1:119">
      <c r="A103" s="18">
        <v>98</v>
      </c>
      <c r="B103" s="317"/>
      <c r="C103" s="317"/>
      <c r="D103" s="322"/>
      <c r="E103" s="322"/>
      <c r="F103" s="317"/>
      <c r="G103" s="317"/>
      <c r="H103" s="317"/>
      <c r="I103" s="317"/>
      <c r="J103" s="286" t="s">
        <v>4542</v>
      </c>
      <c r="K103" s="307" t="s">
        <v>4380</v>
      </c>
      <c r="L103" s="305" t="s">
        <v>5787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5787</v>
      </c>
      <c r="T103" s="59" t="s">
        <v>4417</v>
      </c>
      <c r="U103" s="59" t="s">
        <v>5787</v>
      </c>
      <c r="V103" s="59" t="s">
        <v>4417</v>
      </c>
      <c r="W103" s="59" t="s">
        <v>5787</v>
      </c>
      <c r="X103" s="305" t="s">
        <v>4417</v>
      </c>
      <c r="Y103" s="305" t="s">
        <v>5787</v>
      </c>
      <c r="Z103" s="305" t="s">
        <v>4555</v>
      </c>
      <c r="AA103" s="18">
        <v>6</v>
      </c>
      <c r="AB103" s="224">
        <v>0</v>
      </c>
      <c r="AC103" s="140" t="s">
        <v>5787</v>
      </c>
      <c r="AD103" s="196" t="s">
        <v>5787</v>
      </c>
      <c r="AE103" s="197" t="s">
        <v>5787</v>
      </c>
      <c r="AF103" s="197" t="s">
        <v>5787</v>
      </c>
      <c r="AG103" s="197" t="s">
        <v>5787</v>
      </c>
      <c r="AH103" s="197" t="s">
        <v>5787</v>
      </c>
      <c r="AI103" s="197" t="s">
        <v>5787</v>
      </c>
      <c r="AJ103" s="307" t="s">
        <v>4807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5802</v>
      </c>
      <c r="AX103" s="305" t="s">
        <v>6122</v>
      </c>
      <c r="AY103" s="305" t="s">
        <v>6122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6197</v>
      </c>
      <c r="BJ103" s="305">
        <v>4</v>
      </c>
      <c r="BK103" s="305">
        <v>6</v>
      </c>
      <c r="BL103" s="196" t="s">
        <v>5787</v>
      </c>
      <c r="BM103" s="197" t="s">
        <v>5787</v>
      </c>
      <c r="BN103" s="197" t="s">
        <v>5787</v>
      </c>
      <c r="BO103" s="197" t="s">
        <v>5787</v>
      </c>
      <c r="BP103" s="197" t="s">
        <v>5787</v>
      </c>
      <c r="BQ103" s="197" t="s">
        <v>5787</v>
      </c>
      <c r="BR103" s="197" t="s">
        <v>5787</v>
      </c>
      <c r="BS103" s="197" t="s">
        <v>5787</v>
      </c>
      <c r="BT103" s="196" t="s">
        <v>5787</v>
      </c>
      <c r="BU103" s="197" t="s">
        <v>5787</v>
      </c>
      <c r="BV103" s="197" t="s">
        <v>5787</v>
      </c>
      <c r="BW103" s="197" t="s">
        <v>5787</v>
      </c>
      <c r="BX103" s="197" t="s">
        <v>5787</v>
      </c>
      <c r="BY103" s="197" t="s">
        <v>5787</v>
      </c>
      <c r="BZ103" s="212" t="s">
        <v>5787</v>
      </c>
      <c r="CA103" s="197" t="s">
        <v>5787</v>
      </c>
      <c r="CB103" s="197" t="s">
        <v>5787</v>
      </c>
      <c r="CC103" s="197" t="s">
        <v>5787</v>
      </c>
      <c r="CD103" s="197" t="s">
        <v>5787</v>
      </c>
      <c r="CE103" s="197" t="s">
        <v>5787</v>
      </c>
      <c r="CF103" s="212" t="s">
        <v>5787</v>
      </c>
      <c r="CG103" s="197" t="s">
        <v>5787</v>
      </c>
      <c r="CH103" s="197" t="s">
        <v>5787</v>
      </c>
      <c r="CI103" s="197" t="s">
        <v>5787</v>
      </c>
      <c r="CJ103" s="197" t="s">
        <v>5787</v>
      </c>
      <c r="CK103" s="197" t="s">
        <v>5787</v>
      </c>
      <c r="CL103" s="203" t="s">
        <v>5787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5787</v>
      </c>
      <c r="CZ103" s="202" t="s">
        <v>5787</v>
      </c>
      <c r="DA103" s="202" t="s">
        <v>5787</v>
      </c>
      <c r="DB103" s="203" t="s">
        <v>5787</v>
      </c>
      <c r="DC103" s="201" t="s">
        <v>5787</v>
      </c>
      <c r="DD103" s="202" t="s">
        <v>5787</v>
      </c>
      <c r="DE103" s="203" t="s">
        <v>5787</v>
      </c>
      <c r="DF103" s="274" t="s">
        <v>5787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5831</v>
      </c>
      <c r="DN103" s="305" t="s">
        <v>4432</v>
      </c>
      <c r="DO103" s="312" t="s">
        <v>4562</v>
      </c>
    </row>
    <row r="104" spans="1:119">
      <c r="A104" s="18">
        <v>99</v>
      </c>
      <c r="B104" s="317"/>
      <c r="C104" s="317"/>
      <c r="D104" s="322"/>
      <c r="E104" s="322"/>
      <c r="F104" s="317"/>
      <c r="G104" s="317"/>
      <c r="H104" s="317"/>
      <c r="I104" s="317"/>
      <c r="J104" s="286" t="s">
        <v>4543</v>
      </c>
      <c r="K104" s="307" t="s">
        <v>4380</v>
      </c>
      <c r="L104" s="305" t="s">
        <v>5787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5787</v>
      </c>
      <c r="T104" s="59" t="s">
        <v>4417</v>
      </c>
      <c r="U104" s="59" t="s">
        <v>5787</v>
      </c>
      <c r="V104" s="59" t="s">
        <v>4417</v>
      </c>
      <c r="W104" s="59" t="s">
        <v>5787</v>
      </c>
      <c r="X104" s="305" t="s">
        <v>4417</v>
      </c>
      <c r="Y104" s="305" t="s">
        <v>5787</v>
      </c>
      <c r="Z104" s="305" t="s">
        <v>4555</v>
      </c>
      <c r="AA104" s="18">
        <v>6</v>
      </c>
      <c r="AB104" s="224">
        <v>0</v>
      </c>
      <c r="AC104" s="140" t="s">
        <v>5787</v>
      </c>
      <c r="AD104" s="196" t="s">
        <v>5787</v>
      </c>
      <c r="AE104" s="197" t="s">
        <v>5787</v>
      </c>
      <c r="AF104" s="197" t="s">
        <v>5787</v>
      </c>
      <c r="AG104" s="197" t="s">
        <v>5787</v>
      </c>
      <c r="AH104" s="197" t="s">
        <v>5787</v>
      </c>
      <c r="AI104" s="197" t="s">
        <v>5787</v>
      </c>
      <c r="AJ104" s="307" t="s">
        <v>4807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5802</v>
      </c>
      <c r="AX104" s="305" t="s">
        <v>6122</v>
      </c>
      <c r="AY104" s="305" t="s">
        <v>6122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6197</v>
      </c>
      <c r="BJ104" s="305">
        <v>4</v>
      </c>
      <c r="BK104" s="305">
        <v>6</v>
      </c>
      <c r="BL104" s="196" t="s">
        <v>5787</v>
      </c>
      <c r="BM104" s="197" t="s">
        <v>5787</v>
      </c>
      <c r="BN104" s="197" t="s">
        <v>5787</v>
      </c>
      <c r="BO104" s="197" t="s">
        <v>5787</v>
      </c>
      <c r="BP104" s="197" t="s">
        <v>5787</v>
      </c>
      <c r="BQ104" s="197" t="s">
        <v>5787</v>
      </c>
      <c r="BR104" s="197" t="s">
        <v>5787</v>
      </c>
      <c r="BS104" s="197" t="s">
        <v>5787</v>
      </c>
      <c r="BT104" s="196" t="s">
        <v>5787</v>
      </c>
      <c r="BU104" s="197" t="s">
        <v>5787</v>
      </c>
      <c r="BV104" s="197" t="s">
        <v>5787</v>
      </c>
      <c r="BW104" s="197" t="s">
        <v>5787</v>
      </c>
      <c r="BX104" s="197" t="s">
        <v>5787</v>
      </c>
      <c r="BY104" s="197" t="s">
        <v>5787</v>
      </c>
      <c r="BZ104" s="212" t="s">
        <v>5787</v>
      </c>
      <c r="CA104" s="197" t="s">
        <v>5787</v>
      </c>
      <c r="CB104" s="197" t="s">
        <v>5787</v>
      </c>
      <c r="CC104" s="197" t="s">
        <v>5787</v>
      </c>
      <c r="CD104" s="197" t="s">
        <v>5787</v>
      </c>
      <c r="CE104" s="197" t="s">
        <v>5787</v>
      </c>
      <c r="CF104" s="212" t="s">
        <v>5787</v>
      </c>
      <c r="CG104" s="197" t="s">
        <v>5787</v>
      </c>
      <c r="CH104" s="197" t="s">
        <v>5787</v>
      </c>
      <c r="CI104" s="197" t="s">
        <v>5787</v>
      </c>
      <c r="CJ104" s="197" t="s">
        <v>5787</v>
      </c>
      <c r="CK104" s="197" t="s">
        <v>5787</v>
      </c>
      <c r="CL104" s="203" t="s">
        <v>5787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5787</v>
      </c>
      <c r="CZ104" s="202" t="s">
        <v>5787</v>
      </c>
      <c r="DA104" s="202" t="s">
        <v>5787</v>
      </c>
      <c r="DB104" s="203" t="s">
        <v>5787</v>
      </c>
      <c r="DC104" s="201" t="s">
        <v>5787</v>
      </c>
      <c r="DD104" s="202" t="s">
        <v>5787</v>
      </c>
      <c r="DE104" s="203" t="s">
        <v>5787</v>
      </c>
      <c r="DF104" s="274" t="s">
        <v>5787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5831</v>
      </c>
      <c r="DN104" s="305" t="s">
        <v>4432</v>
      </c>
      <c r="DO104" s="312" t="s">
        <v>4562</v>
      </c>
    </row>
    <row r="105" spans="1:119">
      <c r="A105" s="18">
        <v>100</v>
      </c>
      <c r="B105" s="317"/>
      <c r="C105" s="317"/>
      <c r="D105" s="322"/>
      <c r="E105" s="322"/>
      <c r="F105" s="317"/>
      <c r="G105" s="317"/>
      <c r="H105" s="317"/>
      <c r="I105" s="317"/>
      <c r="J105" s="286" t="s">
        <v>4544</v>
      </c>
      <c r="K105" s="307" t="s">
        <v>4380</v>
      </c>
      <c r="L105" s="305" t="s">
        <v>5787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5787</v>
      </c>
      <c r="T105" s="59" t="s">
        <v>4417</v>
      </c>
      <c r="U105" s="59" t="s">
        <v>5787</v>
      </c>
      <c r="V105" s="59" t="s">
        <v>4417</v>
      </c>
      <c r="W105" s="59" t="s">
        <v>5787</v>
      </c>
      <c r="X105" s="305" t="s">
        <v>4417</v>
      </c>
      <c r="Y105" s="305" t="s">
        <v>5787</v>
      </c>
      <c r="Z105" s="305" t="s">
        <v>4555</v>
      </c>
      <c r="AA105" s="18">
        <v>6</v>
      </c>
      <c r="AB105" s="224">
        <v>0</v>
      </c>
      <c r="AC105" s="140" t="s">
        <v>5787</v>
      </c>
      <c r="AD105" s="196" t="s">
        <v>5787</v>
      </c>
      <c r="AE105" s="197" t="s">
        <v>5787</v>
      </c>
      <c r="AF105" s="197" t="s">
        <v>5787</v>
      </c>
      <c r="AG105" s="197" t="s">
        <v>5787</v>
      </c>
      <c r="AH105" s="197" t="s">
        <v>5787</v>
      </c>
      <c r="AI105" s="197" t="s">
        <v>5787</v>
      </c>
      <c r="AJ105" s="307" t="s">
        <v>4806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5802</v>
      </c>
      <c r="AX105" s="305" t="s">
        <v>6122</v>
      </c>
      <c r="AY105" s="305" t="s">
        <v>6122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6197</v>
      </c>
      <c r="BJ105" s="305">
        <v>4</v>
      </c>
      <c r="BK105" s="305">
        <v>6</v>
      </c>
      <c r="BL105" s="196" t="s">
        <v>5787</v>
      </c>
      <c r="BM105" s="197" t="s">
        <v>5787</v>
      </c>
      <c r="BN105" s="197" t="s">
        <v>5787</v>
      </c>
      <c r="BO105" s="197" t="s">
        <v>5787</v>
      </c>
      <c r="BP105" s="197" t="s">
        <v>5787</v>
      </c>
      <c r="BQ105" s="197" t="s">
        <v>5787</v>
      </c>
      <c r="BR105" s="197" t="s">
        <v>5787</v>
      </c>
      <c r="BS105" s="197" t="s">
        <v>5787</v>
      </c>
      <c r="BT105" s="196" t="s">
        <v>5787</v>
      </c>
      <c r="BU105" s="197" t="s">
        <v>5787</v>
      </c>
      <c r="BV105" s="197" t="s">
        <v>5787</v>
      </c>
      <c r="BW105" s="197" t="s">
        <v>5787</v>
      </c>
      <c r="BX105" s="197" t="s">
        <v>5787</v>
      </c>
      <c r="BY105" s="197" t="s">
        <v>5787</v>
      </c>
      <c r="BZ105" s="212" t="s">
        <v>5787</v>
      </c>
      <c r="CA105" s="197" t="s">
        <v>5787</v>
      </c>
      <c r="CB105" s="197" t="s">
        <v>5787</v>
      </c>
      <c r="CC105" s="197" t="s">
        <v>5787</v>
      </c>
      <c r="CD105" s="197" t="s">
        <v>5787</v>
      </c>
      <c r="CE105" s="197" t="s">
        <v>5787</v>
      </c>
      <c r="CF105" s="212" t="s">
        <v>5787</v>
      </c>
      <c r="CG105" s="197" t="s">
        <v>5787</v>
      </c>
      <c r="CH105" s="197" t="s">
        <v>5787</v>
      </c>
      <c r="CI105" s="197" t="s">
        <v>5787</v>
      </c>
      <c r="CJ105" s="197" t="s">
        <v>5787</v>
      </c>
      <c r="CK105" s="197" t="s">
        <v>5787</v>
      </c>
      <c r="CL105" s="203" t="s">
        <v>5787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5787</v>
      </c>
      <c r="CZ105" s="202" t="s">
        <v>5787</v>
      </c>
      <c r="DA105" s="202" t="s">
        <v>5787</v>
      </c>
      <c r="DB105" s="203" t="s">
        <v>5787</v>
      </c>
      <c r="DC105" s="201" t="s">
        <v>5787</v>
      </c>
      <c r="DD105" s="202" t="s">
        <v>5787</v>
      </c>
      <c r="DE105" s="203" t="s">
        <v>5787</v>
      </c>
      <c r="DF105" s="274" t="s">
        <v>5787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5831</v>
      </c>
      <c r="DN105" s="305" t="s">
        <v>4432</v>
      </c>
      <c r="DO105" s="312" t="s">
        <v>4562</v>
      </c>
    </row>
    <row r="106" spans="1:119">
      <c r="A106" s="18">
        <v>101</v>
      </c>
      <c r="B106" s="317"/>
      <c r="C106" s="317"/>
      <c r="D106" s="322"/>
      <c r="E106" s="322"/>
      <c r="F106" s="317"/>
      <c r="G106" s="317"/>
      <c r="H106" s="317"/>
      <c r="I106" s="317"/>
      <c r="J106" s="286" t="s">
        <v>4545</v>
      </c>
      <c r="K106" s="307" t="s">
        <v>4380</v>
      </c>
      <c r="L106" s="305" t="s">
        <v>5787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5787</v>
      </c>
      <c r="T106" s="59" t="s">
        <v>4417</v>
      </c>
      <c r="U106" s="59" t="s">
        <v>5787</v>
      </c>
      <c r="V106" s="59" t="s">
        <v>4417</v>
      </c>
      <c r="W106" s="59" t="s">
        <v>5787</v>
      </c>
      <c r="X106" s="305" t="s">
        <v>4417</v>
      </c>
      <c r="Y106" s="305" t="s">
        <v>5787</v>
      </c>
      <c r="Z106" s="305" t="s">
        <v>4555</v>
      </c>
      <c r="AA106" s="18">
        <v>6</v>
      </c>
      <c r="AB106" s="224">
        <v>0</v>
      </c>
      <c r="AC106" s="140" t="s">
        <v>5787</v>
      </c>
      <c r="AD106" s="196" t="s">
        <v>5787</v>
      </c>
      <c r="AE106" s="197" t="s">
        <v>5787</v>
      </c>
      <c r="AF106" s="197" t="s">
        <v>5787</v>
      </c>
      <c r="AG106" s="197" t="s">
        <v>5787</v>
      </c>
      <c r="AH106" s="197" t="s">
        <v>5787</v>
      </c>
      <c r="AI106" s="197" t="s">
        <v>5787</v>
      </c>
      <c r="AJ106" s="307" t="s">
        <v>4806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5802</v>
      </c>
      <c r="AX106" s="305" t="s">
        <v>6122</v>
      </c>
      <c r="AY106" s="305" t="s">
        <v>6122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6197</v>
      </c>
      <c r="BJ106" s="305">
        <v>4</v>
      </c>
      <c r="BK106" s="305">
        <v>6</v>
      </c>
      <c r="BL106" s="196" t="s">
        <v>5787</v>
      </c>
      <c r="BM106" s="197" t="s">
        <v>5787</v>
      </c>
      <c r="BN106" s="197" t="s">
        <v>5787</v>
      </c>
      <c r="BO106" s="197" t="s">
        <v>5787</v>
      </c>
      <c r="BP106" s="197" t="s">
        <v>5787</v>
      </c>
      <c r="BQ106" s="197" t="s">
        <v>5787</v>
      </c>
      <c r="BR106" s="197" t="s">
        <v>5787</v>
      </c>
      <c r="BS106" s="197" t="s">
        <v>5787</v>
      </c>
      <c r="BT106" s="196" t="s">
        <v>5787</v>
      </c>
      <c r="BU106" s="197" t="s">
        <v>5787</v>
      </c>
      <c r="BV106" s="197" t="s">
        <v>5787</v>
      </c>
      <c r="BW106" s="197" t="s">
        <v>5787</v>
      </c>
      <c r="BX106" s="197" t="s">
        <v>5787</v>
      </c>
      <c r="BY106" s="197" t="s">
        <v>5787</v>
      </c>
      <c r="BZ106" s="212" t="s">
        <v>5787</v>
      </c>
      <c r="CA106" s="197" t="s">
        <v>5787</v>
      </c>
      <c r="CB106" s="197" t="s">
        <v>5787</v>
      </c>
      <c r="CC106" s="197" t="s">
        <v>5787</v>
      </c>
      <c r="CD106" s="197" t="s">
        <v>5787</v>
      </c>
      <c r="CE106" s="197" t="s">
        <v>5787</v>
      </c>
      <c r="CF106" s="212" t="s">
        <v>5787</v>
      </c>
      <c r="CG106" s="197" t="s">
        <v>5787</v>
      </c>
      <c r="CH106" s="197" t="s">
        <v>5787</v>
      </c>
      <c r="CI106" s="197" t="s">
        <v>5787</v>
      </c>
      <c r="CJ106" s="197" t="s">
        <v>5787</v>
      </c>
      <c r="CK106" s="197" t="s">
        <v>5787</v>
      </c>
      <c r="CL106" s="203" t="s">
        <v>5787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5787</v>
      </c>
      <c r="CZ106" s="202" t="s">
        <v>5787</v>
      </c>
      <c r="DA106" s="202" t="s">
        <v>5787</v>
      </c>
      <c r="DB106" s="203" t="s">
        <v>5787</v>
      </c>
      <c r="DC106" s="201" t="s">
        <v>5787</v>
      </c>
      <c r="DD106" s="202" t="s">
        <v>5787</v>
      </c>
      <c r="DE106" s="203" t="s">
        <v>5787</v>
      </c>
      <c r="DF106" s="274" t="s">
        <v>5787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5831</v>
      </c>
      <c r="DN106" s="305" t="s">
        <v>4432</v>
      </c>
      <c r="DO106" s="312" t="s">
        <v>4562</v>
      </c>
    </row>
    <row r="107" spans="1:119">
      <c r="A107" s="18">
        <v>102</v>
      </c>
      <c r="B107" s="317"/>
      <c r="C107" s="317"/>
      <c r="D107" s="322"/>
      <c r="E107" s="322"/>
      <c r="F107" s="317"/>
      <c r="G107" s="317"/>
      <c r="H107" s="317"/>
      <c r="I107" s="317"/>
      <c r="J107" s="286" t="s">
        <v>4547</v>
      </c>
      <c r="K107" s="307" t="s">
        <v>4380</v>
      </c>
      <c r="L107" s="305" t="s">
        <v>5787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5787</v>
      </c>
      <c r="T107" s="59" t="s">
        <v>4417</v>
      </c>
      <c r="U107" s="59" t="s">
        <v>5787</v>
      </c>
      <c r="V107" s="59" t="s">
        <v>4417</v>
      </c>
      <c r="W107" s="59" t="s">
        <v>5787</v>
      </c>
      <c r="X107" s="305" t="s">
        <v>4417</v>
      </c>
      <c r="Y107" s="305" t="s">
        <v>5787</v>
      </c>
      <c r="Z107" s="305" t="s">
        <v>4555</v>
      </c>
      <c r="AA107" s="18">
        <v>6</v>
      </c>
      <c r="AB107" s="224">
        <v>0</v>
      </c>
      <c r="AC107" s="140" t="s">
        <v>5787</v>
      </c>
      <c r="AD107" s="196" t="s">
        <v>5787</v>
      </c>
      <c r="AE107" s="197" t="s">
        <v>5787</v>
      </c>
      <c r="AF107" s="197" t="s">
        <v>5787</v>
      </c>
      <c r="AG107" s="197" t="s">
        <v>5787</v>
      </c>
      <c r="AH107" s="197" t="s">
        <v>5787</v>
      </c>
      <c r="AI107" s="197" t="s">
        <v>5787</v>
      </c>
      <c r="AJ107" s="307" t="s">
        <v>4808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5802</v>
      </c>
      <c r="AX107" s="305" t="s">
        <v>6122</v>
      </c>
      <c r="AY107" s="305" t="s">
        <v>6122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6197</v>
      </c>
      <c r="BJ107" s="305">
        <v>4</v>
      </c>
      <c r="BK107" s="305">
        <v>6</v>
      </c>
      <c r="BL107" s="196" t="s">
        <v>5787</v>
      </c>
      <c r="BM107" s="197" t="s">
        <v>5787</v>
      </c>
      <c r="BN107" s="197" t="s">
        <v>5787</v>
      </c>
      <c r="BO107" s="197" t="s">
        <v>5787</v>
      </c>
      <c r="BP107" s="197" t="s">
        <v>5787</v>
      </c>
      <c r="BQ107" s="197" t="s">
        <v>5787</v>
      </c>
      <c r="BR107" s="197" t="s">
        <v>5787</v>
      </c>
      <c r="BS107" s="197" t="s">
        <v>5787</v>
      </c>
      <c r="BT107" s="196" t="s">
        <v>5787</v>
      </c>
      <c r="BU107" s="197" t="s">
        <v>5787</v>
      </c>
      <c r="BV107" s="197" t="s">
        <v>5787</v>
      </c>
      <c r="BW107" s="197" t="s">
        <v>5787</v>
      </c>
      <c r="BX107" s="197" t="s">
        <v>5787</v>
      </c>
      <c r="BY107" s="197" t="s">
        <v>5787</v>
      </c>
      <c r="BZ107" s="212" t="s">
        <v>5787</v>
      </c>
      <c r="CA107" s="197" t="s">
        <v>5787</v>
      </c>
      <c r="CB107" s="197" t="s">
        <v>5787</v>
      </c>
      <c r="CC107" s="197" t="s">
        <v>5787</v>
      </c>
      <c r="CD107" s="197" t="s">
        <v>5787</v>
      </c>
      <c r="CE107" s="197" t="s">
        <v>5787</v>
      </c>
      <c r="CF107" s="212" t="s">
        <v>5787</v>
      </c>
      <c r="CG107" s="197" t="s">
        <v>5787</v>
      </c>
      <c r="CH107" s="197" t="s">
        <v>5787</v>
      </c>
      <c r="CI107" s="197" t="s">
        <v>5787</v>
      </c>
      <c r="CJ107" s="197" t="s">
        <v>5787</v>
      </c>
      <c r="CK107" s="197" t="s">
        <v>5787</v>
      </c>
      <c r="CL107" s="203" t="s">
        <v>5787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5787</v>
      </c>
      <c r="CZ107" s="202" t="s">
        <v>5787</v>
      </c>
      <c r="DA107" s="202" t="s">
        <v>5787</v>
      </c>
      <c r="DB107" s="203" t="s">
        <v>5787</v>
      </c>
      <c r="DC107" s="201" t="s">
        <v>5787</v>
      </c>
      <c r="DD107" s="202" t="s">
        <v>5787</v>
      </c>
      <c r="DE107" s="203" t="s">
        <v>5787</v>
      </c>
      <c r="DF107" s="274" t="s">
        <v>5787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5831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18"/>
      <c r="C108" s="318"/>
      <c r="D108" s="330"/>
      <c r="E108" s="330"/>
      <c r="F108" s="318"/>
      <c r="G108" s="318"/>
      <c r="H108" s="318"/>
      <c r="I108" s="318"/>
      <c r="J108" s="285" t="s">
        <v>4546</v>
      </c>
      <c r="K108" s="300" t="s">
        <v>4380</v>
      </c>
      <c r="L108" s="306" t="s">
        <v>5787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5787</v>
      </c>
      <c r="T108" s="86" t="s">
        <v>4417</v>
      </c>
      <c r="U108" s="86" t="s">
        <v>5787</v>
      </c>
      <c r="V108" s="86" t="s">
        <v>4417</v>
      </c>
      <c r="W108" s="86" t="s">
        <v>5787</v>
      </c>
      <c r="X108" s="306" t="s">
        <v>4417</v>
      </c>
      <c r="Y108" s="306" t="s">
        <v>5787</v>
      </c>
      <c r="Z108" s="306" t="s">
        <v>4555</v>
      </c>
      <c r="AA108" s="14">
        <v>6</v>
      </c>
      <c r="AB108" s="226">
        <v>0</v>
      </c>
      <c r="AC108" s="153" t="s">
        <v>5787</v>
      </c>
      <c r="AD108" s="191" t="s">
        <v>5787</v>
      </c>
      <c r="AE108" s="192" t="s">
        <v>5787</v>
      </c>
      <c r="AF108" s="192" t="s">
        <v>5787</v>
      </c>
      <c r="AG108" s="193" t="s">
        <v>5787</v>
      </c>
      <c r="AH108" s="193" t="s">
        <v>5787</v>
      </c>
      <c r="AI108" s="193" t="s">
        <v>5787</v>
      </c>
      <c r="AJ108" s="300" t="s">
        <v>4808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5802</v>
      </c>
      <c r="AX108" s="306" t="s">
        <v>6122</v>
      </c>
      <c r="AY108" s="306" t="s">
        <v>6122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6197</v>
      </c>
      <c r="BJ108" s="306">
        <v>4</v>
      </c>
      <c r="BK108" s="306">
        <v>6</v>
      </c>
      <c r="BL108" s="191" t="s">
        <v>5787</v>
      </c>
      <c r="BM108" s="192" t="s">
        <v>5787</v>
      </c>
      <c r="BN108" s="192" t="s">
        <v>5787</v>
      </c>
      <c r="BO108" s="192" t="s">
        <v>5787</v>
      </c>
      <c r="BP108" s="192" t="s">
        <v>5787</v>
      </c>
      <c r="BQ108" s="192" t="s">
        <v>5787</v>
      </c>
      <c r="BR108" s="192" t="s">
        <v>5787</v>
      </c>
      <c r="BS108" s="192" t="s">
        <v>5787</v>
      </c>
      <c r="BT108" s="191" t="s">
        <v>5787</v>
      </c>
      <c r="BU108" s="192" t="s">
        <v>5787</v>
      </c>
      <c r="BV108" s="192" t="s">
        <v>5787</v>
      </c>
      <c r="BW108" s="192" t="s">
        <v>5787</v>
      </c>
      <c r="BX108" s="192" t="s">
        <v>5787</v>
      </c>
      <c r="BY108" s="192" t="s">
        <v>5787</v>
      </c>
      <c r="BZ108" s="214" t="s">
        <v>5787</v>
      </c>
      <c r="CA108" s="192" t="s">
        <v>5787</v>
      </c>
      <c r="CB108" s="192" t="s">
        <v>5787</v>
      </c>
      <c r="CC108" s="192" t="s">
        <v>5787</v>
      </c>
      <c r="CD108" s="192" t="s">
        <v>5787</v>
      </c>
      <c r="CE108" s="192" t="s">
        <v>5787</v>
      </c>
      <c r="CF108" s="214" t="s">
        <v>5787</v>
      </c>
      <c r="CG108" s="192" t="s">
        <v>5787</v>
      </c>
      <c r="CH108" s="192" t="s">
        <v>5787</v>
      </c>
      <c r="CI108" s="192" t="s">
        <v>5787</v>
      </c>
      <c r="CJ108" s="192" t="s">
        <v>5787</v>
      </c>
      <c r="CK108" s="192" t="s">
        <v>5787</v>
      </c>
      <c r="CL108" s="206" t="s">
        <v>5787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5787</v>
      </c>
      <c r="CZ108" s="205" t="s">
        <v>5787</v>
      </c>
      <c r="DA108" s="205" t="s">
        <v>5787</v>
      </c>
      <c r="DB108" s="206" t="s">
        <v>5787</v>
      </c>
      <c r="DC108" s="204" t="s">
        <v>5787</v>
      </c>
      <c r="DD108" s="205" t="s">
        <v>5787</v>
      </c>
      <c r="DE108" s="206" t="s">
        <v>5787</v>
      </c>
      <c r="DF108" s="275" t="s">
        <v>5787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5831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17">
        <v>11</v>
      </c>
      <c r="C109" s="317">
        <v>1985</v>
      </c>
      <c r="D109" s="322" t="s">
        <v>4509</v>
      </c>
      <c r="E109" s="322" t="s">
        <v>4863</v>
      </c>
      <c r="F109" s="317">
        <v>6</v>
      </c>
      <c r="G109" s="317" t="s">
        <v>5901</v>
      </c>
      <c r="H109" s="317" t="s">
        <v>5897</v>
      </c>
      <c r="I109" s="317" t="s">
        <v>6212</v>
      </c>
      <c r="J109" s="286" t="s">
        <v>4508</v>
      </c>
      <c r="K109" s="307" t="s">
        <v>4380</v>
      </c>
      <c r="L109" s="305" t="s">
        <v>5787</v>
      </c>
      <c r="M109" s="299" t="s">
        <v>4504</v>
      </c>
      <c r="N109" s="304" t="s">
        <v>4747</v>
      </c>
      <c r="O109" s="18" t="s">
        <v>4503</v>
      </c>
      <c r="P109" s="305" t="s">
        <v>4417</v>
      </c>
      <c r="Q109" s="305" t="s">
        <v>4417</v>
      </c>
      <c r="R109" s="305" t="s">
        <v>6157</v>
      </c>
      <c r="S109" s="305">
        <v>10</v>
      </c>
      <c r="T109" s="59" t="s">
        <v>4417</v>
      </c>
      <c r="U109" s="59" t="s">
        <v>5787</v>
      </c>
      <c r="V109" s="59" t="s">
        <v>4417</v>
      </c>
      <c r="W109" s="59" t="s">
        <v>5787</v>
      </c>
      <c r="X109" s="305" t="s">
        <v>4417</v>
      </c>
      <c r="Y109" s="305" t="s">
        <v>5787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5802</v>
      </c>
      <c r="AX109" s="59" t="s">
        <v>6122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6197</v>
      </c>
      <c r="BI109" s="305" t="s">
        <v>6197</v>
      </c>
      <c r="BJ109" s="305">
        <v>2</v>
      </c>
      <c r="BK109" s="305">
        <v>4</v>
      </c>
      <c r="BL109" s="196" t="s">
        <v>5787</v>
      </c>
      <c r="BM109" s="197" t="s">
        <v>5787</v>
      </c>
      <c r="BN109" s="197" t="s">
        <v>5787</v>
      </c>
      <c r="BO109" s="197" t="s">
        <v>5787</v>
      </c>
      <c r="BP109" s="197" t="s">
        <v>5787</v>
      </c>
      <c r="BQ109" s="197" t="s">
        <v>5787</v>
      </c>
      <c r="BR109" s="197" t="s">
        <v>5787</v>
      </c>
      <c r="BS109" s="197" t="s">
        <v>5787</v>
      </c>
      <c r="BT109" s="196" t="s">
        <v>5787</v>
      </c>
      <c r="BU109" s="197" t="s">
        <v>5787</v>
      </c>
      <c r="BV109" s="197" t="s">
        <v>5787</v>
      </c>
      <c r="BW109" s="197" t="s">
        <v>5787</v>
      </c>
      <c r="BX109" s="197" t="s">
        <v>5787</v>
      </c>
      <c r="BY109" s="197" t="s">
        <v>5787</v>
      </c>
      <c r="BZ109" s="212" t="s">
        <v>5787</v>
      </c>
      <c r="CA109" s="197" t="s">
        <v>5787</v>
      </c>
      <c r="CB109" s="197" t="s">
        <v>5787</v>
      </c>
      <c r="CC109" s="197" t="s">
        <v>5787</v>
      </c>
      <c r="CD109" s="197" t="s">
        <v>5787</v>
      </c>
      <c r="CE109" s="197" t="s">
        <v>5787</v>
      </c>
      <c r="CF109" s="212" t="s">
        <v>5787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5787</v>
      </c>
      <c r="CZ109" s="202" t="s">
        <v>5787</v>
      </c>
      <c r="DA109" s="202" t="s">
        <v>5787</v>
      </c>
      <c r="DB109" s="203" t="s">
        <v>5787</v>
      </c>
      <c r="DC109" s="201" t="s">
        <v>5787</v>
      </c>
      <c r="DD109" s="202" t="s">
        <v>5787</v>
      </c>
      <c r="DE109" s="203" t="s">
        <v>5787</v>
      </c>
      <c r="DF109" s="274" t="s">
        <v>5787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5827</v>
      </c>
      <c r="DN109" s="32" t="s">
        <v>4432</v>
      </c>
      <c r="DO109" s="311" t="s">
        <v>4562</v>
      </c>
    </row>
    <row r="110" spans="1:119">
      <c r="A110" s="18">
        <v>105</v>
      </c>
      <c r="B110" s="317"/>
      <c r="C110" s="317"/>
      <c r="D110" s="322"/>
      <c r="E110" s="322"/>
      <c r="F110" s="317"/>
      <c r="G110" s="317"/>
      <c r="H110" s="317"/>
      <c r="I110" s="317"/>
      <c r="J110" s="286" t="s">
        <v>4395</v>
      </c>
      <c r="K110" s="307" t="s">
        <v>4380</v>
      </c>
      <c r="L110" s="305" t="s">
        <v>5787</v>
      </c>
      <c r="M110" s="307" t="s">
        <v>4504</v>
      </c>
      <c r="N110" s="305" t="s">
        <v>4747</v>
      </c>
      <c r="O110" s="18" t="s">
        <v>4503</v>
      </c>
      <c r="P110" s="305" t="s">
        <v>4417</v>
      </c>
      <c r="Q110" s="305" t="s">
        <v>4417</v>
      </c>
      <c r="R110" s="305" t="s">
        <v>6157</v>
      </c>
      <c r="S110" s="305">
        <v>10</v>
      </c>
      <c r="T110" s="59" t="s">
        <v>4417</v>
      </c>
      <c r="U110" s="59" t="s">
        <v>5787</v>
      </c>
      <c r="V110" s="59" t="s">
        <v>4417</v>
      </c>
      <c r="W110" s="59" t="s">
        <v>5787</v>
      </c>
      <c r="X110" s="305" t="s">
        <v>4417</v>
      </c>
      <c r="Y110" s="305" t="s">
        <v>5787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5802</v>
      </c>
      <c r="AX110" s="59" t="s">
        <v>6122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6197</v>
      </c>
      <c r="BJ110" s="305">
        <v>4</v>
      </c>
      <c r="BK110" s="305">
        <v>6</v>
      </c>
      <c r="BL110" s="196" t="s">
        <v>5787</v>
      </c>
      <c r="BM110" s="197" t="s">
        <v>5787</v>
      </c>
      <c r="BN110" s="197" t="s">
        <v>5787</v>
      </c>
      <c r="BO110" s="197" t="s">
        <v>5787</v>
      </c>
      <c r="BP110" s="197" t="s">
        <v>5787</v>
      </c>
      <c r="BQ110" s="197" t="s">
        <v>5787</v>
      </c>
      <c r="BR110" s="197" t="s">
        <v>5787</v>
      </c>
      <c r="BS110" s="197" t="s">
        <v>5787</v>
      </c>
      <c r="BT110" s="196" t="s">
        <v>5787</v>
      </c>
      <c r="BU110" s="197" t="s">
        <v>5787</v>
      </c>
      <c r="BV110" s="197" t="s">
        <v>5787</v>
      </c>
      <c r="BW110" s="197" t="s">
        <v>5787</v>
      </c>
      <c r="BX110" s="197" t="s">
        <v>5787</v>
      </c>
      <c r="BY110" s="197" t="s">
        <v>5787</v>
      </c>
      <c r="BZ110" s="212" t="s">
        <v>5787</v>
      </c>
      <c r="CA110" s="197" t="s">
        <v>5787</v>
      </c>
      <c r="CB110" s="197" t="s">
        <v>5787</v>
      </c>
      <c r="CC110" s="197" t="s">
        <v>5787</v>
      </c>
      <c r="CD110" s="197" t="s">
        <v>5787</v>
      </c>
      <c r="CE110" s="197" t="s">
        <v>5787</v>
      </c>
      <c r="CF110" s="212" t="s">
        <v>5787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5787</v>
      </c>
      <c r="CZ110" s="202" t="s">
        <v>5787</v>
      </c>
      <c r="DA110" s="202" t="s">
        <v>5787</v>
      </c>
      <c r="DB110" s="203" t="s">
        <v>5787</v>
      </c>
      <c r="DC110" s="201" t="s">
        <v>5787</v>
      </c>
      <c r="DD110" s="202" t="s">
        <v>5787</v>
      </c>
      <c r="DE110" s="203" t="s">
        <v>5787</v>
      </c>
      <c r="DF110" s="274" t="s">
        <v>5787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4766</v>
      </c>
      <c r="DN110" s="32" t="s">
        <v>4432</v>
      </c>
      <c r="DO110" s="312" t="s">
        <v>4562</v>
      </c>
    </row>
    <row r="111" spans="1:119">
      <c r="A111" s="18">
        <v>106</v>
      </c>
      <c r="B111" s="317"/>
      <c r="C111" s="317"/>
      <c r="D111" s="322"/>
      <c r="E111" s="322"/>
      <c r="F111" s="317"/>
      <c r="G111" s="317"/>
      <c r="H111" s="317"/>
      <c r="I111" s="317"/>
      <c r="J111" s="286" t="s">
        <v>4397</v>
      </c>
      <c r="K111" s="307" t="s">
        <v>4380</v>
      </c>
      <c r="L111" s="305" t="s">
        <v>5787</v>
      </c>
      <c r="M111" s="307" t="s">
        <v>4504</v>
      </c>
      <c r="N111" s="305" t="s">
        <v>4747</v>
      </c>
      <c r="O111" s="18" t="s">
        <v>4503</v>
      </c>
      <c r="P111" s="305" t="s">
        <v>4417</v>
      </c>
      <c r="Q111" s="305" t="s">
        <v>4417</v>
      </c>
      <c r="R111" s="305" t="s">
        <v>6157</v>
      </c>
      <c r="S111" s="305">
        <v>10</v>
      </c>
      <c r="T111" s="59" t="s">
        <v>4417</v>
      </c>
      <c r="U111" s="59" t="s">
        <v>5787</v>
      </c>
      <c r="V111" s="59" t="s">
        <v>4417</v>
      </c>
      <c r="W111" s="59" t="s">
        <v>5787</v>
      </c>
      <c r="X111" s="305" t="s">
        <v>4417</v>
      </c>
      <c r="Y111" s="305" t="s">
        <v>5787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5802</v>
      </c>
      <c r="AX111" s="59" t="s">
        <v>6122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6197</v>
      </c>
      <c r="BJ111" s="305">
        <v>4</v>
      </c>
      <c r="BK111" s="305">
        <v>6</v>
      </c>
      <c r="BL111" s="196" t="s">
        <v>5787</v>
      </c>
      <c r="BM111" s="197" t="s">
        <v>5787</v>
      </c>
      <c r="BN111" s="197" t="s">
        <v>5787</v>
      </c>
      <c r="BO111" s="197" t="s">
        <v>5787</v>
      </c>
      <c r="BP111" s="197" t="s">
        <v>5787</v>
      </c>
      <c r="BQ111" s="197" t="s">
        <v>5787</v>
      </c>
      <c r="BR111" s="197" t="s">
        <v>5787</v>
      </c>
      <c r="BS111" s="197" t="s">
        <v>5787</v>
      </c>
      <c r="BT111" s="196" t="s">
        <v>5787</v>
      </c>
      <c r="BU111" s="197" t="s">
        <v>5787</v>
      </c>
      <c r="BV111" s="197" t="s">
        <v>5787</v>
      </c>
      <c r="BW111" s="197" t="s">
        <v>5787</v>
      </c>
      <c r="BX111" s="197" t="s">
        <v>5787</v>
      </c>
      <c r="BY111" s="197" t="s">
        <v>5787</v>
      </c>
      <c r="BZ111" s="212" t="s">
        <v>5787</v>
      </c>
      <c r="CA111" s="197" t="s">
        <v>5787</v>
      </c>
      <c r="CB111" s="197" t="s">
        <v>5787</v>
      </c>
      <c r="CC111" s="197" t="s">
        <v>5787</v>
      </c>
      <c r="CD111" s="197" t="s">
        <v>5787</v>
      </c>
      <c r="CE111" s="197" t="s">
        <v>5787</v>
      </c>
      <c r="CF111" s="212" t="s">
        <v>5787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5787</v>
      </c>
      <c r="CZ111" s="202" t="s">
        <v>5787</v>
      </c>
      <c r="DA111" s="202" t="s">
        <v>5787</v>
      </c>
      <c r="DB111" s="203" t="s">
        <v>5787</v>
      </c>
      <c r="DC111" s="201" t="s">
        <v>5787</v>
      </c>
      <c r="DD111" s="202" t="s">
        <v>5787</v>
      </c>
      <c r="DE111" s="203" t="s">
        <v>5787</v>
      </c>
      <c r="DF111" s="274" t="s">
        <v>5787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17"/>
      <c r="C112" s="317"/>
      <c r="D112" s="322"/>
      <c r="E112" s="322"/>
      <c r="F112" s="317"/>
      <c r="G112" s="317"/>
      <c r="H112" s="317"/>
      <c r="I112" s="317"/>
      <c r="J112" s="286" t="s">
        <v>4404</v>
      </c>
      <c r="K112" s="307" t="s">
        <v>4380</v>
      </c>
      <c r="L112" s="305" t="s">
        <v>5787</v>
      </c>
      <c r="M112" s="307" t="s">
        <v>4504</v>
      </c>
      <c r="N112" s="305" t="s">
        <v>4747</v>
      </c>
      <c r="O112" s="18" t="s">
        <v>4503</v>
      </c>
      <c r="P112" s="305" t="s">
        <v>4417</v>
      </c>
      <c r="Q112" s="305" t="s">
        <v>4417</v>
      </c>
      <c r="R112" s="305" t="s">
        <v>6157</v>
      </c>
      <c r="S112" s="305">
        <v>10</v>
      </c>
      <c r="T112" s="59" t="s">
        <v>4417</v>
      </c>
      <c r="U112" s="59" t="s">
        <v>5787</v>
      </c>
      <c r="V112" s="59" t="s">
        <v>4417</v>
      </c>
      <c r="W112" s="59" t="s">
        <v>5787</v>
      </c>
      <c r="X112" s="305" t="s">
        <v>4417</v>
      </c>
      <c r="Y112" s="305" t="s">
        <v>5787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5802</v>
      </c>
      <c r="AX112" s="59" t="s">
        <v>6122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6197</v>
      </c>
      <c r="BJ112" s="305">
        <v>4</v>
      </c>
      <c r="BK112" s="305">
        <v>6</v>
      </c>
      <c r="BL112" s="196" t="s">
        <v>5787</v>
      </c>
      <c r="BM112" s="197" t="s">
        <v>5787</v>
      </c>
      <c r="BN112" s="197" t="s">
        <v>5787</v>
      </c>
      <c r="BO112" s="197" t="s">
        <v>5787</v>
      </c>
      <c r="BP112" s="197" t="s">
        <v>5787</v>
      </c>
      <c r="BQ112" s="197" t="s">
        <v>5787</v>
      </c>
      <c r="BR112" s="197" t="s">
        <v>5787</v>
      </c>
      <c r="BS112" s="197" t="s">
        <v>5787</v>
      </c>
      <c r="BT112" s="196" t="s">
        <v>5787</v>
      </c>
      <c r="BU112" s="197" t="s">
        <v>5787</v>
      </c>
      <c r="BV112" s="197" t="s">
        <v>5787</v>
      </c>
      <c r="BW112" s="197" t="s">
        <v>5787</v>
      </c>
      <c r="BX112" s="197" t="s">
        <v>5787</v>
      </c>
      <c r="BY112" s="197" t="s">
        <v>5787</v>
      </c>
      <c r="BZ112" s="212" t="s">
        <v>5787</v>
      </c>
      <c r="CA112" s="197" t="s">
        <v>5787</v>
      </c>
      <c r="CB112" s="197" t="s">
        <v>5787</v>
      </c>
      <c r="CC112" s="197" t="s">
        <v>5787</v>
      </c>
      <c r="CD112" s="197" t="s">
        <v>5787</v>
      </c>
      <c r="CE112" s="197" t="s">
        <v>5787</v>
      </c>
      <c r="CF112" s="212" t="s">
        <v>5787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5787</v>
      </c>
      <c r="CZ112" s="202" t="s">
        <v>5787</v>
      </c>
      <c r="DA112" s="202" t="s">
        <v>5787</v>
      </c>
      <c r="DB112" s="203" t="s">
        <v>5787</v>
      </c>
      <c r="DC112" s="201" t="s">
        <v>5787</v>
      </c>
      <c r="DD112" s="202" t="s">
        <v>5787</v>
      </c>
      <c r="DE112" s="203" t="s">
        <v>5787</v>
      </c>
      <c r="DF112" s="274" t="s">
        <v>5787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17"/>
      <c r="C113" s="317"/>
      <c r="D113" s="322"/>
      <c r="E113" s="322"/>
      <c r="F113" s="317"/>
      <c r="G113" s="317"/>
      <c r="H113" s="317"/>
      <c r="I113" s="317"/>
      <c r="J113" s="286" t="s">
        <v>4408</v>
      </c>
      <c r="K113" s="307" t="s">
        <v>4380</v>
      </c>
      <c r="L113" s="305" t="s">
        <v>5787</v>
      </c>
      <c r="M113" s="307" t="s">
        <v>4504</v>
      </c>
      <c r="N113" s="305" t="s">
        <v>4747</v>
      </c>
      <c r="O113" s="18" t="s">
        <v>4503</v>
      </c>
      <c r="P113" s="305" t="s">
        <v>4417</v>
      </c>
      <c r="Q113" s="305" t="s">
        <v>4417</v>
      </c>
      <c r="R113" s="305" t="s">
        <v>6157</v>
      </c>
      <c r="S113" s="305">
        <v>10</v>
      </c>
      <c r="T113" s="59" t="s">
        <v>4417</v>
      </c>
      <c r="U113" s="59" t="s">
        <v>5787</v>
      </c>
      <c r="V113" s="59" t="s">
        <v>4417</v>
      </c>
      <c r="W113" s="59" t="s">
        <v>5787</v>
      </c>
      <c r="X113" s="305" t="s">
        <v>4417</v>
      </c>
      <c r="Y113" s="305" t="s">
        <v>5787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5802</v>
      </c>
      <c r="AX113" s="59" t="s">
        <v>6122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6197</v>
      </c>
      <c r="BJ113" s="305">
        <v>4</v>
      </c>
      <c r="BK113" s="305">
        <v>6</v>
      </c>
      <c r="BL113" s="196" t="s">
        <v>5787</v>
      </c>
      <c r="BM113" s="197" t="s">
        <v>5787</v>
      </c>
      <c r="BN113" s="197" t="s">
        <v>5787</v>
      </c>
      <c r="BO113" s="197" t="s">
        <v>5787</v>
      </c>
      <c r="BP113" s="197" t="s">
        <v>5787</v>
      </c>
      <c r="BQ113" s="197" t="s">
        <v>5787</v>
      </c>
      <c r="BR113" s="197" t="s">
        <v>5787</v>
      </c>
      <c r="BS113" s="197" t="s">
        <v>5787</v>
      </c>
      <c r="BT113" s="196" t="s">
        <v>5787</v>
      </c>
      <c r="BU113" s="197" t="s">
        <v>5787</v>
      </c>
      <c r="BV113" s="197" t="s">
        <v>5787</v>
      </c>
      <c r="BW113" s="197" t="s">
        <v>5787</v>
      </c>
      <c r="BX113" s="197" t="s">
        <v>5787</v>
      </c>
      <c r="BY113" s="197" t="s">
        <v>5787</v>
      </c>
      <c r="BZ113" s="212" t="s">
        <v>5787</v>
      </c>
      <c r="CA113" s="197" t="s">
        <v>5787</v>
      </c>
      <c r="CB113" s="197" t="s">
        <v>5787</v>
      </c>
      <c r="CC113" s="197" t="s">
        <v>5787</v>
      </c>
      <c r="CD113" s="197" t="s">
        <v>5787</v>
      </c>
      <c r="CE113" s="197" t="s">
        <v>5787</v>
      </c>
      <c r="CF113" s="212" t="s">
        <v>5787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5787</v>
      </c>
      <c r="CZ113" s="202" t="s">
        <v>5787</v>
      </c>
      <c r="DA113" s="202" t="s">
        <v>5787</v>
      </c>
      <c r="DB113" s="203" t="s">
        <v>5787</v>
      </c>
      <c r="DC113" s="201" t="s">
        <v>5787</v>
      </c>
      <c r="DD113" s="202" t="s">
        <v>5787</v>
      </c>
      <c r="DE113" s="203" t="s">
        <v>5787</v>
      </c>
      <c r="DF113" s="274" t="s">
        <v>5787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18"/>
      <c r="C114" s="318"/>
      <c r="D114" s="330"/>
      <c r="E114" s="330"/>
      <c r="F114" s="317"/>
      <c r="G114" s="318"/>
      <c r="H114" s="318"/>
      <c r="I114" s="318"/>
      <c r="J114" s="286" t="s">
        <v>4409</v>
      </c>
      <c r="K114" s="307" t="s">
        <v>4380</v>
      </c>
      <c r="L114" s="305" t="s">
        <v>5787</v>
      </c>
      <c r="M114" s="307" t="s">
        <v>4504</v>
      </c>
      <c r="N114" s="305" t="s">
        <v>4747</v>
      </c>
      <c r="O114" s="18" t="s">
        <v>4503</v>
      </c>
      <c r="P114" s="305" t="s">
        <v>4417</v>
      </c>
      <c r="Q114" s="305" t="s">
        <v>4417</v>
      </c>
      <c r="R114" s="305" t="s">
        <v>6157</v>
      </c>
      <c r="S114" s="305">
        <v>10</v>
      </c>
      <c r="T114" s="59" t="s">
        <v>4417</v>
      </c>
      <c r="U114" s="59" t="s">
        <v>5787</v>
      </c>
      <c r="V114" s="59" t="s">
        <v>4417</v>
      </c>
      <c r="W114" s="59" t="s">
        <v>5787</v>
      </c>
      <c r="X114" s="305" t="s">
        <v>4417</v>
      </c>
      <c r="Y114" s="305" t="s">
        <v>5787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5802</v>
      </c>
      <c r="AX114" s="59" t="s">
        <v>6122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6197</v>
      </c>
      <c r="BJ114" s="305">
        <v>4</v>
      </c>
      <c r="BK114" s="305">
        <v>6</v>
      </c>
      <c r="BL114" s="196" t="s">
        <v>5787</v>
      </c>
      <c r="BM114" s="197" t="s">
        <v>5787</v>
      </c>
      <c r="BN114" s="197" t="s">
        <v>5787</v>
      </c>
      <c r="BO114" s="197" t="s">
        <v>5787</v>
      </c>
      <c r="BP114" s="197" t="s">
        <v>5787</v>
      </c>
      <c r="BQ114" s="197" t="s">
        <v>5787</v>
      </c>
      <c r="BR114" s="197" t="s">
        <v>5787</v>
      </c>
      <c r="BS114" s="197" t="s">
        <v>5787</v>
      </c>
      <c r="BT114" s="196" t="s">
        <v>5787</v>
      </c>
      <c r="BU114" s="197" t="s">
        <v>5787</v>
      </c>
      <c r="BV114" s="197" t="s">
        <v>5787</v>
      </c>
      <c r="BW114" s="197" t="s">
        <v>5787</v>
      </c>
      <c r="BX114" s="197" t="s">
        <v>5787</v>
      </c>
      <c r="BY114" s="197" t="s">
        <v>5787</v>
      </c>
      <c r="BZ114" s="212" t="s">
        <v>5787</v>
      </c>
      <c r="CA114" s="197" t="s">
        <v>5787</v>
      </c>
      <c r="CB114" s="197" t="s">
        <v>5787</v>
      </c>
      <c r="CC114" s="197" t="s">
        <v>5787</v>
      </c>
      <c r="CD114" s="197" t="s">
        <v>5787</v>
      </c>
      <c r="CE114" s="197" t="s">
        <v>5787</v>
      </c>
      <c r="CF114" s="212" t="s">
        <v>5787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5787</v>
      </c>
      <c r="CZ114" s="202" t="s">
        <v>5787</v>
      </c>
      <c r="DA114" s="202" t="s">
        <v>5787</v>
      </c>
      <c r="DB114" s="203" t="s">
        <v>5787</v>
      </c>
      <c r="DC114" s="201" t="s">
        <v>5787</v>
      </c>
      <c r="DD114" s="202" t="s">
        <v>5787</v>
      </c>
      <c r="DE114" s="203" t="s">
        <v>5787</v>
      </c>
      <c r="DF114" s="274" t="s">
        <v>5787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17">
        <v>12</v>
      </c>
      <c r="C115" s="317">
        <v>1986</v>
      </c>
      <c r="D115" s="322" t="s">
        <v>4664</v>
      </c>
      <c r="E115" s="322" t="s">
        <v>4862</v>
      </c>
      <c r="F115" s="316">
        <v>4</v>
      </c>
      <c r="G115" s="317" t="s">
        <v>5901</v>
      </c>
      <c r="H115" s="317" t="s">
        <v>5897</v>
      </c>
      <c r="I115" s="317" t="s">
        <v>5682</v>
      </c>
      <c r="J115" s="284" t="s">
        <v>4454</v>
      </c>
      <c r="K115" s="299" t="s">
        <v>4380</v>
      </c>
      <c r="L115" s="30" t="s">
        <v>5787</v>
      </c>
      <c r="M115" s="299" t="s">
        <v>4504</v>
      </c>
      <c r="N115" s="304" t="s">
        <v>4747</v>
      </c>
      <c r="O115" s="17" t="s">
        <v>4503</v>
      </c>
      <c r="P115" s="304" t="s">
        <v>4417</v>
      </c>
      <c r="Q115" s="304" t="s">
        <v>4417</v>
      </c>
      <c r="R115" s="304" t="s">
        <v>6157</v>
      </c>
      <c r="S115" s="30">
        <v>15</v>
      </c>
      <c r="T115" s="64" t="s">
        <v>4417</v>
      </c>
      <c r="U115" s="64" t="s">
        <v>5787</v>
      </c>
      <c r="V115" s="64" t="s">
        <v>4417</v>
      </c>
      <c r="W115" s="64" t="s">
        <v>5787</v>
      </c>
      <c r="X115" s="304" t="s">
        <v>4417</v>
      </c>
      <c r="Y115" s="304" t="s">
        <v>5787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5802</v>
      </c>
      <c r="AX115" s="304" t="s">
        <v>4746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6197</v>
      </c>
      <c r="BJ115" s="304">
        <v>4</v>
      </c>
      <c r="BK115" s="304">
        <v>6</v>
      </c>
      <c r="BL115" s="194" t="s">
        <v>5787</v>
      </c>
      <c r="BM115" s="195" t="s">
        <v>5787</v>
      </c>
      <c r="BN115" s="195" t="s">
        <v>5787</v>
      </c>
      <c r="BO115" s="195" t="s">
        <v>5787</v>
      </c>
      <c r="BP115" s="195" t="s">
        <v>5787</v>
      </c>
      <c r="BQ115" s="195" t="s">
        <v>5787</v>
      </c>
      <c r="BR115" s="195" t="s">
        <v>5787</v>
      </c>
      <c r="BS115" s="195" t="s">
        <v>5787</v>
      </c>
      <c r="BT115" s="194" t="s">
        <v>5787</v>
      </c>
      <c r="BU115" s="195" t="s">
        <v>5787</v>
      </c>
      <c r="BV115" s="195" t="s">
        <v>5787</v>
      </c>
      <c r="BW115" s="195" t="s">
        <v>5787</v>
      </c>
      <c r="BX115" s="195" t="s">
        <v>5787</v>
      </c>
      <c r="BY115" s="195" t="s">
        <v>5787</v>
      </c>
      <c r="BZ115" s="213" t="s">
        <v>5787</v>
      </c>
      <c r="CA115" s="195" t="s">
        <v>5787</v>
      </c>
      <c r="CB115" s="195" t="s">
        <v>5787</v>
      </c>
      <c r="CC115" s="195" t="s">
        <v>5787</v>
      </c>
      <c r="CD115" s="195" t="s">
        <v>5787</v>
      </c>
      <c r="CE115" s="195" t="s">
        <v>5787</v>
      </c>
      <c r="CF115" s="213" t="s">
        <v>5787</v>
      </c>
      <c r="CG115" s="143" t="s">
        <v>5660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5660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5660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5787</v>
      </c>
      <c r="CZ115" s="199" t="s">
        <v>5787</v>
      </c>
      <c r="DA115" s="199" t="s">
        <v>5787</v>
      </c>
      <c r="DB115" s="200" t="s">
        <v>5787</v>
      </c>
      <c r="DC115" s="198" t="s">
        <v>5787</v>
      </c>
      <c r="DD115" s="199" t="s">
        <v>5787</v>
      </c>
      <c r="DE115" s="200" t="s">
        <v>5787</v>
      </c>
      <c r="DF115" s="273" t="s">
        <v>5787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5832</v>
      </c>
      <c r="DN115" s="30" t="s">
        <v>4432</v>
      </c>
      <c r="DO115" s="311" t="s">
        <v>4562</v>
      </c>
    </row>
    <row r="116" spans="1:119">
      <c r="A116" s="18">
        <v>111</v>
      </c>
      <c r="B116" s="317"/>
      <c r="C116" s="317"/>
      <c r="D116" s="322"/>
      <c r="E116" s="322"/>
      <c r="F116" s="317"/>
      <c r="G116" s="317"/>
      <c r="H116" s="317"/>
      <c r="I116" s="317"/>
      <c r="J116" s="286" t="s">
        <v>4455</v>
      </c>
      <c r="K116" s="307" t="s">
        <v>4380</v>
      </c>
      <c r="L116" s="32" t="s">
        <v>5787</v>
      </c>
      <c r="M116" s="307" t="s">
        <v>4504</v>
      </c>
      <c r="N116" s="305" t="s">
        <v>4747</v>
      </c>
      <c r="O116" s="18" t="s">
        <v>4503</v>
      </c>
      <c r="P116" s="305" t="s">
        <v>4417</v>
      </c>
      <c r="Q116" s="305" t="s">
        <v>4417</v>
      </c>
      <c r="R116" s="305" t="s">
        <v>6157</v>
      </c>
      <c r="S116" s="32">
        <v>15</v>
      </c>
      <c r="T116" s="59" t="s">
        <v>4417</v>
      </c>
      <c r="U116" s="59" t="s">
        <v>5787</v>
      </c>
      <c r="V116" s="59" t="s">
        <v>4417</v>
      </c>
      <c r="W116" s="59" t="s">
        <v>5787</v>
      </c>
      <c r="X116" s="305" t="s">
        <v>4417</v>
      </c>
      <c r="Y116" s="305" t="s">
        <v>5787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5802</v>
      </c>
      <c r="AX116" s="305" t="s">
        <v>4746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6197</v>
      </c>
      <c r="BJ116" s="305">
        <v>4</v>
      </c>
      <c r="BK116" s="305">
        <v>6</v>
      </c>
      <c r="BL116" s="196" t="s">
        <v>5787</v>
      </c>
      <c r="BM116" s="197" t="s">
        <v>5787</v>
      </c>
      <c r="BN116" s="197" t="s">
        <v>5787</v>
      </c>
      <c r="BO116" s="197" t="s">
        <v>5787</v>
      </c>
      <c r="BP116" s="197" t="s">
        <v>5787</v>
      </c>
      <c r="BQ116" s="197" t="s">
        <v>5787</v>
      </c>
      <c r="BR116" s="197" t="s">
        <v>5787</v>
      </c>
      <c r="BS116" s="197" t="s">
        <v>5787</v>
      </c>
      <c r="BT116" s="196" t="s">
        <v>5787</v>
      </c>
      <c r="BU116" s="197" t="s">
        <v>5787</v>
      </c>
      <c r="BV116" s="197" t="s">
        <v>5787</v>
      </c>
      <c r="BW116" s="197" t="s">
        <v>5787</v>
      </c>
      <c r="BX116" s="197" t="s">
        <v>5787</v>
      </c>
      <c r="BY116" s="197" t="s">
        <v>5787</v>
      </c>
      <c r="BZ116" s="212" t="s">
        <v>5787</v>
      </c>
      <c r="CA116" s="197" t="s">
        <v>5787</v>
      </c>
      <c r="CB116" s="197" t="s">
        <v>5787</v>
      </c>
      <c r="CC116" s="197" t="s">
        <v>5787</v>
      </c>
      <c r="CD116" s="197" t="s">
        <v>5787</v>
      </c>
      <c r="CE116" s="197" t="s">
        <v>5787</v>
      </c>
      <c r="CF116" s="212" t="s">
        <v>5787</v>
      </c>
      <c r="CG116" s="134" t="s">
        <v>5660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5660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5660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5787</v>
      </c>
      <c r="CZ116" s="202" t="s">
        <v>5787</v>
      </c>
      <c r="DA116" s="202" t="s">
        <v>5787</v>
      </c>
      <c r="DB116" s="203" t="s">
        <v>5787</v>
      </c>
      <c r="DC116" s="201" t="s">
        <v>5787</v>
      </c>
      <c r="DD116" s="202" t="s">
        <v>5787</v>
      </c>
      <c r="DE116" s="203" t="s">
        <v>5787</v>
      </c>
      <c r="DF116" s="274" t="s">
        <v>5787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5833</v>
      </c>
      <c r="DN116" s="32" t="s">
        <v>4432</v>
      </c>
      <c r="DO116" s="312" t="s">
        <v>4562</v>
      </c>
    </row>
    <row r="117" spans="1:119">
      <c r="A117" s="18">
        <v>112</v>
      </c>
      <c r="B117" s="317"/>
      <c r="C117" s="317"/>
      <c r="D117" s="322"/>
      <c r="E117" s="322"/>
      <c r="F117" s="317"/>
      <c r="G117" s="317"/>
      <c r="H117" s="317"/>
      <c r="I117" s="317"/>
      <c r="J117" s="286" t="s">
        <v>4456</v>
      </c>
      <c r="K117" s="307" t="s">
        <v>4380</v>
      </c>
      <c r="L117" s="32" t="s">
        <v>5787</v>
      </c>
      <c r="M117" s="307" t="s">
        <v>4504</v>
      </c>
      <c r="N117" s="305" t="s">
        <v>4747</v>
      </c>
      <c r="O117" s="18" t="s">
        <v>4503</v>
      </c>
      <c r="P117" s="305" t="s">
        <v>4417</v>
      </c>
      <c r="Q117" s="305" t="s">
        <v>4417</v>
      </c>
      <c r="R117" s="305" t="s">
        <v>6157</v>
      </c>
      <c r="S117" s="32">
        <v>15</v>
      </c>
      <c r="T117" s="59" t="s">
        <v>4417</v>
      </c>
      <c r="U117" s="59" t="s">
        <v>5787</v>
      </c>
      <c r="V117" s="59" t="s">
        <v>4417</v>
      </c>
      <c r="W117" s="59" t="s">
        <v>5787</v>
      </c>
      <c r="X117" s="305" t="s">
        <v>4417</v>
      </c>
      <c r="Y117" s="305" t="s">
        <v>5787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5802</v>
      </c>
      <c r="AX117" s="305" t="s">
        <v>4746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6197</v>
      </c>
      <c r="BJ117" s="305">
        <v>4</v>
      </c>
      <c r="BK117" s="305">
        <v>6</v>
      </c>
      <c r="BL117" s="196" t="s">
        <v>5787</v>
      </c>
      <c r="BM117" s="197" t="s">
        <v>5787</v>
      </c>
      <c r="BN117" s="197" t="s">
        <v>5787</v>
      </c>
      <c r="BO117" s="197" t="s">
        <v>5787</v>
      </c>
      <c r="BP117" s="197" t="s">
        <v>5787</v>
      </c>
      <c r="BQ117" s="197" t="s">
        <v>5787</v>
      </c>
      <c r="BR117" s="197" t="s">
        <v>5787</v>
      </c>
      <c r="BS117" s="197" t="s">
        <v>5787</v>
      </c>
      <c r="BT117" s="196" t="s">
        <v>5787</v>
      </c>
      <c r="BU117" s="197" t="s">
        <v>5787</v>
      </c>
      <c r="BV117" s="197" t="s">
        <v>5787</v>
      </c>
      <c r="BW117" s="197" t="s">
        <v>5787</v>
      </c>
      <c r="BX117" s="197" t="s">
        <v>5787</v>
      </c>
      <c r="BY117" s="197" t="s">
        <v>5787</v>
      </c>
      <c r="BZ117" s="212" t="s">
        <v>5787</v>
      </c>
      <c r="CA117" s="197" t="s">
        <v>5787</v>
      </c>
      <c r="CB117" s="197" t="s">
        <v>5787</v>
      </c>
      <c r="CC117" s="197" t="s">
        <v>5787</v>
      </c>
      <c r="CD117" s="197" t="s">
        <v>5787</v>
      </c>
      <c r="CE117" s="197" t="s">
        <v>5787</v>
      </c>
      <c r="CF117" s="212" t="s">
        <v>5787</v>
      </c>
      <c r="CG117" s="134" t="s">
        <v>5660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5660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5660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5787</v>
      </c>
      <c r="CZ117" s="202" t="s">
        <v>5787</v>
      </c>
      <c r="DA117" s="202" t="s">
        <v>5787</v>
      </c>
      <c r="DB117" s="203" t="s">
        <v>5787</v>
      </c>
      <c r="DC117" s="201" t="s">
        <v>5787</v>
      </c>
      <c r="DD117" s="202" t="s">
        <v>5787</v>
      </c>
      <c r="DE117" s="203" t="s">
        <v>5787</v>
      </c>
      <c r="DF117" s="274" t="s">
        <v>5787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18"/>
      <c r="C118" s="318"/>
      <c r="D118" s="330"/>
      <c r="E118" s="330"/>
      <c r="F118" s="318"/>
      <c r="G118" s="318"/>
      <c r="H118" s="318"/>
      <c r="I118" s="318"/>
      <c r="J118" s="286" t="s">
        <v>4457</v>
      </c>
      <c r="K118" s="307" t="s">
        <v>4380</v>
      </c>
      <c r="L118" s="32" t="s">
        <v>5787</v>
      </c>
      <c r="M118" s="307" t="s">
        <v>4504</v>
      </c>
      <c r="N118" s="305" t="s">
        <v>4747</v>
      </c>
      <c r="O118" s="18" t="s">
        <v>4503</v>
      </c>
      <c r="P118" s="305" t="s">
        <v>4417</v>
      </c>
      <c r="Q118" s="305" t="s">
        <v>4417</v>
      </c>
      <c r="R118" s="305" t="s">
        <v>6157</v>
      </c>
      <c r="S118" s="32">
        <v>15</v>
      </c>
      <c r="T118" s="59" t="s">
        <v>4417</v>
      </c>
      <c r="U118" s="59" t="s">
        <v>5787</v>
      </c>
      <c r="V118" s="59" t="s">
        <v>4417</v>
      </c>
      <c r="W118" s="59" t="s">
        <v>5787</v>
      </c>
      <c r="X118" s="305" t="s">
        <v>4417</v>
      </c>
      <c r="Y118" s="305" t="s">
        <v>5787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5802</v>
      </c>
      <c r="AX118" s="305" t="s">
        <v>4746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6197</v>
      </c>
      <c r="BJ118" s="305">
        <v>4</v>
      </c>
      <c r="BK118" s="305">
        <v>6</v>
      </c>
      <c r="BL118" s="196" t="s">
        <v>5787</v>
      </c>
      <c r="BM118" s="197" t="s">
        <v>5787</v>
      </c>
      <c r="BN118" s="197" t="s">
        <v>5787</v>
      </c>
      <c r="BO118" s="197" t="s">
        <v>5787</v>
      </c>
      <c r="BP118" s="197" t="s">
        <v>5787</v>
      </c>
      <c r="BQ118" s="197" t="s">
        <v>5787</v>
      </c>
      <c r="BR118" s="197" t="s">
        <v>5787</v>
      </c>
      <c r="BS118" s="197" t="s">
        <v>5787</v>
      </c>
      <c r="BT118" s="196" t="s">
        <v>5787</v>
      </c>
      <c r="BU118" s="197" t="s">
        <v>5787</v>
      </c>
      <c r="BV118" s="197" t="s">
        <v>5787</v>
      </c>
      <c r="BW118" s="197" t="s">
        <v>5787</v>
      </c>
      <c r="BX118" s="197" t="s">
        <v>5787</v>
      </c>
      <c r="BY118" s="197" t="s">
        <v>5787</v>
      </c>
      <c r="BZ118" s="212" t="s">
        <v>5787</v>
      </c>
      <c r="CA118" s="197" t="s">
        <v>5787</v>
      </c>
      <c r="CB118" s="197" t="s">
        <v>5787</v>
      </c>
      <c r="CC118" s="197" t="s">
        <v>5787</v>
      </c>
      <c r="CD118" s="197" t="s">
        <v>5787</v>
      </c>
      <c r="CE118" s="197" t="s">
        <v>5787</v>
      </c>
      <c r="CF118" s="212" t="s">
        <v>5787</v>
      </c>
      <c r="CG118" s="134" t="s">
        <v>5660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5660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5660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5787</v>
      </c>
      <c r="CZ118" s="202" t="s">
        <v>5787</v>
      </c>
      <c r="DA118" s="202" t="s">
        <v>5787</v>
      </c>
      <c r="DB118" s="203" t="s">
        <v>5787</v>
      </c>
      <c r="DC118" s="201" t="s">
        <v>5787</v>
      </c>
      <c r="DD118" s="202" t="s">
        <v>5787</v>
      </c>
      <c r="DE118" s="203" t="s">
        <v>5787</v>
      </c>
      <c r="DF118" s="274" t="s">
        <v>5787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16">
        <v>13</v>
      </c>
      <c r="C119" s="316">
        <v>1986</v>
      </c>
      <c r="D119" s="321" t="s">
        <v>4665</v>
      </c>
      <c r="E119" s="321" t="s">
        <v>4861</v>
      </c>
      <c r="F119" s="316">
        <v>3</v>
      </c>
      <c r="G119" s="316" t="s">
        <v>5903</v>
      </c>
      <c r="H119" s="316" t="s">
        <v>5902</v>
      </c>
      <c r="I119" s="316" t="s">
        <v>6216</v>
      </c>
      <c r="J119" s="284" t="s">
        <v>4472</v>
      </c>
      <c r="K119" s="299" t="s">
        <v>4380</v>
      </c>
      <c r="L119" s="304" t="s">
        <v>5787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5787</v>
      </c>
      <c r="T119" s="64" t="s">
        <v>4417</v>
      </c>
      <c r="U119" s="64" t="s">
        <v>5787</v>
      </c>
      <c r="V119" s="64" t="s">
        <v>4417</v>
      </c>
      <c r="W119" s="64" t="s">
        <v>5787</v>
      </c>
      <c r="X119" s="304" t="s">
        <v>4417</v>
      </c>
      <c r="Y119" s="304" t="s">
        <v>5787</v>
      </c>
      <c r="Z119" s="304" t="s">
        <v>4555</v>
      </c>
      <c r="AA119" s="17">
        <v>10</v>
      </c>
      <c r="AB119" s="225">
        <v>0</v>
      </c>
      <c r="AC119" s="152" t="s">
        <v>5787</v>
      </c>
      <c r="AD119" s="155" t="s">
        <v>4511</v>
      </c>
      <c r="AE119" s="195" t="s">
        <v>5787</v>
      </c>
      <c r="AF119" s="195" t="s">
        <v>5787</v>
      </c>
      <c r="AG119" s="195" t="s">
        <v>5787</v>
      </c>
      <c r="AH119" s="195" t="s">
        <v>5787</v>
      </c>
      <c r="AI119" s="195" t="s">
        <v>5787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5802</v>
      </c>
      <c r="AX119" s="64" t="s">
        <v>6122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6197</v>
      </c>
      <c r="BI119" s="304" t="s">
        <v>6197</v>
      </c>
      <c r="BJ119" s="304">
        <v>2</v>
      </c>
      <c r="BK119" s="304">
        <v>4</v>
      </c>
      <c r="BL119" s="194" t="s">
        <v>5787</v>
      </c>
      <c r="BM119" s="195" t="s">
        <v>5787</v>
      </c>
      <c r="BN119" s="195" t="s">
        <v>5787</v>
      </c>
      <c r="BO119" s="195" t="s">
        <v>5787</v>
      </c>
      <c r="BP119" s="195" t="s">
        <v>5787</v>
      </c>
      <c r="BQ119" s="195" t="s">
        <v>5787</v>
      </c>
      <c r="BR119" s="195" t="s">
        <v>5787</v>
      </c>
      <c r="BS119" s="195" t="s">
        <v>5787</v>
      </c>
      <c r="BT119" s="194" t="s">
        <v>5787</v>
      </c>
      <c r="BU119" s="195" t="s">
        <v>5787</v>
      </c>
      <c r="BV119" s="195" t="s">
        <v>5787</v>
      </c>
      <c r="BW119" s="195" t="s">
        <v>5787</v>
      </c>
      <c r="BX119" s="195" t="s">
        <v>5787</v>
      </c>
      <c r="BY119" s="195" t="s">
        <v>5787</v>
      </c>
      <c r="BZ119" s="213" t="s">
        <v>5787</v>
      </c>
      <c r="CA119" s="195" t="s">
        <v>5787</v>
      </c>
      <c r="CB119" s="195" t="s">
        <v>5787</v>
      </c>
      <c r="CC119" s="195" t="s">
        <v>5787</v>
      </c>
      <c r="CD119" s="195" t="s">
        <v>5787</v>
      </c>
      <c r="CE119" s="195" t="s">
        <v>5787</v>
      </c>
      <c r="CF119" s="213" t="s">
        <v>5787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5787</v>
      </c>
      <c r="CZ119" s="199" t="s">
        <v>5787</v>
      </c>
      <c r="DA119" s="199" t="s">
        <v>5787</v>
      </c>
      <c r="DB119" s="200" t="s">
        <v>5787</v>
      </c>
      <c r="DC119" s="198" t="s">
        <v>5787</v>
      </c>
      <c r="DD119" s="199" t="s">
        <v>5787</v>
      </c>
      <c r="DE119" s="200" t="s">
        <v>5787</v>
      </c>
      <c r="DF119" s="273" t="s">
        <v>5787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6046</v>
      </c>
      <c r="DO119" s="311" t="s">
        <v>4562</v>
      </c>
    </row>
    <row r="120" spans="1:119">
      <c r="A120" s="18">
        <v>115</v>
      </c>
      <c r="B120" s="317"/>
      <c r="C120" s="317"/>
      <c r="D120" s="322"/>
      <c r="E120" s="322"/>
      <c r="F120" s="317"/>
      <c r="G120" s="317"/>
      <c r="H120" s="317"/>
      <c r="I120" s="317"/>
      <c r="J120" s="286" t="s">
        <v>4473</v>
      </c>
      <c r="K120" s="307" t="s">
        <v>4380</v>
      </c>
      <c r="L120" s="305" t="s">
        <v>5787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5787</v>
      </c>
      <c r="T120" s="59" t="s">
        <v>4417</v>
      </c>
      <c r="U120" s="59" t="s">
        <v>5787</v>
      </c>
      <c r="V120" s="59" t="s">
        <v>4417</v>
      </c>
      <c r="W120" s="59" t="s">
        <v>5787</v>
      </c>
      <c r="X120" s="305" t="s">
        <v>4417</v>
      </c>
      <c r="Y120" s="305" t="s">
        <v>5787</v>
      </c>
      <c r="Z120" s="305" t="s">
        <v>4555</v>
      </c>
      <c r="AA120" s="18">
        <v>10</v>
      </c>
      <c r="AB120" s="224">
        <v>0</v>
      </c>
      <c r="AC120" s="140" t="s">
        <v>5787</v>
      </c>
      <c r="AD120" s="156" t="s">
        <v>4511</v>
      </c>
      <c r="AE120" s="197" t="s">
        <v>5787</v>
      </c>
      <c r="AF120" s="197" t="s">
        <v>5787</v>
      </c>
      <c r="AG120" s="197" t="s">
        <v>5787</v>
      </c>
      <c r="AH120" s="197" t="s">
        <v>5787</v>
      </c>
      <c r="AI120" s="197" t="s">
        <v>5787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5802</v>
      </c>
      <c r="AX120" s="59" t="s">
        <v>6122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6197</v>
      </c>
      <c r="BJ120" s="305">
        <v>4</v>
      </c>
      <c r="BK120" s="305">
        <v>6</v>
      </c>
      <c r="BL120" s="196" t="s">
        <v>5787</v>
      </c>
      <c r="BM120" s="197" t="s">
        <v>5787</v>
      </c>
      <c r="BN120" s="197" t="s">
        <v>5787</v>
      </c>
      <c r="BO120" s="197" t="s">
        <v>5787</v>
      </c>
      <c r="BP120" s="197" t="s">
        <v>5787</v>
      </c>
      <c r="BQ120" s="197" t="s">
        <v>5787</v>
      </c>
      <c r="BR120" s="197" t="s">
        <v>5787</v>
      </c>
      <c r="BS120" s="197" t="s">
        <v>5787</v>
      </c>
      <c r="BT120" s="196" t="s">
        <v>5787</v>
      </c>
      <c r="BU120" s="197" t="s">
        <v>5787</v>
      </c>
      <c r="BV120" s="197" t="s">
        <v>5787</v>
      </c>
      <c r="BW120" s="197" t="s">
        <v>5787</v>
      </c>
      <c r="BX120" s="197" t="s">
        <v>5787</v>
      </c>
      <c r="BY120" s="197" t="s">
        <v>5787</v>
      </c>
      <c r="BZ120" s="212" t="s">
        <v>5787</v>
      </c>
      <c r="CA120" s="197" t="s">
        <v>5787</v>
      </c>
      <c r="CB120" s="197" t="s">
        <v>5787</v>
      </c>
      <c r="CC120" s="197" t="s">
        <v>5787</v>
      </c>
      <c r="CD120" s="197" t="s">
        <v>5787</v>
      </c>
      <c r="CE120" s="197" t="s">
        <v>5787</v>
      </c>
      <c r="CF120" s="212" t="s">
        <v>5787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5787</v>
      </c>
      <c r="CZ120" s="202" t="s">
        <v>5787</v>
      </c>
      <c r="DA120" s="202" t="s">
        <v>5787</v>
      </c>
      <c r="DB120" s="203" t="s">
        <v>5787</v>
      </c>
      <c r="DC120" s="201" t="s">
        <v>5787</v>
      </c>
      <c r="DD120" s="202" t="s">
        <v>5787</v>
      </c>
      <c r="DE120" s="203" t="s">
        <v>5787</v>
      </c>
      <c r="DF120" s="274" t="s">
        <v>5787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6046</v>
      </c>
      <c r="DO120" s="312" t="s">
        <v>4562</v>
      </c>
    </row>
    <row r="121" spans="1:119" ht="16.2" thickBot="1">
      <c r="A121" s="14">
        <v>116</v>
      </c>
      <c r="B121" s="318"/>
      <c r="C121" s="318"/>
      <c r="D121" s="330"/>
      <c r="E121" s="330"/>
      <c r="F121" s="318"/>
      <c r="G121" s="318"/>
      <c r="H121" s="318"/>
      <c r="I121" s="318"/>
      <c r="J121" s="285" t="s">
        <v>4474</v>
      </c>
      <c r="K121" s="300" t="s">
        <v>4380</v>
      </c>
      <c r="L121" s="306" t="s">
        <v>5787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5787</v>
      </c>
      <c r="T121" s="86" t="s">
        <v>4417</v>
      </c>
      <c r="U121" s="86" t="s">
        <v>5787</v>
      </c>
      <c r="V121" s="86" t="s">
        <v>4417</v>
      </c>
      <c r="W121" s="86" t="s">
        <v>5787</v>
      </c>
      <c r="X121" s="306" t="s">
        <v>4417</v>
      </c>
      <c r="Y121" s="306" t="s">
        <v>5787</v>
      </c>
      <c r="Z121" s="306" t="s">
        <v>4555</v>
      </c>
      <c r="AA121" s="14">
        <v>10</v>
      </c>
      <c r="AB121" s="226">
        <v>0</v>
      </c>
      <c r="AC121" s="153" t="s">
        <v>5787</v>
      </c>
      <c r="AD121" s="157" t="s">
        <v>4511</v>
      </c>
      <c r="AE121" s="197" t="s">
        <v>5787</v>
      </c>
      <c r="AF121" s="197" t="s">
        <v>5787</v>
      </c>
      <c r="AG121" s="197" t="s">
        <v>5787</v>
      </c>
      <c r="AH121" s="197" t="s">
        <v>5787</v>
      </c>
      <c r="AI121" s="197" t="s">
        <v>5787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5802</v>
      </c>
      <c r="AX121" s="86" t="s">
        <v>6122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5787</v>
      </c>
      <c r="BM121" s="192" t="s">
        <v>5787</v>
      </c>
      <c r="BN121" s="192" t="s">
        <v>5787</v>
      </c>
      <c r="BO121" s="192" t="s">
        <v>5787</v>
      </c>
      <c r="BP121" s="192" t="s">
        <v>5787</v>
      </c>
      <c r="BQ121" s="192" t="s">
        <v>5787</v>
      </c>
      <c r="BR121" s="192" t="s">
        <v>5787</v>
      </c>
      <c r="BS121" s="192" t="s">
        <v>5787</v>
      </c>
      <c r="BT121" s="191" t="s">
        <v>5787</v>
      </c>
      <c r="BU121" s="192" t="s">
        <v>5787</v>
      </c>
      <c r="BV121" s="192" t="s">
        <v>5787</v>
      </c>
      <c r="BW121" s="192" t="s">
        <v>5787</v>
      </c>
      <c r="BX121" s="192" t="s">
        <v>5787</v>
      </c>
      <c r="BY121" s="192" t="s">
        <v>5787</v>
      </c>
      <c r="BZ121" s="214" t="s">
        <v>5787</v>
      </c>
      <c r="CA121" s="192" t="s">
        <v>5787</v>
      </c>
      <c r="CB121" s="192" t="s">
        <v>5787</v>
      </c>
      <c r="CC121" s="192" t="s">
        <v>5787</v>
      </c>
      <c r="CD121" s="192" t="s">
        <v>5787</v>
      </c>
      <c r="CE121" s="192" t="s">
        <v>5787</v>
      </c>
      <c r="CF121" s="214" t="s">
        <v>5787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5787</v>
      </c>
      <c r="CZ121" s="205" t="s">
        <v>5787</v>
      </c>
      <c r="DA121" s="205" t="s">
        <v>5787</v>
      </c>
      <c r="DB121" s="206" t="s">
        <v>5787</v>
      </c>
      <c r="DC121" s="204" t="s">
        <v>5787</v>
      </c>
      <c r="DD121" s="205" t="s">
        <v>5787</v>
      </c>
      <c r="DE121" s="206" t="s">
        <v>5787</v>
      </c>
      <c r="DF121" s="275" t="s">
        <v>5787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4755</v>
      </c>
      <c r="DN121" s="305" t="s">
        <v>6046</v>
      </c>
      <c r="DO121" s="313" t="s">
        <v>4562</v>
      </c>
    </row>
    <row r="122" spans="1:119" ht="15.6" customHeight="1">
      <c r="A122" s="17">
        <v>117</v>
      </c>
      <c r="B122" s="316">
        <v>14</v>
      </c>
      <c r="C122" s="316">
        <v>1987</v>
      </c>
      <c r="D122" s="321" t="s">
        <v>4476</v>
      </c>
      <c r="E122" s="321" t="s">
        <v>4860</v>
      </c>
      <c r="F122" s="316">
        <v>6</v>
      </c>
      <c r="G122" s="316" t="s">
        <v>5901</v>
      </c>
      <c r="H122" s="316" t="s">
        <v>5897</v>
      </c>
      <c r="I122" s="316" t="s">
        <v>6217</v>
      </c>
      <c r="J122" s="284" t="s">
        <v>4411</v>
      </c>
      <c r="K122" s="299" t="s">
        <v>4380</v>
      </c>
      <c r="L122" s="304" t="s">
        <v>5787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6157</v>
      </c>
      <c r="S122" s="304">
        <v>12</v>
      </c>
      <c r="T122" s="64" t="s">
        <v>4417</v>
      </c>
      <c r="U122" s="64" t="s">
        <v>5787</v>
      </c>
      <c r="V122" s="64" t="s">
        <v>4417</v>
      </c>
      <c r="W122" s="64" t="s">
        <v>5787</v>
      </c>
      <c r="X122" s="304" t="s">
        <v>4417</v>
      </c>
      <c r="Y122" s="304" t="s">
        <v>5787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5802</v>
      </c>
      <c r="AX122" s="64" t="s">
        <v>6122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6197</v>
      </c>
      <c r="BJ122" s="304">
        <v>4</v>
      </c>
      <c r="BK122" s="304">
        <v>6</v>
      </c>
      <c r="BL122" s="194" t="s">
        <v>5787</v>
      </c>
      <c r="BM122" s="195" t="s">
        <v>5787</v>
      </c>
      <c r="BN122" s="195" t="s">
        <v>5787</v>
      </c>
      <c r="BO122" s="195" t="s">
        <v>5787</v>
      </c>
      <c r="BP122" s="195" t="s">
        <v>5787</v>
      </c>
      <c r="BQ122" s="195" t="s">
        <v>5787</v>
      </c>
      <c r="BR122" s="195" t="s">
        <v>5787</v>
      </c>
      <c r="BS122" s="195" t="s">
        <v>5787</v>
      </c>
      <c r="BT122" s="194" t="s">
        <v>5787</v>
      </c>
      <c r="BU122" s="195" t="s">
        <v>5787</v>
      </c>
      <c r="BV122" s="195" t="s">
        <v>5787</v>
      </c>
      <c r="BW122" s="195" t="s">
        <v>5787</v>
      </c>
      <c r="BX122" s="195" t="s">
        <v>5787</v>
      </c>
      <c r="BY122" s="195" t="s">
        <v>5787</v>
      </c>
      <c r="BZ122" s="213" t="s">
        <v>5787</v>
      </c>
      <c r="CA122" s="195" t="s">
        <v>5787</v>
      </c>
      <c r="CB122" s="195" t="s">
        <v>5787</v>
      </c>
      <c r="CC122" s="195" t="s">
        <v>5787</v>
      </c>
      <c r="CD122" s="195" t="s">
        <v>5787</v>
      </c>
      <c r="CE122" s="195" t="s">
        <v>5787</v>
      </c>
      <c r="CF122" s="213" t="s">
        <v>5787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5787</v>
      </c>
      <c r="CZ122" s="199" t="s">
        <v>5787</v>
      </c>
      <c r="DA122" s="199" t="s">
        <v>5787</v>
      </c>
      <c r="DB122" s="200" t="s">
        <v>5787</v>
      </c>
      <c r="DC122" s="198" t="s">
        <v>5787</v>
      </c>
      <c r="DD122" s="199" t="s">
        <v>5787</v>
      </c>
      <c r="DE122" s="200" t="s">
        <v>5787</v>
      </c>
      <c r="DF122" s="273" t="s">
        <v>5787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17"/>
      <c r="C123" s="317"/>
      <c r="D123" s="322"/>
      <c r="E123" s="322"/>
      <c r="F123" s="317"/>
      <c r="G123" s="317"/>
      <c r="H123" s="317"/>
      <c r="I123" s="317"/>
      <c r="J123" s="286" t="s">
        <v>4412</v>
      </c>
      <c r="K123" s="307" t="s">
        <v>4380</v>
      </c>
      <c r="L123" s="305" t="s">
        <v>5787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6157</v>
      </c>
      <c r="S123" s="305">
        <v>12</v>
      </c>
      <c r="T123" s="59" t="s">
        <v>4417</v>
      </c>
      <c r="U123" s="59" t="s">
        <v>5787</v>
      </c>
      <c r="V123" s="59" t="s">
        <v>4417</v>
      </c>
      <c r="W123" s="59" t="s">
        <v>5787</v>
      </c>
      <c r="X123" s="305" t="s">
        <v>4417</v>
      </c>
      <c r="Y123" s="305" t="s">
        <v>5787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5802</v>
      </c>
      <c r="AX123" s="59" t="s">
        <v>6122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6197</v>
      </c>
      <c r="BJ123" s="305">
        <v>4</v>
      </c>
      <c r="BK123" s="305">
        <v>6</v>
      </c>
      <c r="BL123" s="196" t="s">
        <v>5787</v>
      </c>
      <c r="BM123" s="197" t="s">
        <v>5787</v>
      </c>
      <c r="BN123" s="197" t="s">
        <v>5787</v>
      </c>
      <c r="BO123" s="197" t="s">
        <v>5787</v>
      </c>
      <c r="BP123" s="197" t="s">
        <v>5787</v>
      </c>
      <c r="BQ123" s="197" t="s">
        <v>5787</v>
      </c>
      <c r="BR123" s="197" t="s">
        <v>5787</v>
      </c>
      <c r="BS123" s="197" t="s">
        <v>5787</v>
      </c>
      <c r="BT123" s="196" t="s">
        <v>5787</v>
      </c>
      <c r="BU123" s="197" t="s">
        <v>5787</v>
      </c>
      <c r="BV123" s="197" t="s">
        <v>5787</v>
      </c>
      <c r="BW123" s="197" t="s">
        <v>5787</v>
      </c>
      <c r="BX123" s="197" t="s">
        <v>5787</v>
      </c>
      <c r="BY123" s="197" t="s">
        <v>5787</v>
      </c>
      <c r="BZ123" s="212" t="s">
        <v>5787</v>
      </c>
      <c r="CA123" s="197" t="s">
        <v>5787</v>
      </c>
      <c r="CB123" s="197" t="s">
        <v>5787</v>
      </c>
      <c r="CC123" s="197" t="s">
        <v>5787</v>
      </c>
      <c r="CD123" s="197" t="s">
        <v>5787</v>
      </c>
      <c r="CE123" s="197" t="s">
        <v>5787</v>
      </c>
      <c r="CF123" s="212" t="s">
        <v>5787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5787</v>
      </c>
      <c r="CZ123" s="202" t="s">
        <v>5787</v>
      </c>
      <c r="DA123" s="202" t="s">
        <v>5787</v>
      </c>
      <c r="DB123" s="203" t="s">
        <v>5787</v>
      </c>
      <c r="DC123" s="201" t="s">
        <v>5787</v>
      </c>
      <c r="DD123" s="202" t="s">
        <v>5787</v>
      </c>
      <c r="DE123" s="203" t="s">
        <v>5787</v>
      </c>
      <c r="DF123" s="274" t="s">
        <v>5787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17"/>
      <c r="C124" s="317"/>
      <c r="D124" s="322"/>
      <c r="E124" s="322"/>
      <c r="F124" s="317"/>
      <c r="G124" s="317"/>
      <c r="H124" s="317"/>
      <c r="I124" s="317"/>
      <c r="J124" s="286" t="s">
        <v>4413</v>
      </c>
      <c r="K124" s="307" t="s">
        <v>4380</v>
      </c>
      <c r="L124" s="305" t="s">
        <v>5787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6157</v>
      </c>
      <c r="S124" s="305">
        <v>12</v>
      </c>
      <c r="T124" s="59" t="s">
        <v>4417</v>
      </c>
      <c r="U124" s="59" t="s">
        <v>5787</v>
      </c>
      <c r="V124" s="59" t="s">
        <v>4417</v>
      </c>
      <c r="W124" s="59" t="s">
        <v>5787</v>
      </c>
      <c r="X124" s="305" t="s">
        <v>4417</v>
      </c>
      <c r="Y124" s="305" t="s">
        <v>5787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5802</v>
      </c>
      <c r="AX124" s="59" t="s">
        <v>6122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6197</v>
      </c>
      <c r="BJ124" s="305">
        <v>4</v>
      </c>
      <c r="BK124" s="305">
        <v>6</v>
      </c>
      <c r="BL124" s="196" t="s">
        <v>5787</v>
      </c>
      <c r="BM124" s="197" t="s">
        <v>5787</v>
      </c>
      <c r="BN124" s="197" t="s">
        <v>5787</v>
      </c>
      <c r="BO124" s="197" t="s">
        <v>5787</v>
      </c>
      <c r="BP124" s="197" t="s">
        <v>5787</v>
      </c>
      <c r="BQ124" s="197" t="s">
        <v>5787</v>
      </c>
      <c r="BR124" s="197" t="s">
        <v>5787</v>
      </c>
      <c r="BS124" s="197" t="s">
        <v>5787</v>
      </c>
      <c r="BT124" s="196" t="s">
        <v>5787</v>
      </c>
      <c r="BU124" s="197" t="s">
        <v>5787</v>
      </c>
      <c r="BV124" s="197" t="s">
        <v>5787</v>
      </c>
      <c r="BW124" s="197" t="s">
        <v>5787</v>
      </c>
      <c r="BX124" s="197" t="s">
        <v>5787</v>
      </c>
      <c r="BY124" s="197" t="s">
        <v>5787</v>
      </c>
      <c r="BZ124" s="212" t="s">
        <v>5787</v>
      </c>
      <c r="CA124" s="197" t="s">
        <v>5787</v>
      </c>
      <c r="CB124" s="197" t="s">
        <v>5787</v>
      </c>
      <c r="CC124" s="197" t="s">
        <v>5787</v>
      </c>
      <c r="CD124" s="197" t="s">
        <v>5787</v>
      </c>
      <c r="CE124" s="197" t="s">
        <v>5787</v>
      </c>
      <c r="CF124" s="212" t="s">
        <v>5787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5787</v>
      </c>
      <c r="CZ124" s="202" t="s">
        <v>5787</v>
      </c>
      <c r="DA124" s="202" t="s">
        <v>5787</v>
      </c>
      <c r="DB124" s="203" t="s">
        <v>5787</v>
      </c>
      <c r="DC124" s="201" t="s">
        <v>5787</v>
      </c>
      <c r="DD124" s="202" t="s">
        <v>5787</v>
      </c>
      <c r="DE124" s="203" t="s">
        <v>5787</v>
      </c>
      <c r="DF124" s="274" t="s">
        <v>5787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17"/>
      <c r="C125" s="317"/>
      <c r="D125" s="322"/>
      <c r="E125" s="322"/>
      <c r="F125" s="317"/>
      <c r="G125" s="317"/>
      <c r="H125" s="317"/>
      <c r="I125" s="317"/>
      <c r="J125" s="286" t="s">
        <v>4416</v>
      </c>
      <c r="K125" s="307" t="s">
        <v>4380</v>
      </c>
      <c r="L125" s="305" t="s">
        <v>5787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6157</v>
      </c>
      <c r="S125" s="305">
        <v>12</v>
      </c>
      <c r="T125" s="59" t="s">
        <v>4417</v>
      </c>
      <c r="U125" s="59" t="s">
        <v>5787</v>
      </c>
      <c r="V125" s="59" t="s">
        <v>4417</v>
      </c>
      <c r="W125" s="59" t="s">
        <v>5787</v>
      </c>
      <c r="X125" s="305" t="s">
        <v>4417</v>
      </c>
      <c r="Y125" s="305" t="s">
        <v>5787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5802</v>
      </c>
      <c r="AX125" s="59" t="s">
        <v>6122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6197</v>
      </c>
      <c r="BJ125" s="305">
        <v>4</v>
      </c>
      <c r="BK125" s="305">
        <v>6</v>
      </c>
      <c r="BL125" s="196" t="s">
        <v>5787</v>
      </c>
      <c r="BM125" s="197" t="s">
        <v>5787</v>
      </c>
      <c r="BN125" s="197" t="s">
        <v>5787</v>
      </c>
      <c r="BO125" s="197" t="s">
        <v>5787</v>
      </c>
      <c r="BP125" s="197" t="s">
        <v>5787</v>
      </c>
      <c r="BQ125" s="197" t="s">
        <v>5787</v>
      </c>
      <c r="BR125" s="197" t="s">
        <v>5787</v>
      </c>
      <c r="BS125" s="197" t="s">
        <v>5787</v>
      </c>
      <c r="BT125" s="196" t="s">
        <v>5787</v>
      </c>
      <c r="BU125" s="197" t="s">
        <v>5787</v>
      </c>
      <c r="BV125" s="197" t="s">
        <v>5787</v>
      </c>
      <c r="BW125" s="197" t="s">
        <v>5787</v>
      </c>
      <c r="BX125" s="197" t="s">
        <v>5787</v>
      </c>
      <c r="BY125" s="197" t="s">
        <v>5787</v>
      </c>
      <c r="BZ125" s="212" t="s">
        <v>5787</v>
      </c>
      <c r="CA125" s="197" t="s">
        <v>5787</v>
      </c>
      <c r="CB125" s="197" t="s">
        <v>5787</v>
      </c>
      <c r="CC125" s="197" t="s">
        <v>5787</v>
      </c>
      <c r="CD125" s="197" t="s">
        <v>5787</v>
      </c>
      <c r="CE125" s="197" t="s">
        <v>5787</v>
      </c>
      <c r="CF125" s="212" t="s">
        <v>5787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5787</v>
      </c>
      <c r="CZ125" s="202" t="s">
        <v>5787</v>
      </c>
      <c r="DA125" s="202" t="s">
        <v>5787</v>
      </c>
      <c r="DB125" s="203" t="s">
        <v>5787</v>
      </c>
      <c r="DC125" s="201" t="s">
        <v>5787</v>
      </c>
      <c r="DD125" s="202" t="s">
        <v>5787</v>
      </c>
      <c r="DE125" s="203" t="s">
        <v>5787</v>
      </c>
      <c r="DF125" s="274" t="s">
        <v>5787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17"/>
      <c r="C126" s="317"/>
      <c r="D126" s="322"/>
      <c r="E126" s="322"/>
      <c r="F126" s="317"/>
      <c r="G126" s="317"/>
      <c r="H126" s="317"/>
      <c r="I126" s="317"/>
      <c r="J126" s="286" t="s">
        <v>4477</v>
      </c>
      <c r="K126" s="307" t="s">
        <v>4380</v>
      </c>
      <c r="L126" s="305" t="s">
        <v>5787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6157</v>
      </c>
      <c r="S126" s="305">
        <v>12</v>
      </c>
      <c r="T126" s="59" t="s">
        <v>4417</v>
      </c>
      <c r="U126" s="59" t="s">
        <v>5787</v>
      </c>
      <c r="V126" s="59" t="s">
        <v>4417</v>
      </c>
      <c r="W126" s="59" t="s">
        <v>5787</v>
      </c>
      <c r="X126" s="305" t="s">
        <v>4417</v>
      </c>
      <c r="Y126" s="305" t="s">
        <v>5787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5802</v>
      </c>
      <c r="AX126" s="59" t="s">
        <v>6122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6197</v>
      </c>
      <c r="BJ126" s="305">
        <v>4</v>
      </c>
      <c r="BK126" s="305">
        <v>6</v>
      </c>
      <c r="BL126" s="196" t="s">
        <v>5787</v>
      </c>
      <c r="BM126" s="197" t="s">
        <v>5787</v>
      </c>
      <c r="BN126" s="197" t="s">
        <v>5787</v>
      </c>
      <c r="BO126" s="197" t="s">
        <v>5787</v>
      </c>
      <c r="BP126" s="197" t="s">
        <v>5787</v>
      </c>
      <c r="BQ126" s="197" t="s">
        <v>5787</v>
      </c>
      <c r="BR126" s="197" t="s">
        <v>5787</v>
      </c>
      <c r="BS126" s="197" t="s">
        <v>5787</v>
      </c>
      <c r="BT126" s="196" t="s">
        <v>5787</v>
      </c>
      <c r="BU126" s="197" t="s">
        <v>5787</v>
      </c>
      <c r="BV126" s="197" t="s">
        <v>5787</v>
      </c>
      <c r="BW126" s="197" t="s">
        <v>5787</v>
      </c>
      <c r="BX126" s="197" t="s">
        <v>5787</v>
      </c>
      <c r="BY126" s="197" t="s">
        <v>5787</v>
      </c>
      <c r="BZ126" s="212" t="s">
        <v>5787</v>
      </c>
      <c r="CA126" s="197" t="s">
        <v>5787</v>
      </c>
      <c r="CB126" s="197" t="s">
        <v>5787</v>
      </c>
      <c r="CC126" s="197" t="s">
        <v>5787</v>
      </c>
      <c r="CD126" s="197" t="s">
        <v>5787</v>
      </c>
      <c r="CE126" s="197" t="s">
        <v>5787</v>
      </c>
      <c r="CF126" s="212" t="s">
        <v>5787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5787</v>
      </c>
      <c r="CZ126" s="202" t="s">
        <v>5787</v>
      </c>
      <c r="DA126" s="202" t="s">
        <v>5787</v>
      </c>
      <c r="DB126" s="203" t="s">
        <v>5787</v>
      </c>
      <c r="DC126" s="201" t="s">
        <v>5787</v>
      </c>
      <c r="DD126" s="202" t="s">
        <v>5787</v>
      </c>
      <c r="DE126" s="203" t="s">
        <v>5787</v>
      </c>
      <c r="DF126" s="274" t="s">
        <v>5787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17"/>
      <c r="C127" s="317"/>
      <c r="D127" s="322"/>
      <c r="E127" s="322"/>
      <c r="F127" s="317"/>
      <c r="G127" s="317"/>
      <c r="H127" s="317"/>
      <c r="I127" s="317"/>
      <c r="J127" s="285" t="s">
        <v>4478</v>
      </c>
      <c r="K127" s="300" t="s">
        <v>4380</v>
      </c>
      <c r="L127" s="306" t="s">
        <v>5787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6157</v>
      </c>
      <c r="S127" s="306">
        <v>12</v>
      </c>
      <c r="T127" s="86" t="s">
        <v>4417</v>
      </c>
      <c r="U127" s="86" t="s">
        <v>5787</v>
      </c>
      <c r="V127" s="86" t="s">
        <v>4417</v>
      </c>
      <c r="W127" s="86" t="s">
        <v>5787</v>
      </c>
      <c r="X127" s="306" t="s">
        <v>4417</v>
      </c>
      <c r="Y127" s="306" t="s">
        <v>5787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5802</v>
      </c>
      <c r="AX127" s="86" t="s">
        <v>6122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6197</v>
      </c>
      <c r="BJ127" s="306">
        <v>4</v>
      </c>
      <c r="BK127" s="306">
        <v>6</v>
      </c>
      <c r="BL127" s="191" t="s">
        <v>5787</v>
      </c>
      <c r="BM127" s="192" t="s">
        <v>5787</v>
      </c>
      <c r="BN127" s="192" t="s">
        <v>5787</v>
      </c>
      <c r="BO127" s="192" t="s">
        <v>5787</v>
      </c>
      <c r="BP127" s="192" t="s">
        <v>5787</v>
      </c>
      <c r="BQ127" s="192" t="s">
        <v>5787</v>
      </c>
      <c r="BR127" s="192" t="s">
        <v>5787</v>
      </c>
      <c r="BS127" s="192" t="s">
        <v>5787</v>
      </c>
      <c r="BT127" s="191" t="s">
        <v>5787</v>
      </c>
      <c r="BU127" s="192" t="s">
        <v>5787</v>
      </c>
      <c r="BV127" s="192" t="s">
        <v>5787</v>
      </c>
      <c r="BW127" s="192" t="s">
        <v>5787</v>
      </c>
      <c r="BX127" s="192" t="s">
        <v>5787</v>
      </c>
      <c r="BY127" s="192" t="s">
        <v>5787</v>
      </c>
      <c r="BZ127" s="214" t="s">
        <v>5787</v>
      </c>
      <c r="CA127" s="192" t="s">
        <v>5787</v>
      </c>
      <c r="CB127" s="192" t="s">
        <v>5787</v>
      </c>
      <c r="CC127" s="192" t="s">
        <v>5787</v>
      </c>
      <c r="CD127" s="192" t="s">
        <v>5787</v>
      </c>
      <c r="CE127" s="192" t="s">
        <v>5787</v>
      </c>
      <c r="CF127" s="214" t="s">
        <v>5787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5787</v>
      </c>
      <c r="CZ127" s="205" t="s">
        <v>5787</v>
      </c>
      <c r="DA127" s="205" t="s">
        <v>5787</v>
      </c>
      <c r="DB127" s="206" t="s">
        <v>5787</v>
      </c>
      <c r="DC127" s="204" t="s">
        <v>5787</v>
      </c>
      <c r="DD127" s="205" t="s">
        <v>5787</v>
      </c>
      <c r="DE127" s="206" t="s">
        <v>5787</v>
      </c>
      <c r="DF127" s="275" t="s">
        <v>5787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31">
        <v>15</v>
      </c>
      <c r="C128" s="331">
        <v>1987</v>
      </c>
      <c r="D128" s="321" t="s">
        <v>4666</v>
      </c>
      <c r="E128" s="321" t="s">
        <v>4859</v>
      </c>
      <c r="F128" s="390">
        <v>3</v>
      </c>
      <c r="G128" s="331" t="s">
        <v>5904</v>
      </c>
      <c r="H128" s="331" t="s">
        <v>5897</v>
      </c>
      <c r="I128" s="331" t="s">
        <v>6218</v>
      </c>
      <c r="J128" s="286" t="s">
        <v>4423</v>
      </c>
      <c r="K128" s="299" t="s">
        <v>4380</v>
      </c>
      <c r="L128" s="305" t="s">
        <v>5787</v>
      </c>
      <c r="M128" s="307" t="s">
        <v>4504</v>
      </c>
      <c r="N128" s="305" t="s">
        <v>4697</v>
      </c>
      <c r="O128" s="18" t="s">
        <v>4502</v>
      </c>
      <c r="P128" s="305" t="s">
        <v>6301</v>
      </c>
      <c r="Q128" s="305" t="s">
        <v>4417</v>
      </c>
      <c r="R128" s="305" t="s">
        <v>6301</v>
      </c>
      <c r="S128" s="305" t="s">
        <v>5787</v>
      </c>
      <c r="T128" s="59" t="s">
        <v>4417</v>
      </c>
      <c r="U128" s="59" t="s">
        <v>5787</v>
      </c>
      <c r="V128" s="59" t="s">
        <v>4417</v>
      </c>
      <c r="W128" s="59" t="s">
        <v>5787</v>
      </c>
      <c r="X128" s="305" t="s">
        <v>4417</v>
      </c>
      <c r="Y128" s="305" t="s">
        <v>5787</v>
      </c>
      <c r="Z128" s="305" t="s">
        <v>6042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5802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6301</v>
      </c>
      <c r="BH128" s="21" t="s">
        <v>4462</v>
      </c>
      <c r="BI128" s="305" t="s">
        <v>6197</v>
      </c>
      <c r="BJ128" s="305">
        <v>4</v>
      </c>
      <c r="BK128" s="10">
        <v>6</v>
      </c>
      <c r="BL128" s="196" t="s">
        <v>5787</v>
      </c>
      <c r="BM128" s="197" t="s">
        <v>5787</v>
      </c>
      <c r="BN128" s="197" t="s">
        <v>5787</v>
      </c>
      <c r="BO128" s="197" t="s">
        <v>5787</v>
      </c>
      <c r="BP128" s="197" t="s">
        <v>5787</v>
      </c>
      <c r="BQ128" s="197" t="s">
        <v>5787</v>
      </c>
      <c r="BR128" s="197" t="s">
        <v>5787</v>
      </c>
      <c r="BS128" s="197" t="s">
        <v>5787</v>
      </c>
      <c r="BT128" s="196" t="s">
        <v>5787</v>
      </c>
      <c r="BU128" s="197" t="s">
        <v>5787</v>
      </c>
      <c r="BV128" s="197" t="s">
        <v>5787</v>
      </c>
      <c r="BW128" s="197" t="s">
        <v>5787</v>
      </c>
      <c r="BX128" s="197" t="s">
        <v>5787</v>
      </c>
      <c r="BY128" s="197" t="s">
        <v>5787</v>
      </c>
      <c r="BZ128" s="212" t="s">
        <v>5787</v>
      </c>
      <c r="CA128" s="197" t="s">
        <v>5787</v>
      </c>
      <c r="CB128" s="197" t="s">
        <v>5787</v>
      </c>
      <c r="CC128" s="197" t="s">
        <v>5787</v>
      </c>
      <c r="CD128" s="197" t="s">
        <v>5787</v>
      </c>
      <c r="CE128" s="197" t="s">
        <v>5787</v>
      </c>
      <c r="CF128" s="212" t="s">
        <v>5787</v>
      </c>
      <c r="CG128" s="305" t="s">
        <v>6303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6303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6303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5787</v>
      </c>
      <c r="CZ128" s="202" t="s">
        <v>5787</v>
      </c>
      <c r="DA128" s="202" t="s">
        <v>5787</v>
      </c>
      <c r="DB128" s="203" t="s">
        <v>5787</v>
      </c>
      <c r="DC128" s="201" t="s">
        <v>5787</v>
      </c>
      <c r="DD128" s="202" t="s">
        <v>5787</v>
      </c>
      <c r="DE128" s="203" t="s">
        <v>5787</v>
      </c>
      <c r="DF128" s="274" t="s">
        <v>5787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4766</v>
      </c>
      <c r="DN128" s="304" t="s">
        <v>6046</v>
      </c>
      <c r="DO128" s="311" t="s">
        <v>4562</v>
      </c>
    </row>
    <row r="129" spans="1:119">
      <c r="A129" s="18">
        <v>124</v>
      </c>
      <c r="B129" s="332"/>
      <c r="C129" s="332"/>
      <c r="D129" s="322"/>
      <c r="E129" s="322"/>
      <c r="F129" s="391"/>
      <c r="G129" s="332"/>
      <c r="H129" s="332"/>
      <c r="I129" s="332"/>
      <c r="J129" s="286" t="s">
        <v>4424</v>
      </c>
      <c r="K129" s="307" t="s">
        <v>4380</v>
      </c>
      <c r="L129" s="305" t="s">
        <v>5787</v>
      </c>
      <c r="M129" s="307" t="s">
        <v>4504</v>
      </c>
      <c r="N129" s="305" t="s">
        <v>4697</v>
      </c>
      <c r="O129" s="18" t="s">
        <v>4502</v>
      </c>
      <c r="P129" s="305" t="s">
        <v>6301</v>
      </c>
      <c r="Q129" s="305" t="s">
        <v>4417</v>
      </c>
      <c r="R129" s="305" t="s">
        <v>6301</v>
      </c>
      <c r="S129" s="305" t="s">
        <v>5787</v>
      </c>
      <c r="T129" s="59" t="s">
        <v>4417</v>
      </c>
      <c r="U129" s="59" t="s">
        <v>5787</v>
      </c>
      <c r="V129" s="59" t="s">
        <v>4417</v>
      </c>
      <c r="W129" s="59" t="s">
        <v>5787</v>
      </c>
      <c r="X129" s="305" t="s">
        <v>4417</v>
      </c>
      <c r="Y129" s="305" t="s">
        <v>5787</v>
      </c>
      <c r="Z129" s="305" t="s">
        <v>6042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5802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6301</v>
      </c>
      <c r="BH129" s="21" t="s">
        <v>4462</v>
      </c>
      <c r="BI129" s="305" t="s">
        <v>6197</v>
      </c>
      <c r="BJ129" s="305">
        <v>4</v>
      </c>
      <c r="BK129" s="10">
        <v>6</v>
      </c>
      <c r="BL129" s="196" t="s">
        <v>5787</v>
      </c>
      <c r="BM129" s="197" t="s">
        <v>5787</v>
      </c>
      <c r="BN129" s="197" t="s">
        <v>5787</v>
      </c>
      <c r="BO129" s="197" t="s">
        <v>5787</v>
      </c>
      <c r="BP129" s="197" t="s">
        <v>5787</v>
      </c>
      <c r="BQ129" s="197" t="s">
        <v>5787</v>
      </c>
      <c r="BR129" s="197" t="s">
        <v>5787</v>
      </c>
      <c r="BS129" s="197" t="s">
        <v>5787</v>
      </c>
      <c r="BT129" s="196" t="s">
        <v>5787</v>
      </c>
      <c r="BU129" s="197" t="s">
        <v>5787</v>
      </c>
      <c r="BV129" s="197" t="s">
        <v>5787</v>
      </c>
      <c r="BW129" s="197" t="s">
        <v>5787</v>
      </c>
      <c r="BX129" s="197" t="s">
        <v>5787</v>
      </c>
      <c r="BY129" s="197" t="s">
        <v>5787</v>
      </c>
      <c r="BZ129" s="212" t="s">
        <v>5787</v>
      </c>
      <c r="CA129" s="197" t="s">
        <v>5787</v>
      </c>
      <c r="CB129" s="197" t="s">
        <v>5787</v>
      </c>
      <c r="CC129" s="197" t="s">
        <v>5787</v>
      </c>
      <c r="CD129" s="197" t="s">
        <v>5787</v>
      </c>
      <c r="CE129" s="197" t="s">
        <v>5787</v>
      </c>
      <c r="CF129" s="212" t="s">
        <v>5787</v>
      </c>
      <c r="CG129" s="305" t="s">
        <v>6303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6303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6303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5787</v>
      </c>
      <c r="CZ129" s="202" t="s">
        <v>5787</v>
      </c>
      <c r="DA129" s="202" t="s">
        <v>5787</v>
      </c>
      <c r="DB129" s="203" t="s">
        <v>5787</v>
      </c>
      <c r="DC129" s="201" t="s">
        <v>5787</v>
      </c>
      <c r="DD129" s="202" t="s">
        <v>5787</v>
      </c>
      <c r="DE129" s="203" t="s">
        <v>5787</v>
      </c>
      <c r="DF129" s="274" t="s">
        <v>5787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4755</v>
      </c>
      <c r="DN129" s="305" t="s">
        <v>6046</v>
      </c>
      <c r="DO129" s="312" t="s">
        <v>4562</v>
      </c>
    </row>
    <row r="130" spans="1:119" ht="16.2" thickBot="1">
      <c r="A130" s="18">
        <v>125</v>
      </c>
      <c r="B130" s="333"/>
      <c r="C130" s="333"/>
      <c r="D130" s="330"/>
      <c r="E130" s="330"/>
      <c r="F130" s="392"/>
      <c r="G130" s="333"/>
      <c r="H130" s="333"/>
      <c r="I130" s="333"/>
      <c r="J130" s="286" t="s">
        <v>4425</v>
      </c>
      <c r="K130" s="307" t="s">
        <v>4380</v>
      </c>
      <c r="L130" s="305" t="s">
        <v>5787</v>
      </c>
      <c r="M130" s="307" t="s">
        <v>4504</v>
      </c>
      <c r="N130" s="305" t="s">
        <v>4697</v>
      </c>
      <c r="O130" s="18" t="s">
        <v>4503</v>
      </c>
      <c r="P130" s="305" t="s">
        <v>6301</v>
      </c>
      <c r="Q130" s="305" t="s">
        <v>4417</v>
      </c>
      <c r="R130" s="305" t="s">
        <v>6301</v>
      </c>
      <c r="S130" s="305" t="s">
        <v>5787</v>
      </c>
      <c r="T130" s="59" t="s">
        <v>4417</v>
      </c>
      <c r="U130" s="59" t="s">
        <v>5787</v>
      </c>
      <c r="V130" s="59" t="s">
        <v>4417</v>
      </c>
      <c r="W130" s="59" t="s">
        <v>5787</v>
      </c>
      <c r="X130" s="305" t="s">
        <v>4417</v>
      </c>
      <c r="Y130" s="305" t="s">
        <v>5787</v>
      </c>
      <c r="Z130" s="305" t="s">
        <v>6042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5802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6301</v>
      </c>
      <c r="BH130" s="21" t="s">
        <v>4462</v>
      </c>
      <c r="BI130" s="305" t="s">
        <v>6197</v>
      </c>
      <c r="BJ130" s="305">
        <v>4</v>
      </c>
      <c r="BK130" s="10">
        <v>6</v>
      </c>
      <c r="BL130" s="196" t="s">
        <v>5787</v>
      </c>
      <c r="BM130" s="197" t="s">
        <v>5787</v>
      </c>
      <c r="BN130" s="197" t="s">
        <v>5787</v>
      </c>
      <c r="BO130" s="197" t="s">
        <v>5787</v>
      </c>
      <c r="BP130" s="197" t="s">
        <v>5787</v>
      </c>
      <c r="BQ130" s="197" t="s">
        <v>5787</v>
      </c>
      <c r="BR130" s="197" t="s">
        <v>5787</v>
      </c>
      <c r="BS130" s="197" t="s">
        <v>5787</v>
      </c>
      <c r="BT130" s="196" t="s">
        <v>5787</v>
      </c>
      <c r="BU130" s="197" t="s">
        <v>5787</v>
      </c>
      <c r="BV130" s="197" t="s">
        <v>5787</v>
      </c>
      <c r="BW130" s="197" t="s">
        <v>5787</v>
      </c>
      <c r="BX130" s="197" t="s">
        <v>5787</v>
      </c>
      <c r="BY130" s="197" t="s">
        <v>5787</v>
      </c>
      <c r="BZ130" s="212" t="s">
        <v>5787</v>
      </c>
      <c r="CA130" s="197" t="s">
        <v>5787</v>
      </c>
      <c r="CB130" s="197" t="s">
        <v>5787</v>
      </c>
      <c r="CC130" s="197" t="s">
        <v>5787</v>
      </c>
      <c r="CD130" s="197" t="s">
        <v>5787</v>
      </c>
      <c r="CE130" s="197" t="s">
        <v>5787</v>
      </c>
      <c r="CF130" s="212" t="s">
        <v>5787</v>
      </c>
      <c r="CG130" s="305" t="s">
        <v>6303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6303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6303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5787</v>
      </c>
      <c r="CZ130" s="202" t="s">
        <v>5787</v>
      </c>
      <c r="DA130" s="202" t="s">
        <v>5787</v>
      </c>
      <c r="DB130" s="203" t="s">
        <v>5787</v>
      </c>
      <c r="DC130" s="201" t="s">
        <v>5787</v>
      </c>
      <c r="DD130" s="202" t="s">
        <v>5787</v>
      </c>
      <c r="DE130" s="203" t="s">
        <v>5787</v>
      </c>
      <c r="DF130" s="274" t="s">
        <v>5787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6046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4858</v>
      </c>
      <c r="F131" s="128">
        <v>1</v>
      </c>
      <c r="G131" s="11" t="s">
        <v>5904</v>
      </c>
      <c r="H131" s="11" t="s">
        <v>5897</v>
      </c>
      <c r="I131" s="11" t="s">
        <v>6219</v>
      </c>
      <c r="J131" s="287" t="s">
        <v>4508</v>
      </c>
      <c r="K131" s="9" t="s">
        <v>4380</v>
      </c>
      <c r="L131" s="107" t="s">
        <v>5787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5787</v>
      </c>
      <c r="T131" s="154" t="s">
        <v>4417</v>
      </c>
      <c r="U131" s="154" t="s">
        <v>5787</v>
      </c>
      <c r="V131" s="154" t="s">
        <v>4417</v>
      </c>
      <c r="W131" s="154" t="s">
        <v>5787</v>
      </c>
      <c r="X131" s="107" t="s">
        <v>4417</v>
      </c>
      <c r="Y131" s="107" t="s">
        <v>5787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5802</v>
      </c>
      <c r="AX131" s="107" t="s">
        <v>4495</v>
      </c>
      <c r="AY131" s="107" t="s">
        <v>6122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6197</v>
      </c>
      <c r="BJ131" s="107">
        <v>4</v>
      </c>
      <c r="BK131" s="125">
        <v>6</v>
      </c>
      <c r="BL131" s="215" t="s">
        <v>5787</v>
      </c>
      <c r="BM131" s="216" t="s">
        <v>5787</v>
      </c>
      <c r="BN131" s="216" t="s">
        <v>5787</v>
      </c>
      <c r="BO131" s="216" t="s">
        <v>5787</v>
      </c>
      <c r="BP131" s="216" t="s">
        <v>5787</v>
      </c>
      <c r="BQ131" s="216" t="s">
        <v>5787</v>
      </c>
      <c r="BR131" s="216" t="s">
        <v>5787</v>
      </c>
      <c r="BS131" s="216" t="s">
        <v>5787</v>
      </c>
      <c r="BT131" s="215" t="s">
        <v>5787</v>
      </c>
      <c r="BU131" s="216" t="s">
        <v>5787</v>
      </c>
      <c r="BV131" s="216" t="s">
        <v>5787</v>
      </c>
      <c r="BW131" s="216" t="s">
        <v>5787</v>
      </c>
      <c r="BX131" s="216" t="s">
        <v>5787</v>
      </c>
      <c r="BY131" s="216" t="s">
        <v>5787</v>
      </c>
      <c r="BZ131" s="217" t="s">
        <v>5787</v>
      </c>
      <c r="CA131" s="216" t="s">
        <v>5787</v>
      </c>
      <c r="CB131" s="216" t="s">
        <v>5787</v>
      </c>
      <c r="CC131" s="216" t="s">
        <v>5787</v>
      </c>
      <c r="CD131" s="216" t="s">
        <v>5787</v>
      </c>
      <c r="CE131" s="216" t="s">
        <v>5787</v>
      </c>
      <c r="CF131" s="217" t="s">
        <v>5787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5787</v>
      </c>
      <c r="CZ131" s="208" t="s">
        <v>5787</v>
      </c>
      <c r="DA131" s="208" t="s">
        <v>5787</v>
      </c>
      <c r="DB131" s="209" t="s">
        <v>5787</v>
      </c>
      <c r="DC131" s="207" t="s">
        <v>5787</v>
      </c>
      <c r="DD131" s="208" t="s">
        <v>5787</v>
      </c>
      <c r="DE131" s="209" t="s">
        <v>5787</v>
      </c>
      <c r="DF131" s="276" t="s">
        <v>5787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4761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16">
        <v>17</v>
      </c>
      <c r="C132" s="316">
        <v>1989</v>
      </c>
      <c r="D132" s="321" t="s">
        <v>4529</v>
      </c>
      <c r="E132" s="321" t="s">
        <v>4857</v>
      </c>
      <c r="F132" s="316">
        <v>5</v>
      </c>
      <c r="G132" s="316" t="s">
        <v>5905</v>
      </c>
      <c r="H132" s="316" t="s">
        <v>5899</v>
      </c>
      <c r="I132" s="316" t="s">
        <v>6220</v>
      </c>
      <c r="J132" s="284" t="s">
        <v>4550</v>
      </c>
      <c r="K132" s="299" t="s">
        <v>4380</v>
      </c>
      <c r="L132" s="304" t="s">
        <v>5787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5787</v>
      </c>
      <c r="T132" s="64" t="s">
        <v>4417</v>
      </c>
      <c r="U132" s="64" t="s">
        <v>5787</v>
      </c>
      <c r="V132" s="64" t="s">
        <v>4417</v>
      </c>
      <c r="W132" s="64" t="s">
        <v>5787</v>
      </c>
      <c r="X132" s="304" t="s">
        <v>4417</v>
      </c>
      <c r="Y132" s="304" t="s">
        <v>5787</v>
      </c>
      <c r="Z132" s="304" t="s">
        <v>4555</v>
      </c>
      <c r="AA132" s="17">
        <v>6</v>
      </c>
      <c r="AB132" s="225">
        <v>0</v>
      </c>
      <c r="AC132" s="18" t="s">
        <v>5787</v>
      </c>
      <c r="AD132" s="194" t="s">
        <v>5787</v>
      </c>
      <c r="AE132" s="195" t="s">
        <v>5787</v>
      </c>
      <c r="AF132" s="195" t="s">
        <v>5787</v>
      </c>
      <c r="AG132" s="195" t="s">
        <v>5787</v>
      </c>
      <c r="AH132" s="195" t="s">
        <v>5787</v>
      </c>
      <c r="AI132" s="195" t="s">
        <v>5787</v>
      </c>
      <c r="AJ132" s="299" t="s">
        <v>5457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5802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6198</v>
      </c>
      <c r="BI132" s="304" t="s">
        <v>6197</v>
      </c>
      <c r="BJ132" s="304">
        <v>6</v>
      </c>
      <c r="BK132" s="304">
        <v>8</v>
      </c>
      <c r="BL132" s="194" t="s">
        <v>5787</v>
      </c>
      <c r="BM132" s="195" t="s">
        <v>5787</v>
      </c>
      <c r="BN132" s="195" t="s">
        <v>5787</v>
      </c>
      <c r="BO132" s="195" t="s">
        <v>5787</v>
      </c>
      <c r="BP132" s="195" t="s">
        <v>5787</v>
      </c>
      <c r="BQ132" s="195" t="s">
        <v>5787</v>
      </c>
      <c r="BR132" s="195" t="s">
        <v>5787</v>
      </c>
      <c r="BS132" s="195" t="s">
        <v>5787</v>
      </c>
      <c r="BT132" s="194" t="s">
        <v>5787</v>
      </c>
      <c r="BU132" s="195" t="s">
        <v>5787</v>
      </c>
      <c r="BV132" s="195" t="s">
        <v>5787</v>
      </c>
      <c r="BW132" s="195" t="s">
        <v>5787</v>
      </c>
      <c r="BX132" s="195" t="s">
        <v>5787</v>
      </c>
      <c r="BY132" s="195" t="s">
        <v>5787</v>
      </c>
      <c r="BZ132" s="213" t="s">
        <v>5787</v>
      </c>
      <c r="CA132" s="195" t="s">
        <v>5787</v>
      </c>
      <c r="CB132" s="195" t="s">
        <v>5787</v>
      </c>
      <c r="CC132" s="195" t="s">
        <v>5787</v>
      </c>
      <c r="CD132" s="195" t="s">
        <v>5787</v>
      </c>
      <c r="CE132" s="195" t="s">
        <v>5787</v>
      </c>
      <c r="CF132" s="213" t="s">
        <v>5787</v>
      </c>
      <c r="CG132" s="195" t="s">
        <v>5787</v>
      </c>
      <c r="CH132" s="195" t="s">
        <v>5787</v>
      </c>
      <c r="CI132" s="195" t="s">
        <v>5787</v>
      </c>
      <c r="CJ132" s="195" t="s">
        <v>5787</v>
      </c>
      <c r="CK132" s="195" t="s">
        <v>5787</v>
      </c>
      <c r="CL132" s="200" t="s">
        <v>5787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5787</v>
      </c>
      <c r="CZ132" s="199" t="s">
        <v>5787</v>
      </c>
      <c r="DA132" s="199" t="s">
        <v>5787</v>
      </c>
      <c r="DB132" s="200" t="s">
        <v>5787</v>
      </c>
      <c r="DC132" s="198" t="s">
        <v>5787</v>
      </c>
      <c r="DD132" s="199" t="s">
        <v>5787</v>
      </c>
      <c r="DE132" s="200" t="s">
        <v>5787</v>
      </c>
      <c r="DF132" s="273" t="s">
        <v>5787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5833</v>
      </c>
      <c r="DN132" s="304" t="s">
        <v>4432</v>
      </c>
      <c r="DO132" s="311" t="s">
        <v>4562</v>
      </c>
    </row>
    <row r="133" spans="1:119">
      <c r="A133" s="18">
        <v>128</v>
      </c>
      <c r="B133" s="317"/>
      <c r="C133" s="317"/>
      <c r="D133" s="322"/>
      <c r="E133" s="322"/>
      <c r="F133" s="317"/>
      <c r="G133" s="317"/>
      <c r="H133" s="317"/>
      <c r="I133" s="317"/>
      <c r="J133" s="286" t="s">
        <v>4551</v>
      </c>
      <c r="K133" s="307" t="s">
        <v>4380</v>
      </c>
      <c r="L133" s="305" t="s">
        <v>5787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5787</v>
      </c>
      <c r="T133" s="59" t="s">
        <v>4417</v>
      </c>
      <c r="U133" s="59" t="s">
        <v>5787</v>
      </c>
      <c r="V133" s="59" t="s">
        <v>4417</v>
      </c>
      <c r="W133" s="59" t="s">
        <v>5787</v>
      </c>
      <c r="X133" s="305" t="s">
        <v>4417</v>
      </c>
      <c r="Y133" s="305" t="s">
        <v>5787</v>
      </c>
      <c r="Z133" s="305" t="s">
        <v>4555</v>
      </c>
      <c r="AA133" s="18">
        <v>6</v>
      </c>
      <c r="AB133" s="224">
        <v>0</v>
      </c>
      <c r="AC133" s="18" t="s">
        <v>5787</v>
      </c>
      <c r="AD133" s="196" t="s">
        <v>5787</v>
      </c>
      <c r="AE133" s="197" t="s">
        <v>5787</v>
      </c>
      <c r="AF133" s="197" t="s">
        <v>5787</v>
      </c>
      <c r="AG133" s="197" t="s">
        <v>5787</v>
      </c>
      <c r="AH133" s="197" t="s">
        <v>5787</v>
      </c>
      <c r="AI133" s="197" t="s">
        <v>5787</v>
      </c>
      <c r="AJ133" s="307" t="s">
        <v>5457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5802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6198</v>
      </c>
      <c r="BI133" s="305" t="s">
        <v>6197</v>
      </c>
      <c r="BJ133" s="305">
        <v>6</v>
      </c>
      <c r="BK133" s="305">
        <v>8</v>
      </c>
      <c r="BL133" s="196" t="s">
        <v>5787</v>
      </c>
      <c r="BM133" s="197" t="s">
        <v>5787</v>
      </c>
      <c r="BN133" s="197" t="s">
        <v>5787</v>
      </c>
      <c r="BO133" s="197" t="s">
        <v>5787</v>
      </c>
      <c r="BP133" s="197" t="s">
        <v>5787</v>
      </c>
      <c r="BQ133" s="197" t="s">
        <v>5787</v>
      </c>
      <c r="BR133" s="197" t="s">
        <v>5787</v>
      </c>
      <c r="BS133" s="197" t="s">
        <v>5787</v>
      </c>
      <c r="BT133" s="196" t="s">
        <v>5787</v>
      </c>
      <c r="BU133" s="197" t="s">
        <v>5787</v>
      </c>
      <c r="BV133" s="197" t="s">
        <v>5787</v>
      </c>
      <c r="BW133" s="197" t="s">
        <v>5787</v>
      </c>
      <c r="BX133" s="197" t="s">
        <v>5787</v>
      </c>
      <c r="BY133" s="197" t="s">
        <v>5787</v>
      </c>
      <c r="BZ133" s="212" t="s">
        <v>5787</v>
      </c>
      <c r="CA133" s="197" t="s">
        <v>5787</v>
      </c>
      <c r="CB133" s="197" t="s">
        <v>5787</v>
      </c>
      <c r="CC133" s="197" t="s">
        <v>5787</v>
      </c>
      <c r="CD133" s="197" t="s">
        <v>5787</v>
      </c>
      <c r="CE133" s="197" t="s">
        <v>5787</v>
      </c>
      <c r="CF133" s="212" t="s">
        <v>5787</v>
      </c>
      <c r="CG133" s="197" t="s">
        <v>5787</v>
      </c>
      <c r="CH133" s="197" t="s">
        <v>5787</v>
      </c>
      <c r="CI133" s="197" t="s">
        <v>5787</v>
      </c>
      <c r="CJ133" s="197" t="s">
        <v>5787</v>
      </c>
      <c r="CK133" s="197" t="s">
        <v>5787</v>
      </c>
      <c r="CL133" s="203" t="s">
        <v>5787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5787</v>
      </c>
      <c r="CZ133" s="202" t="s">
        <v>5787</v>
      </c>
      <c r="DA133" s="202" t="s">
        <v>5787</v>
      </c>
      <c r="DB133" s="203" t="s">
        <v>5787</v>
      </c>
      <c r="DC133" s="201" t="s">
        <v>5787</v>
      </c>
      <c r="DD133" s="202" t="s">
        <v>5787</v>
      </c>
      <c r="DE133" s="203" t="s">
        <v>5787</v>
      </c>
      <c r="DF133" s="274" t="s">
        <v>5787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5833</v>
      </c>
      <c r="DN133" s="305" t="s">
        <v>4432</v>
      </c>
      <c r="DO133" s="312" t="s">
        <v>4562</v>
      </c>
    </row>
    <row r="134" spans="1:119">
      <c r="A134" s="18">
        <v>129</v>
      </c>
      <c r="B134" s="317"/>
      <c r="C134" s="317"/>
      <c r="D134" s="322"/>
      <c r="E134" s="322"/>
      <c r="F134" s="317"/>
      <c r="G134" s="317"/>
      <c r="H134" s="317"/>
      <c r="I134" s="317"/>
      <c r="J134" s="286" t="s">
        <v>4552</v>
      </c>
      <c r="K134" s="307" t="s">
        <v>4380</v>
      </c>
      <c r="L134" s="305" t="s">
        <v>5787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5787</v>
      </c>
      <c r="T134" s="59" t="s">
        <v>4417</v>
      </c>
      <c r="U134" s="59" t="s">
        <v>5787</v>
      </c>
      <c r="V134" s="59" t="s">
        <v>4417</v>
      </c>
      <c r="W134" s="59" t="s">
        <v>5787</v>
      </c>
      <c r="X134" s="305" t="s">
        <v>4417</v>
      </c>
      <c r="Y134" s="305" t="s">
        <v>5787</v>
      </c>
      <c r="Z134" s="305" t="s">
        <v>4555</v>
      </c>
      <c r="AA134" s="18">
        <v>6</v>
      </c>
      <c r="AB134" s="224">
        <v>0</v>
      </c>
      <c r="AC134" s="18" t="s">
        <v>5787</v>
      </c>
      <c r="AD134" s="196" t="s">
        <v>5787</v>
      </c>
      <c r="AE134" s="197" t="s">
        <v>5787</v>
      </c>
      <c r="AF134" s="197" t="s">
        <v>5787</v>
      </c>
      <c r="AG134" s="197" t="s">
        <v>5787</v>
      </c>
      <c r="AH134" s="197" t="s">
        <v>5787</v>
      </c>
      <c r="AI134" s="197" t="s">
        <v>5787</v>
      </c>
      <c r="AJ134" s="307" t="s">
        <v>5458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5802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6198</v>
      </c>
      <c r="BI134" s="305" t="s">
        <v>6197</v>
      </c>
      <c r="BJ134" s="305">
        <v>6</v>
      </c>
      <c r="BK134" s="305">
        <v>8</v>
      </c>
      <c r="BL134" s="196" t="s">
        <v>5787</v>
      </c>
      <c r="BM134" s="197" t="s">
        <v>5787</v>
      </c>
      <c r="BN134" s="197" t="s">
        <v>5787</v>
      </c>
      <c r="BO134" s="197" t="s">
        <v>5787</v>
      </c>
      <c r="BP134" s="197" t="s">
        <v>5787</v>
      </c>
      <c r="BQ134" s="197" t="s">
        <v>5787</v>
      </c>
      <c r="BR134" s="197" t="s">
        <v>5787</v>
      </c>
      <c r="BS134" s="197" t="s">
        <v>5787</v>
      </c>
      <c r="BT134" s="196" t="s">
        <v>5787</v>
      </c>
      <c r="BU134" s="197" t="s">
        <v>5787</v>
      </c>
      <c r="BV134" s="197" t="s">
        <v>5787</v>
      </c>
      <c r="BW134" s="197" t="s">
        <v>5787</v>
      </c>
      <c r="BX134" s="197" t="s">
        <v>5787</v>
      </c>
      <c r="BY134" s="197" t="s">
        <v>5787</v>
      </c>
      <c r="BZ134" s="212" t="s">
        <v>5787</v>
      </c>
      <c r="CA134" s="197" t="s">
        <v>5787</v>
      </c>
      <c r="CB134" s="197" t="s">
        <v>5787</v>
      </c>
      <c r="CC134" s="197" t="s">
        <v>5787</v>
      </c>
      <c r="CD134" s="197" t="s">
        <v>5787</v>
      </c>
      <c r="CE134" s="197" t="s">
        <v>5787</v>
      </c>
      <c r="CF134" s="212" t="s">
        <v>5787</v>
      </c>
      <c r="CG134" s="197" t="s">
        <v>5787</v>
      </c>
      <c r="CH134" s="197" t="s">
        <v>5787</v>
      </c>
      <c r="CI134" s="197" t="s">
        <v>5787</v>
      </c>
      <c r="CJ134" s="197" t="s">
        <v>5787</v>
      </c>
      <c r="CK134" s="197" t="s">
        <v>5787</v>
      </c>
      <c r="CL134" s="203" t="s">
        <v>5787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5787</v>
      </c>
      <c r="CZ134" s="202" t="s">
        <v>5787</v>
      </c>
      <c r="DA134" s="202" t="s">
        <v>5787</v>
      </c>
      <c r="DB134" s="203" t="s">
        <v>5787</v>
      </c>
      <c r="DC134" s="201" t="s">
        <v>5787</v>
      </c>
      <c r="DD134" s="202" t="s">
        <v>5787</v>
      </c>
      <c r="DE134" s="203" t="s">
        <v>5787</v>
      </c>
      <c r="DF134" s="274" t="s">
        <v>5787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5833</v>
      </c>
      <c r="DN134" s="305" t="s">
        <v>4432</v>
      </c>
      <c r="DO134" s="312" t="s">
        <v>4562</v>
      </c>
    </row>
    <row r="135" spans="1:119">
      <c r="A135" s="18">
        <v>130</v>
      </c>
      <c r="B135" s="317"/>
      <c r="C135" s="317"/>
      <c r="D135" s="322"/>
      <c r="E135" s="322"/>
      <c r="F135" s="317"/>
      <c r="G135" s="317"/>
      <c r="H135" s="317"/>
      <c r="I135" s="317"/>
      <c r="J135" s="286" t="s">
        <v>4553</v>
      </c>
      <c r="K135" s="307" t="s">
        <v>4380</v>
      </c>
      <c r="L135" s="305" t="s">
        <v>5787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5787</v>
      </c>
      <c r="T135" s="59" t="s">
        <v>4417</v>
      </c>
      <c r="U135" s="59" t="s">
        <v>5787</v>
      </c>
      <c r="V135" s="59" t="s">
        <v>4417</v>
      </c>
      <c r="W135" s="59" t="s">
        <v>5787</v>
      </c>
      <c r="X135" s="305" t="s">
        <v>4417</v>
      </c>
      <c r="Y135" s="305" t="s">
        <v>5787</v>
      </c>
      <c r="Z135" s="305" t="s">
        <v>4555</v>
      </c>
      <c r="AA135" s="18">
        <v>6</v>
      </c>
      <c r="AB135" s="224">
        <v>0</v>
      </c>
      <c r="AC135" s="18" t="s">
        <v>5787</v>
      </c>
      <c r="AD135" s="196" t="s">
        <v>5787</v>
      </c>
      <c r="AE135" s="197" t="s">
        <v>5787</v>
      </c>
      <c r="AF135" s="197" t="s">
        <v>5787</v>
      </c>
      <c r="AG135" s="197" t="s">
        <v>5787</v>
      </c>
      <c r="AH135" s="197" t="s">
        <v>5787</v>
      </c>
      <c r="AI135" s="197" t="s">
        <v>5787</v>
      </c>
      <c r="AJ135" s="307" t="s">
        <v>5458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5802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6198</v>
      </c>
      <c r="BI135" s="305" t="s">
        <v>6197</v>
      </c>
      <c r="BJ135" s="305">
        <v>6</v>
      </c>
      <c r="BK135" s="305">
        <v>8</v>
      </c>
      <c r="BL135" s="196" t="s">
        <v>5787</v>
      </c>
      <c r="BM135" s="197" t="s">
        <v>5787</v>
      </c>
      <c r="BN135" s="197" t="s">
        <v>5787</v>
      </c>
      <c r="BO135" s="197" t="s">
        <v>5787</v>
      </c>
      <c r="BP135" s="197" t="s">
        <v>5787</v>
      </c>
      <c r="BQ135" s="197" t="s">
        <v>5787</v>
      </c>
      <c r="BR135" s="197" t="s">
        <v>5787</v>
      </c>
      <c r="BS135" s="197" t="s">
        <v>5787</v>
      </c>
      <c r="BT135" s="196" t="s">
        <v>5787</v>
      </c>
      <c r="BU135" s="197" t="s">
        <v>5787</v>
      </c>
      <c r="BV135" s="197" t="s">
        <v>5787</v>
      </c>
      <c r="BW135" s="197" t="s">
        <v>5787</v>
      </c>
      <c r="BX135" s="197" t="s">
        <v>5787</v>
      </c>
      <c r="BY135" s="197" t="s">
        <v>5787</v>
      </c>
      <c r="BZ135" s="212" t="s">
        <v>5787</v>
      </c>
      <c r="CA135" s="197" t="s">
        <v>5787</v>
      </c>
      <c r="CB135" s="197" t="s">
        <v>5787</v>
      </c>
      <c r="CC135" s="197" t="s">
        <v>5787</v>
      </c>
      <c r="CD135" s="197" t="s">
        <v>5787</v>
      </c>
      <c r="CE135" s="197" t="s">
        <v>5787</v>
      </c>
      <c r="CF135" s="212" t="s">
        <v>5787</v>
      </c>
      <c r="CG135" s="197" t="s">
        <v>5787</v>
      </c>
      <c r="CH135" s="197" t="s">
        <v>5787</v>
      </c>
      <c r="CI135" s="197" t="s">
        <v>5787</v>
      </c>
      <c r="CJ135" s="197" t="s">
        <v>5787</v>
      </c>
      <c r="CK135" s="197" t="s">
        <v>5787</v>
      </c>
      <c r="CL135" s="203" t="s">
        <v>5787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5787</v>
      </c>
      <c r="CZ135" s="202" t="s">
        <v>5787</v>
      </c>
      <c r="DA135" s="202" t="s">
        <v>5787</v>
      </c>
      <c r="DB135" s="203" t="s">
        <v>5787</v>
      </c>
      <c r="DC135" s="201" t="s">
        <v>5787</v>
      </c>
      <c r="DD135" s="202" t="s">
        <v>5787</v>
      </c>
      <c r="DE135" s="203" t="s">
        <v>5787</v>
      </c>
      <c r="DF135" s="274" t="s">
        <v>5787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5833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18"/>
      <c r="C136" s="318"/>
      <c r="D136" s="330"/>
      <c r="E136" s="330"/>
      <c r="F136" s="318"/>
      <c r="G136" s="318"/>
      <c r="H136" s="318"/>
      <c r="I136" s="318"/>
      <c r="J136" s="285" t="s">
        <v>4554</v>
      </c>
      <c r="K136" s="300" t="s">
        <v>4380</v>
      </c>
      <c r="L136" s="306" t="s">
        <v>5787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5787</v>
      </c>
      <c r="T136" s="86" t="s">
        <v>4417</v>
      </c>
      <c r="U136" s="86" t="s">
        <v>5787</v>
      </c>
      <c r="V136" s="86" t="s">
        <v>4417</v>
      </c>
      <c r="W136" s="86" t="s">
        <v>5787</v>
      </c>
      <c r="X136" s="306" t="s">
        <v>4417</v>
      </c>
      <c r="Y136" s="306" t="s">
        <v>5787</v>
      </c>
      <c r="Z136" s="306" t="s">
        <v>4555</v>
      </c>
      <c r="AA136" s="14">
        <v>6</v>
      </c>
      <c r="AB136" s="226">
        <v>0</v>
      </c>
      <c r="AC136" s="14" t="s">
        <v>5787</v>
      </c>
      <c r="AD136" s="191" t="s">
        <v>5787</v>
      </c>
      <c r="AE136" s="192" t="s">
        <v>5787</v>
      </c>
      <c r="AF136" s="192" t="s">
        <v>5787</v>
      </c>
      <c r="AG136" s="193" t="s">
        <v>5787</v>
      </c>
      <c r="AH136" s="193" t="s">
        <v>5787</v>
      </c>
      <c r="AI136" s="193" t="s">
        <v>5787</v>
      </c>
      <c r="AJ136" s="300" t="s">
        <v>5458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5802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6198</v>
      </c>
      <c r="BI136" s="306" t="s">
        <v>6197</v>
      </c>
      <c r="BJ136" s="306">
        <v>6</v>
      </c>
      <c r="BK136" s="306">
        <v>8</v>
      </c>
      <c r="BL136" s="191" t="s">
        <v>5787</v>
      </c>
      <c r="BM136" s="192" t="s">
        <v>5787</v>
      </c>
      <c r="BN136" s="192" t="s">
        <v>5787</v>
      </c>
      <c r="BO136" s="192" t="s">
        <v>5787</v>
      </c>
      <c r="BP136" s="192" t="s">
        <v>5787</v>
      </c>
      <c r="BQ136" s="192" t="s">
        <v>5787</v>
      </c>
      <c r="BR136" s="192" t="s">
        <v>5787</v>
      </c>
      <c r="BS136" s="192" t="s">
        <v>5787</v>
      </c>
      <c r="BT136" s="191" t="s">
        <v>5787</v>
      </c>
      <c r="BU136" s="192" t="s">
        <v>5787</v>
      </c>
      <c r="BV136" s="192" t="s">
        <v>5787</v>
      </c>
      <c r="BW136" s="192" t="s">
        <v>5787</v>
      </c>
      <c r="BX136" s="192" t="s">
        <v>5787</v>
      </c>
      <c r="BY136" s="192" t="s">
        <v>5787</v>
      </c>
      <c r="BZ136" s="214" t="s">
        <v>5787</v>
      </c>
      <c r="CA136" s="192" t="s">
        <v>5787</v>
      </c>
      <c r="CB136" s="192" t="s">
        <v>5787</v>
      </c>
      <c r="CC136" s="192" t="s">
        <v>5787</v>
      </c>
      <c r="CD136" s="192" t="s">
        <v>5787</v>
      </c>
      <c r="CE136" s="192" t="s">
        <v>5787</v>
      </c>
      <c r="CF136" s="214" t="s">
        <v>5787</v>
      </c>
      <c r="CG136" s="192" t="s">
        <v>5787</v>
      </c>
      <c r="CH136" s="192" t="s">
        <v>5787</v>
      </c>
      <c r="CI136" s="192" t="s">
        <v>5787</v>
      </c>
      <c r="CJ136" s="192" t="s">
        <v>5787</v>
      </c>
      <c r="CK136" s="192" t="s">
        <v>5787</v>
      </c>
      <c r="CL136" s="206" t="s">
        <v>5787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5787</v>
      </c>
      <c r="CZ136" s="205" t="s">
        <v>5787</v>
      </c>
      <c r="DA136" s="205" t="s">
        <v>5787</v>
      </c>
      <c r="DB136" s="206" t="s">
        <v>5787</v>
      </c>
      <c r="DC136" s="204" t="s">
        <v>5787</v>
      </c>
      <c r="DD136" s="205" t="s">
        <v>5787</v>
      </c>
      <c r="DE136" s="206" t="s">
        <v>5787</v>
      </c>
      <c r="DF136" s="275" t="s">
        <v>5787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4766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23">
        <v>18</v>
      </c>
      <c r="C137" s="323">
        <v>1991</v>
      </c>
      <c r="D137" s="319" t="s">
        <v>4706</v>
      </c>
      <c r="E137" s="327" t="s">
        <v>6076</v>
      </c>
      <c r="F137" s="316">
        <v>2</v>
      </c>
      <c r="G137" s="316" t="s">
        <v>5903</v>
      </c>
      <c r="H137" s="316" t="s">
        <v>5902</v>
      </c>
      <c r="I137" s="316" t="s">
        <v>4573</v>
      </c>
      <c r="J137" s="284" t="s">
        <v>5798</v>
      </c>
      <c r="K137" s="299" t="s">
        <v>4380</v>
      </c>
      <c r="L137" s="30" t="s">
        <v>5787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6158</v>
      </c>
      <c r="S137" s="30">
        <v>10</v>
      </c>
      <c r="T137" s="64" t="s">
        <v>4417</v>
      </c>
      <c r="U137" s="64" t="s">
        <v>5787</v>
      </c>
      <c r="V137" s="64" t="s">
        <v>4417</v>
      </c>
      <c r="W137" s="64" t="s">
        <v>5787</v>
      </c>
      <c r="X137" s="304" t="s">
        <v>4417</v>
      </c>
      <c r="Y137" s="304" t="s">
        <v>5787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6122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5802</v>
      </c>
      <c r="AX137" s="304" t="s">
        <v>6122</v>
      </c>
      <c r="AY137" s="304" t="s">
        <v>6122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6197</v>
      </c>
      <c r="BI137" s="304" t="s">
        <v>6197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5787</v>
      </c>
      <c r="BO137" s="195" t="s">
        <v>5787</v>
      </c>
      <c r="BP137" s="195" t="s">
        <v>5787</v>
      </c>
      <c r="BQ137" s="195" t="s">
        <v>5787</v>
      </c>
      <c r="BR137" s="195" t="s">
        <v>5787</v>
      </c>
      <c r="BS137" s="213" t="s">
        <v>5787</v>
      </c>
      <c r="BT137" s="299" t="s">
        <v>5851</v>
      </c>
      <c r="BU137" s="304" t="s">
        <v>6122</v>
      </c>
      <c r="BV137" s="304">
        <v>1</v>
      </c>
      <c r="BW137" s="304">
        <v>20</v>
      </c>
      <c r="BX137" s="304">
        <v>100</v>
      </c>
      <c r="BY137" s="304" t="s">
        <v>6122</v>
      </c>
      <c r="BZ137" s="17" t="s">
        <v>6122</v>
      </c>
      <c r="CA137" s="304" t="s">
        <v>6074</v>
      </c>
      <c r="CB137" s="304" t="s">
        <v>6109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6075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5787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6121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24"/>
      <c r="C138" s="324"/>
      <c r="D138" s="329"/>
      <c r="E138" s="328"/>
      <c r="F138" s="318"/>
      <c r="G138" s="318"/>
      <c r="H138" s="318"/>
      <c r="I138" s="318"/>
      <c r="J138" s="285" t="s">
        <v>6073</v>
      </c>
      <c r="K138" s="300" t="s">
        <v>4380</v>
      </c>
      <c r="L138" s="34" t="s">
        <v>5787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6158</v>
      </c>
      <c r="S138" s="34">
        <v>10</v>
      </c>
      <c r="T138" s="86" t="s">
        <v>4417</v>
      </c>
      <c r="U138" s="86" t="s">
        <v>5787</v>
      </c>
      <c r="V138" s="86" t="s">
        <v>4417</v>
      </c>
      <c r="W138" s="86" t="s">
        <v>5787</v>
      </c>
      <c r="X138" s="306" t="s">
        <v>4417</v>
      </c>
      <c r="Y138" s="306" t="s">
        <v>5787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6122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5802</v>
      </c>
      <c r="AX138" s="306" t="s">
        <v>6122</v>
      </c>
      <c r="AY138" s="306" t="s">
        <v>6122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6197</v>
      </c>
      <c r="BI138" s="306" t="s">
        <v>6197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5787</v>
      </c>
      <c r="BO138" s="192" t="s">
        <v>5787</v>
      </c>
      <c r="BP138" s="192" t="s">
        <v>5787</v>
      </c>
      <c r="BQ138" s="192" t="s">
        <v>5787</v>
      </c>
      <c r="BR138" s="192" t="s">
        <v>5787</v>
      </c>
      <c r="BS138" s="214" t="s">
        <v>5787</v>
      </c>
      <c r="BT138" s="300" t="s">
        <v>5851</v>
      </c>
      <c r="BU138" s="306" t="s">
        <v>6122</v>
      </c>
      <c r="BV138" s="306">
        <v>1</v>
      </c>
      <c r="BW138" s="306">
        <v>20</v>
      </c>
      <c r="BX138" s="306">
        <v>100</v>
      </c>
      <c r="BY138" s="306" t="s">
        <v>6122</v>
      </c>
      <c r="BZ138" s="14" t="s">
        <v>6122</v>
      </c>
      <c r="CA138" s="306" t="s">
        <v>6074</v>
      </c>
      <c r="CB138" s="306" t="s">
        <v>6110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6075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5787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6066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16">
        <v>19</v>
      </c>
      <c r="C139" s="316">
        <v>1992</v>
      </c>
      <c r="D139" s="321" t="s">
        <v>4667</v>
      </c>
      <c r="E139" s="321" t="s">
        <v>4856</v>
      </c>
      <c r="F139" s="316">
        <v>7</v>
      </c>
      <c r="G139" s="316" t="s">
        <v>5906</v>
      </c>
      <c r="H139" s="316" t="s">
        <v>4672</v>
      </c>
      <c r="I139" s="316" t="s">
        <v>6221</v>
      </c>
      <c r="J139" s="284" t="s">
        <v>4639</v>
      </c>
      <c r="K139" s="299" t="s">
        <v>4380</v>
      </c>
      <c r="L139" s="30" t="s">
        <v>5787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6158</v>
      </c>
      <c r="S139" s="30">
        <v>12</v>
      </c>
      <c r="T139" s="64" t="s">
        <v>4417</v>
      </c>
      <c r="U139" s="64" t="s">
        <v>5787</v>
      </c>
      <c r="V139" s="64" t="s">
        <v>4417</v>
      </c>
      <c r="W139" s="64" t="s">
        <v>5787</v>
      </c>
      <c r="X139" s="304" t="s">
        <v>4417</v>
      </c>
      <c r="Y139" s="304" t="s">
        <v>5787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5802</v>
      </c>
      <c r="AX139" s="304" t="s">
        <v>6122</v>
      </c>
      <c r="AY139" s="304" t="s">
        <v>6122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6197</v>
      </c>
      <c r="BI139" s="304" t="s">
        <v>6197</v>
      </c>
      <c r="BJ139" s="304">
        <v>2</v>
      </c>
      <c r="BK139" s="17">
        <v>6</v>
      </c>
      <c r="BL139" s="194" t="s">
        <v>5787</v>
      </c>
      <c r="BM139" s="195" t="s">
        <v>5787</v>
      </c>
      <c r="BN139" s="195" t="s">
        <v>5787</v>
      </c>
      <c r="BO139" s="195" t="s">
        <v>5787</v>
      </c>
      <c r="BP139" s="195" t="s">
        <v>5787</v>
      </c>
      <c r="BQ139" s="195" t="s">
        <v>5787</v>
      </c>
      <c r="BR139" s="195" t="s">
        <v>5787</v>
      </c>
      <c r="BS139" s="213" t="s">
        <v>5787</v>
      </c>
      <c r="BT139" s="194" t="s">
        <v>5787</v>
      </c>
      <c r="BU139" s="195" t="s">
        <v>5787</v>
      </c>
      <c r="BV139" s="195" t="s">
        <v>5787</v>
      </c>
      <c r="BW139" s="195" t="s">
        <v>5787</v>
      </c>
      <c r="BX139" s="195" t="s">
        <v>5787</v>
      </c>
      <c r="BY139" s="195" t="s">
        <v>5787</v>
      </c>
      <c r="BZ139" s="213" t="s">
        <v>5787</v>
      </c>
      <c r="CA139" s="195" t="s">
        <v>5787</v>
      </c>
      <c r="CB139" s="195" t="s">
        <v>5787</v>
      </c>
      <c r="CC139" s="195" t="s">
        <v>5787</v>
      </c>
      <c r="CD139" s="195" t="s">
        <v>5787</v>
      </c>
      <c r="CE139" s="195" t="s">
        <v>5787</v>
      </c>
      <c r="CF139" s="218" t="s">
        <v>5787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5787</v>
      </c>
      <c r="CZ139" s="210" t="s">
        <v>5787</v>
      </c>
      <c r="DA139" s="210" t="s">
        <v>5787</v>
      </c>
      <c r="DB139" s="199" t="s">
        <v>5787</v>
      </c>
      <c r="DC139" s="194" t="s">
        <v>5787</v>
      </c>
      <c r="DD139" s="195" t="s">
        <v>5787</v>
      </c>
      <c r="DE139" s="200" t="s">
        <v>5787</v>
      </c>
      <c r="DF139" s="273" t="s">
        <v>5787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5833</v>
      </c>
      <c r="DN139" s="304" t="s">
        <v>4432</v>
      </c>
      <c r="DO139" s="312" t="s">
        <v>4562</v>
      </c>
    </row>
    <row r="140" spans="1:119">
      <c r="A140" s="18">
        <v>135</v>
      </c>
      <c r="B140" s="317"/>
      <c r="C140" s="317"/>
      <c r="D140" s="322"/>
      <c r="E140" s="322"/>
      <c r="F140" s="317"/>
      <c r="G140" s="317"/>
      <c r="H140" s="317"/>
      <c r="I140" s="317"/>
      <c r="J140" s="286" t="s">
        <v>4634</v>
      </c>
      <c r="K140" s="307" t="s">
        <v>4380</v>
      </c>
      <c r="L140" s="32" t="s">
        <v>5787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6158</v>
      </c>
      <c r="S140" s="32">
        <v>12</v>
      </c>
      <c r="T140" s="59" t="s">
        <v>4417</v>
      </c>
      <c r="U140" s="59" t="s">
        <v>5787</v>
      </c>
      <c r="V140" s="59" t="s">
        <v>4417</v>
      </c>
      <c r="W140" s="59" t="s">
        <v>5787</v>
      </c>
      <c r="X140" s="305" t="s">
        <v>4417</v>
      </c>
      <c r="Y140" s="305" t="s">
        <v>5787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5802</v>
      </c>
      <c r="AX140" s="305" t="s">
        <v>6122</v>
      </c>
      <c r="AY140" s="305" t="s">
        <v>6122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6197</v>
      </c>
      <c r="BI140" s="305" t="s">
        <v>6197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6179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5851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5791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5850</v>
      </c>
      <c r="DN140" s="305" t="s">
        <v>4432</v>
      </c>
      <c r="DO140" s="312" t="s">
        <v>4562</v>
      </c>
    </row>
    <row r="141" spans="1:119">
      <c r="A141" s="18">
        <v>136</v>
      </c>
      <c r="B141" s="317"/>
      <c r="C141" s="317"/>
      <c r="D141" s="322"/>
      <c r="E141" s="322"/>
      <c r="F141" s="317"/>
      <c r="G141" s="317"/>
      <c r="H141" s="317"/>
      <c r="I141" s="317"/>
      <c r="J141" s="286" t="s">
        <v>6085</v>
      </c>
      <c r="K141" s="307" t="s">
        <v>4380</v>
      </c>
      <c r="L141" s="32" t="s">
        <v>5787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6158</v>
      </c>
      <c r="S141" s="32">
        <v>12</v>
      </c>
      <c r="T141" s="59" t="s">
        <v>4417</v>
      </c>
      <c r="U141" s="59" t="s">
        <v>5787</v>
      </c>
      <c r="V141" s="59" t="s">
        <v>4417</v>
      </c>
      <c r="W141" s="59" t="s">
        <v>5787</v>
      </c>
      <c r="X141" s="305" t="s">
        <v>4417</v>
      </c>
      <c r="Y141" s="305" t="s">
        <v>5787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5802</v>
      </c>
      <c r="AX141" s="305" t="s">
        <v>6122</v>
      </c>
      <c r="AY141" s="305" t="s">
        <v>6122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6197</v>
      </c>
      <c r="BI141" s="305" t="s">
        <v>6197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6179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5851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5791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5850</v>
      </c>
      <c r="DN141" s="305" t="s">
        <v>4432</v>
      </c>
      <c r="DO141" s="312" t="s">
        <v>4562</v>
      </c>
    </row>
    <row r="142" spans="1:119">
      <c r="A142" s="18">
        <v>137</v>
      </c>
      <c r="B142" s="317"/>
      <c r="C142" s="317"/>
      <c r="D142" s="322"/>
      <c r="E142" s="322"/>
      <c r="F142" s="317"/>
      <c r="G142" s="317"/>
      <c r="H142" s="317"/>
      <c r="I142" s="317"/>
      <c r="J142" s="286" t="s">
        <v>6086</v>
      </c>
      <c r="K142" s="307" t="s">
        <v>4380</v>
      </c>
      <c r="L142" s="32" t="s">
        <v>5787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6158</v>
      </c>
      <c r="S142" s="32">
        <v>12</v>
      </c>
      <c r="T142" s="59" t="s">
        <v>4417</v>
      </c>
      <c r="U142" s="59" t="s">
        <v>5787</v>
      </c>
      <c r="V142" s="59" t="s">
        <v>4417</v>
      </c>
      <c r="W142" s="59" t="s">
        <v>5787</v>
      </c>
      <c r="X142" s="305" t="s">
        <v>4417</v>
      </c>
      <c r="Y142" s="305" t="s">
        <v>5787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5802</v>
      </c>
      <c r="AX142" s="305" t="s">
        <v>6122</v>
      </c>
      <c r="AY142" s="305" t="s">
        <v>6122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6197</v>
      </c>
      <c r="BI142" s="305" t="s">
        <v>6197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6179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5851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5791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5850</v>
      </c>
      <c r="DN142" s="305" t="s">
        <v>4432</v>
      </c>
      <c r="DO142" s="312" t="s">
        <v>4562</v>
      </c>
    </row>
    <row r="143" spans="1:119">
      <c r="A143" s="18">
        <v>138</v>
      </c>
      <c r="B143" s="317"/>
      <c r="C143" s="317"/>
      <c r="D143" s="322"/>
      <c r="E143" s="322"/>
      <c r="F143" s="317"/>
      <c r="G143" s="317"/>
      <c r="H143" s="317"/>
      <c r="I143" s="317"/>
      <c r="J143" s="286" t="s">
        <v>4635</v>
      </c>
      <c r="K143" s="307" t="s">
        <v>4380</v>
      </c>
      <c r="L143" s="32" t="s">
        <v>5787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6158</v>
      </c>
      <c r="S143" s="32">
        <v>12</v>
      </c>
      <c r="T143" s="59" t="s">
        <v>4417</v>
      </c>
      <c r="U143" s="59" t="s">
        <v>5787</v>
      </c>
      <c r="V143" s="59" t="s">
        <v>4417</v>
      </c>
      <c r="W143" s="59" t="s">
        <v>5787</v>
      </c>
      <c r="X143" s="305" t="s">
        <v>4417</v>
      </c>
      <c r="Y143" s="305" t="s">
        <v>5787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5802</v>
      </c>
      <c r="AX143" s="305" t="s">
        <v>6122</v>
      </c>
      <c r="AY143" s="305" t="s">
        <v>6122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6197</v>
      </c>
      <c r="BI143" s="305" t="s">
        <v>6197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6180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5853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6098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5791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6057</v>
      </c>
      <c r="DN143" s="305" t="s">
        <v>4432</v>
      </c>
      <c r="DO143" s="312" t="s">
        <v>6204</v>
      </c>
    </row>
    <row r="144" spans="1:119">
      <c r="A144" s="18">
        <v>139</v>
      </c>
      <c r="B144" s="317"/>
      <c r="C144" s="317"/>
      <c r="D144" s="322"/>
      <c r="E144" s="322"/>
      <c r="F144" s="317"/>
      <c r="G144" s="317"/>
      <c r="H144" s="317"/>
      <c r="I144" s="317"/>
      <c r="J144" s="286" t="s">
        <v>4636</v>
      </c>
      <c r="K144" s="307" t="s">
        <v>4380</v>
      </c>
      <c r="L144" s="32" t="s">
        <v>5787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6158</v>
      </c>
      <c r="S144" s="32">
        <v>12</v>
      </c>
      <c r="T144" s="59" t="s">
        <v>4417</v>
      </c>
      <c r="U144" s="59" t="s">
        <v>5787</v>
      </c>
      <c r="V144" s="59" t="s">
        <v>4417</v>
      </c>
      <c r="W144" s="59" t="s">
        <v>5787</v>
      </c>
      <c r="X144" s="305" t="s">
        <v>4417</v>
      </c>
      <c r="Y144" s="305" t="s">
        <v>5787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5802</v>
      </c>
      <c r="AX144" s="305" t="s">
        <v>6122</v>
      </c>
      <c r="AY144" s="305" t="s">
        <v>6122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6197</v>
      </c>
      <c r="BI144" s="305" t="s">
        <v>6197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6180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5853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6098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5791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6058</v>
      </c>
      <c r="DN144" s="305" t="s">
        <v>4432</v>
      </c>
      <c r="DO144" s="312" t="s">
        <v>6205</v>
      </c>
    </row>
    <row r="145" spans="1:119" ht="16.2" thickBot="1">
      <c r="A145" s="14">
        <v>140</v>
      </c>
      <c r="B145" s="318"/>
      <c r="C145" s="318"/>
      <c r="D145" s="330"/>
      <c r="E145" s="330"/>
      <c r="F145" s="318"/>
      <c r="G145" s="318"/>
      <c r="H145" s="318"/>
      <c r="I145" s="318"/>
      <c r="J145" s="285" t="s">
        <v>4637</v>
      </c>
      <c r="K145" s="300" t="s">
        <v>4380</v>
      </c>
      <c r="L145" s="34" t="s">
        <v>5787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6158</v>
      </c>
      <c r="S145" s="34">
        <v>12</v>
      </c>
      <c r="T145" s="86" t="s">
        <v>4417</v>
      </c>
      <c r="U145" s="86" t="s">
        <v>5787</v>
      </c>
      <c r="V145" s="86" t="s">
        <v>4417</v>
      </c>
      <c r="W145" s="86" t="s">
        <v>5787</v>
      </c>
      <c r="X145" s="306" t="s">
        <v>4417</v>
      </c>
      <c r="Y145" s="306" t="s">
        <v>5787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5802</v>
      </c>
      <c r="AX145" s="306" t="s">
        <v>6122</v>
      </c>
      <c r="AY145" s="306" t="s">
        <v>6122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6197</v>
      </c>
      <c r="BI145" s="306" t="s">
        <v>6197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6180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5853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6098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5791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6058</v>
      </c>
      <c r="DN145" s="306" t="s">
        <v>4432</v>
      </c>
      <c r="DO145" s="313" t="s">
        <v>6206</v>
      </c>
    </row>
    <row r="146" spans="1:119" ht="15.6" customHeight="1">
      <c r="A146" s="18">
        <v>141</v>
      </c>
      <c r="B146" s="323">
        <v>20</v>
      </c>
      <c r="C146" s="323">
        <v>1994</v>
      </c>
      <c r="D146" s="319" t="s">
        <v>4668</v>
      </c>
      <c r="E146" s="321" t="s">
        <v>4855</v>
      </c>
      <c r="F146" s="316">
        <v>10</v>
      </c>
      <c r="G146" s="331" t="s">
        <v>5907</v>
      </c>
      <c r="H146" s="331" t="s">
        <v>5897</v>
      </c>
      <c r="I146" s="331" t="s">
        <v>6222</v>
      </c>
      <c r="J146" s="286" t="s">
        <v>6064</v>
      </c>
      <c r="K146" s="307" t="s">
        <v>6354</v>
      </c>
      <c r="L146" s="305" t="s">
        <v>5787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6158</v>
      </c>
      <c r="S146" s="305">
        <v>12</v>
      </c>
      <c r="T146" s="59" t="s">
        <v>4417</v>
      </c>
      <c r="U146" s="59" t="s">
        <v>5787</v>
      </c>
      <c r="V146" s="59" t="s">
        <v>4417</v>
      </c>
      <c r="W146" s="59" t="s">
        <v>5787</v>
      </c>
      <c r="X146" s="305" t="s">
        <v>4417</v>
      </c>
      <c r="Y146" s="305" t="s">
        <v>5787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5802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6302</v>
      </c>
      <c r="BH146" s="305" t="s">
        <v>6197</v>
      </c>
      <c r="BI146" s="305" t="s">
        <v>6197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6181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5851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5660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5660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5660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6060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6069</v>
      </c>
      <c r="DN146" s="305" t="s">
        <v>4432</v>
      </c>
      <c r="DO146" s="312" t="s">
        <v>4562</v>
      </c>
    </row>
    <row r="147" spans="1:119">
      <c r="A147" s="18">
        <v>142</v>
      </c>
      <c r="B147" s="346"/>
      <c r="C147" s="346"/>
      <c r="D147" s="320"/>
      <c r="E147" s="322"/>
      <c r="F147" s="317"/>
      <c r="G147" s="332"/>
      <c r="H147" s="332"/>
      <c r="I147" s="332"/>
      <c r="J147" s="286" t="s">
        <v>6063</v>
      </c>
      <c r="K147" s="307" t="s">
        <v>4380</v>
      </c>
      <c r="L147" s="305" t="s">
        <v>5787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6158</v>
      </c>
      <c r="S147" s="305">
        <v>12</v>
      </c>
      <c r="T147" s="59" t="s">
        <v>4417</v>
      </c>
      <c r="U147" s="59" t="s">
        <v>5787</v>
      </c>
      <c r="V147" s="59" t="s">
        <v>4417</v>
      </c>
      <c r="W147" s="59" t="s">
        <v>5787</v>
      </c>
      <c r="X147" s="305" t="s">
        <v>4417</v>
      </c>
      <c r="Y147" s="305" t="s">
        <v>5787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5802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6197</v>
      </c>
      <c r="BI147" s="305" t="s">
        <v>6197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6181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5851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5660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5660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5660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6060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6070</v>
      </c>
      <c r="DN147" s="305" t="s">
        <v>4432</v>
      </c>
      <c r="DO147" s="312" t="s">
        <v>4562</v>
      </c>
    </row>
    <row r="148" spans="1:119">
      <c r="A148" s="18">
        <v>143</v>
      </c>
      <c r="B148" s="346"/>
      <c r="C148" s="346"/>
      <c r="D148" s="320"/>
      <c r="E148" s="322"/>
      <c r="F148" s="317"/>
      <c r="G148" s="332"/>
      <c r="H148" s="332"/>
      <c r="I148" s="332"/>
      <c r="J148" s="286" t="s">
        <v>4396</v>
      </c>
      <c r="K148" s="307" t="s">
        <v>4380</v>
      </c>
      <c r="L148" s="305" t="s">
        <v>5787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6158</v>
      </c>
      <c r="S148" s="305">
        <v>12</v>
      </c>
      <c r="T148" s="59" t="s">
        <v>4417</v>
      </c>
      <c r="U148" s="59" t="s">
        <v>5787</v>
      </c>
      <c r="V148" s="59" t="s">
        <v>4417</v>
      </c>
      <c r="W148" s="59" t="s">
        <v>5787</v>
      </c>
      <c r="X148" s="305" t="s">
        <v>4417</v>
      </c>
      <c r="Y148" s="305" t="s">
        <v>5787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5802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6197</v>
      </c>
      <c r="BI148" s="305" t="s">
        <v>6197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6181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5851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5660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5660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5660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6060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6058</v>
      </c>
      <c r="DN148" s="305" t="s">
        <v>4432</v>
      </c>
      <c r="DO148" s="312" t="s">
        <v>4562</v>
      </c>
    </row>
    <row r="149" spans="1:119">
      <c r="A149" s="18">
        <v>144</v>
      </c>
      <c r="B149" s="346"/>
      <c r="C149" s="346"/>
      <c r="D149" s="320"/>
      <c r="E149" s="322"/>
      <c r="F149" s="317"/>
      <c r="G149" s="332"/>
      <c r="H149" s="332"/>
      <c r="I149" s="332"/>
      <c r="J149" s="286" t="s">
        <v>4397</v>
      </c>
      <c r="K149" s="307" t="s">
        <v>6354</v>
      </c>
      <c r="L149" s="305" t="s">
        <v>5787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5787</v>
      </c>
      <c r="T149" s="59" t="s">
        <v>4417</v>
      </c>
      <c r="U149" s="59" t="s">
        <v>5787</v>
      </c>
      <c r="V149" s="59" t="s">
        <v>4417</v>
      </c>
      <c r="W149" s="59" t="s">
        <v>5787</v>
      </c>
      <c r="X149" s="305" t="s">
        <v>4417</v>
      </c>
      <c r="Y149" s="305" t="s">
        <v>5787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5802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6302</v>
      </c>
      <c r="BH149" s="305" t="s">
        <v>6197</v>
      </c>
      <c r="BI149" s="305" t="s">
        <v>6197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6181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5851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5660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5660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5660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6060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6071</v>
      </c>
      <c r="DN149" s="305" t="s">
        <v>4432</v>
      </c>
      <c r="DO149" s="312" t="s">
        <v>4562</v>
      </c>
    </row>
    <row r="150" spans="1:119">
      <c r="A150" s="18">
        <v>145</v>
      </c>
      <c r="B150" s="346"/>
      <c r="C150" s="346"/>
      <c r="D150" s="320"/>
      <c r="E150" s="322"/>
      <c r="F150" s="317"/>
      <c r="G150" s="332"/>
      <c r="H150" s="332"/>
      <c r="I150" s="332"/>
      <c r="J150" s="286" t="s">
        <v>4398</v>
      </c>
      <c r="K150" s="307" t="s">
        <v>6354</v>
      </c>
      <c r="L150" s="305" t="s">
        <v>5787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5787</v>
      </c>
      <c r="T150" s="59" t="s">
        <v>4417</v>
      </c>
      <c r="U150" s="59" t="s">
        <v>5787</v>
      </c>
      <c r="V150" s="59" t="s">
        <v>4417</v>
      </c>
      <c r="W150" s="59" t="s">
        <v>5787</v>
      </c>
      <c r="X150" s="305" t="s">
        <v>4417</v>
      </c>
      <c r="Y150" s="305" t="s">
        <v>5787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5802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6302</v>
      </c>
      <c r="BH150" s="305" t="s">
        <v>6197</v>
      </c>
      <c r="BI150" s="305" t="s">
        <v>6197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6181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5851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5660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5660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5660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6060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6072</v>
      </c>
      <c r="DN150" s="305" t="s">
        <v>4432</v>
      </c>
      <c r="DO150" s="312" t="s">
        <v>4562</v>
      </c>
    </row>
    <row r="151" spans="1:119">
      <c r="A151" s="18">
        <v>146</v>
      </c>
      <c r="B151" s="346"/>
      <c r="C151" s="346"/>
      <c r="D151" s="320"/>
      <c r="E151" s="322"/>
      <c r="F151" s="317"/>
      <c r="G151" s="332"/>
      <c r="H151" s="332"/>
      <c r="I151" s="332"/>
      <c r="J151" s="286" t="s">
        <v>6065</v>
      </c>
      <c r="K151" s="307" t="s">
        <v>6354</v>
      </c>
      <c r="L151" s="305" t="s">
        <v>5787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6158</v>
      </c>
      <c r="S151" s="305">
        <v>12</v>
      </c>
      <c r="T151" s="59" t="s">
        <v>4417</v>
      </c>
      <c r="U151" s="59" t="s">
        <v>5787</v>
      </c>
      <c r="V151" s="59" t="s">
        <v>4417</v>
      </c>
      <c r="W151" s="59" t="s">
        <v>5787</v>
      </c>
      <c r="X151" s="305" t="s">
        <v>4417</v>
      </c>
      <c r="Y151" s="305" t="s">
        <v>5787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5802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6302</v>
      </c>
      <c r="BH151" s="305" t="s">
        <v>6197</v>
      </c>
      <c r="BI151" s="305" t="s">
        <v>6197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6181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5851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6154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5660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5660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5660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6060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6067</v>
      </c>
      <c r="DN151" s="305" t="s">
        <v>4432</v>
      </c>
      <c r="DO151" s="312" t="s">
        <v>4562</v>
      </c>
    </row>
    <row r="152" spans="1:119">
      <c r="A152" s="18">
        <v>147</v>
      </c>
      <c r="B152" s="346"/>
      <c r="C152" s="346"/>
      <c r="D152" s="320"/>
      <c r="E152" s="322"/>
      <c r="F152" s="317"/>
      <c r="G152" s="332"/>
      <c r="H152" s="332"/>
      <c r="I152" s="332"/>
      <c r="J152" s="286" t="s">
        <v>4400</v>
      </c>
      <c r="K152" s="307" t="s">
        <v>6354</v>
      </c>
      <c r="L152" s="305" t="s">
        <v>5787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5787</v>
      </c>
      <c r="T152" s="59" t="s">
        <v>4417</v>
      </c>
      <c r="U152" s="59" t="s">
        <v>5787</v>
      </c>
      <c r="V152" s="59" t="s">
        <v>4417</v>
      </c>
      <c r="W152" s="59" t="s">
        <v>5787</v>
      </c>
      <c r="X152" s="305" t="s">
        <v>4417</v>
      </c>
      <c r="Y152" s="305" t="s">
        <v>5787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5802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6302</v>
      </c>
      <c r="BH152" s="305" t="s">
        <v>6197</v>
      </c>
      <c r="BI152" s="305" t="s">
        <v>6197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6181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5851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5660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5660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5660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6060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5850</v>
      </c>
      <c r="DN152" s="305" t="s">
        <v>4432</v>
      </c>
      <c r="DO152" s="312" t="s">
        <v>4562</v>
      </c>
    </row>
    <row r="153" spans="1:119">
      <c r="A153" s="18">
        <v>148</v>
      </c>
      <c r="B153" s="346"/>
      <c r="C153" s="346"/>
      <c r="D153" s="320"/>
      <c r="E153" s="322"/>
      <c r="F153" s="317"/>
      <c r="G153" s="332"/>
      <c r="H153" s="332"/>
      <c r="I153" s="332"/>
      <c r="J153" s="288" t="s">
        <v>6062</v>
      </c>
      <c r="K153" s="307" t="s">
        <v>6354</v>
      </c>
      <c r="L153" s="305" t="s">
        <v>5787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6158</v>
      </c>
      <c r="S153" s="305">
        <v>12</v>
      </c>
      <c r="T153" s="59" t="s">
        <v>4417</v>
      </c>
      <c r="U153" s="59" t="s">
        <v>5787</v>
      </c>
      <c r="V153" s="59" t="s">
        <v>4417</v>
      </c>
      <c r="W153" s="59" t="s">
        <v>5787</v>
      </c>
      <c r="X153" s="305" t="s">
        <v>4417</v>
      </c>
      <c r="Y153" s="305" t="s">
        <v>5787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5802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6302</v>
      </c>
      <c r="BH153" s="305" t="s">
        <v>6197</v>
      </c>
      <c r="BI153" s="305" t="s">
        <v>6197</v>
      </c>
      <c r="BJ153" s="305">
        <v>2</v>
      </c>
      <c r="BK153" s="305">
        <v>4</v>
      </c>
      <c r="BL153" s="196" t="s">
        <v>5787</v>
      </c>
      <c r="BM153" s="197" t="s">
        <v>5787</v>
      </c>
      <c r="BN153" s="197" t="s">
        <v>5787</v>
      </c>
      <c r="BO153" s="197" t="s">
        <v>5787</v>
      </c>
      <c r="BP153" s="197" t="s">
        <v>5787</v>
      </c>
      <c r="BQ153" s="197" t="s">
        <v>5787</v>
      </c>
      <c r="BR153" s="197" t="s">
        <v>5787</v>
      </c>
      <c r="BS153" s="197" t="s">
        <v>5787</v>
      </c>
      <c r="BT153" s="196" t="s">
        <v>5787</v>
      </c>
      <c r="BU153" s="197" t="s">
        <v>5787</v>
      </c>
      <c r="BV153" s="197" t="s">
        <v>5787</v>
      </c>
      <c r="BW153" s="197" t="s">
        <v>5787</v>
      </c>
      <c r="BX153" s="197" t="s">
        <v>5787</v>
      </c>
      <c r="BY153" s="197" t="s">
        <v>5787</v>
      </c>
      <c r="BZ153" s="212" t="s">
        <v>5787</v>
      </c>
      <c r="CA153" s="196" t="s">
        <v>5787</v>
      </c>
      <c r="CB153" s="197" t="s">
        <v>5787</v>
      </c>
      <c r="CC153" s="197" t="s">
        <v>5787</v>
      </c>
      <c r="CD153" s="197" t="s">
        <v>5787</v>
      </c>
      <c r="CE153" s="197" t="s">
        <v>5787</v>
      </c>
      <c r="CF153" s="212" t="s">
        <v>5787</v>
      </c>
      <c r="CG153" s="305" t="s">
        <v>5660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5660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5660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5787</v>
      </c>
      <c r="CZ153" s="202" t="s">
        <v>5787</v>
      </c>
      <c r="DA153" s="202" t="s">
        <v>5787</v>
      </c>
      <c r="DB153" s="203" t="s">
        <v>5787</v>
      </c>
      <c r="DC153" s="201" t="s">
        <v>5787</v>
      </c>
      <c r="DD153" s="202" t="s">
        <v>5787</v>
      </c>
      <c r="DE153" s="203" t="s">
        <v>5787</v>
      </c>
      <c r="DF153" s="274" t="s">
        <v>5787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4761</v>
      </c>
      <c r="DN153" s="305" t="s">
        <v>4432</v>
      </c>
      <c r="DO153" s="312" t="s">
        <v>4562</v>
      </c>
    </row>
    <row r="154" spans="1:119">
      <c r="A154" s="18">
        <v>149</v>
      </c>
      <c r="B154" s="346"/>
      <c r="C154" s="346"/>
      <c r="D154" s="320"/>
      <c r="E154" s="322"/>
      <c r="F154" s="317"/>
      <c r="G154" s="332"/>
      <c r="H154" s="332"/>
      <c r="I154" s="332"/>
      <c r="J154" s="286" t="s">
        <v>6061</v>
      </c>
      <c r="K154" s="307" t="s">
        <v>6354</v>
      </c>
      <c r="L154" s="305" t="s">
        <v>5787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6158</v>
      </c>
      <c r="S154" s="305">
        <v>12</v>
      </c>
      <c r="T154" s="59" t="s">
        <v>4417</v>
      </c>
      <c r="U154" s="59" t="s">
        <v>5787</v>
      </c>
      <c r="V154" s="59" t="s">
        <v>4417</v>
      </c>
      <c r="W154" s="59" t="s">
        <v>5787</v>
      </c>
      <c r="X154" s="305" t="s">
        <v>4417</v>
      </c>
      <c r="Y154" s="305" t="s">
        <v>5787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5802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6302</v>
      </c>
      <c r="BH154" s="305" t="s">
        <v>6197</v>
      </c>
      <c r="BI154" s="305" t="s">
        <v>6197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6181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5851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5660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5660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5660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6060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6068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346"/>
      <c r="C155" s="346"/>
      <c r="D155" s="320"/>
      <c r="E155" s="322"/>
      <c r="F155" s="317"/>
      <c r="G155" s="332"/>
      <c r="H155" s="332"/>
      <c r="I155" s="332"/>
      <c r="J155" s="289" t="s">
        <v>4403</v>
      </c>
      <c r="K155" s="307" t="s">
        <v>6354</v>
      </c>
      <c r="L155" s="305" t="s">
        <v>5787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5787</v>
      </c>
      <c r="T155" s="59" t="s">
        <v>4417</v>
      </c>
      <c r="U155" s="59" t="s">
        <v>5787</v>
      </c>
      <c r="V155" s="59" t="s">
        <v>4417</v>
      </c>
      <c r="W155" s="59" t="s">
        <v>5787</v>
      </c>
      <c r="X155" s="305" t="s">
        <v>4417</v>
      </c>
      <c r="Y155" s="305" t="s">
        <v>5787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5802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6302</v>
      </c>
      <c r="BH155" s="305" t="s">
        <v>6197</v>
      </c>
      <c r="BI155" s="305" t="s">
        <v>6197</v>
      </c>
      <c r="BJ155" s="305">
        <v>2</v>
      </c>
      <c r="BK155" s="305">
        <v>4</v>
      </c>
      <c r="BL155" s="191" t="s">
        <v>5787</v>
      </c>
      <c r="BM155" s="192" t="s">
        <v>5787</v>
      </c>
      <c r="BN155" s="192" t="s">
        <v>5787</v>
      </c>
      <c r="BO155" s="192" t="s">
        <v>5787</v>
      </c>
      <c r="BP155" s="192" t="s">
        <v>5787</v>
      </c>
      <c r="BQ155" s="192" t="s">
        <v>5787</v>
      </c>
      <c r="BR155" s="192" t="s">
        <v>5787</v>
      </c>
      <c r="BS155" s="192" t="s">
        <v>5787</v>
      </c>
      <c r="BT155" s="191" t="s">
        <v>5787</v>
      </c>
      <c r="BU155" s="192" t="s">
        <v>5787</v>
      </c>
      <c r="BV155" s="192" t="s">
        <v>5787</v>
      </c>
      <c r="BW155" s="192" t="s">
        <v>5787</v>
      </c>
      <c r="BX155" s="192" t="s">
        <v>5787</v>
      </c>
      <c r="BY155" s="192" t="s">
        <v>5787</v>
      </c>
      <c r="BZ155" s="214" t="s">
        <v>5787</v>
      </c>
      <c r="CA155" s="191" t="s">
        <v>5787</v>
      </c>
      <c r="CB155" s="192" t="s">
        <v>5787</v>
      </c>
      <c r="CC155" s="192" t="s">
        <v>5787</v>
      </c>
      <c r="CD155" s="192" t="s">
        <v>5787</v>
      </c>
      <c r="CE155" s="192" t="s">
        <v>5787</v>
      </c>
      <c r="CF155" s="214" t="s">
        <v>5787</v>
      </c>
      <c r="CG155" s="305" t="s">
        <v>5660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5660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5660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5787</v>
      </c>
      <c r="CZ155" s="205" t="s">
        <v>5787</v>
      </c>
      <c r="DA155" s="205" t="s">
        <v>5787</v>
      </c>
      <c r="DB155" s="206" t="s">
        <v>5787</v>
      </c>
      <c r="DC155" s="204" t="s">
        <v>5787</v>
      </c>
      <c r="DD155" s="205" t="s">
        <v>5787</v>
      </c>
      <c r="DE155" s="206" t="s">
        <v>5787</v>
      </c>
      <c r="DF155" s="275" t="s">
        <v>5787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5833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16">
        <v>21</v>
      </c>
      <c r="C156" s="316">
        <v>1994</v>
      </c>
      <c r="D156" s="316" t="s">
        <v>5957</v>
      </c>
      <c r="E156" s="385" t="s">
        <v>5969</v>
      </c>
      <c r="F156" s="316">
        <v>4</v>
      </c>
      <c r="G156" s="385" t="s">
        <v>5956</v>
      </c>
      <c r="H156" s="316" t="s">
        <v>5950</v>
      </c>
      <c r="I156" s="316" t="s">
        <v>6223</v>
      </c>
      <c r="J156" s="290" t="s">
        <v>4635</v>
      </c>
      <c r="K156" s="301" t="s">
        <v>4380</v>
      </c>
      <c r="L156" s="308" t="s">
        <v>5787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6157</v>
      </c>
      <c r="S156" s="308">
        <v>6</v>
      </c>
      <c r="T156" s="64" t="s">
        <v>4417</v>
      </c>
      <c r="U156" s="64" t="s">
        <v>5787</v>
      </c>
      <c r="V156" s="64" t="s">
        <v>4417</v>
      </c>
      <c r="W156" s="64" t="s">
        <v>5787</v>
      </c>
      <c r="X156" s="308" t="s">
        <v>4417</v>
      </c>
      <c r="Y156" s="308" t="s">
        <v>5787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5055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5077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5802</v>
      </c>
      <c r="AX156" s="304" t="s">
        <v>5951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6197</v>
      </c>
      <c r="BI156" s="304" t="s">
        <v>6197</v>
      </c>
      <c r="BJ156" s="304">
        <v>2</v>
      </c>
      <c r="BK156" s="308">
        <v>4</v>
      </c>
      <c r="BL156" s="194" t="s">
        <v>5787</v>
      </c>
      <c r="BM156" s="195" t="s">
        <v>5787</v>
      </c>
      <c r="BN156" s="195" t="s">
        <v>5787</v>
      </c>
      <c r="BO156" s="195" t="s">
        <v>5787</v>
      </c>
      <c r="BP156" s="195" t="s">
        <v>5787</v>
      </c>
      <c r="BQ156" s="195" t="s">
        <v>5787</v>
      </c>
      <c r="BR156" s="195" t="s">
        <v>5787</v>
      </c>
      <c r="BS156" s="195" t="s">
        <v>5787</v>
      </c>
      <c r="BT156" s="194" t="s">
        <v>5787</v>
      </c>
      <c r="BU156" s="195" t="s">
        <v>5787</v>
      </c>
      <c r="BV156" s="195" t="s">
        <v>5787</v>
      </c>
      <c r="BW156" s="195" t="s">
        <v>5787</v>
      </c>
      <c r="BX156" s="195" t="s">
        <v>5787</v>
      </c>
      <c r="BY156" s="195" t="s">
        <v>5787</v>
      </c>
      <c r="BZ156" s="213" t="s">
        <v>5787</v>
      </c>
      <c r="CA156" s="194" t="s">
        <v>5787</v>
      </c>
      <c r="CB156" s="195" t="s">
        <v>5787</v>
      </c>
      <c r="CC156" s="195" t="s">
        <v>5787</v>
      </c>
      <c r="CD156" s="195" t="s">
        <v>5787</v>
      </c>
      <c r="CE156" s="195" t="s">
        <v>5787</v>
      </c>
      <c r="CF156" s="213" t="s">
        <v>5787</v>
      </c>
      <c r="CG156" s="301" t="s">
        <v>5952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5952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5952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5787</v>
      </c>
      <c r="CZ156" s="199" t="s">
        <v>5787</v>
      </c>
      <c r="DA156" s="199" t="s">
        <v>5787</v>
      </c>
      <c r="DB156" s="200" t="s">
        <v>5787</v>
      </c>
      <c r="DC156" s="198" t="s">
        <v>5787</v>
      </c>
      <c r="DD156" s="199" t="s">
        <v>5787</v>
      </c>
      <c r="DE156" s="200" t="s">
        <v>5787</v>
      </c>
      <c r="DF156" s="273" t="s">
        <v>5787</v>
      </c>
      <c r="DG156" s="308" t="s">
        <v>5953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5954</v>
      </c>
      <c r="DN156" s="301" t="s">
        <v>4432</v>
      </c>
      <c r="DO156" s="311" t="s">
        <v>4562</v>
      </c>
    </row>
    <row r="157" spans="1:119">
      <c r="A157" s="18">
        <v>152</v>
      </c>
      <c r="B157" s="317"/>
      <c r="C157" s="317"/>
      <c r="D157" s="317"/>
      <c r="E157" s="386"/>
      <c r="F157" s="317"/>
      <c r="G157" s="386"/>
      <c r="H157" s="317"/>
      <c r="I157" s="317"/>
      <c r="J157" s="288" t="s">
        <v>4636</v>
      </c>
      <c r="K157" s="307" t="s">
        <v>4380</v>
      </c>
      <c r="L157" s="305" t="s">
        <v>5787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6157</v>
      </c>
      <c r="S157" s="305">
        <v>6</v>
      </c>
      <c r="T157" s="59" t="s">
        <v>4417</v>
      </c>
      <c r="U157" s="59" t="s">
        <v>5787</v>
      </c>
      <c r="V157" s="59" t="s">
        <v>4417</v>
      </c>
      <c r="W157" s="59" t="s">
        <v>5787</v>
      </c>
      <c r="X157" s="305" t="s">
        <v>4417</v>
      </c>
      <c r="Y157" s="305" t="s">
        <v>5787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5055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5077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5802</v>
      </c>
      <c r="AX157" s="305" t="s">
        <v>5955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6197</v>
      </c>
      <c r="BI157" s="305" t="s">
        <v>6197</v>
      </c>
      <c r="BJ157" s="305">
        <v>2</v>
      </c>
      <c r="BK157" s="309">
        <v>4</v>
      </c>
      <c r="BL157" s="196" t="s">
        <v>5787</v>
      </c>
      <c r="BM157" s="197" t="s">
        <v>5787</v>
      </c>
      <c r="BN157" s="197" t="s">
        <v>5787</v>
      </c>
      <c r="BO157" s="197" t="s">
        <v>5787</v>
      </c>
      <c r="BP157" s="197" t="s">
        <v>5787</v>
      </c>
      <c r="BQ157" s="197" t="s">
        <v>5787</v>
      </c>
      <c r="BR157" s="197" t="s">
        <v>5787</v>
      </c>
      <c r="BS157" s="197" t="s">
        <v>5787</v>
      </c>
      <c r="BT157" s="196" t="s">
        <v>5787</v>
      </c>
      <c r="BU157" s="197" t="s">
        <v>5787</v>
      </c>
      <c r="BV157" s="197" t="s">
        <v>5787</v>
      </c>
      <c r="BW157" s="197" t="s">
        <v>5787</v>
      </c>
      <c r="BX157" s="197" t="s">
        <v>5787</v>
      </c>
      <c r="BY157" s="197" t="s">
        <v>5787</v>
      </c>
      <c r="BZ157" s="212" t="s">
        <v>5787</v>
      </c>
      <c r="CA157" s="196" t="s">
        <v>5787</v>
      </c>
      <c r="CB157" s="197" t="s">
        <v>5787</v>
      </c>
      <c r="CC157" s="197" t="s">
        <v>5787</v>
      </c>
      <c r="CD157" s="197" t="s">
        <v>5787</v>
      </c>
      <c r="CE157" s="197" t="s">
        <v>5787</v>
      </c>
      <c r="CF157" s="212" t="s">
        <v>5787</v>
      </c>
      <c r="CG157" s="302" t="s">
        <v>5952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5952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5952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5787</v>
      </c>
      <c r="CZ157" s="202" t="s">
        <v>5787</v>
      </c>
      <c r="DA157" s="202" t="s">
        <v>5787</v>
      </c>
      <c r="DB157" s="203" t="s">
        <v>5787</v>
      </c>
      <c r="DC157" s="201" t="s">
        <v>5787</v>
      </c>
      <c r="DD157" s="202" t="s">
        <v>5787</v>
      </c>
      <c r="DE157" s="203" t="s">
        <v>5787</v>
      </c>
      <c r="DF157" s="274" t="s">
        <v>5787</v>
      </c>
      <c r="DG157" s="309" t="s">
        <v>5953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5954</v>
      </c>
      <c r="DN157" s="302" t="s">
        <v>4432</v>
      </c>
      <c r="DO157" s="312" t="s">
        <v>4562</v>
      </c>
    </row>
    <row r="158" spans="1:119">
      <c r="A158" s="18">
        <v>153</v>
      </c>
      <c r="B158" s="317"/>
      <c r="C158" s="317"/>
      <c r="D158" s="317"/>
      <c r="E158" s="386"/>
      <c r="F158" s="317"/>
      <c r="G158" s="386"/>
      <c r="H158" s="317"/>
      <c r="I158" s="317"/>
      <c r="J158" s="288" t="s">
        <v>4637</v>
      </c>
      <c r="K158" s="307" t="s">
        <v>4380</v>
      </c>
      <c r="L158" s="305" t="s">
        <v>5787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6157</v>
      </c>
      <c r="S158" s="305">
        <v>6</v>
      </c>
      <c r="T158" s="59" t="s">
        <v>4417</v>
      </c>
      <c r="U158" s="59" t="s">
        <v>5787</v>
      </c>
      <c r="V158" s="59" t="s">
        <v>4417</v>
      </c>
      <c r="W158" s="59" t="s">
        <v>5787</v>
      </c>
      <c r="X158" s="305" t="s">
        <v>4417</v>
      </c>
      <c r="Y158" s="305" t="s">
        <v>5787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5055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5077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5802</v>
      </c>
      <c r="AX158" s="305" t="s">
        <v>5951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6197</v>
      </c>
      <c r="BI158" s="305" t="s">
        <v>6197</v>
      </c>
      <c r="BJ158" s="305">
        <v>2</v>
      </c>
      <c r="BK158" s="309">
        <v>4</v>
      </c>
      <c r="BL158" s="196" t="s">
        <v>5787</v>
      </c>
      <c r="BM158" s="197" t="s">
        <v>5787</v>
      </c>
      <c r="BN158" s="197" t="s">
        <v>5787</v>
      </c>
      <c r="BO158" s="197" t="s">
        <v>5787</v>
      </c>
      <c r="BP158" s="197" t="s">
        <v>5787</v>
      </c>
      <c r="BQ158" s="197" t="s">
        <v>5787</v>
      </c>
      <c r="BR158" s="197" t="s">
        <v>5787</v>
      </c>
      <c r="BS158" s="197" t="s">
        <v>5787</v>
      </c>
      <c r="BT158" s="196" t="s">
        <v>5787</v>
      </c>
      <c r="BU158" s="197" t="s">
        <v>5787</v>
      </c>
      <c r="BV158" s="197" t="s">
        <v>5787</v>
      </c>
      <c r="BW158" s="197" t="s">
        <v>5787</v>
      </c>
      <c r="BX158" s="197" t="s">
        <v>5787</v>
      </c>
      <c r="BY158" s="197" t="s">
        <v>5787</v>
      </c>
      <c r="BZ158" s="212" t="s">
        <v>5787</v>
      </c>
      <c r="CA158" s="196" t="s">
        <v>5787</v>
      </c>
      <c r="CB158" s="197" t="s">
        <v>5787</v>
      </c>
      <c r="CC158" s="197" t="s">
        <v>5787</v>
      </c>
      <c r="CD158" s="197" t="s">
        <v>5787</v>
      </c>
      <c r="CE158" s="197" t="s">
        <v>5787</v>
      </c>
      <c r="CF158" s="212" t="s">
        <v>5787</v>
      </c>
      <c r="CG158" s="302" t="s">
        <v>5952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5952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5952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5787</v>
      </c>
      <c r="CZ158" s="202" t="s">
        <v>5787</v>
      </c>
      <c r="DA158" s="202" t="s">
        <v>5787</v>
      </c>
      <c r="DB158" s="203" t="s">
        <v>5787</v>
      </c>
      <c r="DC158" s="201" t="s">
        <v>5787</v>
      </c>
      <c r="DD158" s="202" t="s">
        <v>5787</v>
      </c>
      <c r="DE158" s="203" t="s">
        <v>5787</v>
      </c>
      <c r="DF158" s="274" t="s">
        <v>5787</v>
      </c>
      <c r="DG158" s="309" t="s">
        <v>5953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4761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18"/>
      <c r="C159" s="318"/>
      <c r="D159" s="318"/>
      <c r="E159" s="387"/>
      <c r="F159" s="318"/>
      <c r="G159" s="387"/>
      <c r="H159" s="318"/>
      <c r="I159" s="318"/>
      <c r="J159" s="289" t="s">
        <v>5949</v>
      </c>
      <c r="K159" s="300" t="s">
        <v>4380</v>
      </c>
      <c r="L159" s="306" t="s">
        <v>5787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6157</v>
      </c>
      <c r="S159" s="306">
        <v>6</v>
      </c>
      <c r="T159" s="86" t="s">
        <v>4417</v>
      </c>
      <c r="U159" s="86" t="s">
        <v>5787</v>
      </c>
      <c r="V159" s="86" t="s">
        <v>4417</v>
      </c>
      <c r="W159" s="86" t="s">
        <v>5787</v>
      </c>
      <c r="X159" s="306" t="s">
        <v>4417</v>
      </c>
      <c r="Y159" s="306" t="s">
        <v>5787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5055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5077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5802</v>
      </c>
      <c r="AX159" s="306" t="s">
        <v>5955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6197</v>
      </c>
      <c r="BI159" s="306" t="s">
        <v>6197</v>
      </c>
      <c r="BJ159" s="306">
        <v>2</v>
      </c>
      <c r="BK159" s="310">
        <v>4</v>
      </c>
      <c r="BL159" s="191" t="s">
        <v>5787</v>
      </c>
      <c r="BM159" s="192" t="s">
        <v>5787</v>
      </c>
      <c r="BN159" s="192" t="s">
        <v>5787</v>
      </c>
      <c r="BO159" s="192" t="s">
        <v>5787</v>
      </c>
      <c r="BP159" s="192" t="s">
        <v>5787</v>
      </c>
      <c r="BQ159" s="192" t="s">
        <v>5787</v>
      </c>
      <c r="BR159" s="192" t="s">
        <v>5787</v>
      </c>
      <c r="BS159" s="192" t="s">
        <v>5787</v>
      </c>
      <c r="BT159" s="191" t="s">
        <v>5787</v>
      </c>
      <c r="BU159" s="192" t="s">
        <v>5787</v>
      </c>
      <c r="BV159" s="192" t="s">
        <v>5787</v>
      </c>
      <c r="BW159" s="192" t="s">
        <v>5787</v>
      </c>
      <c r="BX159" s="192" t="s">
        <v>5787</v>
      </c>
      <c r="BY159" s="192" t="s">
        <v>5787</v>
      </c>
      <c r="BZ159" s="214" t="s">
        <v>5787</v>
      </c>
      <c r="CA159" s="191" t="s">
        <v>5787</v>
      </c>
      <c r="CB159" s="192" t="s">
        <v>5787</v>
      </c>
      <c r="CC159" s="192" t="s">
        <v>5787</v>
      </c>
      <c r="CD159" s="192" t="s">
        <v>5787</v>
      </c>
      <c r="CE159" s="192" t="s">
        <v>5787</v>
      </c>
      <c r="CF159" s="214" t="s">
        <v>5787</v>
      </c>
      <c r="CG159" s="303" t="s">
        <v>5952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5952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5952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5787</v>
      </c>
      <c r="CZ159" s="205" t="s">
        <v>5787</v>
      </c>
      <c r="DA159" s="205" t="s">
        <v>5787</v>
      </c>
      <c r="DB159" s="206" t="s">
        <v>5787</v>
      </c>
      <c r="DC159" s="204" t="s">
        <v>5787</v>
      </c>
      <c r="DD159" s="205" t="s">
        <v>5787</v>
      </c>
      <c r="DE159" s="206" t="s">
        <v>5787</v>
      </c>
      <c r="DF159" s="275" t="s">
        <v>5787</v>
      </c>
      <c r="DG159" s="310" t="s">
        <v>5953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4761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16">
        <v>22</v>
      </c>
      <c r="C160" s="316">
        <v>1994</v>
      </c>
      <c r="D160" s="321" t="s">
        <v>4669</v>
      </c>
      <c r="E160" s="321" t="s">
        <v>4854</v>
      </c>
      <c r="F160" s="316">
        <v>6</v>
      </c>
      <c r="G160" s="316" t="s">
        <v>5908</v>
      </c>
      <c r="H160" s="316" t="s">
        <v>5897</v>
      </c>
      <c r="I160" s="316" t="s">
        <v>4573</v>
      </c>
      <c r="J160" s="284" t="s">
        <v>4603</v>
      </c>
      <c r="K160" s="299" t="s">
        <v>4380</v>
      </c>
      <c r="L160" s="304" t="s">
        <v>5787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5787</v>
      </c>
      <c r="T160" s="64" t="s">
        <v>4417</v>
      </c>
      <c r="U160" s="64" t="s">
        <v>5787</v>
      </c>
      <c r="V160" s="64" t="s">
        <v>4417</v>
      </c>
      <c r="W160" s="64" t="s">
        <v>5787</v>
      </c>
      <c r="X160" s="304" t="s">
        <v>4417</v>
      </c>
      <c r="Y160" s="304" t="s">
        <v>5787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5802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6181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5851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5660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5660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5660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5791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4774</v>
      </c>
      <c r="DN160" s="32" t="s">
        <v>4432</v>
      </c>
      <c r="DO160" s="312" t="s">
        <v>6207</v>
      </c>
    </row>
    <row r="161" spans="1:119">
      <c r="A161" s="18">
        <v>156</v>
      </c>
      <c r="B161" s="317"/>
      <c r="C161" s="317"/>
      <c r="D161" s="322"/>
      <c r="E161" s="322"/>
      <c r="F161" s="317"/>
      <c r="G161" s="317"/>
      <c r="H161" s="317"/>
      <c r="I161" s="317"/>
      <c r="J161" s="286" t="s">
        <v>4604</v>
      </c>
      <c r="K161" s="307" t="s">
        <v>4380</v>
      </c>
      <c r="L161" s="305" t="s">
        <v>5787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5787</v>
      </c>
      <c r="T161" s="59" t="s">
        <v>4417</v>
      </c>
      <c r="U161" s="59" t="s">
        <v>5787</v>
      </c>
      <c r="V161" s="59" t="s">
        <v>4417</v>
      </c>
      <c r="W161" s="59" t="s">
        <v>5787</v>
      </c>
      <c r="X161" s="305" t="s">
        <v>4417</v>
      </c>
      <c r="Y161" s="305" t="s">
        <v>5787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5802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6181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5851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6083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5660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5660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5660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5791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4772</v>
      </c>
      <c r="DN161" s="32" t="s">
        <v>4432</v>
      </c>
      <c r="DO161" s="312" t="s">
        <v>6207</v>
      </c>
    </row>
    <row r="162" spans="1:119">
      <c r="A162" s="18">
        <v>157</v>
      </c>
      <c r="B162" s="317"/>
      <c r="C162" s="317"/>
      <c r="D162" s="322"/>
      <c r="E162" s="322"/>
      <c r="F162" s="317"/>
      <c r="G162" s="317"/>
      <c r="H162" s="317"/>
      <c r="I162" s="317"/>
      <c r="J162" s="286" t="s">
        <v>4605</v>
      </c>
      <c r="K162" s="307" t="s">
        <v>4380</v>
      </c>
      <c r="L162" s="305" t="s">
        <v>5787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6157</v>
      </c>
      <c r="S162" s="305">
        <v>10</v>
      </c>
      <c r="T162" s="59" t="s">
        <v>4417</v>
      </c>
      <c r="U162" s="59" t="s">
        <v>5787</v>
      </c>
      <c r="V162" s="59" t="s">
        <v>4417</v>
      </c>
      <c r="W162" s="59" t="s">
        <v>5787</v>
      </c>
      <c r="X162" s="305" t="s">
        <v>4417</v>
      </c>
      <c r="Y162" s="305" t="s">
        <v>5787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5802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6181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5851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6083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5660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5660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5660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5791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4773</v>
      </c>
      <c r="DN162" s="32" t="s">
        <v>4432</v>
      </c>
      <c r="DO162" s="312" t="s">
        <v>6207</v>
      </c>
    </row>
    <row r="163" spans="1:119">
      <c r="A163" s="18">
        <v>158</v>
      </c>
      <c r="B163" s="317"/>
      <c r="C163" s="317"/>
      <c r="D163" s="322"/>
      <c r="E163" s="322"/>
      <c r="F163" s="317"/>
      <c r="G163" s="317"/>
      <c r="H163" s="317"/>
      <c r="I163" s="317"/>
      <c r="J163" s="286" t="s">
        <v>4606</v>
      </c>
      <c r="K163" s="307" t="s">
        <v>4380</v>
      </c>
      <c r="L163" s="305" t="s">
        <v>5787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5787</v>
      </c>
      <c r="T163" s="59" t="s">
        <v>4417</v>
      </c>
      <c r="U163" s="59" t="s">
        <v>5787</v>
      </c>
      <c r="V163" s="59" t="s">
        <v>4417</v>
      </c>
      <c r="W163" s="59" t="s">
        <v>5787</v>
      </c>
      <c r="X163" s="305" t="s">
        <v>4417</v>
      </c>
      <c r="Y163" s="305" t="s">
        <v>5787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5802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6181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5851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6084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5660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5660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5660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5791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4772</v>
      </c>
      <c r="DN163" s="32" t="s">
        <v>4432</v>
      </c>
      <c r="DO163" s="312" t="s">
        <v>6207</v>
      </c>
    </row>
    <row r="164" spans="1:119">
      <c r="A164" s="18">
        <v>159</v>
      </c>
      <c r="B164" s="317"/>
      <c r="C164" s="317"/>
      <c r="D164" s="322"/>
      <c r="E164" s="322"/>
      <c r="F164" s="317"/>
      <c r="G164" s="317"/>
      <c r="H164" s="317"/>
      <c r="I164" s="317"/>
      <c r="J164" s="286" t="s">
        <v>4607</v>
      </c>
      <c r="K164" s="307" t="s">
        <v>4380</v>
      </c>
      <c r="L164" s="305" t="s">
        <v>5787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5787</v>
      </c>
      <c r="T164" s="59" t="s">
        <v>4417</v>
      </c>
      <c r="U164" s="59" t="s">
        <v>5787</v>
      </c>
      <c r="V164" s="59" t="s">
        <v>4417</v>
      </c>
      <c r="W164" s="59" t="s">
        <v>5787</v>
      </c>
      <c r="X164" s="305" t="s">
        <v>4417</v>
      </c>
      <c r="Y164" s="305" t="s">
        <v>5787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5802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6181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5851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6083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5660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5660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5660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5791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4771</v>
      </c>
      <c r="DN164" s="32" t="s">
        <v>4432</v>
      </c>
      <c r="DO164" s="312" t="s">
        <v>6207</v>
      </c>
    </row>
    <row r="165" spans="1:119" ht="16.2" thickBot="1">
      <c r="A165" s="18">
        <v>160</v>
      </c>
      <c r="B165" s="317"/>
      <c r="C165" s="317"/>
      <c r="D165" s="322"/>
      <c r="E165" s="322"/>
      <c r="F165" s="317"/>
      <c r="G165" s="317"/>
      <c r="H165" s="317"/>
      <c r="I165" s="317"/>
      <c r="J165" s="286" t="s">
        <v>4608</v>
      </c>
      <c r="K165" s="307" t="s">
        <v>4380</v>
      </c>
      <c r="L165" s="305" t="s">
        <v>5787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5787</v>
      </c>
      <c r="T165" s="59" t="s">
        <v>4417</v>
      </c>
      <c r="U165" s="59" t="s">
        <v>5787</v>
      </c>
      <c r="V165" s="59" t="s">
        <v>4417</v>
      </c>
      <c r="W165" s="59" t="s">
        <v>5787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5802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6181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5851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6084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5660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5660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5660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5791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4778</v>
      </c>
      <c r="DN165" s="32" t="s">
        <v>4432</v>
      </c>
      <c r="DO165" s="312" t="s">
        <v>6207</v>
      </c>
    </row>
    <row r="166" spans="1:119" ht="15.6" customHeight="1">
      <c r="A166" s="301">
        <v>161</v>
      </c>
      <c r="B166" s="323">
        <v>23</v>
      </c>
      <c r="C166" s="323">
        <v>1995</v>
      </c>
      <c r="D166" s="325" t="s">
        <v>6087</v>
      </c>
      <c r="E166" s="327" t="s">
        <v>6093</v>
      </c>
      <c r="F166" s="316">
        <v>4</v>
      </c>
      <c r="G166" s="316" t="s">
        <v>5963</v>
      </c>
      <c r="H166" s="316" t="s">
        <v>5959</v>
      </c>
      <c r="I166" s="316" t="s">
        <v>6224</v>
      </c>
      <c r="J166" s="284" t="s">
        <v>6088</v>
      </c>
      <c r="K166" s="301" t="s">
        <v>4380</v>
      </c>
      <c r="L166" s="304" t="s">
        <v>5787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5787</v>
      </c>
      <c r="T166" s="64" t="s">
        <v>4417</v>
      </c>
      <c r="U166" s="64" t="s">
        <v>5787</v>
      </c>
      <c r="V166" s="64" t="s">
        <v>4417</v>
      </c>
      <c r="W166" s="64" t="s">
        <v>5787</v>
      </c>
      <c r="X166" s="304" t="s">
        <v>4417</v>
      </c>
      <c r="Y166" s="304" t="s">
        <v>5787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5802</v>
      </c>
      <c r="AX166" s="304" t="s">
        <v>6094</v>
      </c>
      <c r="AY166" s="16">
        <f>640/AZ169/0.25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5787</v>
      </c>
      <c r="BM166" s="195" t="s">
        <v>5787</v>
      </c>
      <c r="BN166" s="195" t="s">
        <v>5787</v>
      </c>
      <c r="BO166" s="195" t="s">
        <v>5787</v>
      </c>
      <c r="BP166" s="195" t="s">
        <v>5787</v>
      </c>
      <c r="BQ166" s="195" t="s">
        <v>5787</v>
      </c>
      <c r="BR166" s="195" t="s">
        <v>5787</v>
      </c>
      <c r="BS166" s="195" t="s">
        <v>5787</v>
      </c>
      <c r="BT166" s="194" t="s">
        <v>5787</v>
      </c>
      <c r="BU166" s="195" t="s">
        <v>5787</v>
      </c>
      <c r="BV166" s="195" t="s">
        <v>5787</v>
      </c>
      <c r="BW166" s="195" t="s">
        <v>5787</v>
      </c>
      <c r="BX166" s="195" t="s">
        <v>5787</v>
      </c>
      <c r="BY166" s="195" t="s">
        <v>5787</v>
      </c>
      <c r="BZ166" s="213" t="s">
        <v>5787</v>
      </c>
      <c r="CA166" s="194" t="s">
        <v>5787</v>
      </c>
      <c r="CB166" s="195" t="s">
        <v>5787</v>
      </c>
      <c r="CC166" s="195" t="s">
        <v>5787</v>
      </c>
      <c r="CD166" s="195" t="s">
        <v>5787</v>
      </c>
      <c r="CE166" s="195" t="s">
        <v>5787</v>
      </c>
      <c r="CF166" s="213" t="s">
        <v>5787</v>
      </c>
      <c r="CG166" s="304" t="s">
        <v>6265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6265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6265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5787</v>
      </c>
      <c r="CZ166" s="199" t="s">
        <v>5787</v>
      </c>
      <c r="DA166" s="199" t="s">
        <v>5787</v>
      </c>
      <c r="DB166" s="200" t="s">
        <v>5787</v>
      </c>
      <c r="DC166" s="198" t="s">
        <v>5787</v>
      </c>
      <c r="DD166" s="199" t="s">
        <v>5787</v>
      </c>
      <c r="DE166" s="200" t="s">
        <v>5787</v>
      </c>
      <c r="DF166" s="273" t="s">
        <v>5787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4772</v>
      </c>
      <c r="DN166" s="304" t="s">
        <v>4432</v>
      </c>
      <c r="DO166" s="311" t="s">
        <v>6099</v>
      </c>
    </row>
    <row r="167" spans="1:119">
      <c r="A167" s="302">
        <v>162</v>
      </c>
      <c r="B167" s="346"/>
      <c r="C167" s="346"/>
      <c r="D167" s="388"/>
      <c r="E167" s="389"/>
      <c r="F167" s="317"/>
      <c r="G167" s="317"/>
      <c r="H167" s="317"/>
      <c r="I167" s="317"/>
      <c r="J167" s="286" t="s">
        <v>6095</v>
      </c>
      <c r="K167" s="302" t="s">
        <v>4380</v>
      </c>
      <c r="L167" s="305" t="s">
        <v>5787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5787</v>
      </c>
      <c r="T167" s="59" t="s">
        <v>4417</v>
      </c>
      <c r="U167" s="59" t="s">
        <v>5787</v>
      </c>
      <c r="V167" s="59" t="s">
        <v>4417</v>
      </c>
      <c r="W167" s="59" t="s">
        <v>5787</v>
      </c>
      <c r="X167" s="305" t="s">
        <v>4417</v>
      </c>
      <c r="Y167" s="305" t="s">
        <v>5787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5802</v>
      </c>
      <c r="AX167" s="305" t="s">
        <v>6094</v>
      </c>
      <c r="AY167" s="21" t="e">
        <f>640/AZ378/0.25</f>
        <v>#DIV/0!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5787</v>
      </c>
      <c r="BM167" s="197" t="s">
        <v>5787</v>
      </c>
      <c r="BN167" s="197" t="s">
        <v>5787</v>
      </c>
      <c r="BO167" s="197" t="s">
        <v>5787</v>
      </c>
      <c r="BP167" s="197" t="s">
        <v>5787</v>
      </c>
      <c r="BQ167" s="197" t="s">
        <v>5787</v>
      </c>
      <c r="BR167" s="197" t="s">
        <v>5787</v>
      </c>
      <c r="BS167" s="197" t="s">
        <v>5787</v>
      </c>
      <c r="BT167" s="196" t="s">
        <v>5787</v>
      </c>
      <c r="BU167" s="197" t="s">
        <v>5787</v>
      </c>
      <c r="BV167" s="197" t="s">
        <v>5787</v>
      </c>
      <c r="BW167" s="197" t="s">
        <v>5787</v>
      </c>
      <c r="BX167" s="197" t="s">
        <v>5787</v>
      </c>
      <c r="BY167" s="197" t="s">
        <v>5787</v>
      </c>
      <c r="BZ167" s="212" t="s">
        <v>5787</v>
      </c>
      <c r="CA167" s="196" t="s">
        <v>5787</v>
      </c>
      <c r="CB167" s="197" t="s">
        <v>5787</v>
      </c>
      <c r="CC167" s="197" t="s">
        <v>5787</v>
      </c>
      <c r="CD167" s="197" t="s">
        <v>5787</v>
      </c>
      <c r="CE167" s="197" t="s">
        <v>5787</v>
      </c>
      <c r="CF167" s="212" t="s">
        <v>5787</v>
      </c>
      <c r="CG167" s="305" t="s">
        <v>6265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6265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6265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5787</v>
      </c>
      <c r="CZ167" s="202" t="s">
        <v>5787</v>
      </c>
      <c r="DA167" s="202" t="s">
        <v>5787</v>
      </c>
      <c r="DB167" s="203" t="s">
        <v>5787</v>
      </c>
      <c r="DC167" s="201" t="s">
        <v>5787</v>
      </c>
      <c r="DD167" s="202" t="s">
        <v>5787</v>
      </c>
      <c r="DE167" s="203" t="s">
        <v>5787</v>
      </c>
      <c r="DF167" s="274" t="s">
        <v>5787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4772</v>
      </c>
      <c r="DN167" s="305" t="s">
        <v>4432</v>
      </c>
      <c r="DO167" s="312" t="s">
        <v>6101</v>
      </c>
    </row>
    <row r="168" spans="1:119">
      <c r="A168" s="302">
        <v>163</v>
      </c>
      <c r="B168" s="346"/>
      <c r="C168" s="346"/>
      <c r="D168" s="388"/>
      <c r="E168" s="389"/>
      <c r="F168" s="317"/>
      <c r="G168" s="317"/>
      <c r="H168" s="317"/>
      <c r="I168" s="317"/>
      <c r="J168" s="286" t="s">
        <v>6096</v>
      </c>
      <c r="K168" s="302" t="s">
        <v>4380</v>
      </c>
      <c r="L168" s="305" t="s">
        <v>5787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5787</v>
      </c>
      <c r="T168" s="59" t="s">
        <v>4417</v>
      </c>
      <c r="U168" s="59" t="s">
        <v>5787</v>
      </c>
      <c r="V168" s="59" t="s">
        <v>4417</v>
      </c>
      <c r="W168" s="59" t="s">
        <v>5787</v>
      </c>
      <c r="X168" s="305" t="s">
        <v>4417</v>
      </c>
      <c r="Y168" s="305" t="s">
        <v>5787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2"/>
      <c r="AX168" s="305" t="s">
        <v>6094</v>
      </c>
      <c r="AY168" s="21" t="e">
        <f>640/AZ379/0.25</f>
        <v>#DIV/0!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5787</v>
      </c>
      <c r="BM168" s="197" t="s">
        <v>5787</v>
      </c>
      <c r="BN168" s="197" t="s">
        <v>5787</v>
      </c>
      <c r="BO168" s="197" t="s">
        <v>5787</v>
      </c>
      <c r="BP168" s="197" t="s">
        <v>5787</v>
      </c>
      <c r="BQ168" s="197" t="s">
        <v>5787</v>
      </c>
      <c r="BR168" s="197" t="s">
        <v>5787</v>
      </c>
      <c r="BS168" s="197" t="s">
        <v>5787</v>
      </c>
      <c r="BT168" s="196" t="s">
        <v>5787</v>
      </c>
      <c r="BU168" s="197" t="s">
        <v>5787</v>
      </c>
      <c r="BV168" s="197" t="s">
        <v>5787</v>
      </c>
      <c r="BW168" s="197" t="s">
        <v>5787</v>
      </c>
      <c r="BX168" s="197" t="s">
        <v>5787</v>
      </c>
      <c r="BY168" s="197" t="s">
        <v>5787</v>
      </c>
      <c r="BZ168" s="212" t="s">
        <v>5787</v>
      </c>
      <c r="CA168" s="196" t="s">
        <v>5787</v>
      </c>
      <c r="CB168" s="197" t="s">
        <v>5787</v>
      </c>
      <c r="CC168" s="197" t="s">
        <v>5787</v>
      </c>
      <c r="CD168" s="197" t="s">
        <v>5787</v>
      </c>
      <c r="CE168" s="197" t="s">
        <v>5787</v>
      </c>
      <c r="CF168" s="212" t="s">
        <v>5787</v>
      </c>
      <c r="CG168" s="305" t="s">
        <v>6265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6265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6265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5787</v>
      </c>
      <c r="CZ168" s="202" t="s">
        <v>5787</v>
      </c>
      <c r="DA168" s="202" t="s">
        <v>5787</v>
      </c>
      <c r="DB168" s="203" t="s">
        <v>5787</v>
      </c>
      <c r="DC168" s="201" t="s">
        <v>5787</v>
      </c>
      <c r="DD168" s="202" t="s">
        <v>5787</v>
      </c>
      <c r="DE168" s="203" t="s">
        <v>5787</v>
      </c>
      <c r="DF168" s="274" t="s">
        <v>5787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4767</v>
      </c>
      <c r="DN168" s="305" t="s">
        <v>4432</v>
      </c>
      <c r="DO168" s="312" t="s">
        <v>6100</v>
      </c>
    </row>
    <row r="169" spans="1:119" ht="16.2" thickBot="1">
      <c r="A169" s="303">
        <v>164</v>
      </c>
      <c r="B169" s="324"/>
      <c r="C169" s="324"/>
      <c r="D169" s="326"/>
      <c r="E169" s="328"/>
      <c r="F169" s="318"/>
      <c r="G169" s="318"/>
      <c r="H169" s="318"/>
      <c r="I169" s="318"/>
      <c r="J169" s="285" t="s">
        <v>6091</v>
      </c>
      <c r="K169" s="303" t="s">
        <v>4380</v>
      </c>
      <c r="L169" s="310" t="s">
        <v>5787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5787</v>
      </c>
      <c r="T169" s="86" t="s">
        <v>4417</v>
      </c>
      <c r="U169" s="86" t="s">
        <v>5787</v>
      </c>
      <c r="V169" s="86" t="s">
        <v>4417</v>
      </c>
      <c r="W169" s="86" t="s">
        <v>5787</v>
      </c>
      <c r="X169" s="310" t="s">
        <v>4417</v>
      </c>
      <c r="Y169" s="310" t="s">
        <v>5787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5802</v>
      </c>
      <c r="AX169" s="306" t="s">
        <v>6094</v>
      </c>
      <c r="AY169" s="23">
        <f>640/AZ169/0.25</f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5787</v>
      </c>
      <c r="BO169" s="197" t="s">
        <v>5787</v>
      </c>
      <c r="BP169" s="197" t="s">
        <v>5787</v>
      </c>
      <c r="BQ169" s="197" t="s">
        <v>5787</v>
      </c>
      <c r="BR169" s="197" t="s">
        <v>5787</v>
      </c>
      <c r="BS169" s="197" t="s">
        <v>5787</v>
      </c>
      <c r="BT169" s="300" t="s">
        <v>5851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6089</v>
      </c>
      <c r="CB169" s="306" t="s">
        <v>6090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6265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6265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6265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6092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5787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6097</v>
      </c>
      <c r="DN169" s="300" t="s">
        <v>4432</v>
      </c>
      <c r="DO169" s="313" t="s">
        <v>6207</v>
      </c>
    </row>
    <row r="170" spans="1:119" ht="15.6" customHeight="1">
      <c r="A170" s="299">
        <v>165</v>
      </c>
      <c r="B170" s="316">
        <v>24</v>
      </c>
      <c r="C170" s="316">
        <v>1996</v>
      </c>
      <c r="D170" s="340" t="s">
        <v>4706</v>
      </c>
      <c r="E170" s="343" t="s">
        <v>4853</v>
      </c>
      <c r="F170" s="316">
        <v>3</v>
      </c>
      <c r="G170" s="331" t="s">
        <v>5903</v>
      </c>
      <c r="H170" s="331" t="s">
        <v>5902</v>
      </c>
      <c r="I170" s="331" t="s">
        <v>6225</v>
      </c>
      <c r="J170" s="290" t="s">
        <v>6266</v>
      </c>
      <c r="K170" s="299" t="s">
        <v>4380</v>
      </c>
      <c r="L170" s="30" t="s">
        <v>5787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6157</v>
      </c>
      <c r="S170" s="30">
        <v>20</v>
      </c>
      <c r="T170" s="64" t="s">
        <v>4417</v>
      </c>
      <c r="U170" s="64" t="s">
        <v>5787</v>
      </c>
      <c r="V170" s="64" t="s">
        <v>4417</v>
      </c>
      <c r="W170" s="64" t="s">
        <v>5787</v>
      </c>
      <c r="X170" s="304" t="s">
        <v>4417</v>
      </c>
      <c r="Y170" s="304" t="s">
        <v>5787</v>
      </c>
      <c r="Z170" s="30" t="s">
        <v>4555</v>
      </c>
      <c r="AA170" s="87">
        <v>10</v>
      </c>
      <c r="AB170" s="224">
        <v>0</v>
      </c>
      <c r="AC170" s="18" t="s">
        <v>5787</v>
      </c>
      <c r="AD170" s="299" t="s">
        <v>4511</v>
      </c>
      <c r="AE170" s="16" t="s">
        <v>5787</v>
      </c>
      <c r="AF170" s="16" t="s">
        <v>5787</v>
      </c>
      <c r="AG170" s="30">
        <v>51</v>
      </c>
      <c r="AH170" s="16" t="s">
        <v>5787</v>
      </c>
      <c r="AI170" s="16" t="s">
        <v>5787</v>
      </c>
      <c r="AJ170" s="299" t="s">
        <v>6355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8" si="55">(AT170-AK170)/2</f>
        <v>0</v>
      </c>
      <c r="AW170" s="301" t="s">
        <v>5802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6302</v>
      </c>
      <c r="BH170" s="304" t="s">
        <v>6197</v>
      </c>
      <c r="BI170" s="304" t="s">
        <v>6197</v>
      </c>
      <c r="BJ170" s="304">
        <v>2</v>
      </c>
      <c r="BK170" s="17">
        <v>4</v>
      </c>
      <c r="BL170" s="194" t="s">
        <v>5787</v>
      </c>
      <c r="BM170" s="195" t="s">
        <v>5787</v>
      </c>
      <c r="BN170" s="195" t="s">
        <v>5787</v>
      </c>
      <c r="BO170" s="195" t="s">
        <v>5787</v>
      </c>
      <c r="BP170" s="195" t="s">
        <v>5787</v>
      </c>
      <c r="BQ170" s="195" t="s">
        <v>5787</v>
      </c>
      <c r="BR170" s="195" t="s">
        <v>5787</v>
      </c>
      <c r="BS170" s="195" t="s">
        <v>5787</v>
      </c>
      <c r="BT170" s="194" t="s">
        <v>5787</v>
      </c>
      <c r="BU170" s="195" t="s">
        <v>5787</v>
      </c>
      <c r="BV170" s="195" t="s">
        <v>5787</v>
      </c>
      <c r="BW170" s="195" t="s">
        <v>5787</v>
      </c>
      <c r="BX170" s="195" t="s">
        <v>5787</v>
      </c>
      <c r="BY170" s="195" t="s">
        <v>5787</v>
      </c>
      <c r="BZ170" s="213" t="s">
        <v>5787</v>
      </c>
      <c r="CA170" s="194" t="s">
        <v>5787</v>
      </c>
      <c r="CB170" s="195" t="s">
        <v>5787</v>
      </c>
      <c r="CC170" s="195" t="s">
        <v>5787</v>
      </c>
      <c r="CD170" s="195" t="s">
        <v>5787</v>
      </c>
      <c r="CE170" s="195" t="s">
        <v>5787</v>
      </c>
      <c r="CF170" s="213" t="s">
        <v>5787</v>
      </c>
      <c r="CG170" s="304" t="s">
        <v>6305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6305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6305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5787</v>
      </c>
      <c r="CZ170" s="199" t="s">
        <v>5787</v>
      </c>
      <c r="DA170" s="199" t="s">
        <v>5787</v>
      </c>
      <c r="DB170" s="200" t="s">
        <v>5787</v>
      </c>
      <c r="DC170" s="198" t="s">
        <v>5787</v>
      </c>
      <c r="DD170" s="199" t="s">
        <v>5787</v>
      </c>
      <c r="DE170" s="200" t="s">
        <v>5787</v>
      </c>
      <c r="DF170" s="273" t="s">
        <v>5787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4766</v>
      </c>
      <c r="DN170" s="304" t="s">
        <v>4432</v>
      </c>
      <c r="DO170" s="312" t="s">
        <v>4562</v>
      </c>
    </row>
    <row r="171" spans="1:119">
      <c r="A171" s="307">
        <v>166</v>
      </c>
      <c r="B171" s="317"/>
      <c r="C171" s="317"/>
      <c r="D171" s="341"/>
      <c r="E171" s="344"/>
      <c r="F171" s="317"/>
      <c r="G171" s="332"/>
      <c r="H171" s="332"/>
      <c r="I171" s="332"/>
      <c r="J171" s="286" t="s">
        <v>6267</v>
      </c>
      <c r="K171" s="307" t="s">
        <v>6356</v>
      </c>
      <c r="L171" s="32" t="s">
        <v>6052</v>
      </c>
      <c r="M171" s="307" t="s">
        <v>4505</v>
      </c>
      <c r="N171" s="305" t="s">
        <v>4699</v>
      </c>
      <c r="O171" s="18" t="s">
        <v>4503</v>
      </c>
      <c r="P171" s="305" t="s">
        <v>6301</v>
      </c>
      <c r="Q171" s="305" t="s">
        <v>4417</v>
      </c>
      <c r="R171" s="305" t="s">
        <v>6157</v>
      </c>
      <c r="S171" s="32">
        <v>20</v>
      </c>
      <c r="T171" s="59" t="s">
        <v>4417</v>
      </c>
      <c r="U171" s="59" t="s">
        <v>5787</v>
      </c>
      <c r="V171" s="59" t="s">
        <v>4417</v>
      </c>
      <c r="W171" s="59" t="s">
        <v>5787</v>
      </c>
      <c r="X171" s="305" t="s">
        <v>4417</v>
      </c>
      <c r="Y171" s="305" t="s">
        <v>5787</v>
      </c>
      <c r="Z171" s="32" t="s">
        <v>4555</v>
      </c>
      <c r="AA171" s="72">
        <v>10</v>
      </c>
      <c r="AB171" s="224">
        <v>0</v>
      </c>
      <c r="AC171" s="18" t="s">
        <v>5787</v>
      </c>
      <c r="AD171" s="307" t="s">
        <v>4511</v>
      </c>
      <c r="AE171" s="21" t="s">
        <v>5787</v>
      </c>
      <c r="AF171" s="21" t="s">
        <v>5787</v>
      </c>
      <c r="AG171" s="32">
        <v>51</v>
      </c>
      <c r="AH171" s="21" t="s">
        <v>5787</v>
      </c>
      <c r="AI171" s="21" t="s">
        <v>5787</v>
      </c>
      <c r="AJ171" s="307" t="s">
        <v>6355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302" t="s">
        <v>5802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6302</v>
      </c>
      <c r="BH171" s="305" t="s">
        <v>6197</v>
      </c>
      <c r="BI171" s="305" t="s">
        <v>6197</v>
      </c>
      <c r="BJ171" s="305">
        <v>2</v>
      </c>
      <c r="BK171" s="18">
        <v>4</v>
      </c>
      <c r="BL171" s="196" t="s">
        <v>5787</v>
      </c>
      <c r="BM171" s="197" t="s">
        <v>5787</v>
      </c>
      <c r="BN171" s="197" t="s">
        <v>5787</v>
      </c>
      <c r="BO171" s="197" t="s">
        <v>5787</v>
      </c>
      <c r="BP171" s="197" t="s">
        <v>5787</v>
      </c>
      <c r="BQ171" s="197" t="s">
        <v>5787</v>
      </c>
      <c r="BR171" s="197" t="s">
        <v>5787</v>
      </c>
      <c r="BS171" s="197" t="s">
        <v>5787</v>
      </c>
      <c r="BT171" s="196" t="s">
        <v>5787</v>
      </c>
      <c r="BU171" s="197" t="s">
        <v>5787</v>
      </c>
      <c r="BV171" s="197" t="s">
        <v>5787</v>
      </c>
      <c r="BW171" s="197" t="s">
        <v>5787</v>
      </c>
      <c r="BX171" s="197" t="s">
        <v>5787</v>
      </c>
      <c r="BY171" s="197" t="s">
        <v>5787</v>
      </c>
      <c r="BZ171" s="212" t="s">
        <v>5787</v>
      </c>
      <c r="CA171" s="196" t="s">
        <v>5787</v>
      </c>
      <c r="CB171" s="197" t="s">
        <v>5787</v>
      </c>
      <c r="CC171" s="197" t="s">
        <v>5787</v>
      </c>
      <c r="CD171" s="197" t="s">
        <v>5787</v>
      </c>
      <c r="CE171" s="197" t="s">
        <v>5787</v>
      </c>
      <c r="CF171" s="212" t="s">
        <v>5787</v>
      </c>
      <c r="CG171" s="305" t="s">
        <v>6268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6268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6268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5787</v>
      </c>
      <c r="CZ171" s="202" t="s">
        <v>5787</v>
      </c>
      <c r="DA171" s="202" t="s">
        <v>5787</v>
      </c>
      <c r="DB171" s="203" t="s">
        <v>5787</v>
      </c>
      <c r="DC171" s="201" t="s">
        <v>5787</v>
      </c>
      <c r="DD171" s="202" t="s">
        <v>5787</v>
      </c>
      <c r="DE171" s="203" t="s">
        <v>5787</v>
      </c>
      <c r="DF171" s="274" t="s">
        <v>5787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4766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18"/>
      <c r="C172" s="318"/>
      <c r="D172" s="342"/>
      <c r="E172" s="345"/>
      <c r="F172" s="318"/>
      <c r="G172" s="333"/>
      <c r="H172" s="333"/>
      <c r="I172" s="333"/>
      <c r="J172" s="285" t="s">
        <v>6269</v>
      </c>
      <c r="K172" s="300" t="s">
        <v>6356</v>
      </c>
      <c r="L172" s="34" t="s">
        <v>6052</v>
      </c>
      <c r="M172" s="300" t="s">
        <v>4505</v>
      </c>
      <c r="N172" s="306" t="s">
        <v>4699</v>
      </c>
      <c r="O172" s="14" t="s">
        <v>4503</v>
      </c>
      <c r="P172" s="306" t="s">
        <v>6301</v>
      </c>
      <c r="Q172" s="306" t="s">
        <v>4417</v>
      </c>
      <c r="R172" s="306" t="s">
        <v>6157</v>
      </c>
      <c r="S172" s="34">
        <v>20</v>
      </c>
      <c r="T172" s="86" t="s">
        <v>4417</v>
      </c>
      <c r="U172" s="86" t="s">
        <v>5787</v>
      </c>
      <c r="V172" s="86" t="s">
        <v>4417</v>
      </c>
      <c r="W172" s="86" t="s">
        <v>5787</v>
      </c>
      <c r="X172" s="306" t="s">
        <v>4417</v>
      </c>
      <c r="Y172" s="306" t="s">
        <v>5787</v>
      </c>
      <c r="Z172" s="34" t="s">
        <v>4555</v>
      </c>
      <c r="AA172" s="117">
        <v>10</v>
      </c>
      <c r="AB172" s="226">
        <v>0</v>
      </c>
      <c r="AC172" s="14" t="s">
        <v>5787</v>
      </c>
      <c r="AD172" s="157" t="s">
        <v>4511</v>
      </c>
      <c r="AE172" s="197" t="s">
        <v>5787</v>
      </c>
      <c r="AF172" s="197" t="s">
        <v>5787</v>
      </c>
      <c r="AG172" s="35">
        <v>51</v>
      </c>
      <c r="AH172" s="197" t="s">
        <v>5787</v>
      </c>
      <c r="AI172" s="197" t="s">
        <v>5787</v>
      </c>
      <c r="AJ172" s="300" t="s">
        <v>6355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0" t="s">
        <v>5802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6301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5787</v>
      </c>
      <c r="BM172" s="197" t="s">
        <v>5787</v>
      </c>
      <c r="BN172" s="197" t="s">
        <v>5787</v>
      </c>
      <c r="BO172" s="197" t="s">
        <v>5787</v>
      </c>
      <c r="BP172" s="197" t="s">
        <v>5787</v>
      </c>
      <c r="BQ172" s="197" t="s">
        <v>5787</v>
      </c>
      <c r="BR172" s="197" t="s">
        <v>5787</v>
      </c>
      <c r="BS172" s="197" t="s">
        <v>5787</v>
      </c>
      <c r="BT172" s="196" t="s">
        <v>5787</v>
      </c>
      <c r="BU172" s="197" t="s">
        <v>5787</v>
      </c>
      <c r="BV172" s="197" t="s">
        <v>5787</v>
      </c>
      <c r="BW172" s="197" t="s">
        <v>5787</v>
      </c>
      <c r="BX172" s="197" t="s">
        <v>5787</v>
      </c>
      <c r="BY172" s="197" t="s">
        <v>5787</v>
      </c>
      <c r="BZ172" s="212" t="s">
        <v>5787</v>
      </c>
      <c r="CA172" s="197" t="s">
        <v>5787</v>
      </c>
      <c r="CB172" s="197" t="s">
        <v>5787</v>
      </c>
      <c r="CC172" s="197" t="s">
        <v>5787</v>
      </c>
      <c r="CD172" s="197" t="s">
        <v>5787</v>
      </c>
      <c r="CE172" s="197" t="s">
        <v>5787</v>
      </c>
      <c r="CF172" s="212" t="s">
        <v>5787</v>
      </c>
      <c r="CG172" s="306" t="s">
        <v>6268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6268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6268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5787</v>
      </c>
      <c r="CZ172" s="205" t="s">
        <v>5787</v>
      </c>
      <c r="DA172" s="205" t="s">
        <v>5787</v>
      </c>
      <c r="DB172" s="206" t="s">
        <v>5787</v>
      </c>
      <c r="DC172" s="204" t="s">
        <v>5787</v>
      </c>
      <c r="DD172" s="205" t="s">
        <v>5787</v>
      </c>
      <c r="DE172" s="206" t="s">
        <v>5787</v>
      </c>
      <c r="DF172" s="274" t="s">
        <v>5787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16">
        <v>25</v>
      </c>
      <c r="C173" s="316">
        <v>1996</v>
      </c>
      <c r="D173" s="321" t="s">
        <v>4670</v>
      </c>
      <c r="E173" s="321" t="s">
        <v>4852</v>
      </c>
      <c r="F173" s="316">
        <v>7</v>
      </c>
      <c r="G173" s="316" t="s">
        <v>5908</v>
      </c>
      <c r="H173" s="316" t="s">
        <v>5897</v>
      </c>
      <c r="I173" s="316" t="s">
        <v>6226</v>
      </c>
      <c r="J173" s="284" t="s">
        <v>4628</v>
      </c>
      <c r="K173" s="299" t="s">
        <v>4380</v>
      </c>
      <c r="L173" s="304" t="s">
        <v>5787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5787</v>
      </c>
      <c r="T173" s="64" t="s">
        <v>4417</v>
      </c>
      <c r="U173" s="64" t="s">
        <v>5787</v>
      </c>
      <c r="V173" s="64" t="s">
        <v>4417</v>
      </c>
      <c r="W173" s="64" t="s">
        <v>5787</v>
      </c>
      <c r="X173" s="304" t="s">
        <v>4417</v>
      </c>
      <c r="Y173" s="304" t="s">
        <v>5787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5802</v>
      </c>
      <c r="AX173" s="304" t="s">
        <v>4609</v>
      </c>
      <c r="AY173" s="16">
        <v>30.5</v>
      </c>
      <c r="AZ173" s="304">
        <v>20</v>
      </c>
      <c r="BA173" s="304">
        <f t="shared" ref="BA173:BA191" si="57">IF(AZ173=24,353,IF(AZ173=22,303,IF(AZ173=20,245,IF(AZ173=16,157,0))))</f>
        <v>245</v>
      </c>
      <c r="BB173" s="16">
        <v>62</v>
      </c>
      <c r="BC173" s="16">
        <f t="shared" ref="BC173:BC188" si="58">BB173</f>
        <v>62</v>
      </c>
      <c r="BD173" s="16">
        <v>0</v>
      </c>
      <c r="BE173" s="16">
        <v>70</v>
      </c>
      <c r="BF173" s="16">
        <f t="shared" ref="BF173:BF185" si="59">AT173-BB173-BC173-BD173</f>
        <v>156</v>
      </c>
      <c r="BG173" s="22" t="s">
        <v>4467</v>
      </c>
      <c r="BH173" s="304" t="s">
        <v>6197</v>
      </c>
      <c r="BI173" s="304" t="s">
        <v>6197</v>
      </c>
      <c r="BJ173" s="304">
        <v>2</v>
      </c>
      <c r="BK173" s="304">
        <v>4</v>
      </c>
      <c r="BL173" s="194" t="s">
        <v>5787</v>
      </c>
      <c r="BM173" s="195" t="s">
        <v>5787</v>
      </c>
      <c r="BN173" s="195" t="s">
        <v>5787</v>
      </c>
      <c r="BO173" s="195" t="s">
        <v>5787</v>
      </c>
      <c r="BP173" s="195" t="s">
        <v>5787</v>
      </c>
      <c r="BQ173" s="195" t="s">
        <v>5787</v>
      </c>
      <c r="BR173" s="195" t="s">
        <v>5787</v>
      </c>
      <c r="BS173" s="195" t="s">
        <v>5787</v>
      </c>
      <c r="BT173" s="194" t="s">
        <v>5787</v>
      </c>
      <c r="BU173" s="195" t="s">
        <v>5787</v>
      </c>
      <c r="BV173" s="195" t="s">
        <v>5787</v>
      </c>
      <c r="BW173" s="195" t="s">
        <v>5787</v>
      </c>
      <c r="BX173" s="195" t="s">
        <v>5787</v>
      </c>
      <c r="BY173" s="195" t="s">
        <v>5787</v>
      </c>
      <c r="BZ173" s="213" t="s">
        <v>5787</v>
      </c>
      <c r="CA173" s="195" t="s">
        <v>5787</v>
      </c>
      <c r="CB173" s="195" t="s">
        <v>5787</v>
      </c>
      <c r="CC173" s="195" t="s">
        <v>5787</v>
      </c>
      <c r="CD173" s="195" t="s">
        <v>5787</v>
      </c>
      <c r="CE173" s="195" t="s">
        <v>5787</v>
      </c>
      <c r="CF173" s="213" t="s">
        <v>5787</v>
      </c>
      <c r="CG173" s="304" t="s">
        <v>5660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5660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5660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5787</v>
      </c>
      <c r="CZ173" s="199" t="s">
        <v>5787</v>
      </c>
      <c r="DA173" s="199" t="s">
        <v>5787</v>
      </c>
      <c r="DB173" s="200" t="s">
        <v>5787</v>
      </c>
      <c r="DC173" s="198" t="s">
        <v>5787</v>
      </c>
      <c r="DD173" s="199" t="s">
        <v>5787</v>
      </c>
      <c r="DE173" s="200" t="s">
        <v>5787</v>
      </c>
      <c r="DF173" s="273" t="s">
        <v>5787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5827</v>
      </c>
      <c r="DN173" s="304" t="s">
        <v>4432</v>
      </c>
      <c r="DO173" s="312" t="s">
        <v>4562</v>
      </c>
    </row>
    <row r="174" spans="1:119">
      <c r="A174" s="307">
        <v>169</v>
      </c>
      <c r="B174" s="317"/>
      <c r="C174" s="317"/>
      <c r="D174" s="322"/>
      <c r="E174" s="322"/>
      <c r="F174" s="317"/>
      <c r="G174" s="317"/>
      <c r="H174" s="317"/>
      <c r="I174" s="317"/>
      <c r="J174" s="286" t="s">
        <v>4622</v>
      </c>
      <c r="K174" s="307" t="s">
        <v>4380</v>
      </c>
      <c r="L174" s="305" t="s">
        <v>5787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5787</v>
      </c>
      <c r="T174" s="59" t="s">
        <v>4417</v>
      </c>
      <c r="U174" s="59" t="s">
        <v>5787</v>
      </c>
      <c r="V174" s="59" t="s">
        <v>4417</v>
      </c>
      <c r="W174" s="59" t="s">
        <v>5787</v>
      </c>
      <c r="X174" s="305" t="s">
        <v>4417</v>
      </c>
      <c r="Y174" s="305" t="s">
        <v>5787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7" t="s">
        <v>5802</v>
      </c>
      <c r="AX174" s="305" t="s">
        <v>4609</v>
      </c>
      <c r="AY174" s="21">
        <v>30.5</v>
      </c>
      <c r="AZ174" s="305">
        <v>20</v>
      </c>
      <c r="BA174" s="305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4467</v>
      </c>
      <c r="BH174" s="305" t="s">
        <v>6197</v>
      </c>
      <c r="BI174" s="305" t="s">
        <v>6197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6181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5851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05" t="s">
        <v>5660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5660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5660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5791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4754</v>
      </c>
      <c r="DN174" s="305" t="s">
        <v>4432</v>
      </c>
      <c r="DO174" s="312" t="s">
        <v>4562</v>
      </c>
    </row>
    <row r="175" spans="1:119">
      <c r="A175" s="307">
        <v>170</v>
      </c>
      <c r="B175" s="317"/>
      <c r="C175" s="317"/>
      <c r="D175" s="322"/>
      <c r="E175" s="322"/>
      <c r="F175" s="317"/>
      <c r="G175" s="317"/>
      <c r="H175" s="317"/>
      <c r="I175" s="317"/>
      <c r="J175" s="286" t="s">
        <v>4623</v>
      </c>
      <c r="K175" s="307" t="s">
        <v>4380</v>
      </c>
      <c r="L175" s="305" t="s">
        <v>5787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5787</v>
      </c>
      <c r="T175" s="59" t="s">
        <v>4417</v>
      </c>
      <c r="U175" s="59" t="s">
        <v>5787</v>
      </c>
      <c r="V175" s="59" t="s">
        <v>4417</v>
      </c>
      <c r="W175" s="59" t="s">
        <v>5787</v>
      </c>
      <c r="X175" s="305" t="s">
        <v>4417</v>
      </c>
      <c r="Y175" s="305" t="s">
        <v>5787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7" t="s">
        <v>5802</v>
      </c>
      <c r="AX175" s="305" t="s">
        <v>4609</v>
      </c>
      <c r="AY175" s="21">
        <v>30.5</v>
      </c>
      <c r="AZ175" s="305">
        <v>20</v>
      </c>
      <c r="BA175" s="305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4467</v>
      </c>
      <c r="BH175" s="305" t="s">
        <v>6197</v>
      </c>
      <c r="BI175" s="305" t="s">
        <v>6197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6181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5851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05" t="s">
        <v>5660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5660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5660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5791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6066</v>
      </c>
      <c r="DN175" s="305" t="s">
        <v>4432</v>
      </c>
      <c r="DO175" s="312" t="s">
        <v>4562</v>
      </c>
    </row>
    <row r="176" spans="1:119">
      <c r="A176" s="307">
        <v>171</v>
      </c>
      <c r="B176" s="317"/>
      <c r="C176" s="317"/>
      <c r="D176" s="322"/>
      <c r="E176" s="322"/>
      <c r="F176" s="317"/>
      <c r="G176" s="317"/>
      <c r="H176" s="317"/>
      <c r="I176" s="317"/>
      <c r="J176" s="286" t="s">
        <v>4624</v>
      </c>
      <c r="K176" s="307" t="s">
        <v>4380</v>
      </c>
      <c r="L176" s="305" t="s">
        <v>5787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5787</v>
      </c>
      <c r="T176" s="59" t="s">
        <v>4417</v>
      </c>
      <c r="U176" s="59" t="s">
        <v>5787</v>
      </c>
      <c r="V176" s="59" t="s">
        <v>4417</v>
      </c>
      <c r="W176" s="59" t="s">
        <v>5787</v>
      </c>
      <c r="X176" s="305" t="s">
        <v>4417</v>
      </c>
      <c r="Y176" s="305" t="s">
        <v>5787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7" t="s">
        <v>5802</v>
      </c>
      <c r="AX176" s="305" t="s">
        <v>4609</v>
      </c>
      <c r="AY176" s="21">
        <v>30.5</v>
      </c>
      <c r="AZ176" s="305">
        <v>20</v>
      </c>
      <c r="BA176" s="305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4467</v>
      </c>
      <c r="BH176" s="305" t="s">
        <v>6197</v>
      </c>
      <c r="BI176" s="305" t="s">
        <v>6197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6181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5851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05" t="s">
        <v>5660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5660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5660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5791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4754</v>
      </c>
      <c r="DN176" s="305" t="s">
        <v>4432</v>
      </c>
      <c r="DO176" s="312" t="s">
        <v>4562</v>
      </c>
    </row>
    <row r="177" spans="1:119">
      <c r="A177" s="307">
        <v>172</v>
      </c>
      <c r="B177" s="317"/>
      <c r="C177" s="317"/>
      <c r="D177" s="322"/>
      <c r="E177" s="322"/>
      <c r="F177" s="317"/>
      <c r="G177" s="317"/>
      <c r="H177" s="317"/>
      <c r="I177" s="317"/>
      <c r="J177" s="286" t="s">
        <v>4625</v>
      </c>
      <c r="K177" s="307" t="s">
        <v>4380</v>
      </c>
      <c r="L177" s="305" t="s">
        <v>5787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5787</v>
      </c>
      <c r="T177" s="59" t="s">
        <v>4417</v>
      </c>
      <c r="U177" s="59" t="s">
        <v>5787</v>
      </c>
      <c r="V177" s="59" t="s">
        <v>4417</v>
      </c>
      <c r="W177" s="59" t="s">
        <v>5787</v>
      </c>
      <c r="X177" s="305" t="s">
        <v>4417</v>
      </c>
      <c r="Y177" s="305" t="s">
        <v>5787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7" t="s">
        <v>5802</v>
      </c>
      <c r="AX177" s="305" t="s">
        <v>4609</v>
      </c>
      <c r="AY177" s="21">
        <v>30.5</v>
      </c>
      <c r="AZ177" s="305">
        <v>20</v>
      </c>
      <c r="BA177" s="305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4467</v>
      </c>
      <c r="BH177" s="305" t="s">
        <v>6197</v>
      </c>
      <c r="BI177" s="305" t="s">
        <v>6197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6181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5851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05" t="s">
        <v>5660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5660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5660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5791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4754</v>
      </c>
      <c r="DN177" s="305" t="s">
        <v>4432</v>
      </c>
      <c r="DO177" s="312" t="s">
        <v>4562</v>
      </c>
    </row>
    <row r="178" spans="1:119">
      <c r="A178" s="307">
        <v>173</v>
      </c>
      <c r="B178" s="317"/>
      <c r="C178" s="317"/>
      <c r="D178" s="322"/>
      <c r="E178" s="322"/>
      <c r="F178" s="317"/>
      <c r="G178" s="317"/>
      <c r="H178" s="317"/>
      <c r="I178" s="317"/>
      <c r="J178" s="286" t="s">
        <v>4626</v>
      </c>
      <c r="K178" s="307" t="s">
        <v>4380</v>
      </c>
      <c r="L178" s="305" t="s">
        <v>5787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5787</v>
      </c>
      <c r="T178" s="59" t="s">
        <v>4417</v>
      </c>
      <c r="U178" s="59" t="s">
        <v>5787</v>
      </c>
      <c r="V178" s="59" t="s">
        <v>4417</v>
      </c>
      <c r="W178" s="59" t="s">
        <v>5787</v>
      </c>
      <c r="X178" s="305" t="s">
        <v>4417</v>
      </c>
      <c r="Y178" s="305" t="s">
        <v>5787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7" t="s">
        <v>5802</v>
      </c>
      <c r="AX178" s="305" t="s">
        <v>4609</v>
      </c>
      <c r="AY178" s="21">
        <v>30.5</v>
      </c>
      <c r="AZ178" s="305">
        <v>20</v>
      </c>
      <c r="BA178" s="305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4467</v>
      </c>
      <c r="BH178" s="305" t="s">
        <v>6197</v>
      </c>
      <c r="BI178" s="305" t="s">
        <v>6197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6181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5851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05" t="s">
        <v>5660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5660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5660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5791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6058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18"/>
      <c r="C179" s="318"/>
      <c r="D179" s="330"/>
      <c r="E179" s="330"/>
      <c r="F179" s="318"/>
      <c r="G179" s="318"/>
      <c r="H179" s="318"/>
      <c r="I179" s="318"/>
      <c r="J179" s="285" t="s">
        <v>4627</v>
      </c>
      <c r="K179" s="300" t="s">
        <v>4380</v>
      </c>
      <c r="L179" s="306" t="s">
        <v>5787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5787</v>
      </c>
      <c r="T179" s="86" t="s">
        <v>4417</v>
      </c>
      <c r="U179" s="86" t="s">
        <v>5787</v>
      </c>
      <c r="V179" s="86" t="s">
        <v>4417</v>
      </c>
      <c r="W179" s="86" t="s">
        <v>5787</v>
      </c>
      <c r="X179" s="306" t="s">
        <v>4417</v>
      </c>
      <c r="Y179" s="306" t="s">
        <v>5787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0" t="s">
        <v>5802</v>
      </c>
      <c r="AX179" s="306" t="s">
        <v>4609</v>
      </c>
      <c r="AY179" s="23">
        <v>30.5</v>
      </c>
      <c r="AZ179" s="306">
        <v>20</v>
      </c>
      <c r="BA179" s="306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4467</v>
      </c>
      <c r="BH179" s="306" t="s">
        <v>6197</v>
      </c>
      <c r="BI179" s="306" t="s">
        <v>6197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6181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5851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5660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5660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5660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5791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6066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16">
        <v>26</v>
      </c>
      <c r="C180" s="316">
        <v>1996</v>
      </c>
      <c r="D180" s="340" t="s">
        <v>4506</v>
      </c>
      <c r="E180" s="331" t="s">
        <v>6357</v>
      </c>
      <c r="F180" s="331">
        <v>9</v>
      </c>
      <c r="G180" s="331" t="s">
        <v>5909</v>
      </c>
      <c r="H180" s="331" t="s">
        <v>5895</v>
      </c>
      <c r="I180" s="331" t="s">
        <v>6227</v>
      </c>
      <c r="J180" s="314" t="s">
        <v>6358</v>
      </c>
      <c r="K180" s="307" t="s">
        <v>4380</v>
      </c>
      <c r="L180" s="305" t="s">
        <v>5787</v>
      </c>
      <c r="M180" s="307" t="s">
        <v>4504</v>
      </c>
      <c r="N180" s="305" t="s">
        <v>4697</v>
      </c>
      <c r="O180" s="18" t="s">
        <v>4503</v>
      </c>
      <c r="P180" s="305" t="s">
        <v>6301</v>
      </c>
      <c r="Q180" s="305" t="s">
        <v>4417</v>
      </c>
      <c r="R180" s="305" t="s">
        <v>6301</v>
      </c>
      <c r="S180" s="305" t="s">
        <v>5787</v>
      </c>
      <c r="T180" s="59" t="s">
        <v>4417</v>
      </c>
      <c r="U180" s="59" t="s">
        <v>5787</v>
      </c>
      <c r="V180" s="59" t="s">
        <v>4417</v>
      </c>
      <c r="W180" s="59" t="s">
        <v>5787</v>
      </c>
      <c r="X180" s="305" t="s">
        <v>4417</v>
      </c>
      <c r="Y180" s="305" t="s">
        <v>5787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2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3">AV180</f>
        <v>26.800000000000011</v>
      </c>
      <c r="AV180" s="21">
        <f t="shared" si="55"/>
        <v>26.800000000000011</v>
      </c>
      <c r="AW180" s="307" t="s">
        <v>5802</v>
      </c>
      <c r="AX180" s="305" t="s">
        <v>4495</v>
      </c>
      <c r="AY180" s="305" t="s">
        <v>6122</v>
      </c>
      <c r="AZ180" s="305">
        <v>20</v>
      </c>
      <c r="BA180" s="305">
        <f t="shared" si="57"/>
        <v>245</v>
      </c>
      <c r="BB180" s="21">
        <v>87</v>
      </c>
      <c r="BC180" s="21">
        <f t="shared" si="58"/>
        <v>87</v>
      </c>
      <c r="BD180" s="21">
        <v>0</v>
      </c>
      <c r="BE180" s="21">
        <v>90</v>
      </c>
      <c r="BF180" s="21">
        <f t="shared" si="59"/>
        <v>286</v>
      </c>
      <c r="BG180" s="15" t="s">
        <v>6302</v>
      </c>
      <c r="BH180" s="305" t="s">
        <v>6197</v>
      </c>
      <c r="BI180" s="305" t="s">
        <v>6197</v>
      </c>
      <c r="BJ180" s="305">
        <v>2</v>
      </c>
      <c r="BK180" s="305">
        <v>4</v>
      </c>
      <c r="BL180" s="196" t="s">
        <v>5787</v>
      </c>
      <c r="BM180" s="197" t="s">
        <v>5787</v>
      </c>
      <c r="BN180" s="197" t="s">
        <v>5787</v>
      </c>
      <c r="BO180" s="197" t="s">
        <v>5787</v>
      </c>
      <c r="BP180" s="197" t="s">
        <v>5787</v>
      </c>
      <c r="BQ180" s="197" t="s">
        <v>5787</v>
      </c>
      <c r="BR180" s="197" t="s">
        <v>5787</v>
      </c>
      <c r="BS180" s="197" t="s">
        <v>5787</v>
      </c>
      <c r="BT180" s="196" t="s">
        <v>5787</v>
      </c>
      <c r="BU180" s="197" t="s">
        <v>5787</v>
      </c>
      <c r="BV180" s="197" t="s">
        <v>5787</v>
      </c>
      <c r="BW180" s="197" t="s">
        <v>5787</v>
      </c>
      <c r="BX180" s="197" t="s">
        <v>5787</v>
      </c>
      <c r="BY180" s="197" t="s">
        <v>5787</v>
      </c>
      <c r="BZ180" s="212" t="s">
        <v>5787</v>
      </c>
      <c r="CA180" s="197" t="s">
        <v>5787</v>
      </c>
      <c r="CB180" s="197" t="s">
        <v>5787</v>
      </c>
      <c r="CC180" s="197" t="s">
        <v>5787</v>
      </c>
      <c r="CD180" s="197" t="s">
        <v>5787</v>
      </c>
      <c r="CE180" s="197" t="s">
        <v>5787</v>
      </c>
      <c r="CF180" s="212" t="s">
        <v>5787</v>
      </c>
      <c r="CG180" s="305" t="s">
        <v>6303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6303</v>
      </c>
      <c r="CN180" s="305">
        <v>275</v>
      </c>
      <c r="CO180" s="33">
        <f t="shared" ref="CO180:CO188" si="64">CN180*1.3</f>
        <v>357.5</v>
      </c>
      <c r="CP180" s="59">
        <v>430</v>
      </c>
      <c r="CQ180" s="32">
        <f t="shared" ref="CQ180:CQ188" si="65">CP180*1.1</f>
        <v>473.00000000000006</v>
      </c>
      <c r="CR180" s="66">
        <v>200000</v>
      </c>
      <c r="CS180" s="307" t="s">
        <v>6303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5787</v>
      </c>
      <c r="CZ180" s="202" t="s">
        <v>5787</v>
      </c>
      <c r="DA180" s="202" t="s">
        <v>5787</v>
      </c>
      <c r="DB180" s="203" t="s">
        <v>5787</v>
      </c>
      <c r="DC180" s="201" t="s">
        <v>5787</v>
      </c>
      <c r="DD180" s="202" t="s">
        <v>5787</v>
      </c>
      <c r="DE180" s="203" t="s">
        <v>5787</v>
      </c>
      <c r="DF180" s="274" t="s">
        <v>5787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6345</v>
      </c>
      <c r="DN180" s="305" t="s">
        <v>4432</v>
      </c>
      <c r="DO180" s="311" t="s">
        <v>4562</v>
      </c>
    </row>
    <row r="181" spans="1:119">
      <c r="A181" s="307">
        <v>176</v>
      </c>
      <c r="B181" s="317"/>
      <c r="C181" s="317"/>
      <c r="D181" s="341"/>
      <c r="E181" s="332"/>
      <c r="F181" s="332"/>
      <c r="G181" s="332"/>
      <c r="H181" s="332"/>
      <c r="I181" s="332"/>
      <c r="J181" s="314" t="s">
        <v>4394</v>
      </c>
      <c r="K181" s="307" t="s">
        <v>4380</v>
      </c>
      <c r="L181" s="305" t="s">
        <v>5787</v>
      </c>
      <c r="M181" s="307" t="s">
        <v>4504</v>
      </c>
      <c r="N181" s="305" t="s">
        <v>4697</v>
      </c>
      <c r="O181" s="18" t="s">
        <v>4503</v>
      </c>
      <c r="P181" s="305" t="s">
        <v>6301</v>
      </c>
      <c r="Q181" s="305" t="s">
        <v>4417</v>
      </c>
      <c r="R181" s="305" t="s">
        <v>6301</v>
      </c>
      <c r="S181" s="305" t="s">
        <v>5787</v>
      </c>
      <c r="T181" s="59" t="s">
        <v>4417</v>
      </c>
      <c r="U181" s="59" t="s">
        <v>5787</v>
      </c>
      <c r="V181" s="59" t="s">
        <v>4417</v>
      </c>
      <c r="W181" s="59" t="s">
        <v>5787</v>
      </c>
      <c r="X181" s="305" t="s">
        <v>4417</v>
      </c>
      <c r="Y181" s="305" t="s">
        <v>5787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2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3"/>
        <v>21.800000000000011</v>
      </c>
      <c r="AV181" s="21">
        <f t="shared" si="55"/>
        <v>21.800000000000011</v>
      </c>
      <c r="AW181" s="307" t="s">
        <v>5802</v>
      </c>
      <c r="AX181" s="305" t="s">
        <v>4495</v>
      </c>
      <c r="AY181" s="305" t="s">
        <v>6122</v>
      </c>
      <c r="AZ181" s="305">
        <v>20</v>
      </c>
      <c r="BA181" s="305">
        <f t="shared" si="57"/>
        <v>245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276</v>
      </c>
      <c r="BG181" s="15" t="s">
        <v>6302</v>
      </c>
      <c r="BH181" s="305" t="s">
        <v>6197</v>
      </c>
      <c r="BI181" s="305" t="s">
        <v>6197</v>
      </c>
      <c r="BJ181" s="305">
        <v>2</v>
      </c>
      <c r="BK181" s="305">
        <v>4</v>
      </c>
      <c r="BL181" s="196" t="s">
        <v>5787</v>
      </c>
      <c r="BM181" s="197" t="s">
        <v>5787</v>
      </c>
      <c r="BN181" s="197" t="s">
        <v>5787</v>
      </c>
      <c r="BO181" s="197" t="s">
        <v>5787</v>
      </c>
      <c r="BP181" s="197" t="s">
        <v>5787</v>
      </c>
      <c r="BQ181" s="197" t="s">
        <v>5787</v>
      </c>
      <c r="BR181" s="197" t="s">
        <v>5787</v>
      </c>
      <c r="BS181" s="197" t="s">
        <v>5787</v>
      </c>
      <c r="BT181" s="196" t="s">
        <v>5787</v>
      </c>
      <c r="BU181" s="197" t="s">
        <v>5787</v>
      </c>
      <c r="BV181" s="197" t="s">
        <v>5787</v>
      </c>
      <c r="BW181" s="197" t="s">
        <v>5787</v>
      </c>
      <c r="BX181" s="197" t="s">
        <v>5787</v>
      </c>
      <c r="BY181" s="197" t="s">
        <v>5787</v>
      </c>
      <c r="BZ181" s="212" t="s">
        <v>5787</v>
      </c>
      <c r="CA181" s="197" t="s">
        <v>5787</v>
      </c>
      <c r="CB181" s="197" t="s">
        <v>5787</v>
      </c>
      <c r="CC181" s="197" t="s">
        <v>5787</v>
      </c>
      <c r="CD181" s="197" t="s">
        <v>5787</v>
      </c>
      <c r="CE181" s="197" t="s">
        <v>5787</v>
      </c>
      <c r="CF181" s="212" t="s">
        <v>5787</v>
      </c>
      <c r="CG181" s="305" t="s">
        <v>6303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6303</v>
      </c>
      <c r="CN181" s="305">
        <v>275</v>
      </c>
      <c r="CO181" s="33">
        <f t="shared" si="64"/>
        <v>357.5</v>
      </c>
      <c r="CP181" s="59">
        <v>430</v>
      </c>
      <c r="CQ181" s="32">
        <f t="shared" si="65"/>
        <v>473.00000000000006</v>
      </c>
      <c r="CR181" s="66">
        <v>200000</v>
      </c>
      <c r="CS181" s="307" t="s">
        <v>6303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5787</v>
      </c>
      <c r="CZ181" s="202" t="s">
        <v>5787</v>
      </c>
      <c r="DA181" s="202" t="s">
        <v>5787</v>
      </c>
      <c r="DB181" s="203" t="s">
        <v>5787</v>
      </c>
      <c r="DC181" s="201" t="s">
        <v>5787</v>
      </c>
      <c r="DD181" s="202" t="s">
        <v>5787</v>
      </c>
      <c r="DE181" s="203" t="s">
        <v>5787</v>
      </c>
      <c r="DF181" s="274" t="s">
        <v>5787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4755</v>
      </c>
      <c r="DN181" s="305" t="s">
        <v>4432</v>
      </c>
      <c r="DO181" s="312" t="s">
        <v>6359</v>
      </c>
    </row>
    <row r="182" spans="1:119">
      <c r="A182" s="307">
        <v>177</v>
      </c>
      <c r="B182" s="317"/>
      <c r="C182" s="317"/>
      <c r="D182" s="341"/>
      <c r="E182" s="332"/>
      <c r="F182" s="332"/>
      <c r="G182" s="332"/>
      <c r="H182" s="332"/>
      <c r="I182" s="332"/>
      <c r="J182" s="314" t="s">
        <v>6360</v>
      </c>
      <c r="K182" s="307" t="s">
        <v>6354</v>
      </c>
      <c r="L182" s="305" t="s">
        <v>5787</v>
      </c>
      <c r="M182" s="307" t="s">
        <v>4504</v>
      </c>
      <c r="N182" s="305" t="s">
        <v>4697</v>
      </c>
      <c r="O182" s="18" t="s">
        <v>4503</v>
      </c>
      <c r="P182" s="305" t="s">
        <v>6301</v>
      </c>
      <c r="Q182" s="305" t="s">
        <v>4417</v>
      </c>
      <c r="R182" s="305" t="s">
        <v>6301</v>
      </c>
      <c r="S182" s="305" t="s">
        <v>5787</v>
      </c>
      <c r="T182" s="59" t="s">
        <v>4417</v>
      </c>
      <c r="U182" s="59" t="s">
        <v>5787</v>
      </c>
      <c r="V182" s="59" t="s">
        <v>4417</v>
      </c>
      <c r="W182" s="59" t="s">
        <v>5787</v>
      </c>
      <c r="X182" s="305" t="s">
        <v>4417</v>
      </c>
      <c r="Y182" s="305" t="s">
        <v>5787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5802</v>
      </c>
      <c r="AX182" s="305" t="s">
        <v>4495</v>
      </c>
      <c r="AY182" s="305" t="s">
        <v>6122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6302</v>
      </c>
      <c r="BH182" s="305" t="s">
        <v>6197</v>
      </c>
      <c r="BI182" s="305" t="s">
        <v>6197</v>
      </c>
      <c r="BJ182" s="305">
        <v>2</v>
      </c>
      <c r="BK182" s="305">
        <v>4</v>
      </c>
      <c r="BL182" s="196" t="s">
        <v>5787</v>
      </c>
      <c r="BM182" s="197" t="s">
        <v>5787</v>
      </c>
      <c r="BN182" s="197" t="s">
        <v>5787</v>
      </c>
      <c r="BO182" s="197" t="s">
        <v>5787</v>
      </c>
      <c r="BP182" s="197" t="s">
        <v>5787</v>
      </c>
      <c r="BQ182" s="197" t="s">
        <v>5787</v>
      </c>
      <c r="BR182" s="197" t="s">
        <v>5787</v>
      </c>
      <c r="BS182" s="197" t="s">
        <v>5787</v>
      </c>
      <c r="BT182" s="196" t="s">
        <v>5787</v>
      </c>
      <c r="BU182" s="197" t="s">
        <v>5787</v>
      </c>
      <c r="BV182" s="197" t="s">
        <v>5787</v>
      </c>
      <c r="BW182" s="197" t="s">
        <v>5787</v>
      </c>
      <c r="BX182" s="197" t="s">
        <v>5787</v>
      </c>
      <c r="BY182" s="197" t="s">
        <v>5787</v>
      </c>
      <c r="BZ182" s="212" t="s">
        <v>5787</v>
      </c>
      <c r="CA182" s="197" t="s">
        <v>5787</v>
      </c>
      <c r="CB182" s="197" t="s">
        <v>5787</v>
      </c>
      <c r="CC182" s="197" t="s">
        <v>5787</v>
      </c>
      <c r="CD182" s="197" t="s">
        <v>5787</v>
      </c>
      <c r="CE182" s="197" t="s">
        <v>5787</v>
      </c>
      <c r="CF182" s="212" t="s">
        <v>5787</v>
      </c>
      <c r="CG182" s="305" t="s">
        <v>6303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6303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6303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5787</v>
      </c>
      <c r="CZ182" s="202" t="s">
        <v>5787</v>
      </c>
      <c r="DA182" s="202" t="s">
        <v>5787</v>
      </c>
      <c r="DB182" s="203" t="s">
        <v>5787</v>
      </c>
      <c r="DC182" s="201" t="s">
        <v>5787</v>
      </c>
      <c r="DD182" s="202" t="s">
        <v>5787</v>
      </c>
      <c r="DE182" s="203" t="s">
        <v>5787</v>
      </c>
      <c r="DF182" s="274" t="s">
        <v>5787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4755</v>
      </c>
      <c r="DN182" s="305" t="s">
        <v>4432</v>
      </c>
      <c r="DO182" s="312" t="s">
        <v>4562</v>
      </c>
    </row>
    <row r="183" spans="1:119">
      <c r="A183" s="307">
        <v>178</v>
      </c>
      <c r="B183" s="317"/>
      <c r="C183" s="317"/>
      <c r="D183" s="341"/>
      <c r="E183" s="332"/>
      <c r="F183" s="332"/>
      <c r="G183" s="332"/>
      <c r="H183" s="332"/>
      <c r="I183" s="332"/>
      <c r="J183" s="314" t="s">
        <v>4396</v>
      </c>
      <c r="K183" s="307" t="s">
        <v>4380</v>
      </c>
      <c r="L183" s="305" t="s">
        <v>5787</v>
      </c>
      <c r="M183" s="307" t="s">
        <v>4504</v>
      </c>
      <c r="N183" s="305" t="s">
        <v>4697</v>
      </c>
      <c r="O183" s="18" t="s">
        <v>4503</v>
      </c>
      <c r="P183" s="305" t="s">
        <v>6301</v>
      </c>
      <c r="Q183" s="305" t="s">
        <v>4417</v>
      </c>
      <c r="R183" s="305" t="s">
        <v>6301</v>
      </c>
      <c r="S183" s="305" t="s">
        <v>5787</v>
      </c>
      <c r="T183" s="59" t="s">
        <v>4417</v>
      </c>
      <c r="U183" s="59" t="s">
        <v>5787</v>
      </c>
      <c r="V183" s="59" t="s">
        <v>4417</v>
      </c>
      <c r="W183" s="59" t="s">
        <v>5787</v>
      </c>
      <c r="X183" s="305" t="s">
        <v>4417</v>
      </c>
      <c r="Y183" s="305" t="s">
        <v>5787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2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3"/>
        <v>21.800000000000011</v>
      </c>
      <c r="AV183" s="21">
        <f t="shared" si="55"/>
        <v>21.800000000000011</v>
      </c>
      <c r="AW183" s="307" t="s">
        <v>5802</v>
      </c>
      <c r="AX183" s="305" t="s">
        <v>4495</v>
      </c>
      <c r="AY183" s="305" t="s">
        <v>6122</v>
      </c>
      <c r="AZ183" s="305">
        <v>24</v>
      </c>
      <c r="BA183" s="305">
        <f t="shared" si="57"/>
        <v>353</v>
      </c>
      <c r="BB183" s="21">
        <v>87</v>
      </c>
      <c r="BC183" s="21">
        <f t="shared" si="58"/>
        <v>87</v>
      </c>
      <c r="BD183" s="21">
        <v>0</v>
      </c>
      <c r="BE183" s="21">
        <v>90</v>
      </c>
      <c r="BF183" s="21">
        <f t="shared" si="59"/>
        <v>276</v>
      </c>
      <c r="BG183" s="15" t="s">
        <v>6302</v>
      </c>
      <c r="BH183" s="305" t="s">
        <v>6197</v>
      </c>
      <c r="BI183" s="305" t="s">
        <v>6197</v>
      </c>
      <c r="BJ183" s="305">
        <v>2</v>
      </c>
      <c r="BK183" s="305">
        <v>4</v>
      </c>
      <c r="BL183" s="196" t="s">
        <v>5787</v>
      </c>
      <c r="BM183" s="197" t="s">
        <v>5787</v>
      </c>
      <c r="BN183" s="197" t="s">
        <v>5787</v>
      </c>
      <c r="BO183" s="197" t="s">
        <v>5787</v>
      </c>
      <c r="BP183" s="197" t="s">
        <v>5787</v>
      </c>
      <c r="BQ183" s="197" t="s">
        <v>5787</v>
      </c>
      <c r="BR183" s="197" t="s">
        <v>5787</v>
      </c>
      <c r="BS183" s="197" t="s">
        <v>5787</v>
      </c>
      <c r="BT183" s="196" t="s">
        <v>5787</v>
      </c>
      <c r="BU183" s="197" t="s">
        <v>5787</v>
      </c>
      <c r="BV183" s="197" t="s">
        <v>5787</v>
      </c>
      <c r="BW183" s="197" t="s">
        <v>5787</v>
      </c>
      <c r="BX183" s="197" t="s">
        <v>5787</v>
      </c>
      <c r="BY183" s="197" t="s">
        <v>5787</v>
      </c>
      <c r="BZ183" s="212" t="s">
        <v>5787</v>
      </c>
      <c r="CA183" s="197" t="s">
        <v>5787</v>
      </c>
      <c r="CB183" s="197" t="s">
        <v>5787</v>
      </c>
      <c r="CC183" s="197" t="s">
        <v>5787</v>
      </c>
      <c r="CD183" s="197" t="s">
        <v>5787</v>
      </c>
      <c r="CE183" s="197" t="s">
        <v>5787</v>
      </c>
      <c r="CF183" s="212" t="s">
        <v>5787</v>
      </c>
      <c r="CG183" s="305" t="s">
        <v>6303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6303</v>
      </c>
      <c r="CN183" s="305">
        <v>275</v>
      </c>
      <c r="CO183" s="33">
        <f t="shared" si="64"/>
        <v>357.5</v>
      </c>
      <c r="CP183" s="59">
        <v>430</v>
      </c>
      <c r="CQ183" s="32">
        <f t="shared" si="65"/>
        <v>473.00000000000006</v>
      </c>
      <c r="CR183" s="66">
        <v>200000</v>
      </c>
      <c r="CS183" s="307" t="s">
        <v>6303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5787</v>
      </c>
      <c r="CZ183" s="202" t="s">
        <v>5787</v>
      </c>
      <c r="DA183" s="202" t="s">
        <v>5787</v>
      </c>
      <c r="DB183" s="203" t="s">
        <v>5787</v>
      </c>
      <c r="DC183" s="201" t="s">
        <v>5787</v>
      </c>
      <c r="DD183" s="202" t="s">
        <v>5787</v>
      </c>
      <c r="DE183" s="203" t="s">
        <v>5787</v>
      </c>
      <c r="DF183" s="274" t="s">
        <v>5787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4755</v>
      </c>
      <c r="DN183" s="305" t="s">
        <v>4432</v>
      </c>
      <c r="DO183" s="312" t="s">
        <v>6359</v>
      </c>
    </row>
    <row r="184" spans="1:119">
      <c r="A184" s="307">
        <v>179</v>
      </c>
      <c r="B184" s="317"/>
      <c r="C184" s="317"/>
      <c r="D184" s="341"/>
      <c r="E184" s="332"/>
      <c r="F184" s="332"/>
      <c r="G184" s="332"/>
      <c r="H184" s="332"/>
      <c r="I184" s="332"/>
      <c r="J184" s="314" t="s">
        <v>6361</v>
      </c>
      <c r="K184" s="307" t="s">
        <v>4380</v>
      </c>
      <c r="L184" s="305" t="s">
        <v>5787</v>
      </c>
      <c r="M184" s="307" t="s">
        <v>4504</v>
      </c>
      <c r="N184" s="305" t="s">
        <v>4697</v>
      </c>
      <c r="O184" s="18" t="s">
        <v>4503</v>
      </c>
      <c r="P184" s="305" t="s">
        <v>6301</v>
      </c>
      <c r="Q184" s="305" t="s">
        <v>4417</v>
      </c>
      <c r="R184" s="305" t="s">
        <v>6301</v>
      </c>
      <c r="S184" s="305" t="s">
        <v>5787</v>
      </c>
      <c r="T184" s="59" t="s">
        <v>4417</v>
      </c>
      <c r="U184" s="59" t="s">
        <v>5787</v>
      </c>
      <c r="V184" s="59" t="s">
        <v>4417</v>
      </c>
      <c r="W184" s="59" t="s">
        <v>5787</v>
      </c>
      <c r="X184" s="305" t="s">
        <v>4417</v>
      </c>
      <c r="Y184" s="305" t="s">
        <v>5787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5802</v>
      </c>
      <c r="AX184" s="305" t="s">
        <v>4495</v>
      </c>
      <c r="AY184" s="305" t="s">
        <v>6122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6302</v>
      </c>
      <c r="BH184" s="305" t="s">
        <v>6197</v>
      </c>
      <c r="BI184" s="305" t="s">
        <v>6197</v>
      </c>
      <c r="BJ184" s="305">
        <v>2</v>
      </c>
      <c r="BK184" s="305">
        <v>4</v>
      </c>
      <c r="BL184" s="196" t="s">
        <v>5787</v>
      </c>
      <c r="BM184" s="197" t="s">
        <v>5787</v>
      </c>
      <c r="BN184" s="197" t="s">
        <v>5787</v>
      </c>
      <c r="BO184" s="197" t="s">
        <v>5787</v>
      </c>
      <c r="BP184" s="197" t="s">
        <v>5787</v>
      </c>
      <c r="BQ184" s="197" t="s">
        <v>5787</v>
      </c>
      <c r="BR184" s="197" t="s">
        <v>5787</v>
      </c>
      <c r="BS184" s="197" t="s">
        <v>5787</v>
      </c>
      <c r="BT184" s="196" t="s">
        <v>5787</v>
      </c>
      <c r="BU184" s="197" t="s">
        <v>5787</v>
      </c>
      <c r="BV184" s="197" t="s">
        <v>5787</v>
      </c>
      <c r="BW184" s="197" t="s">
        <v>5787</v>
      </c>
      <c r="BX184" s="197" t="s">
        <v>5787</v>
      </c>
      <c r="BY184" s="197" t="s">
        <v>5787</v>
      </c>
      <c r="BZ184" s="212" t="s">
        <v>5787</v>
      </c>
      <c r="CA184" s="197" t="s">
        <v>5787</v>
      </c>
      <c r="CB184" s="197" t="s">
        <v>5787</v>
      </c>
      <c r="CC184" s="197" t="s">
        <v>5787</v>
      </c>
      <c r="CD184" s="197" t="s">
        <v>5787</v>
      </c>
      <c r="CE184" s="197" t="s">
        <v>5787</v>
      </c>
      <c r="CF184" s="212" t="s">
        <v>5787</v>
      </c>
      <c r="CG184" s="305" t="s">
        <v>6303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6303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6303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5787</v>
      </c>
      <c r="CZ184" s="202" t="s">
        <v>5787</v>
      </c>
      <c r="DA184" s="202" t="s">
        <v>5787</v>
      </c>
      <c r="DB184" s="203" t="s">
        <v>5787</v>
      </c>
      <c r="DC184" s="201" t="s">
        <v>5787</v>
      </c>
      <c r="DD184" s="202" t="s">
        <v>5787</v>
      </c>
      <c r="DE184" s="203" t="s">
        <v>5787</v>
      </c>
      <c r="DF184" s="274" t="s">
        <v>5787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6344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17"/>
      <c r="C185" s="317"/>
      <c r="D185" s="341"/>
      <c r="E185" s="332"/>
      <c r="F185" s="332"/>
      <c r="G185" s="332"/>
      <c r="H185" s="332"/>
      <c r="I185" s="332"/>
      <c r="J185" s="314" t="s">
        <v>4398</v>
      </c>
      <c r="K185" s="307" t="s">
        <v>4380</v>
      </c>
      <c r="L185" s="305" t="s">
        <v>5787</v>
      </c>
      <c r="M185" s="307" t="s">
        <v>4504</v>
      </c>
      <c r="N185" s="305" t="s">
        <v>4697</v>
      </c>
      <c r="O185" s="18" t="s">
        <v>4503</v>
      </c>
      <c r="P185" s="305" t="s">
        <v>6301</v>
      </c>
      <c r="Q185" s="305" t="s">
        <v>4417</v>
      </c>
      <c r="R185" s="305" t="s">
        <v>6301</v>
      </c>
      <c r="S185" s="305" t="s">
        <v>5787</v>
      </c>
      <c r="T185" s="59" t="s">
        <v>4417</v>
      </c>
      <c r="U185" s="59" t="s">
        <v>5787</v>
      </c>
      <c r="V185" s="59" t="s">
        <v>4417</v>
      </c>
      <c r="W185" s="59" t="s">
        <v>5787</v>
      </c>
      <c r="X185" s="305" t="s">
        <v>4417</v>
      </c>
      <c r="Y185" s="305" t="s">
        <v>5787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2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3"/>
        <v>21.050000000000011</v>
      </c>
      <c r="AV185" s="21">
        <f t="shared" si="55"/>
        <v>21.050000000000011</v>
      </c>
      <c r="AW185" s="307" t="s">
        <v>5802</v>
      </c>
      <c r="AX185" s="305" t="s">
        <v>4495</v>
      </c>
      <c r="AY185" s="305" t="s">
        <v>6122</v>
      </c>
      <c r="AZ185" s="305">
        <v>24</v>
      </c>
      <c r="BA185" s="305">
        <f t="shared" si="57"/>
        <v>353</v>
      </c>
      <c r="BB185" s="21">
        <v>87</v>
      </c>
      <c r="BC185" s="21">
        <f t="shared" si="58"/>
        <v>87</v>
      </c>
      <c r="BD185" s="21">
        <v>0</v>
      </c>
      <c r="BE185" s="21">
        <v>90</v>
      </c>
      <c r="BF185" s="21">
        <f t="shared" si="59"/>
        <v>546</v>
      </c>
      <c r="BG185" s="15" t="s">
        <v>6302</v>
      </c>
      <c r="BH185" s="305" t="s">
        <v>6197</v>
      </c>
      <c r="BI185" s="305" t="s">
        <v>6197</v>
      </c>
      <c r="BJ185" s="305">
        <v>2</v>
      </c>
      <c r="BK185" s="305">
        <v>4</v>
      </c>
      <c r="BL185" s="196" t="s">
        <v>5787</v>
      </c>
      <c r="BM185" s="197" t="s">
        <v>5787</v>
      </c>
      <c r="BN185" s="197" t="s">
        <v>5787</v>
      </c>
      <c r="BO185" s="197" t="s">
        <v>5787</v>
      </c>
      <c r="BP185" s="197" t="s">
        <v>5787</v>
      </c>
      <c r="BQ185" s="197" t="s">
        <v>5787</v>
      </c>
      <c r="BR185" s="197" t="s">
        <v>5787</v>
      </c>
      <c r="BS185" s="197" t="s">
        <v>5787</v>
      </c>
      <c r="BT185" s="196" t="s">
        <v>5787</v>
      </c>
      <c r="BU185" s="197" t="s">
        <v>5787</v>
      </c>
      <c r="BV185" s="197" t="s">
        <v>5787</v>
      </c>
      <c r="BW185" s="197" t="s">
        <v>5787</v>
      </c>
      <c r="BX185" s="197" t="s">
        <v>5787</v>
      </c>
      <c r="BY185" s="197" t="s">
        <v>5787</v>
      </c>
      <c r="BZ185" s="212" t="s">
        <v>5787</v>
      </c>
      <c r="CA185" s="197" t="s">
        <v>5787</v>
      </c>
      <c r="CB185" s="197" t="s">
        <v>5787</v>
      </c>
      <c r="CC185" s="197" t="s">
        <v>5787</v>
      </c>
      <c r="CD185" s="197" t="s">
        <v>5787</v>
      </c>
      <c r="CE185" s="197" t="s">
        <v>5787</v>
      </c>
      <c r="CF185" s="212" t="s">
        <v>5787</v>
      </c>
      <c r="CG185" s="305" t="s">
        <v>6303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6303</v>
      </c>
      <c r="CN185" s="305">
        <v>275</v>
      </c>
      <c r="CO185" s="33">
        <f t="shared" si="64"/>
        <v>357.5</v>
      </c>
      <c r="CP185" s="59">
        <v>430</v>
      </c>
      <c r="CQ185" s="32">
        <f t="shared" si="65"/>
        <v>473.00000000000006</v>
      </c>
      <c r="CR185" s="66">
        <v>200000</v>
      </c>
      <c r="CS185" s="307" t="s">
        <v>6303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5787</v>
      </c>
      <c r="CZ185" s="202" t="s">
        <v>5787</v>
      </c>
      <c r="DA185" s="202" t="s">
        <v>5787</v>
      </c>
      <c r="DB185" s="203" t="s">
        <v>5787</v>
      </c>
      <c r="DC185" s="201" t="s">
        <v>5787</v>
      </c>
      <c r="DD185" s="202" t="s">
        <v>5787</v>
      </c>
      <c r="DE185" s="203" t="s">
        <v>5787</v>
      </c>
      <c r="DF185" s="274" t="s">
        <v>5787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6359</v>
      </c>
    </row>
    <row r="186" spans="1:119" ht="15.6" customHeight="1">
      <c r="A186" s="307">
        <v>181</v>
      </c>
      <c r="B186" s="317"/>
      <c r="C186" s="317"/>
      <c r="D186" s="341"/>
      <c r="E186" s="332"/>
      <c r="F186" s="332"/>
      <c r="G186" s="332"/>
      <c r="H186" s="332"/>
      <c r="I186" s="332"/>
      <c r="J186" s="314" t="s">
        <v>6362</v>
      </c>
      <c r="K186" s="307" t="s">
        <v>4380</v>
      </c>
      <c r="L186" s="305" t="s">
        <v>5787</v>
      </c>
      <c r="M186" s="307" t="s">
        <v>4504</v>
      </c>
      <c r="N186" s="305" t="s">
        <v>4697</v>
      </c>
      <c r="O186" s="18" t="s">
        <v>4503</v>
      </c>
      <c r="P186" s="305" t="s">
        <v>6301</v>
      </c>
      <c r="Q186" s="305" t="s">
        <v>4417</v>
      </c>
      <c r="R186" s="305" t="s">
        <v>4417</v>
      </c>
      <c r="S186" s="305" t="s">
        <v>5787</v>
      </c>
      <c r="T186" s="59" t="s">
        <v>4417</v>
      </c>
      <c r="U186" s="59" t="s">
        <v>5787</v>
      </c>
      <c r="V186" s="59" t="s">
        <v>4417</v>
      </c>
      <c r="W186" s="59" t="s">
        <v>5787</v>
      </c>
      <c r="X186" s="305" t="s">
        <v>4417</v>
      </c>
      <c r="Y186" s="305" t="s">
        <v>5787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5802</v>
      </c>
      <c r="AX186" s="305" t="s">
        <v>4495</v>
      </c>
      <c r="AY186" s="305" t="s">
        <v>6122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6301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5787</v>
      </c>
      <c r="BM186" s="197" t="s">
        <v>5787</v>
      </c>
      <c r="BN186" s="197" t="s">
        <v>5787</v>
      </c>
      <c r="BO186" s="197" t="s">
        <v>5787</v>
      </c>
      <c r="BP186" s="197" t="s">
        <v>5787</v>
      </c>
      <c r="BQ186" s="197" t="s">
        <v>5787</v>
      </c>
      <c r="BR186" s="197" t="s">
        <v>5787</v>
      </c>
      <c r="BS186" s="197" t="s">
        <v>5787</v>
      </c>
      <c r="BT186" s="196" t="s">
        <v>5787</v>
      </c>
      <c r="BU186" s="197" t="s">
        <v>5787</v>
      </c>
      <c r="BV186" s="197" t="s">
        <v>5787</v>
      </c>
      <c r="BW186" s="197" t="s">
        <v>5787</v>
      </c>
      <c r="BX186" s="197" t="s">
        <v>5787</v>
      </c>
      <c r="BY186" s="197" t="s">
        <v>5787</v>
      </c>
      <c r="BZ186" s="212" t="s">
        <v>5787</v>
      </c>
      <c r="CA186" s="197" t="s">
        <v>5787</v>
      </c>
      <c r="CB186" s="197" t="s">
        <v>5787</v>
      </c>
      <c r="CC186" s="197" t="s">
        <v>5787</v>
      </c>
      <c r="CD186" s="197" t="s">
        <v>5787</v>
      </c>
      <c r="CE186" s="197" t="s">
        <v>5787</v>
      </c>
      <c r="CF186" s="212" t="s">
        <v>5787</v>
      </c>
      <c r="CG186" s="305" t="s">
        <v>6303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6303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6303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5787</v>
      </c>
      <c r="CZ186" s="202" t="s">
        <v>5787</v>
      </c>
      <c r="DA186" s="202" t="s">
        <v>5787</v>
      </c>
      <c r="DB186" s="203" t="s">
        <v>5787</v>
      </c>
      <c r="DC186" s="201" t="s">
        <v>5787</v>
      </c>
      <c r="DD186" s="202" t="s">
        <v>5787</v>
      </c>
      <c r="DE186" s="203" t="s">
        <v>5787</v>
      </c>
      <c r="DF186" s="274" t="s">
        <v>5787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4772</v>
      </c>
      <c r="DN186" s="305" t="s">
        <v>4432</v>
      </c>
      <c r="DO186" s="312" t="s">
        <v>4562</v>
      </c>
    </row>
    <row r="187" spans="1:119">
      <c r="A187" s="307">
        <v>182</v>
      </c>
      <c r="B187" s="317"/>
      <c r="C187" s="317"/>
      <c r="D187" s="341"/>
      <c r="E187" s="332"/>
      <c r="F187" s="332"/>
      <c r="G187" s="332"/>
      <c r="H187" s="332"/>
      <c r="I187" s="332"/>
      <c r="J187" s="314" t="s">
        <v>6363</v>
      </c>
      <c r="K187" s="307" t="s">
        <v>4380</v>
      </c>
      <c r="L187" s="305" t="s">
        <v>5787</v>
      </c>
      <c r="M187" s="307" t="s">
        <v>4504</v>
      </c>
      <c r="N187" s="305" t="s">
        <v>4697</v>
      </c>
      <c r="O187" s="18" t="s">
        <v>4503</v>
      </c>
      <c r="P187" s="305" t="s">
        <v>6301</v>
      </c>
      <c r="Q187" s="305" t="s">
        <v>4417</v>
      </c>
      <c r="R187" s="305" t="s">
        <v>4417</v>
      </c>
      <c r="S187" s="305" t="s">
        <v>5787</v>
      </c>
      <c r="T187" s="59" t="s">
        <v>4417</v>
      </c>
      <c r="U187" s="59" t="s">
        <v>5787</v>
      </c>
      <c r="V187" s="59" t="s">
        <v>4417</v>
      </c>
      <c r="W187" s="59" t="s">
        <v>5787</v>
      </c>
      <c r="X187" s="305" t="s">
        <v>4417</v>
      </c>
      <c r="Y187" s="305" t="s">
        <v>5787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2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3"/>
        <v>26.5</v>
      </c>
      <c r="AV187" s="21">
        <f t="shared" si="55"/>
        <v>26.5</v>
      </c>
      <c r="AW187" s="307" t="s">
        <v>5802</v>
      </c>
      <c r="AX187" s="305" t="s">
        <v>4495</v>
      </c>
      <c r="AY187" s="305" t="s">
        <v>6122</v>
      </c>
      <c r="AZ187" s="305">
        <v>24</v>
      </c>
      <c r="BA187" s="305">
        <f t="shared" si="57"/>
        <v>353</v>
      </c>
      <c r="BB187" s="21">
        <v>87</v>
      </c>
      <c r="BC187" s="21">
        <f t="shared" si="58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6301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5787</v>
      </c>
      <c r="BM187" s="197" t="s">
        <v>5787</v>
      </c>
      <c r="BN187" s="197" t="s">
        <v>5787</v>
      </c>
      <c r="BO187" s="197" t="s">
        <v>5787</v>
      </c>
      <c r="BP187" s="197" t="s">
        <v>5787</v>
      </c>
      <c r="BQ187" s="197" t="s">
        <v>5787</v>
      </c>
      <c r="BR187" s="197" t="s">
        <v>5787</v>
      </c>
      <c r="BS187" s="197" t="s">
        <v>5787</v>
      </c>
      <c r="BT187" s="196" t="s">
        <v>5787</v>
      </c>
      <c r="BU187" s="197" t="s">
        <v>5787</v>
      </c>
      <c r="BV187" s="197" t="s">
        <v>5787</v>
      </c>
      <c r="BW187" s="197" t="s">
        <v>5787</v>
      </c>
      <c r="BX187" s="197" t="s">
        <v>5787</v>
      </c>
      <c r="BY187" s="197" t="s">
        <v>5787</v>
      </c>
      <c r="BZ187" s="212" t="s">
        <v>5787</v>
      </c>
      <c r="CA187" s="197" t="s">
        <v>5787</v>
      </c>
      <c r="CB187" s="197" t="s">
        <v>5787</v>
      </c>
      <c r="CC187" s="197" t="s">
        <v>5787</v>
      </c>
      <c r="CD187" s="197" t="s">
        <v>5787</v>
      </c>
      <c r="CE187" s="197" t="s">
        <v>5787</v>
      </c>
      <c r="CF187" s="212" t="s">
        <v>5787</v>
      </c>
      <c r="CG187" s="305" t="s">
        <v>6303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6303</v>
      </c>
      <c r="CN187" s="305">
        <v>275</v>
      </c>
      <c r="CO187" s="33">
        <f t="shared" si="64"/>
        <v>357.5</v>
      </c>
      <c r="CP187" s="305">
        <v>430</v>
      </c>
      <c r="CQ187" s="32">
        <f t="shared" si="65"/>
        <v>473.00000000000006</v>
      </c>
      <c r="CR187" s="66">
        <v>200000</v>
      </c>
      <c r="CS187" s="307" t="s">
        <v>6303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5787</v>
      </c>
      <c r="CZ187" s="202" t="s">
        <v>5787</v>
      </c>
      <c r="DA187" s="202" t="s">
        <v>5787</v>
      </c>
      <c r="DB187" s="203" t="s">
        <v>5787</v>
      </c>
      <c r="DC187" s="201" t="s">
        <v>5787</v>
      </c>
      <c r="DD187" s="202" t="s">
        <v>5787</v>
      </c>
      <c r="DE187" s="203" t="s">
        <v>5787</v>
      </c>
      <c r="DF187" s="274" t="s">
        <v>5787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4772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18"/>
      <c r="C188" s="318"/>
      <c r="D188" s="342"/>
      <c r="E188" s="333"/>
      <c r="F188" s="333"/>
      <c r="G188" s="333"/>
      <c r="H188" s="333"/>
      <c r="I188" s="333"/>
      <c r="J188" s="315" t="s">
        <v>6364</v>
      </c>
      <c r="K188" s="57" t="s">
        <v>4380</v>
      </c>
      <c r="L188" s="306" t="s">
        <v>5787</v>
      </c>
      <c r="M188" s="300" t="s">
        <v>4504</v>
      </c>
      <c r="N188" s="306" t="s">
        <v>4697</v>
      </c>
      <c r="O188" s="14" t="s">
        <v>4503</v>
      </c>
      <c r="P188" s="306" t="s">
        <v>6301</v>
      </c>
      <c r="Q188" s="306" t="s">
        <v>4417</v>
      </c>
      <c r="R188" s="306" t="s">
        <v>4417</v>
      </c>
      <c r="S188" s="306" t="s">
        <v>5787</v>
      </c>
      <c r="T188" s="86" t="s">
        <v>4417</v>
      </c>
      <c r="U188" s="86" t="s">
        <v>5787</v>
      </c>
      <c r="V188" s="86" t="s">
        <v>4417</v>
      </c>
      <c r="W188" s="86" t="s">
        <v>5787</v>
      </c>
      <c r="X188" s="306" t="s">
        <v>4417</v>
      </c>
      <c r="Y188" s="306" t="s">
        <v>5787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2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3"/>
        <v>26.800000000000011</v>
      </c>
      <c r="AV188" s="21">
        <f t="shared" si="55"/>
        <v>26.800000000000011</v>
      </c>
      <c r="AW188" s="307" t="s">
        <v>5802</v>
      </c>
      <c r="AX188" s="305" t="s">
        <v>4495</v>
      </c>
      <c r="AY188" s="305" t="s">
        <v>6122</v>
      </c>
      <c r="AZ188" s="305">
        <v>20</v>
      </c>
      <c r="BA188" s="305">
        <f t="shared" si="57"/>
        <v>245</v>
      </c>
      <c r="BB188" s="21">
        <v>87</v>
      </c>
      <c r="BC188" s="21">
        <f t="shared" si="58"/>
        <v>87</v>
      </c>
      <c r="BD188" s="21">
        <v>90</v>
      </c>
      <c r="BE188" s="21">
        <v>90</v>
      </c>
      <c r="BF188" s="21">
        <f t="shared" ref="BF188" si="66">AT188-BB188-BC188-2*BD188</f>
        <v>106</v>
      </c>
      <c r="BG188" s="15" t="s">
        <v>6301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5787</v>
      </c>
      <c r="BM188" s="197" t="s">
        <v>5787</v>
      </c>
      <c r="BN188" s="197" t="s">
        <v>5787</v>
      </c>
      <c r="BO188" s="197" t="s">
        <v>5787</v>
      </c>
      <c r="BP188" s="197" t="s">
        <v>5787</v>
      </c>
      <c r="BQ188" s="197" t="s">
        <v>5787</v>
      </c>
      <c r="BR188" s="197" t="s">
        <v>5787</v>
      </c>
      <c r="BS188" s="197" t="s">
        <v>5787</v>
      </c>
      <c r="BT188" s="196" t="s">
        <v>5787</v>
      </c>
      <c r="BU188" s="197" t="s">
        <v>5787</v>
      </c>
      <c r="BV188" s="197" t="s">
        <v>5787</v>
      </c>
      <c r="BW188" s="197" t="s">
        <v>5787</v>
      </c>
      <c r="BX188" s="197" t="s">
        <v>5787</v>
      </c>
      <c r="BY188" s="197" t="s">
        <v>5787</v>
      </c>
      <c r="BZ188" s="212" t="s">
        <v>5787</v>
      </c>
      <c r="CA188" s="197" t="s">
        <v>5787</v>
      </c>
      <c r="CB188" s="197" t="s">
        <v>5787</v>
      </c>
      <c r="CC188" s="197" t="s">
        <v>5787</v>
      </c>
      <c r="CD188" s="197" t="s">
        <v>5787</v>
      </c>
      <c r="CE188" s="197" t="s">
        <v>5787</v>
      </c>
      <c r="CF188" s="212" t="s">
        <v>5787</v>
      </c>
      <c r="CG188" s="305" t="s">
        <v>6303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6303</v>
      </c>
      <c r="CN188" s="305">
        <v>275</v>
      </c>
      <c r="CO188" s="33">
        <f t="shared" si="64"/>
        <v>357.5</v>
      </c>
      <c r="CP188" s="305">
        <v>430</v>
      </c>
      <c r="CQ188" s="32">
        <f t="shared" si="65"/>
        <v>473.00000000000006</v>
      </c>
      <c r="CR188" s="66">
        <v>200000</v>
      </c>
      <c r="CS188" s="307" t="s">
        <v>6303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5787</v>
      </c>
      <c r="CZ188" s="202" t="s">
        <v>5787</v>
      </c>
      <c r="DA188" s="202" t="s">
        <v>5787</v>
      </c>
      <c r="DB188" s="203" t="s">
        <v>5787</v>
      </c>
      <c r="DC188" s="201" t="s">
        <v>5787</v>
      </c>
      <c r="DD188" s="202" t="s">
        <v>5787</v>
      </c>
      <c r="DE188" s="203" t="s">
        <v>5787</v>
      </c>
      <c r="DF188" s="274" t="s">
        <v>5787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4772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16">
        <v>27</v>
      </c>
      <c r="C189" s="316">
        <v>1996</v>
      </c>
      <c r="D189" s="316" t="s">
        <v>4671</v>
      </c>
      <c r="E189" s="316" t="s">
        <v>5991</v>
      </c>
      <c r="F189" s="316">
        <v>3</v>
      </c>
      <c r="G189" s="316" t="s">
        <v>5981</v>
      </c>
      <c r="H189" s="316" t="s">
        <v>5915</v>
      </c>
      <c r="I189" s="316" t="s">
        <v>6228</v>
      </c>
      <c r="J189" s="284" t="s">
        <v>5983</v>
      </c>
      <c r="K189" s="308" t="s">
        <v>4531</v>
      </c>
      <c r="L189" s="304" t="s">
        <v>6050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5787</v>
      </c>
      <c r="T189" s="64" t="s">
        <v>4417</v>
      </c>
      <c r="U189" s="64" t="s">
        <v>5787</v>
      </c>
      <c r="V189" s="64" t="s">
        <v>4417</v>
      </c>
      <c r="W189" s="64" t="s">
        <v>5787</v>
      </c>
      <c r="X189" s="304" t="s">
        <v>4417</v>
      </c>
      <c r="Y189" s="304" t="s">
        <v>5787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5802</v>
      </c>
      <c r="AX189" s="304" t="s">
        <v>5982</v>
      </c>
      <c r="AY189" s="16">
        <v>50</v>
      </c>
      <c r="AZ189" s="304">
        <v>20</v>
      </c>
      <c r="BA189" s="304">
        <f t="shared" si="57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6197</v>
      </c>
      <c r="BI189" s="304" t="s">
        <v>6197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6182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5851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5988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5788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5788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5788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5649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5986</v>
      </c>
      <c r="DN189" s="304" t="s">
        <v>4557</v>
      </c>
      <c r="DO189" s="312" t="s">
        <v>4562</v>
      </c>
    </row>
    <row r="190" spans="1:119">
      <c r="A190" s="309">
        <v>185</v>
      </c>
      <c r="B190" s="317"/>
      <c r="C190" s="317"/>
      <c r="D190" s="317"/>
      <c r="E190" s="317"/>
      <c r="F190" s="317"/>
      <c r="G190" s="317"/>
      <c r="H190" s="317"/>
      <c r="I190" s="317"/>
      <c r="J190" s="286" t="s">
        <v>5984</v>
      </c>
      <c r="K190" s="309" t="s">
        <v>4531</v>
      </c>
      <c r="L190" s="309" t="s">
        <v>6050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5787</v>
      </c>
      <c r="T190" s="59" t="s">
        <v>4417</v>
      </c>
      <c r="U190" s="59" t="s">
        <v>5787</v>
      </c>
      <c r="V190" s="59" t="s">
        <v>4417</v>
      </c>
      <c r="W190" s="59" t="s">
        <v>5787</v>
      </c>
      <c r="X190" s="309" t="s">
        <v>4417</v>
      </c>
      <c r="Y190" s="309" t="s">
        <v>5787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5802</v>
      </c>
      <c r="AX190" s="305" t="s">
        <v>5982</v>
      </c>
      <c r="AY190" s="305">
        <v>50</v>
      </c>
      <c r="AZ190" s="305">
        <v>20</v>
      </c>
      <c r="BA190" s="305">
        <f t="shared" si="57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6197</v>
      </c>
      <c r="BI190" s="305" t="s">
        <v>6197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6182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5851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5988</v>
      </c>
      <c r="CB190" s="305" t="s">
        <v>6155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5788</v>
      </c>
      <c r="CH190" s="59">
        <v>275</v>
      </c>
      <c r="CI190" s="21">
        <f t="shared" ref="CI190:CI191" si="67">(349+366)/2</f>
        <v>357.5</v>
      </c>
      <c r="CJ190" s="59">
        <v>410</v>
      </c>
      <c r="CK190" s="21">
        <f t="shared" ref="CK190:CK191" si="68">(499+515)/2</f>
        <v>507</v>
      </c>
      <c r="CL190" s="66">
        <v>200000</v>
      </c>
      <c r="CM190" s="106" t="s">
        <v>5788</v>
      </c>
      <c r="CN190" s="59">
        <v>275</v>
      </c>
      <c r="CO190" s="21">
        <f t="shared" ref="CO190:CO191" si="69">(351+327)/2</f>
        <v>339</v>
      </c>
      <c r="CP190" s="59">
        <v>410</v>
      </c>
      <c r="CQ190" s="21">
        <f t="shared" ref="CQ190:CQ191" si="70">(467+459)/2</f>
        <v>463</v>
      </c>
      <c r="CR190" s="66">
        <v>200000</v>
      </c>
      <c r="CS190" s="106" t="s">
        <v>5788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5649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5986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18"/>
      <c r="C191" s="318"/>
      <c r="D191" s="318"/>
      <c r="E191" s="318"/>
      <c r="F191" s="318"/>
      <c r="G191" s="318"/>
      <c r="H191" s="318"/>
      <c r="I191" s="318"/>
      <c r="J191" s="285" t="s">
        <v>5985</v>
      </c>
      <c r="K191" s="310" t="s">
        <v>4531</v>
      </c>
      <c r="L191" s="310" t="s">
        <v>6050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5787</v>
      </c>
      <c r="T191" s="86" t="s">
        <v>4417</v>
      </c>
      <c r="U191" s="86" t="s">
        <v>5787</v>
      </c>
      <c r="V191" s="86" t="s">
        <v>4417</v>
      </c>
      <c r="W191" s="86" t="s">
        <v>5787</v>
      </c>
      <c r="X191" s="310" t="s">
        <v>4417</v>
      </c>
      <c r="Y191" s="310" t="s">
        <v>5787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5802</v>
      </c>
      <c r="AX191" s="306" t="s">
        <v>5982</v>
      </c>
      <c r="AY191" s="306">
        <v>50</v>
      </c>
      <c r="AZ191" s="306">
        <v>20</v>
      </c>
      <c r="BA191" s="306">
        <f t="shared" si="57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6197</v>
      </c>
      <c r="BI191" s="306" t="s">
        <v>6197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6182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5851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5988</v>
      </c>
      <c r="CB191" s="306" t="s">
        <v>6155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5788</v>
      </c>
      <c r="CH191" s="86">
        <v>275</v>
      </c>
      <c r="CI191" s="23">
        <f t="shared" si="67"/>
        <v>357.5</v>
      </c>
      <c r="CJ191" s="86">
        <v>410</v>
      </c>
      <c r="CK191" s="23">
        <f t="shared" si="68"/>
        <v>507</v>
      </c>
      <c r="CL191" s="69">
        <v>200000</v>
      </c>
      <c r="CM191" s="130" t="s">
        <v>5788</v>
      </c>
      <c r="CN191" s="86">
        <v>275</v>
      </c>
      <c r="CO191" s="23">
        <f t="shared" si="69"/>
        <v>339</v>
      </c>
      <c r="CP191" s="86">
        <v>410</v>
      </c>
      <c r="CQ191" s="23">
        <f t="shared" si="70"/>
        <v>463</v>
      </c>
      <c r="CR191" s="69">
        <v>200000</v>
      </c>
      <c r="CS191" s="130" t="s">
        <v>5788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5649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5987</v>
      </c>
      <c r="DN191" s="300" t="s">
        <v>4557</v>
      </c>
      <c r="DO191" s="313" t="s">
        <v>4562</v>
      </c>
    </row>
    <row r="192" spans="1:119">
      <c r="A192" s="299">
        <v>187</v>
      </c>
      <c r="B192" s="316">
        <v>28</v>
      </c>
      <c r="C192" s="316">
        <v>1999</v>
      </c>
      <c r="D192" s="340" t="s">
        <v>5626</v>
      </c>
      <c r="E192" s="343" t="s">
        <v>5633</v>
      </c>
      <c r="F192" s="316">
        <v>12</v>
      </c>
      <c r="G192" s="331" t="s">
        <v>5900</v>
      </c>
      <c r="H192" s="331" t="s">
        <v>5899</v>
      </c>
      <c r="I192" s="331" t="s">
        <v>6229</v>
      </c>
      <c r="J192" s="284" t="s">
        <v>4508</v>
      </c>
      <c r="K192" s="299" t="s">
        <v>4531</v>
      </c>
      <c r="L192" s="304" t="s">
        <v>6050</v>
      </c>
      <c r="M192" s="299" t="s">
        <v>4505</v>
      </c>
      <c r="N192" s="304" t="s">
        <v>4699</v>
      </c>
      <c r="O192" s="17" t="s">
        <v>4503</v>
      </c>
      <c r="P192" s="304" t="s">
        <v>6301</v>
      </c>
      <c r="Q192" s="304" t="s">
        <v>4417</v>
      </c>
      <c r="R192" s="304" t="s">
        <v>6301</v>
      </c>
      <c r="S192" s="304" t="s">
        <v>5787</v>
      </c>
      <c r="T192" s="64" t="s">
        <v>4417</v>
      </c>
      <c r="U192" s="64" t="s">
        <v>5787</v>
      </c>
      <c r="V192" s="64" t="s">
        <v>4417</v>
      </c>
      <c r="W192" s="64" t="s">
        <v>5787</v>
      </c>
      <c r="X192" s="304" t="s">
        <v>4417</v>
      </c>
      <c r="Y192" s="304" t="s">
        <v>5787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1">AL192*AK192^3/12-(AL192-AN192)*(AK192-2*AM192)^3/12</f>
        <v>233861360.77096665</v>
      </c>
      <c r="AQ192" s="26">
        <f t="shared" ref="AQ192:AQ210" si="72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5802</v>
      </c>
      <c r="AX192" s="304" t="s">
        <v>5632</v>
      </c>
      <c r="AY192" s="16">
        <f t="shared" ref="AY192:AY203" si="73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6301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5787</v>
      </c>
      <c r="BM192" s="195" t="s">
        <v>5787</v>
      </c>
      <c r="BN192" s="195" t="s">
        <v>5787</v>
      </c>
      <c r="BO192" s="195" t="s">
        <v>5787</v>
      </c>
      <c r="BP192" s="195" t="s">
        <v>5787</v>
      </c>
      <c r="BQ192" s="195" t="s">
        <v>5787</v>
      </c>
      <c r="BR192" s="195" t="s">
        <v>5787</v>
      </c>
      <c r="BS192" s="195" t="s">
        <v>5787</v>
      </c>
      <c r="BT192" s="194" t="s">
        <v>5787</v>
      </c>
      <c r="BU192" s="195" t="s">
        <v>5787</v>
      </c>
      <c r="BV192" s="195" t="s">
        <v>5787</v>
      </c>
      <c r="BW192" s="195" t="s">
        <v>5787</v>
      </c>
      <c r="BX192" s="195" t="s">
        <v>5787</v>
      </c>
      <c r="BY192" s="195" t="s">
        <v>5787</v>
      </c>
      <c r="BZ192" s="213" t="s">
        <v>5787</v>
      </c>
      <c r="CA192" s="195" t="s">
        <v>5787</v>
      </c>
      <c r="CB192" s="195" t="s">
        <v>5787</v>
      </c>
      <c r="CC192" s="195" t="s">
        <v>5787</v>
      </c>
      <c r="CD192" s="195" t="s">
        <v>5787</v>
      </c>
      <c r="CE192" s="195" t="s">
        <v>5787</v>
      </c>
      <c r="CF192" s="213" t="s">
        <v>5787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5787</v>
      </c>
      <c r="CZ192" s="199" t="s">
        <v>5787</v>
      </c>
      <c r="DA192" s="199" t="s">
        <v>5787</v>
      </c>
      <c r="DB192" s="200" t="s">
        <v>5787</v>
      </c>
      <c r="DC192" s="198" t="s">
        <v>5787</v>
      </c>
      <c r="DD192" s="199" t="s">
        <v>5787</v>
      </c>
      <c r="DE192" s="200" t="s">
        <v>5787</v>
      </c>
      <c r="DF192" s="273" t="s">
        <v>5787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5834</v>
      </c>
      <c r="DN192" s="304" t="s">
        <v>4432</v>
      </c>
      <c r="DO192" s="311" t="s">
        <v>4562</v>
      </c>
    </row>
    <row r="193" spans="1:119">
      <c r="A193" s="307">
        <v>188</v>
      </c>
      <c r="B193" s="317"/>
      <c r="C193" s="317"/>
      <c r="D193" s="341"/>
      <c r="E193" s="344"/>
      <c r="F193" s="317"/>
      <c r="G193" s="332"/>
      <c r="H193" s="332"/>
      <c r="I193" s="332"/>
      <c r="J193" s="286" t="s">
        <v>4394</v>
      </c>
      <c r="K193" s="307" t="s">
        <v>4531</v>
      </c>
      <c r="L193" s="305" t="s">
        <v>6050</v>
      </c>
      <c r="M193" s="307" t="s">
        <v>4505</v>
      </c>
      <c r="N193" s="305" t="s">
        <v>4699</v>
      </c>
      <c r="O193" s="18" t="s">
        <v>4503</v>
      </c>
      <c r="P193" s="305" t="s">
        <v>6301</v>
      </c>
      <c r="Q193" s="305" t="s">
        <v>4417</v>
      </c>
      <c r="R193" s="305" t="s">
        <v>6301</v>
      </c>
      <c r="S193" s="305" t="s">
        <v>5787</v>
      </c>
      <c r="T193" s="59" t="s">
        <v>4417</v>
      </c>
      <c r="U193" s="59" t="s">
        <v>5787</v>
      </c>
      <c r="V193" s="59" t="s">
        <v>4417</v>
      </c>
      <c r="W193" s="59" t="s">
        <v>5787</v>
      </c>
      <c r="X193" s="305" t="s">
        <v>4417</v>
      </c>
      <c r="Y193" s="305" t="s">
        <v>5787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5627</v>
      </c>
      <c r="AE193" s="21">
        <f t="shared" ref="AE193:AE203" si="74">12*25.4</f>
        <v>304.79999999999995</v>
      </c>
      <c r="AF193" s="21">
        <f t="shared" ref="AF193:AF203" si="75">8*25.4</f>
        <v>203.2</v>
      </c>
      <c r="AG193" s="21">
        <v>25.4</v>
      </c>
      <c r="AH193" s="21">
        <f t="shared" ref="AH193:AH203" si="76">3/8*25.4</f>
        <v>9.5249999999999986</v>
      </c>
      <c r="AI193" s="21">
        <f t="shared" ref="AI193:AI203" si="77">60*25.4</f>
        <v>1524</v>
      </c>
      <c r="AJ193" s="307" t="s">
        <v>5628</v>
      </c>
      <c r="AK193" s="21">
        <f t="shared" ref="AK193:AK194" si="78">18*25.4</f>
        <v>457.2</v>
      </c>
      <c r="AL193" s="21">
        <f t="shared" ref="AL193:AL194" si="79">6*25.4</f>
        <v>152.39999999999998</v>
      </c>
      <c r="AM193" s="21">
        <f t="shared" ref="AM193:AM194" si="80">0.5*25.4</f>
        <v>12.7</v>
      </c>
      <c r="AN193" s="21">
        <f t="shared" ref="AN193:AN194" si="81">0.25*25.4</f>
        <v>6.35</v>
      </c>
      <c r="AO193" s="21">
        <f t="shared" ref="AO193:AO203" si="82">69.5*25.4</f>
        <v>1765.3</v>
      </c>
      <c r="AP193" s="21">
        <f t="shared" si="71"/>
        <v>233861360.77096665</v>
      </c>
      <c r="AQ193" s="24">
        <f t="shared" si="72"/>
        <v>1156312.2034999989</v>
      </c>
      <c r="AR193" s="21">
        <f>0.5*25.4</f>
        <v>12.7</v>
      </c>
      <c r="AS193" s="21">
        <f t="shared" ref="AS193:AS194" si="83">6*25.4</f>
        <v>152.39999999999998</v>
      </c>
      <c r="AT193" s="21">
        <f t="shared" ref="AT193:AT197" si="84">18*25.4</f>
        <v>457.2</v>
      </c>
      <c r="AU193" s="21">
        <v>0</v>
      </c>
      <c r="AV193" s="21">
        <v>0</v>
      </c>
      <c r="AW193" s="307" t="s">
        <v>5802</v>
      </c>
      <c r="AX193" s="305" t="s">
        <v>5632</v>
      </c>
      <c r="AY193" s="21">
        <f t="shared" si="73"/>
        <v>107.968</v>
      </c>
      <c r="AZ193" s="21">
        <v>19.100000000000001</v>
      </c>
      <c r="BA193" s="305">
        <v>241</v>
      </c>
      <c r="BB193" s="21">
        <f t="shared" ref="BB193:BC194" si="85">(1+5/8)*25.4</f>
        <v>41.274999999999999</v>
      </c>
      <c r="BC193" s="21">
        <f t="shared" si="85"/>
        <v>41.274999999999999</v>
      </c>
      <c r="BD193" s="21">
        <f t="shared" ref="BD193:BE194" si="86">3*25.4</f>
        <v>76.199999999999989</v>
      </c>
      <c r="BE193" s="21">
        <f t="shared" si="86"/>
        <v>76.199999999999989</v>
      </c>
      <c r="BF193" s="21">
        <f t="shared" ref="BF193:BF203" si="87">AT193-BB193-BC193-2*BD193</f>
        <v>222.25000000000006</v>
      </c>
      <c r="BG193" s="15" t="s">
        <v>6301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5787</v>
      </c>
      <c r="BM193" s="197" t="s">
        <v>5787</v>
      </c>
      <c r="BN193" s="197" t="s">
        <v>5787</v>
      </c>
      <c r="BO193" s="197" t="s">
        <v>5787</v>
      </c>
      <c r="BP193" s="197" t="s">
        <v>5787</v>
      </c>
      <c r="BQ193" s="197" t="s">
        <v>5787</v>
      </c>
      <c r="BR193" s="197" t="s">
        <v>5787</v>
      </c>
      <c r="BS193" s="197" t="s">
        <v>5787</v>
      </c>
      <c r="BT193" s="196" t="s">
        <v>5787</v>
      </c>
      <c r="BU193" s="197" t="s">
        <v>5787</v>
      </c>
      <c r="BV193" s="197" t="s">
        <v>5787</v>
      </c>
      <c r="BW193" s="197" t="s">
        <v>5787</v>
      </c>
      <c r="BX193" s="197" t="s">
        <v>5787</v>
      </c>
      <c r="BY193" s="197" t="s">
        <v>5787</v>
      </c>
      <c r="BZ193" s="212" t="s">
        <v>5787</v>
      </c>
      <c r="CA193" s="197" t="s">
        <v>5787</v>
      </c>
      <c r="CB193" s="197" t="s">
        <v>5787</v>
      </c>
      <c r="CC193" s="197" t="s">
        <v>5787</v>
      </c>
      <c r="CD193" s="197" t="s">
        <v>5787</v>
      </c>
      <c r="CE193" s="197" t="s">
        <v>5787</v>
      </c>
      <c r="CF193" s="212" t="s">
        <v>5787</v>
      </c>
      <c r="CG193" s="106" t="s">
        <v>4532</v>
      </c>
      <c r="CH193" s="59">
        <v>345</v>
      </c>
      <c r="CI193" s="33">
        <f t="shared" ref="CI193:CI203" si="88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89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0">CV193*1.1</f>
        <v>495.00000000000006</v>
      </c>
      <c r="CX193" s="66">
        <v>200000</v>
      </c>
      <c r="CY193" s="201" t="s">
        <v>5787</v>
      </c>
      <c r="CZ193" s="202" t="s">
        <v>5787</v>
      </c>
      <c r="DA193" s="202" t="s">
        <v>5787</v>
      </c>
      <c r="DB193" s="203" t="s">
        <v>5787</v>
      </c>
      <c r="DC193" s="201" t="s">
        <v>5787</v>
      </c>
      <c r="DD193" s="202" t="s">
        <v>5787</v>
      </c>
      <c r="DE193" s="203" t="s">
        <v>5787</v>
      </c>
      <c r="DF193" s="274" t="s">
        <v>5787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5833</v>
      </c>
      <c r="DN193" s="305" t="s">
        <v>4432</v>
      </c>
      <c r="DO193" s="312" t="s">
        <v>4562</v>
      </c>
    </row>
    <row r="194" spans="1:119">
      <c r="A194" s="307">
        <v>189</v>
      </c>
      <c r="B194" s="317"/>
      <c r="C194" s="317"/>
      <c r="D194" s="341"/>
      <c r="E194" s="344"/>
      <c r="F194" s="317"/>
      <c r="G194" s="332"/>
      <c r="H194" s="332"/>
      <c r="I194" s="332"/>
      <c r="J194" s="286" t="s">
        <v>4395</v>
      </c>
      <c r="K194" s="307" t="s">
        <v>4531</v>
      </c>
      <c r="L194" s="305" t="s">
        <v>6050</v>
      </c>
      <c r="M194" s="307" t="s">
        <v>4505</v>
      </c>
      <c r="N194" s="305" t="s">
        <v>4699</v>
      </c>
      <c r="O194" s="18" t="s">
        <v>4503</v>
      </c>
      <c r="P194" s="305" t="s">
        <v>6301</v>
      </c>
      <c r="Q194" s="305" t="s">
        <v>4417</v>
      </c>
      <c r="R194" s="305" t="s">
        <v>6301</v>
      </c>
      <c r="S194" s="305" t="s">
        <v>5787</v>
      </c>
      <c r="T194" s="59" t="s">
        <v>4417</v>
      </c>
      <c r="U194" s="59" t="s">
        <v>5787</v>
      </c>
      <c r="V194" s="59" t="s">
        <v>4417</v>
      </c>
      <c r="W194" s="59" t="s">
        <v>5787</v>
      </c>
      <c r="X194" s="305" t="s">
        <v>4417</v>
      </c>
      <c r="Y194" s="305" t="s">
        <v>5787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5627</v>
      </c>
      <c r="AE194" s="21">
        <f t="shared" si="74"/>
        <v>304.79999999999995</v>
      </c>
      <c r="AF194" s="21">
        <f t="shared" si="75"/>
        <v>203.2</v>
      </c>
      <c r="AG194" s="21">
        <v>25.4</v>
      </c>
      <c r="AH194" s="21">
        <f t="shared" si="76"/>
        <v>9.5249999999999986</v>
      </c>
      <c r="AI194" s="21">
        <f t="shared" si="77"/>
        <v>1524</v>
      </c>
      <c r="AJ194" s="307" t="s">
        <v>5628</v>
      </c>
      <c r="AK194" s="21">
        <f t="shared" si="78"/>
        <v>457.2</v>
      </c>
      <c r="AL194" s="21">
        <f t="shared" si="79"/>
        <v>152.39999999999998</v>
      </c>
      <c r="AM194" s="21">
        <f t="shared" si="80"/>
        <v>12.7</v>
      </c>
      <c r="AN194" s="21">
        <f t="shared" si="81"/>
        <v>6.35</v>
      </c>
      <c r="AO194" s="21">
        <f t="shared" si="82"/>
        <v>1765.3</v>
      </c>
      <c r="AP194" s="21">
        <f t="shared" si="71"/>
        <v>233861360.77096665</v>
      </c>
      <c r="AQ194" s="24">
        <f t="shared" si="72"/>
        <v>1156312.2034999989</v>
      </c>
      <c r="AR194" s="21">
        <f>5/8*25.4</f>
        <v>15.875</v>
      </c>
      <c r="AS194" s="21">
        <f t="shared" si="83"/>
        <v>152.39999999999998</v>
      </c>
      <c r="AT194" s="21">
        <f t="shared" si="84"/>
        <v>457.2</v>
      </c>
      <c r="AU194" s="21">
        <v>0</v>
      </c>
      <c r="AV194" s="21">
        <v>0</v>
      </c>
      <c r="AW194" s="307" t="s">
        <v>5802</v>
      </c>
      <c r="AX194" s="305" t="s">
        <v>5632</v>
      </c>
      <c r="AY194" s="21">
        <f t="shared" si="73"/>
        <v>107.968</v>
      </c>
      <c r="AZ194" s="21">
        <v>19.100000000000001</v>
      </c>
      <c r="BA194" s="305">
        <v>241</v>
      </c>
      <c r="BB194" s="21">
        <f t="shared" si="85"/>
        <v>41.274999999999999</v>
      </c>
      <c r="BC194" s="21">
        <f t="shared" si="85"/>
        <v>41.274999999999999</v>
      </c>
      <c r="BD194" s="21">
        <f t="shared" si="86"/>
        <v>76.199999999999989</v>
      </c>
      <c r="BE194" s="21">
        <f t="shared" si="86"/>
        <v>76.199999999999989</v>
      </c>
      <c r="BF194" s="21">
        <f t="shared" si="87"/>
        <v>222.25000000000006</v>
      </c>
      <c r="BG194" s="15" t="s">
        <v>6301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5787</v>
      </c>
      <c r="BM194" s="197" t="s">
        <v>5787</v>
      </c>
      <c r="BN194" s="197" t="s">
        <v>5787</v>
      </c>
      <c r="BO194" s="197" t="s">
        <v>5787</v>
      </c>
      <c r="BP194" s="197" t="s">
        <v>5787</v>
      </c>
      <c r="BQ194" s="197" t="s">
        <v>5787</v>
      </c>
      <c r="BR194" s="197" t="s">
        <v>5787</v>
      </c>
      <c r="BS194" s="197" t="s">
        <v>5787</v>
      </c>
      <c r="BT194" s="196" t="s">
        <v>5787</v>
      </c>
      <c r="BU194" s="197" t="s">
        <v>5787</v>
      </c>
      <c r="BV194" s="197" t="s">
        <v>5787</v>
      </c>
      <c r="BW194" s="197" t="s">
        <v>5787</v>
      </c>
      <c r="BX194" s="197" t="s">
        <v>5787</v>
      </c>
      <c r="BY194" s="197" t="s">
        <v>5787</v>
      </c>
      <c r="BZ194" s="212" t="s">
        <v>5787</v>
      </c>
      <c r="CA194" s="197" t="s">
        <v>5787</v>
      </c>
      <c r="CB194" s="197" t="s">
        <v>5787</v>
      </c>
      <c r="CC194" s="197" t="s">
        <v>5787</v>
      </c>
      <c r="CD194" s="197" t="s">
        <v>5787</v>
      </c>
      <c r="CE194" s="197" t="s">
        <v>5787</v>
      </c>
      <c r="CF194" s="212" t="s">
        <v>5787</v>
      </c>
      <c r="CG194" s="106" t="s">
        <v>4532</v>
      </c>
      <c r="CH194" s="59">
        <v>345</v>
      </c>
      <c r="CI194" s="33">
        <f t="shared" si="88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89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0"/>
        <v>495.00000000000006</v>
      </c>
      <c r="CX194" s="66">
        <v>200000</v>
      </c>
      <c r="CY194" s="201" t="s">
        <v>5787</v>
      </c>
      <c r="CZ194" s="202" t="s">
        <v>5787</v>
      </c>
      <c r="DA194" s="202" t="s">
        <v>5787</v>
      </c>
      <c r="DB194" s="203" t="s">
        <v>5787</v>
      </c>
      <c r="DC194" s="201" t="s">
        <v>5787</v>
      </c>
      <c r="DD194" s="202" t="s">
        <v>5787</v>
      </c>
      <c r="DE194" s="203" t="s">
        <v>5787</v>
      </c>
      <c r="DF194" s="274" t="s">
        <v>5787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5833</v>
      </c>
      <c r="DN194" s="305" t="s">
        <v>4432</v>
      </c>
      <c r="DO194" s="312" t="s">
        <v>4562</v>
      </c>
    </row>
    <row r="195" spans="1:119">
      <c r="A195" s="307">
        <v>190</v>
      </c>
      <c r="B195" s="317"/>
      <c r="C195" s="317"/>
      <c r="D195" s="341"/>
      <c r="E195" s="344"/>
      <c r="F195" s="317"/>
      <c r="G195" s="332"/>
      <c r="H195" s="332"/>
      <c r="I195" s="332"/>
      <c r="J195" s="286" t="s">
        <v>4396</v>
      </c>
      <c r="K195" s="307" t="s">
        <v>4531</v>
      </c>
      <c r="L195" s="305" t="s">
        <v>6050</v>
      </c>
      <c r="M195" s="307" t="s">
        <v>4505</v>
      </c>
      <c r="N195" s="305" t="s">
        <v>4699</v>
      </c>
      <c r="O195" s="18" t="s">
        <v>4503</v>
      </c>
      <c r="P195" s="305" t="s">
        <v>6301</v>
      </c>
      <c r="Q195" s="305" t="s">
        <v>4417</v>
      </c>
      <c r="R195" s="305" t="s">
        <v>4417</v>
      </c>
      <c r="S195" s="305" t="s">
        <v>5787</v>
      </c>
      <c r="T195" s="59" t="s">
        <v>4417</v>
      </c>
      <c r="U195" s="59" t="s">
        <v>5787</v>
      </c>
      <c r="V195" s="59" t="s">
        <v>4417</v>
      </c>
      <c r="W195" s="59" t="s">
        <v>5787</v>
      </c>
      <c r="X195" s="305" t="s">
        <v>4417</v>
      </c>
      <c r="Y195" s="305" t="s">
        <v>5787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5627</v>
      </c>
      <c r="AE195" s="21">
        <f t="shared" si="74"/>
        <v>304.79999999999995</v>
      </c>
      <c r="AF195" s="21">
        <f t="shared" si="75"/>
        <v>203.2</v>
      </c>
      <c r="AG195" s="21">
        <v>25.4</v>
      </c>
      <c r="AH195" s="21">
        <f t="shared" si="76"/>
        <v>9.5249999999999986</v>
      </c>
      <c r="AI195" s="21">
        <f t="shared" si="77"/>
        <v>1524</v>
      </c>
      <c r="AJ195" s="307" t="s">
        <v>5629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2"/>
        <v>1765.3</v>
      </c>
      <c r="AP195" s="21">
        <f t="shared" si="71"/>
        <v>297614140.79203296</v>
      </c>
      <c r="AQ195" s="24">
        <f t="shared" si="72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4"/>
        <v>457.2</v>
      </c>
      <c r="AU195" s="21">
        <v>0</v>
      </c>
      <c r="AV195" s="21">
        <v>0</v>
      </c>
      <c r="AW195" s="307" t="s">
        <v>5802</v>
      </c>
      <c r="AX195" s="305" t="s">
        <v>5632</v>
      </c>
      <c r="AY195" s="21">
        <f t="shared" si="73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7"/>
        <v>184.15</v>
      </c>
      <c r="BG195" s="15" t="s">
        <v>6301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5787</v>
      </c>
      <c r="BM195" s="197" t="s">
        <v>5787</v>
      </c>
      <c r="BN195" s="197" t="s">
        <v>5787</v>
      </c>
      <c r="BO195" s="197" t="s">
        <v>5787</v>
      </c>
      <c r="BP195" s="197" t="s">
        <v>5787</v>
      </c>
      <c r="BQ195" s="197" t="s">
        <v>5787</v>
      </c>
      <c r="BR195" s="197" t="s">
        <v>5787</v>
      </c>
      <c r="BS195" s="197" t="s">
        <v>5787</v>
      </c>
      <c r="BT195" s="196" t="s">
        <v>5787</v>
      </c>
      <c r="BU195" s="197" t="s">
        <v>5787</v>
      </c>
      <c r="BV195" s="197" t="s">
        <v>5787</v>
      </c>
      <c r="BW195" s="197" t="s">
        <v>5787</v>
      </c>
      <c r="BX195" s="197" t="s">
        <v>5787</v>
      </c>
      <c r="BY195" s="197" t="s">
        <v>5787</v>
      </c>
      <c r="BZ195" s="212" t="s">
        <v>5787</v>
      </c>
      <c r="CA195" s="197" t="s">
        <v>5787</v>
      </c>
      <c r="CB195" s="197" t="s">
        <v>5787</v>
      </c>
      <c r="CC195" s="197" t="s">
        <v>5787</v>
      </c>
      <c r="CD195" s="197" t="s">
        <v>5787</v>
      </c>
      <c r="CE195" s="197" t="s">
        <v>5787</v>
      </c>
      <c r="CF195" s="212" t="s">
        <v>5787</v>
      </c>
      <c r="CG195" s="106" t="s">
        <v>4532</v>
      </c>
      <c r="CH195" s="59">
        <v>345</v>
      </c>
      <c r="CI195" s="33">
        <f t="shared" si="88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89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0"/>
        <v>495.00000000000006</v>
      </c>
      <c r="CX195" s="66">
        <v>200000</v>
      </c>
      <c r="CY195" s="201" t="s">
        <v>5787</v>
      </c>
      <c r="CZ195" s="202" t="s">
        <v>5787</v>
      </c>
      <c r="DA195" s="202" t="s">
        <v>5787</v>
      </c>
      <c r="DB195" s="203" t="s">
        <v>5787</v>
      </c>
      <c r="DC195" s="201" t="s">
        <v>5787</v>
      </c>
      <c r="DD195" s="202" t="s">
        <v>5787</v>
      </c>
      <c r="DE195" s="203" t="s">
        <v>5787</v>
      </c>
      <c r="DF195" s="274" t="s">
        <v>5787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5834</v>
      </c>
      <c r="DN195" s="305" t="s">
        <v>4432</v>
      </c>
      <c r="DO195" s="312" t="s">
        <v>4562</v>
      </c>
    </row>
    <row r="196" spans="1:119">
      <c r="A196" s="307">
        <v>191</v>
      </c>
      <c r="B196" s="317"/>
      <c r="C196" s="317"/>
      <c r="D196" s="341"/>
      <c r="E196" s="344"/>
      <c r="F196" s="317"/>
      <c r="G196" s="332"/>
      <c r="H196" s="332"/>
      <c r="I196" s="332"/>
      <c r="J196" s="286" t="s">
        <v>4397</v>
      </c>
      <c r="K196" s="307" t="s">
        <v>4531</v>
      </c>
      <c r="L196" s="305" t="s">
        <v>6050</v>
      </c>
      <c r="M196" s="307" t="s">
        <v>4505</v>
      </c>
      <c r="N196" s="305" t="s">
        <v>4699</v>
      </c>
      <c r="O196" s="18" t="s">
        <v>4503</v>
      </c>
      <c r="P196" s="305" t="s">
        <v>6301</v>
      </c>
      <c r="Q196" s="305" t="s">
        <v>4417</v>
      </c>
      <c r="R196" s="305" t="s">
        <v>4417</v>
      </c>
      <c r="S196" s="305" t="s">
        <v>5787</v>
      </c>
      <c r="T196" s="59" t="s">
        <v>4417</v>
      </c>
      <c r="U196" s="59" t="s">
        <v>5787</v>
      </c>
      <c r="V196" s="59" t="s">
        <v>4417</v>
      </c>
      <c r="W196" s="59" t="s">
        <v>5787</v>
      </c>
      <c r="X196" s="305" t="s">
        <v>4417</v>
      </c>
      <c r="Y196" s="305" t="s">
        <v>5787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5627</v>
      </c>
      <c r="AE196" s="21">
        <f t="shared" si="74"/>
        <v>304.79999999999995</v>
      </c>
      <c r="AF196" s="21">
        <f t="shared" si="75"/>
        <v>203.2</v>
      </c>
      <c r="AG196" s="21">
        <v>25.4</v>
      </c>
      <c r="AH196" s="21">
        <f t="shared" si="76"/>
        <v>9.5249999999999986</v>
      </c>
      <c r="AI196" s="21">
        <f t="shared" si="77"/>
        <v>1524</v>
      </c>
      <c r="AJ196" s="307" t="s">
        <v>5629</v>
      </c>
      <c r="AK196" s="21">
        <f t="shared" ref="AK196:AK197" si="91">18*25.4</f>
        <v>457.2</v>
      </c>
      <c r="AL196" s="21">
        <f t="shared" ref="AL196:AL197" si="92">8*25.4</f>
        <v>203.2</v>
      </c>
      <c r="AM196" s="21">
        <f t="shared" ref="AM196:AM203" si="93">0.5*25.4</f>
        <v>12.7</v>
      </c>
      <c r="AN196" s="21">
        <f t="shared" ref="AN196:AN203" si="94">0.25*25.4</f>
        <v>6.35</v>
      </c>
      <c r="AO196" s="21">
        <f t="shared" si="82"/>
        <v>1765.3</v>
      </c>
      <c r="AP196" s="21">
        <f t="shared" si="71"/>
        <v>297614140.79203296</v>
      </c>
      <c r="AQ196" s="24">
        <f t="shared" si="72"/>
        <v>1443085.8234999981</v>
      </c>
      <c r="AR196" s="21">
        <f>0.5*25.4</f>
        <v>12.7</v>
      </c>
      <c r="AS196" s="21">
        <f t="shared" ref="AS196:AS197" si="95">8*25.4</f>
        <v>203.2</v>
      </c>
      <c r="AT196" s="21">
        <f t="shared" si="84"/>
        <v>457.2</v>
      </c>
      <c r="AU196" s="21">
        <v>0</v>
      </c>
      <c r="AV196" s="21">
        <v>0</v>
      </c>
      <c r="AW196" s="307" t="s">
        <v>5802</v>
      </c>
      <c r="AX196" s="305" t="s">
        <v>5632</v>
      </c>
      <c r="AY196" s="21">
        <f t="shared" si="73"/>
        <v>191.744</v>
      </c>
      <c r="AZ196" s="21">
        <v>25.4</v>
      </c>
      <c r="BA196" s="305">
        <v>428</v>
      </c>
      <c r="BB196" s="21">
        <f t="shared" ref="BB196:BC197" si="96">(1+7/8)*25.4</f>
        <v>47.625</v>
      </c>
      <c r="BC196" s="21">
        <f t="shared" si="96"/>
        <v>47.625</v>
      </c>
      <c r="BD196" s="21">
        <f t="shared" ref="BD196:BE197" si="97">3.5*25.4</f>
        <v>88.899999999999991</v>
      </c>
      <c r="BE196" s="21">
        <f t="shared" si="97"/>
        <v>88.899999999999991</v>
      </c>
      <c r="BF196" s="21">
        <f t="shared" si="87"/>
        <v>184.15</v>
      </c>
      <c r="BG196" s="15" t="s">
        <v>6301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5787</v>
      </c>
      <c r="BM196" s="197" t="s">
        <v>5787</v>
      </c>
      <c r="BN196" s="197" t="s">
        <v>5787</v>
      </c>
      <c r="BO196" s="197" t="s">
        <v>5787</v>
      </c>
      <c r="BP196" s="197" t="s">
        <v>5787</v>
      </c>
      <c r="BQ196" s="197" t="s">
        <v>5787</v>
      </c>
      <c r="BR196" s="197" t="s">
        <v>5787</v>
      </c>
      <c r="BS196" s="197" t="s">
        <v>5787</v>
      </c>
      <c r="BT196" s="196" t="s">
        <v>5787</v>
      </c>
      <c r="BU196" s="197" t="s">
        <v>5787</v>
      </c>
      <c r="BV196" s="197" t="s">
        <v>5787</v>
      </c>
      <c r="BW196" s="197" t="s">
        <v>5787</v>
      </c>
      <c r="BX196" s="197" t="s">
        <v>5787</v>
      </c>
      <c r="BY196" s="197" t="s">
        <v>5787</v>
      </c>
      <c r="BZ196" s="212" t="s">
        <v>5787</v>
      </c>
      <c r="CA196" s="197" t="s">
        <v>5787</v>
      </c>
      <c r="CB196" s="197" t="s">
        <v>5787</v>
      </c>
      <c r="CC196" s="197" t="s">
        <v>5787</v>
      </c>
      <c r="CD196" s="197" t="s">
        <v>5787</v>
      </c>
      <c r="CE196" s="197" t="s">
        <v>5787</v>
      </c>
      <c r="CF196" s="212" t="s">
        <v>5787</v>
      </c>
      <c r="CG196" s="106" t="s">
        <v>4532</v>
      </c>
      <c r="CH196" s="59">
        <v>345</v>
      </c>
      <c r="CI196" s="33">
        <f t="shared" si="88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89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0"/>
        <v>495.00000000000006</v>
      </c>
      <c r="CX196" s="66">
        <v>200000</v>
      </c>
      <c r="CY196" s="201" t="s">
        <v>5787</v>
      </c>
      <c r="CZ196" s="202" t="s">
        <v>5787</v>
      </c>
      <c r="DA196" s="202" t="s">
        <v>5787</v>
      </c>
      <c r="DB196" s="203" t="s">
        <v>5787</v>
      </c>
      <c r="DC196" s="201" t="s">
        <v>5787</v>
      </c>
      <c r="DD196" s="202" t="s">
        <v>5787</v>
      </c>
      <c r="DE196" s="203" t="s">
        <v>5787</v>
      </c>
      <c r="DF196" s="274" t="s">
        <v>5787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5833</v>
      </c>
      <c r="DN196" s="305" t="s">
        <v>4432</v>
      </c>
      <c r="DO196" s="312" t="s">
        <v>4562</v>
      </c>
    </row>
    <row r="197" spans="1:119">
      <c r="A197" s="307">
        <v>192</v>
      </c>
      <c r="B197" s="317"/>
      <c r="C197" s="317"/>
      <c r="D197" s="341"/>
      <c r="E197" s="344"/>
      <c r="F197" s="317"/>
      <c r="G197" s="332"/>
      <c r="H197" s="332"/>
      <c r="I197" s="332"/>
      <c r="J197" s="286" t="s">
        <v>4398</v>
      </c>
      <c r="K197" s="307" t="s">
        <v>4531</v>
      </c>
      <c r="L197" s="305" t="s">
        <v>6050</v>
      </c>
      <c r="M197" s="307" t="s">
        <v>4505</v>
      </c>
      <c r="N197" s="305" t="s">
        <v>4699</v>
      </c>
      <c r="O197" s="18" t="s">
        <v>4503</v>
      </c>
      <c r="P197" s="305" t="s">
        <v>6301</v>
      </c>
      <c r="Q197" s="305" t="s">
        <v>4417</v>
      </c>
      <c r="R197" s="305" t="s">
        <v>4417</v>
      </c>
      <c r="S197" s="305" t="s">
        <v>5787</v>
      </c>
      <c r="T197" s="59" t="s">
        <v>4417</v>
      </c>
      <c r="U197" s="59" t="s">
        <v>5787</v>
      </c>
      <c r="V197" s="59" t="s">
        <v>4417</v>
      </c>
      <c r="W197" s="59" t="s">
        <v>5787</v>
      </c>
      <c r="X197" s="305" t="s">
        <v>4417</v>
      </c>
      <c r="Y197" s="305" t="s">
        <v>5787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5627</v>
      </c>
      <c r="AE197" s="21">
        <f t="shared" si="74"/>
        <v>304.79999999999995</v>
      </c>
      <c r="AF197" s="21">
        <f t="shared" si="75"/>
        <v>203.2</v>
      </c>
      <c r="AG197" s="21">
        <v>25.4</v>
      </c>
      <c r="AH197" s="21">
        <f t="shared" si="76"/>
        <v>9.5249999999999986</v>
      </c>
      <c r="AI197" s="21">
        <f t="shared" si="77"/>
        <v>1524</v>
      </c>
      <c r="AJ197" s="307" t="s">
        <v>5629</v>
      </c>
      <c r="AK197" s="21">
        <f t="shared" si="91"/>
        <v>457.2</v>
      </c>
      <c r="AL197" s="21">
        <f t="shared" si="92"/>
        <v>203.2</v>
      </c>
      <c r="AM197" s="21">
        <f t="shared" si="93"/>
        <v>12.7</v>
      </c>
      <c r="AN197" s="21">
        <f t="shared" si="94"/>
        <v>6.35</v>
      </c>
      <c r="AO197" s="21">
        <f t="shared" si="82"/>
        <v>1765.3</v>
      </c>
      <c r="AP197" s="21">
        <f t="shared" si="71"/>
        <v>297614140.79203296</v>
      </c>
      <c r="AQ197" s="24">
        <f t="shared" si="72"/>
        <v>1443085.8234999981</v>
      </c>
      <c r="AR197" s="21">
        <f>3/4*25.4</f>
        <v>19.049999999999997</v>
      </c>
      <c r="AS197" s="21">
        <f t="shared" si="95"/>
        <v>203.2</v>
      </c>
      <c r="AT197" s="21">
        <f t="shared" si="84"/>
        <v>457.2</v>
      </c>
      <c r="AU197" s="21">
        <v>0</v>
      </c>
      <c r="AV197" s="21">
        <v>0</v>
      </c>
      <c r="AW197" s="307" t="s">
        <v>5802</v>
      </c>
      <c r="AX197" s="305" t="s">
        <v>5632</v>
      </c>
      <c r="AY197" s="21">
        <f t="shared" si="73"/>
        <v>191.744</v>
      </c>
      <c r="AZ197" s="21">
        <v>25.4</v>
      </c>
      <c r="BA197" s="305">
        <v>428</v>
      </c>
      <c r="BB197" s="21">
        <f t="shared" si="96"/>
        <v>47.625</v>
      </c>
      <c r="BC197" s="21">
        <f t="shared" si="96"/>
        <v>47.625</v>
      </c>
      <c r="BD197" s="21">
        <f t="shared" si="97"/>
        <v>88.899999999999991</v>
      </c>
      <c r="BE197" s="21">
        <f t="shared" si="97"/>
        <v>88.899999999999991</v>
      </c>
      <c r="BF197" s="21">
        <f t="shared" si="87"/>
        <v>184.15</v>
      </c>
      <c r="BG197" s="15" t="s">
        <v>6301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5787</v>
      </c>
      <c r="BM197" s="197" t="s">
        <v>5787</v>
      </c>
      <c r="BN197" s="197" t="s">
        <v>5787</v>
      </c>
      <c r="BO197" s="197" t="s">
        <v>5787</v>
      </c>
      <c r="BP197" s="197" t="s">
        <v>5787</v>
      </c>
      <c r="BQ197" s="197" t="s">
        <v>5787</v>
      </c>
      <c r="BR197" s="197" t="s">
        <v>5787</v>
      </c>
      <c r="BS197" s="197" t="s">
        <v>5787</v>
      </c>
      <c r="BT197" s="196" t="s">
        <v>5787</v>
      </c>
      <c r="BU197" s="197" t="s">
        <v>5787</v>
      </c>
      <c r="BV197" s="197" t="s">
        <v>5787</v>
      </c>
      <c r="BW197" s="197" t="s">
        <v>5787</v>
      </c>
      <c r="BX197" s="197" t="s">
        <v>5787</v>
      </c>
      <c r="BY197" s="197" t="s">
        <v>5787</v>
      </c>
      <c r="BZ197" s="212" t="s">
        <v>5787</v>
      </c>
      <c r="CA197" s="197" t="s">
        <v>5787</v>
      </c>
      <c r="CB197" s="197" t="s">
        <v>5787</v>
      </c>
      <c r="CC197" s="197" t="s">
        <v>5787</v>
      </c>
      <c r="CD197" s="197" t="s">
        <v>5787</v>
      </c>
      <c r="CE197" s="197" t="s">
        <v>5787</v>
      </c>
      <c r="CF197" s="212" t="s">
        <v>5787</v>
      </c>
      <c r="CG197" s="106" t="s">
        <v>4532</v>
      </c>
      <c r="CH197" s="59">
        <v>345</v>
      </c>
      <c r="CI197" s="33">
        <f t="shared" si="88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89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8">CT197*1.1</f>
        <v>379.50000000000006</v>
      </c>
      <c r="CV197" s="59">
        <v>450</v>
      </c>
      <c r="CW197" s="32">
        <f t="shared" si="90"/>
        <v>495.00000000000006</v>
      </c>
      <c r="CX197" s="66">
        <v>200000</v>
      </c>
      <c r="CY197" s="201" t="s">
        <v>5787</v>
      </c>
      <c r="CZ197" s="202" t="s">
        <v>5787</v>
      </c>
      <c r="DA197" s="202" t="s">
        <v>5787</v>
      </c>
      <c r="DB197" s="203" t="s">
        <v>5787</v>
      </c>
      <c r="DC197" s="201" t="s">
        <v>5787</v>
      </c>
      <c r="DD197" s="202" t="s">
        <v>5787</v>
      </c>
      <c r="DE197" s="203" t="s">
        <v>5787</v>
      </c>
      <c r="DF197" s="274" t="s">
        <v>5787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5833</v>
      </c>
      <c r="DN197" s="305" t="s">
        <v>4432</v>
      </c>
      <c r="DO197" s="312" t="s">
        <v>4562</v>
      </c>
    </row>
    <row r="198" spans="1:119">
      <c r="A198" s="307">
        <v>193</v>
      </c>
      <c r="B198" s="317"/>
      <c r="C198" s="317"/>
      <c r="D198" s="341"/>
      <c r="E198" s="344"/>
      <c r="F198" s="317"/>
      <c r="G198" s="332"/>
      <c r="H198" s="332"/>
      <c r="I198" s="332"/>
      <c r="J198" s="286" t="s">
        <v>4399</v>
      </c>
      <c r="K198" s="307" t="s">
        <v>4531</v>
      </c>
      <c r="L198" s="305" t="s">
        <v>6050</v>
      </c>
      <c r="M198" s="307" t="s">
        <v>4505</v>
      </c>
      <c r="N198" s="305" t="s">
        <v>4699</v>
      </c>
      <c r="O198" s="18" t="s">
        <v>4503</v>
      </c>
      <c r="P198" s="305" t="s">
        <v>6301</v>
      </c>
      <c r="Q198" s="305" t="s">
        <v>4417</v>
      </c>
      <c r="R198" s="305" t="s">
        <v>4417</v>
      </c>
      <c r="S198" s="305" t="s">
        <v>5787</v>
      </c>
      <c r="T198" s="59" t="s">
        <v>4417</v>
      </c>
      <c r="U198" s="59" t="s">
        <v>5787</v>
      </c>
      <c r="V198" s="59" t="s">
        <v>4417</v>
      </c>
      <c r="W198" s="59" t="s">
        <v>5787</v>
      </c>
      <c r="X198" s="305" t="s">
        <v>4417</v>
      </c>
      <c r="Y198" s="305" t="s">
        <v>5787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5627</v>
      </c>
      <c r="AE198" s="21">
        <f t="shared" si="74"/>
        <v>304.79999999999995</v>
      </c>
      <c r="AF198" s="21">
        <f t="shared" si="75"/>
        <v>203.2</v>
      </c>
      <c r="AG198" s="21">
        <v>25.4</v>
      </c>
      <c r="AH198" s="21">
        <f t="shared" si="76"/>
        <v>9.5249999999999986</v>
      </c>
      <c r="AI198" s="21">
        <f t="shared" si="77"/>
        <v>1524</v>
      </c>
      <c r="AJ198" s="307" t="s">
        <v>5631</v>
      </c>
      <c r="AK198" s="21">
        <f>22*25.4</f>
        <v>558.79999999999995</v>
      </c>
      <c r="AL198" s="21">
        <f>6*25.4</f>
        <v>152.39999999999998</v>
      </c>
      <c r="AM198" s="21">
        <f t="shared" si="93"/>
        <v>12.7</v>
      </c>
      <c r="AN198" s="21">
        <f t="shared" si="94"/>
        <v>6.35</v>
      </c>
      <c r="AO198" s="21">
        <f t="shared" si="82"/>
        <v>1765.3</v>
      </c>
      <c r="AP198" s="21">
        <f t="shared" si="71"/>
        <v>368963144.33029962</v>
      </c>
      <c r="AQ198" s="24">
        <f t="shared" si="72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5802</v>
      </c>
      <c r="AX198" s="305" t="s">
        <v>5632</v>
      </c>
      <c r="AY198" s="21">
        <f t="shared" si="73"/>
        <v>107.968</v>
      </c>
      <c r="AZ198" s="21">
        <v>19.100000000000001</v>
      </c>
      <c r="BA198" s="305">
        <v>241</v>
      </c>
      <c r="BB198" s="21">
        <f t="shared" ref="BB198:BC200" si="99">(1+5/8)*25.4</f>
        <v>41.274999999999999</v>
      </c>
      <c r="BC198" s="21">
        <f t="shared" si="99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7"/>
        <v>323.85000000000002</v>
      </c>
      <c r="BG198" s="15" t="s">
        <v>6301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5787</v>
      </c>
      <c r="BM198" s="197" t="s">
        <v>5787</v>
      </c>
      <c r="BN198" s="197" t="s">
        <v>5787</v>
      </c>
      <c r="BO198" s="197" t="s">
        <v>5787</v>
      </c>
      <c r="BP198" s="197" t="s">
        <v>5787</v>
      </c>
      <c r="BQ198" s="197" t="s">
        <v>5787</v>
      </c>
      <c r="BR198" s="197" t="s">
        <v>5787</v>
      </c>
      <c r="BS198" s="197" t="s">
        <v>5787</v>
      </c>
      <c r="BT198" s="196" t="s">
        <v>5787</v>
      </c>
      <c r="BU198" s="197" t="s">
        <v>5787</v>
      </c>
      <c r="BV198" s="197" t="s">
        <v>5787</v>
      </c>
      <c r="BW198" s="197" t="s">
        <v>5787</v>
      </c>
      <c r="BX198" s="197" t="s">
        <v>5787</v>
      </c>
      <c r="BY198" s="197" t="s">
        <v>5787</v>
      </c>
      <c r="BZ198" s="212" t="s">
        <v>5787</v>
      </c>
      <c r="CA198" s="197" t="s">
        <v>5787</v>
      </c>
      <c r="CB198" s="197" t="s">
        <v>5787</v>
      </c>
      <c r="CC198" s="197" t="s">
        <v>5787</v>
      </c>
      <c r="CD198" s="197" t="s">
        <v>5787</v>
      </c>
      <c r="CE198" s="197" t="s">
        <v>5787</v>
      </c>
      <c r="CF198" s="212" t="s">
        <v>5787</v>
      </c>
      <c r="CG198" s="106" t="s">
        <v>4532</v>
      </c>
      <c r="CH198" s="59">
        <v>345</v>
      </c>
      <c r="CI198" s="33">
        <f t="shared" si="88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89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0"/>
        <v>495.00000000000006</v>
      </c>
      <c r="CX198" s="66">
        <v>200000</v>
      </c>
      <c r="CY198" s="201" t="s">
        <v>5787</v>
      </c>
      <c r="CZ198" s="202" t="s">
        <v>5787</v>
      </c>
      <c r="DA198" s="202" t="s">
        <v>5787</v>
      </c>
      <c r="DB198" s="203" t="s">
        <v>5787</v>
      </c>
      <c r="DC198" s="201" t="s">
        <v>5787</v>
      </c>
      <c r="DD198" s="202" t="s">
        <v>5787</v>
      </c>
      <c r="DE198" s="203" t="s">
        <v>5787</v>
      </c>
      <c r="DF198" s="274" t="s">
        <v>5787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5834</v>
      </c>
      <c r="DN198" s="305" t="s">
        <v>4432</v>
      </c>
      <c r="DO198" s="312" t="s">
        <v>4562</v>
      </c>
    </row>
    <row r="199" spans="1:119">
      <c r="A199" s="307">
        <v>194</v>
      </c>
      <c r="B199" s="317"/>
      <c r="C199" s="317"/>
      <c r="D199" s="341"/>
      <c r="E199" s="344"/>
      <c r="F199" s="317"/>
      <c r="G199" s="332"/>
      <c r="H199" s="332"/>
      <c r="I199" s="332"/>
      <c r="J199" s="286" t="s">
        <v>4400</v>
      </c>
      <c r="K199" s="307" t="s">
        <v>4531</v>
      </c>
      <c r="L199" s="305" t="s">
        <v>6050</v>
      </c>
      <c r="M199" s="307" t="s">
        <v>4505</v>
      </c>
      <c r="N199" s="305" t="s">
        <v>4699</v>
      </c>
      <c r="O199" s="18" t="s">
        <v>4503</v>
      </c>
      <c r="P199" s="305" t="s">
        <v>6301</v>
      </c>
      <c r="Q199" s="305" t="s">
        <v>4417</v>
      </c>
      <c r="R199" s="305" t="s">
        <v>4417</v>
      </c>
      <c r="S199" s="305" t="s">
        <v>5787</v>
      </c>
      <c r="T199" s="59" t="s">
        <v>4417</v>
      </c>
      <c r="U199" s="59" t="s">
        <v>5787</v>
      </c>
      <c r="V199" s="59" t="s">
        <v>4417</v>
      </c>
      <c r="W199" s="59" t="s">
        <v>5787</v>
      </c>
      <c r="X199" s="305" t="s">
        <v>4417</v>
      </c>
      <c r="Y199" s="305" t="s">
        <v>5787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5627</v>
      </c>
      <c r="AE199" s="21">
        <f t="shared" si="74"/>
        <v>304.79999999999995</v>
      </c>
      <c r="AF199" s="21">
        <f t="shared" si="75"/>
        <v>203.2</v>
      </c>
      <c r="AG199" s="21">
        <v>25.4</v>
      </c>
      <c r="AH199" s="21">
        <f t="shared" si="76"/>
        <v>9.5249999999999986</v>
      </c>
      <c r="AI199" s="21">
        <f t="shared" si="77"/>
        <v>1524</v>
      </c>
      <c r="AJ199" s="307" t="s">
        <v>5631</v>
      </c>
      <c r="AK199" s="21">
        <f t="shared" ref="AK199:AK203" si="100">22*25.4</f>
        <v>558.79999999999995</v>
      </c>
      <c r="AL199" s="21">
        <f t="shared" ref="AL199:AL200" si="101">6*25.4</f>
        <v>152.39999999999998</v>
      </c>
      <c r="AM199" s="21">
        <f t="shared" si="93"/>
        <v>12.7</v>
      </c>
      <c r="AN199" s="21">
        <f t="shared" si="94"/>
        <v>6.35</v>
      </c>
      <c r="AO199" s="21">
        <f t="shared" si="82"/>
        <v>1765.3</v>
      </c>
      <c r="AP199" s="21">
        <f t="shared" si="71"/>
        <v>368963144.33029962</v>
      </c>
      <c r="AQ199" s="24">
        <f t="shared" si="72"/>
        <v>1508634.0794999972</v>
      </c>
      <c r="AR199" s="21">
        <f>0.5*25.4</f>
        <v>12.7</v>
      </c>
      <c r="AS199" s="21">
        <f t="shared" ref="AS199:AS200" si="102">6*25.4</f>
        <v>152.39999999999998</v>
      </c>
      <c r="AT199" s="21">
        <f t="shared" ref="AT199:AT203" si="103">22*25.4</f>
        <v>558.79999999999995</v>
      </c>
      <c r="AU199" s="21">
        <v>0</v>
      </c>
      <c r="AV199" s="21">
        <v>0</v>
      </c>
      <c r="AW199" s="307" t="s">
        <v>5802</v>
      </c>
      <c r="AX199" s="305" t="s">
        <v>5632</v>
      </c>
      <c r="AY199" s="21">
        <f t="shared" si="73"/>
        <v>107.968</v>
      </c>
      <c r="AZ199" s="21">
        <v>19.100000000000001</v>
      </c>
      <c r="BA199" s="305">
        <v>241</v>
      </c>
      <c r="BB199" s="21">
        <f t="shared" si="99"/>
        <v>41.274999999999999</v>
      </c>
      <c r="BC199" s="21">
        <f t="shared" si="99"/>
        <v>41.274999999999999</v>
      </c>
      <c r="BD199" s="21">
        <f t="shared" ref="BD199:BE200" si="104">3*25.4</f>
        <v>76.199999999999989</v>
      </c>
      <c r="BE199" s="21">
        <f t="shared" si="104"/>
        <v>76.199999999999989</v>
      </c>
      <c r="BF199" s="21">
        <f t="shared" si="87"/>
        <v>323.85000000000002</v>
      </c>
      <c r="BG199" s="15" t="s">
        <v>6301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5787</v>
      </c>
      <c r="BM199" s="197" t="s">
        <v>5787</v>
      </c>
      <c r="BN199" s="197" t="s">
        <v>5787</v>
      </c>
      <c r="BO199" s="197" t="s">
        <v>5787</v>
      </c>
      <c r="BP199" s="197" t="s">
        <v>5787</v>
      </c>
      <c r="BQ199" s="197" t="s">
        <v>5787</v>
      </c>
      <c r="BR199" s="197" t="s">
        <v>5787</v>
      </c>
      <c r="BS199" s="197" t="s">
        <v>5787</v>
      </c>
      <c r="BT199" s="196" t="s">
        <v>5787</v>
      </c>
      <c r="BU199" s="197" t="s">
        <v>5787</v>
      </c>
      <c r="BV199" s="197" t="s">
        <v>5787</v>
      </c>
      <c r="BW199" s="197" t="s">
        <v>5787</v>
      </c>
      <c r="BX199" s="197" t="s">
        <v>5787</v>
      </c>
      <c r="BY199" s="197" t="s">
        <v>5787</v>
      </c>
      <c r="BZ199" s="212" t="s">
        <v>5787</v>
      </c>
      <c r="CA199" s="197" t="s">
        <v>5787</v>
      </c>
      <c r="CB199" s="197" t="s">
        <v>5787</v>
      </c>
      <c r="CC199" s="197" t="s">
        <v>5787</v>
      </c>
      <c r="CD199" s="197" t="s">
        <v>5787</v>
      </c>
      <c r="CE199" s="197" t="s">
        <v>5787</v>
      </c>
      <c r="CF199" s="212" t="s">
        <v>5787</v>
      </c>
      <c r="CG199" s="106" t="s">
        <v>4532</v>
      </c>
      <c r="CH199" s="59">
        <v>345</v>
      </c>
      <c r="CI199" s="33">
        <f t="shared" si="88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89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0"/>
        <v>495.00000000000006</v>
      </c>
      <c r="CX199" s="66">
        <v>200000</v>
      </c>
      <c r="CY199" s="201" t="s">
        <v>5787</v>
      </c>
      <c r="CZ199" s="202" t="s">
        <v>5787</v>
      </c>
      <c r="DA199" s="202" t="s">
        <v>5787</v>
      </c>
      <c r="DB199" s="203" t="s">
        <v>5787</v>
      </c>
      <c r="DC199" s="201" t="s">
        <v>5787</v>
      </c>
      <c r="DD199" s="202" t="s">
        <v>5787</v>
      </c>
      <c r="DE199" s="203" t="s">
        <v>5787</v>
      </c>
      <c r="DF199" s="274" t="s">
        <v>5787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5833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17"/>
      <c r="C200" s="317"/>
      <c r="D200" s="341"/>
      <c r="E200" s="344"/>
      <c r="F200" s="317"/>
      <c r="G200" s="332"/>
      <c r="H200" s="332"/>
      <c r="I200" s="332"/>
      <c r="J200" s="286" t="s">
        <v>4401</v>
      </c>
      <c r="K200" s="307" t="s">
        <v>4531</v>
      </c>
      <c r="L200" s="305" t="s">
        <v>6050</v>
      </c>
      <c r="M200" s="307" t="s">
        <v>4505</v>
      </c>
      <c r="N200" s="305" t="s">
        <v>4699</v>
      </c>
      <c r="O200" s="18" t="s">
        <v>4503</v>
      </c>
      <c r="P200" s="305" t="s">
        <v>6301</v>
      </c>
      <c r="Q200" s="305" t="s">
        <v>4417</v>
      </c>
      <c r="R200" s="305" t="s">
        <v>4417</v>
      </c>
      <c r="S200" s="305" t="s">
        <v>5787</v>
      </c>
      <c r="T200" s="59" t="s">
        <v>4417</v>
      </c>
      <c r="U200" s="59" t="s">
        <v>5787</v>
      </c>
      <c r="V200" s="59" t="s">
        <v>4417</v>
      </c>
      <c r="W200" s="59" t="s">
        <v>5787</v>
      </c>
      <c r="X200" s="305" t="s">
        <v>4417</v>
      </c>
      <c r="Y200" s="305" t="s">
        <v>5787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5627</v>
      </c>
      <c r="AE200" s="21">
        <f t="shared" si="74"/>
        <v>304.79999999999995</v>
      </c>
      <c r="AF200" s="21">
        <f t="shared" si="75"/>
        <v>203.2</v>
      </c>
      <c r="AG200" s="21">
        <v>25.4</v>
      </c>
      <c r="AH200" s="21">
        <f t="shared" si="76"/>
        <v>9.5249999999999986</v>
      </c>
      <c r="AI200" s="21">
        <f t="shared" si="77"/>
        <v>1524</v>
      </c>
      <c r="AJ200" s="307" t="s">
        <v>5631</v>
      </c>
      <c r="AK200" s="21">
        <f t="shared" si="100"/>
        <v>558.79999999999995</v>
      </c>
      <c r="AL200" s="21">
        <f t="shared" si="101"/>
        <v>152.39999999999998</v>
      </c>
      <c r="AM200" s="21">
        <f t="shared" si="93"/>
        <v>12.7</v>
      </c>
      <c r="AN200" s="21">
        <f t="shared" si="94"/>
        <v>6.35</v>
      </c>
      <c r="AO200" s="21">
        <f t="shared" si="82"/>
        <v>1765.3</v>
      </c>
      <c r="AP200" s="21">
        <f t="shared" si="71"/>
        <v>368963144.33029962</v>
      </c>
      <c r="AQ200" s="24">
        <f t="shared" si="72"/>
        <v>1508634.0794999972</v>
      </c>
      <c r="AR200" s="21">
        <f>5/8*25.4</f>
        <v>15.875</v>
      </c>
      <c r="AS200" s="21">
        <f t="shared" si="102"/>
        <v>152.39999999999998</v>
      </c>
      <c r="AT200" s="21">
        <f t="shared" si="103"/>
        <v>558.79999999999995</v>
      </c>
      <c r="AU200" s="21">
        <v>0</v>
      </c>
      <c r="AV200" s="21">
        <v>0</v>
      </c>
      <c r="AW200" s="307" t="s">
        <v>5802</v>
      </c>
      <c r="AX200" s="305" t="s">
        <v>5632</v>
      </c>
      <c r="AY200" s="21">
        <f t="shared" si="73"/>
        <v>107.968</v>
      </c>
      <c r="AZ200" s="21">
        <v>19.100000000000001</v>
      </c>
      <c r="BA200" s="305">
        <v>241</v>
      </c>
      <c r="BB200" s="21">
        <f t="shared" si="99"/>
        <v>41.274999999999999</v>
      </c>
      <c r="BC200" s="21">
        <f t="shared" si="99"/>
        <v>41.274999999999999</v>
      </c>
      <c r="BD200" s="21">
        <f t="shared" si="104"/>
        <v>76.199999999999989</v>
      </c>
      <c r="BE200" s="21">
        <f t="shared" si="104"/>
        <v>76.199999999999989</v>
      </c>
      <c r="BF200" s="21">
        <f t="shared" si="87"/>
        <v>323.85000000000002</v>
      </c>
      <c r="BG200" s="15" t="s">
        <v>6301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5787</v>
      </c>
      <c r="BM200" s="197" t="s">
        <v>5787</v>
      </c>
      <c r="BN200" s="197" t="s">
        <v>5787</v>
      </c>
      <c r="BO200" s="197" t="s">
        <v>5787</v>
      </c>
      <c r="BP200" s="197" t="s">
        <v>5787</v>
      </c>
      <c r="BQ200" s="197" t="s">
        <v>5787</v>
      </c>
      <c r="BR200" s="197" t="s">
        <v>5787</v>
      </c>
      <c r="BS200" s="197" t="s">
        <v>5787</v>
      </c>
      <c r="BT200" s="196" t="s">
        <v>5787</v>
      </c>
      <c r="BU200" s="197" t="s">
        <v>5787</v>
      </c>
      <c r="BV200" s="197" t="s">
        <v>5787</v>
      </c>
      <c r="BW200" s="197" t="s">
        <v>5787</v>
      </c>
      <c r="BX200" s="197" t="s">
        <v>5787</v>
      </c>
      <c r="BY200" s="197" t="s">
        <v>5787</v>
      </c>
      <c r="BZ200" s="212" t="s">
        <v>5787</v>
      </c>
      <c r="CA200" s="197" t="s">
        <v>5787</v>
      </c>
      <c r="CB200" s="197" t="s">
        <v>5787</v>
      </c>
      <c r="CC200" s="197" t="s">
        <v>5787</v>
      </c>
      <c r="CD200" s="197" t="s">
        <v>5787</v>
      </c>
      <c r="CE200" s="197" t="s">
        <v>5787</v>
      </c>
      <c r="CF200" s="212" t="s">
        <v>5787</v>
      </c>
      <c r="CG200" s="106" t="s">
        <v>4532</v>
      </c>
      <c r="CH200" s="59">
        <v>345</v>
      </c>
      <c r="CI200" s="33">
        <f t="shared" si="88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89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0"/>
        <v>495.00000000000006</v>
      </c>
      <c r="CX200" s="66">
        <v>200000</v>
      </c>
      <c r="CY200" s="201" t="s">
        <v>5787</v>
      </c>
      <c r="CZ200" s="202" t="s">
        <v>5787</v>
      </c>
      <c r="DA200" s="202" t="s">
        <v>5787</v>
      </c>
      <c r="DB200" s="203" t="s">
        <v>5787</v>
      </c>
      <c r="DC200" s="201" t="s">
        <v>5787</v>
      </c>
      <c r="DD200" s="202" t="s">
        <v>5787</v>
      </c>
      <c r="DE200" s="203" t="s">
        <v>5787</v>
      </c>
      <c r="DF200" s="274" t="s">
        <v>5787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5833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17"/>
      <c r="C201" s="317"/>
      <c r="D201" s="341"/>
      <c r="E201" s="344"/>
      <c r="F201" s="317"/>
      <c r="G201" s="332"/>
      <c r="H201" s="332"/>
      <c r="I201" s="332"/>
      <c r="J201" s="286" t="s">
        <v>4402</v>
      </c>
      <c r="K201" s="307" t="s">
        <v>4531</v>
      </c>
      <c r="L201" s="305" t="s">
        <v>6050</v>
      </c>
      <c r="M201" s="307" t="s">
        <v>4505</v>
      </c>
      <c r="N201" s="305" t="s">
        <v>4699</v>
      </c>
      <c r="O201" s="18" t="s">
        <v>4503</v>
      </c>
      <c r="P201" s="305" t="s">
        <v>6301</v>
      </c>
      <c r="Q201" s="305" t="s">
        <v>4417</v>
      </c>
      <c r="R201" s="305" t="s">
        <v>4417</v>
      </c>
      <c r="S201" s="305" t="s">
        <v>5787</v>
      </c>
      <c r="T201" s="59" t="s">
        <v>4417</v>
      </c>
      <c r="U201" s="59" t="s">
        <v>5787</v>
      </c>
      <c r="V201" s="59" t="s">
        <v>4417</v>
      </c>
      <c r="W201" s="59" t="s">
        <v>5787</v>
      </c>
      <c r="X201" s="305" t="s">
        <v>4417</v>
      </c>
      <c r="Y201" s="305" t="s">
        <v>5787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5627</v>
      </c>
      <c r="AE201" s="21">
        <f t="shared" si="74"/>
        <v>304.79999999999995</v>
      </c>
      <c r="AF201" s="21">
        <f t="shared" si="75"/>
        <v>203.2</v>
      </c>
      <c r="AG201" s="21">
        <v>25.4</v>
      </c>
      <c r="AH201" s="21">
        <f t="shared" si="76"/>
        <v>9.5249999999999986</v>
      </c>
      <c r="AI201" s="21">
        <f t="shared" si="77"/>
        <v>1524</v>
      </c>
      <c r="AJ201" s="307" t="s">
        <v>5630</v>
      </c>
      <c r="AK201" s="21">
        <f t="shared" si="100"/>
        <v>558.79999999999995</v>
      </c>
      <c r="AL201" s="21">
        <f t="shared" ref="AL201:AL203" si="105">8*25.4</f>
        <v>203.2</v>
      </c>
      <c r="AM201" s="21">
        <f t="shared" si="93"/>
        <v>12.7</v>
      </c>
      <c r="AN201" s="21">
        <f t="shared" si="94"/>
        <v>6.35</v>
      </c>
      <c r="AO201" s="21">
        <f t="shared" si="82"/>
        <v>1765.3</v>
      </c>
      <c r="AP201" s="21">
        <f t="shared" si="71"/>
        <v>465181975.5481658</v>
      </c>
      <c r="AQ201" s="24">
        <f t="shared" si="72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3"/>
        <v>558.79999999999995</v>
      </c>
      <c r="AU201" s="21">
        <v>0</v>
      </c>
      <c r="AV201" s="21">
        <v>0</v>
      </c>
      <c r="AW201" s="307" t="s">
        <v>5802</v>
      </c>
      <c r="AX201" s="305" t="s">
        <v>5632</v>
      </c>
      <c r="AY201" s="21">
        <f t="shared" si="73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7"/>
        <v>285.75</v>
      </c>
      <c r="BG201" s="15" t="s">
        <v>6301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5787</v>
      </c>
      <c r="BM201" s="197" t="s">
        <v>5787</v>
      </c>
      <c r="BN201" s="197" t="s">
        <v>5787</v>
      </c>
      <c r="BO201" s="197" t="s">
        <v>5787</v>
      </c>
      <c r="BP201" s="197" t="s">
        <v>5787</v>
      </c>
      <c r="BQ201" s="197" t="s">
        <v>5787</v>
      </c>
      <c r="BR201" s="197" t="s">
        <v>5787</v>
      </c>
      <c r="BS201" s="197" t="s">
        <v>5787</v>
      </c>
      <c r="BT201" s="196" t="s">
        <v>5787</v>
      </c>
      <c r="BU201" s="197" t="s">
        <v>5787</v>
      </c>
      <c r="BV201" s="197" t="s">
        <v>5787</v>
      </c>
      <c r="BW201" s="197" t="s">
        <v>5787</v>
      </c>
      <c r="BX201" s="197" t="s">
        <v>5787</v>
      </c>
      <c r="BY201" s="197" t="s">
        <v>5787</v>
      </c>
      <c r="BZ201" s="212" t="s">
        <v>5787</v>
      </c>
      <c r="CA201" s="197" t="s">
        <v>5787</v>
      </c>
      <c r="CB201" s="197" t="s">
        <v>5787</v>
      </c>
      <c r="CC201" s="197" t="s">
        <v>5787</v>
      </c>
      <c r="CD201" s="197" t="s">
        <v>5787</v>
      </c>
      <c r="CE201" s="197" t="s">
        <v>5787</v>
      </c>
      <c r="CF201" s="212" t="s">
        <v>5787</v>
      </c>
      <c r="CG201" s="106" t="s">
        <v>4532</v>
      </c>
      <c r="CH201" s="59">
        <v>345</v>
      </c>
      <c r="CI201" s="33">
        <f t="shared" si="88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89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0"/>
        <v>495.00000000000006</v>
      </c>
      <c r="CX201" s="66">
        <v>200000</v>
      </c>
      <c r="CY201" s="201" t="s">
        <v>5787</v>
      </c>
      <c r="CZ201" s="202" t="s">
        <v>5787</v>
      </c>
      <c r="DA201" s="202" t="s">
        <v>5787</v>
      </c>
      <c r="DB201" s="203" t="s">
        <v>5787</v>
      </c>
      <c r="DC201" s="201" t="s">
        <v>5787</v>
      </c>
      <c r="DD201" s="202" t="s">
        <v>5787</v>
      </c>
      <c r="DE201" s="203" t="s">
        <v>5787</v>
      </c>
      <c r="DF201" s="274" t="s">
        <v>5787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4766</v>
      </c>
      <c r="DN201" s="305" t="s">
        <v>4432</v>
      </c>
      <c r="DO201" s="312" t="s">
        <v>4562</v>
      </c>
    </row>
    <row r="202" spans="1:119">
      <c r="A202" s="307">
        <v>197</v>
      </c>
      <c r="B202" s="317"/>
      <c r="C202" s="317"/>
      <c r="D202" s="341"/>
      <c r="E202" s="344"/>
      <c r="F202" s="317"/>
      <c r="G202" s="332"/>
      <c r="H202" s="332"/>
      <c r="I202" s="332"/>
      <c r="J202" s="286" t="s">
        <v>4403</v>
      </c>
      <c r="K202" s="307" t="s">
        <v>4531</v>
      </c>
      <c r="L202" s="305" t="s">
        <v>6050</v>
      </c>
      <c r="M202" s="307" t="s">
        <v>4505</v>
      </c>
      <c r="N202" s="305" t="s">
        <v>4699</v>
      </c>
      <c r="O202" s="18" t="s">
        <v>4503</v>
      </c>
      <c r="P202" s="305" t="s">
        <v>6301</v>
      </c>
      <c r="Q202" s="305" t="s">
        <v>4417</v>
      </c>
      <c r="R202" s="305" t="s">
        <v>4417</v>
      </c>
      <c r="S202" s="305" t="s">
        <v>5787</v>
      </c>
      <c r="T202" s="59" t="s">
        <v>4417</v>
      </c>
      <c r="U202" s="59" t="s">
        <v>5787</v>
      </c>
      <c r="V202" s="59" t="s">
        <v>4417</v>
      </c>
      <c r="W202" s="59" t="s">
        <v>5787</v>
      </c>
      <c r="X202" s="305" t="s">
        <v>4417</v>
      </c>
      <c r="Y202" s="305" t="s">
        <v>5787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5627</v>
      </c>
      <c r="AE202" s="21">
        <f t="shared" si="74"/>
        <v>304.79999999999995</v>
      </c>
      <c r="AF202" s="21">
        <f t="shared" si="75"/>
        <v>203.2</v>
      </c>
      <c r="AG202" s="21">
        <v>25.4</v>
      </c>
      <c r="AH202" s="21">
        <f t="shared" si="76"/>
        <v>9.5249999999999986</v>
      </c>
      <c r="AI202" s="21">
        <f t="shared" si="77"/>
        <v>1524</v>
      </c>
      <c r="AJ202" s="307" t="s">
        <v>5630</v>
      </c>
      <c r="AK202" s="21">
        <f t="shared" si="100"/>
        <v>558.79999999999995</v>
      </c>
      <c r="AL202" s="21">
        <f t="shared" si="105"/>
        <v>203.2</v>
      </c>
      <c r="AM202" s="21">
        <f t="shared" si="93"/>
        <v>12.7</v>
      </c>
      <c r="AN202" s="21">
        <f t="shared" si="94"/>
        <v>6.35</v>
      </c>
      <c r="AO202" s="21">
        <f t="shared" si="82"/>
        <v>1765.3</v>
      </c>
      <c r="AP202" s="21">
        <f t="shared" si="71"/>
        <v>465181975.5481658</v>
      </c>
      <c r="AQ202" s="24">
        <f t="shared" si="72"/>
        <v>1860955.9554999955</v>
      </c>
      <c r="AR202" s="21">
        <f>0.5*25.4</f>
        <v>12.7</v>
      </c>
      <c r="AS202" s="21">
        <f t="shared" ref="AS202:AS203" si="106">8*25.4</f>
        <v>203.2</v>
      </c>
      <c r="AT202" s="21">
        <f t="shared" si="103"/>
        <v>558.79999999999995</v>
      </c>
      <c r="AU202" s="21">
        <v>0</v>
      </c>
      <c r="AV202" s="21">
        <v>0</v>
      </c>
      <c r="AW202" s="307" t="s">
        <v>5802</v>
      </c>
      <c r="AX202" s="305" t="s">
        <v>5632</v>
      </c>
      <c r="AY202" s="21">
        <f t="shared" si="73"/>
        <v>191.744</v>
      </c>
      <c r="AZ202" s="21">
        <v>25.4</v>
      </c>
      <c r="BA202" s="305">
        <v>428</v>
      </c>
      <c r="BB202" s="21">
        <f t="shared" ref="BB202:BC203" si="107">(1+7/8)*25.4</f>
        <v>47.625</v>
      </c>
      <c r="BC202" s="21">
        <f t="shared" si="107"/>
        <v>47.625</v>
      </c>
      <c r="BD202" s="21">
        <f t="shared" ref="BD202:BE203" si="108">3.5*25.4</f>
        <v>88.899999999999991</v>
      </c>
      <c r="BE202" s="21">
        <f t="shared" si="108"/>
        <v>88.899999999999991</v>
      </c>
      <c r="BF202" s="21">
        <f t="shared" si="87"/>
        <v>285.75</v>
      </c>
      <c r="BG202" s="15" t="s">
        <v>6301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5787</v>
      </c>
      <c r="BM202" s="197" t="s">
        <v>5787</v>
      </c>
      <c r="BN202" s="197" t="s">
        <v>5787</v>
      </c>
      <c r="BO202" s="197" t="s">
        <v>5787</v>
      </c>
      <c r="BP202" s="197" t="s">
        <v>5787</v>
      </c>
      <c r="BQ202" s="197" t="s">
        <v>5787</v>
      </c>
      <c r="BR202" s="197" t="s">
        <v>5787</v>
      </c>
      <c r="BS202" s="197" t="s">
        <v>5787</v>
      </c>
      <c r="BT202" s="196" t="s">
        <v>5787</v>
      </c>
      <c r="BU202" s="197" t="s">
        <v>5787</v>
      </c>
      <c r="BV202" s="197" t="s">
        <v>5787</v>
      </c>
      <c r="BW202" s="197" t="s">
        <v>5787</v>
      </c>
      <c r="BX202" s="197" t="s">
        <v>5787</v>
      </c>
      <c r="BY202" s="197" t="s">
        <v>5787</v>
      </c>
      <c r="BZ202" s="212" t="s">
        <v>5787</v>
      </c>
      <c r="CA202" s="197" t="s">
        <v>5787</v>
      </c>
      <c r="CB202" s="197" t="s">
        <v>5787</v>
      </c>
      <c r="CC202" s="197" t="s">
        <v>5787</v>
      </c>
      <c r="CD202" s="197" t="s">
        <v>5787</v>
      </c>
      <c r="CE202" s="197" t="s">
        <v>5787</v>
      </c>
      <c r="CF202" s="212" t="s">
        <v>5787</v>
      </c>
      <c r="CG202" s="106" t="s">
        <v>4532</v>
      </c>
      <c r="CH202" s="59">
        <v>345</v>
      </c>
      <c r="CI202" s="33">
        <f t="shared" si="88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89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09">CT202*1.1</f>
        <v>379.50000000000006</v>
      </c>
      <c r="CV202" s="59">
        <v>450</v>
      </c>
      <c r="CW202" s="32">
        <f t="shared" si="90"/>
        <v>495.00000000000006</v>
      </c>
      <c r="CX202" s="66">
        <v>200000</v>
      </c>
      <c r="CY202" s="201" t="s">
        <v>5787</v>
      </c>
      <c r="CZ202" s="202" t="s">
        <v>5787</v>
      </c>
      <c r="DA202" s="202" t="s">
        <v>5787</v>
      </c>
      <c r="DB202" s="203" t="s">
        <v>5787</v>
      </c>
      <c r="DC202" s="201" t="s">
        <v>5787</v>
      </c>
      <c r="DD202" s="202" t="s">
        <v>5787</v>
      </c>
      <c r="DE202" s="203" t="s">
        <v>5787</v>
      </c>
      <c r="DF202" s="274" t="s">
        <v>5787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5834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17"/>
      <c r="C203" s="317"/>
      <c r="D203" s="341"/>
      <c r="E203" s="344"/>
      <c r="F203" s="317"/>
      <c r="G203" s="332"/>
      <c r="H203" s="332"/>
      <c r="I203" s="332"/>
      <c r="J203" s="285" t="s">
        <v>4404</v>
      </c>
      <c r="K203" s="300" t="s">
        <v>4531</v>
      </c>
      <c r="L203" s="306" t="s">
        <v>6050</v>
      </c>
      <c r="M203" s="300" t="s">
        <v>4505</v>
      </c>
      <c r="N203" s="306" t="s">
        <v>4699</v>
      </c>
      <c r="O203" s="14" t="s">
        <v>4503</v>
      </c>
      <c r="P203" s="306" t="s">
        <v>6301</v>
      </c>
      <c r="Q203" s="306" t="s">
        <v>4417</v>
      </c>
      <c r="R203" s="306" t="s">
        <v>4417</v>
      </c>
      <c r="S203" s="306" t="s">
        <v>5787</v>
      </c>
      <c r="T203" s="86" t="s">
        <v>4417</v>
      </c>
      <c r="U203" s="86" t="s">
        <v>5787</v>
      </c>
      <c r="V203" s="86" t="s">
        <v>4417</v>
      </c>
      <c r="W203" s="86" t="s">
        <v>5787</v>
      </c>
      <c r="X203" s="306" t="s">
        <v>4417</v>
      </c>
      <c r="Y203" s="306" t="s">
        <v>5787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5627</v>
      </c>
      <c r="AE203" s="21">
        <f t="shared" si="74"/>
        <v>304.79999999999995</v>
      </c>
      <c r="AF203" s="21">
        <f t="shared" si="75"/>
        <v>203.2</v>
      </c>
      <c r="AG203" s="21">
        <v>25.4</v>
      </c>
      <c r="AH203" s="21">
        <f t="shared" si="76"/>
        <v>9.5249999999999986</v>
      </c>
      <c r="AI203" s="21">
        <f t="shared" si="77"/>
        <v>1524</v>
      </c>
      <c r="AJ203" s="300" t="s">
        <v>5630</v>
      </c>
      <c r="AK203" s="23">
        <f t="shared" si="100"/>
        <v>558.79999999999995</v>
      </c>
      <c r="AL203" s="23">
        <f t="shared" si="105"/>
        <v>203.2</v>
      </c>
      <c r="AM203" s="23">
        <f t="shared" si="93"/>
        <v>12.7</v>
      </c>
      <c r="AN203" s="23">
        <f t="shared" si="94"/>
        <v>6.35</v>
      </c>
      <c r="AO203" s="23">
        <f t="shared" si="82"/>
        <v>1765.3</v>
      </c>
      <c r="AP203" s="23">
        <f t="shared" si="71"/>
        <v>465181975.5481658</v>
      </c>
      <c r="AQ203" s="25">
        <f t="shared" si="72"/>
        <v>1860955.9554999955</v>
      </c>
      <c r="AR203" s="23">
        <f>3/4*25.4</f>
        <v>19.049999999999997</v>
      </c>
      <c r="AS203" s="23">
        <f t="shared" si="106"/>
        <v>203.2</v>
      </c>
      <c r="AT203" s="23">
        <f t="shared" si="103"/>
        <v>558.79999999999995</v>
      </c>
      <c r="AU203" s="23">
        <v>0</v>
      </c>
      <c r="AV203" s="23">
        <v>0</v>
      </c>
      <c r="AW203" s="300" t="s">
        <v>5802</v>
      </c>
      <c r="AX203" s="306" t="s">
        <v>5632</v>
      </c>
      <c r="AY203" s="23">
        <f t="shared" si="73"/>
        <v>191.744</v>
      </c>
      <c r="AZ203" s="23">
        <v>25.4</v>
      </c>
      <c r="BA203" s="306">
        <v>428</v>
      </c>
      <c r="BB203" s="23">
        <f t="shared" si="107"/>
        <v>47.625</v>
      </c>
      <c r="BC203" s="23">
        <f t="shared" si="107"/>
        <v>47.625</v>
      </c>
      <c r="BD203" s="23">
        <f t="shared" si="108"/>
        <v>88.899999999999991</v>
      </c>
      <c r="BE203" s="23">
        <f t="shared" si="108"/>
        <v>88.899999999999991</v>
      </c>
      <c r="BF203" s="23">
        <f t="shared" si="87"/>
        <v>285.75</v>
      </c>
      <c r="BG203" s="19" t="s">
        <v>6301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5787</v>
      </c>
      <c r="BM203" s="192" t="s">
        <v>5787</v>
      </c>
      <c r="BN203" s="192" t="s">
        <v>5787</v>
      </c>
      <c r="BO203" s="192" t="s">
        <v>5787</v>
      </c>
      <c r="BP203" s="192" t="s">
        <v>5787</v>
      </c>
      <c r="BQ203" s="192" t="s">
        <v>5787</v>
      </c>
      <c r="BR203" s="192" t="s">
        <v>5787</v>
      </c>
      <c r="BS203" s="192" t="s">
        <v>5787</v>
      </c>
      <c r="BT203" s="191" t="s">
        <v>5787</v>
      </c>
      <c r="BU203" s="192" t="s">
        <v>5787</v>
      </c>
      <c r="BV203" s="192" t="s">
        <v>5787</v>
      </c>
      <c r="BW203" s="192" t="s">
        <v>5787</v>
      </c>
      <c r="BX203" s="192" t="s">
        <v>5787</v>
      </c>
      <c r="BY203" s="192" t="s">
        <v>5787</v>
      </c>
      <c r="BZ203" s="214" t="s">
        <v>5787</v>
      </c>
      <c r="CA203" s="192" t="s">
        <v>5787</v>
      </c>
      <c r="CB203" s="192" t="s">
        <v>5787</v>
      </c>
      <c r="CC203" s="192" t="s">
        <v>5787</v>
      </c>
      <c r="CD203" s="192" t="s">
        <v>5787</v>
      </c>
      <c r="CE203" s="192" t="s">
        <v>5787</v>
      </c>
      <c r="CF203" s="214" t="s">
        <v>5787</v>
      </c>
      <c r="CG203" s="130" t="s">
        <v>4532</v>
      </c>
      <c r="CH203" s="86">
        <v>345</v>
      </c>
      <c r="CI203" s="35">
        <f t="shared" si="88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89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0"/>
        <v>495.00000000000006</v>
      </c>
      <c r="CX203" s="69">
        <v>200000</v>
      </c>
      <c r="CY203" s="204" t="s">
        <v>5787</v>
      </c>
      <c r="CZ203" s="205" t="s">
        <v>5787</v>
      </c>
      <c r="DA203" s="205" t="s">
        <v>5787</v>
      </c>
      <c r="DB203" s="206" t="s">
        <v>5787</v>
      </c>
      <c r="DC203" s="204" t="s">
        <v>5787</v>
      </c>
      <c r="DD203" s="205" t="s">
        <v>5787</v>
      </c>
      <c r="DE203" s="206" t="s">
        <v>5787</v>
      </c>
      <c r="DF203" s="275" t="s">
        <v>5787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5833</v>
      </c>
      <c r="DN203" s="306" t="s">
        <v>4432</v>
      </c>
      <c r="DO203" s="313" t="s">
        <v>4562</v>
      </c>
    </row>
    <row r="204" spans="1:119">
      <c r="A204" s="307">
        <v>199</v>
      </c>
      <c r="B204" s="316">
        <v>29</v>
      </c>
      <c r="C204" s="316">
        <v>1999</v>
      </c>
      <c r="D204" s="321" t="s">
        <v>4530</v>
      </c>
      <c r="E204" s="321" t="s">
        <v>4851</v>
      </c>
      <c r="F204" s="316">
        <v>7</v>
      </c>
      <c r="G204" s="316" t="s">
        <v>5905</v>
      </c>
      <c r="H204" s="316" t="s">
        <v>5899</v>
      </c>
      <c r="I204" s="316" t="s">
        <v>6225</v>
      </c>
      <c r="J204" s="286" t="s">
        <v>4533</v>
      </c>
      <c r="K204" s="307" t="s">
        <v>4531</v>
      </c>
      <c r="L204" s="305" t="s">
        <v>6051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6157</v>
      </c>
      <c r="S204" s="305">
        <v>6</v>
      </c>
      <c r="T204" s="59" t="s">
        <v>4417</v>
      </c>
      <c r="U204" s="59" t="s">
        <v>5787</v>
      </c>
      <c r="V204" s="59" t="s">
        <v>4417</v>
      </c>
      <c r="W204" s="59" t="s">
        <v>5787</v>
      </c>
      <c r="X204" s="305" t="s">
        <v>4417</v>
      </c>
      <c r="Y204" s="305" t="s">
        <v>5787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4800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4745</v>
      </c>
      <c r="AK204" s="21">
        <f t="shared" ref="AK204:AK210" si="110">16*25.4</f>
        <v>406.4</v>
      </c>
      <c r="AL204" s="21">
        <f t="shared" ref="AL204:AL210" si="111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2">5.5*12*25.4</f>
        <v>1676.3999999999999</v>
      </c>
      <c r="AP204" s="21">
        <f t="shared" si="71"/>
        <v>109736597.1258291</v>
      </c>
      <c r="AQ204" s="24">
        <f t="shared" si="72"/>
        <v>633206.3948749993</v>
      </c>
      <c r="AR204" s="21">
        <f>3/8*25.4</f>
        <v>9.5249999999999986</v>
      </c>
      <c r="AS204" s="21">
        <f t="shared" ref="AS204:AS210" si="113">AL204</f>
        <v>152.39999999999998</v>
      </c>
      <c r="AT204" s="21">
        <f t="shared" ref="AT204:AT210" si="114">AK204</f>
        <v>406.4</v>
      </c>
      <c r="AU204" s="305">
        <v>0</v>
      </c>
      <c r="AV204" s="305">
        <v>0</v>
      </c>
      <c r="AW204" s="307" t="s">
        <v>5802</v>
      </c>
      <c r="AX204" s="305" t="s">
        <v>4495</v>
      </c>
      <c r="AY204" s="21">
        <v>124.55</v>
      </c>
      <c r="AZ204" s="21">
        <f>3/4*25.4</f>
        <v>19.049999999999997</v>
      </c>
      <c r="BA204" s="305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05" t="s">
        <v>4467</v>
      </c>
      <c r="BH204" s="305" t="s">
        <v>6197</v>
      </c>
      <c r="BI204" s="305" t="s">
        <v>6197</v>
      </c>
      <c r="BJ204" s="305">
        <v>2</v>
      </c>
      <c r="BK204" s="305">
        <v>4</v>
      </c>
      <c r="BL204" s="196" t="s">
        <v>5787</v>
      </c>
      <c r="BM204" s="197" t="s">
        <v>5787</v>
      </c>
      <c r="BN204" s="197" t="s">
        <v>5787</v>
      </c>
      <c r="BO204" s="197" t="s">
        <v>5787</v>
      </c>
      <c r="BP204" s="197" t="s">
        <v>5787</v>
      </c>
      <c r="BQ204" s="197" t="s">
        <v>5787</v>
      </c>
      <c r="BR204" s="197" t="s">
        <v>5787</v>
      </c>
      <c r="BS204" s="197" t="s">
        <v>5787</v>
      </c>
      <c r="BT204" s="196" t="s">
        <v>5787</v>
      </c>
      <c r="BU204" s="197" t="s">
        <v>5787</v>
      </c>
      <c r="BV204" s="197" t="s">
        <v>5787</v>
      </c>
      <c r="BW204" s="197" t="s">
        <v>5787</v>
      </c>
      <c r="BX204" s="197" t="s">
        <v>5787</v>
      </c>
      <c r="BY204" s="197" t="s">
        <v>5787</v>
      </c>
      <c r="BZ204" s="212" t="s">
        <v>5787</v>
      </c>
      <c r="CA204" s="197" t="s">
        <v>5787</v>
      </c>
      <c r="CB204" s="197" t="s">
        <v>5787</v>
      </c>
      <c r="CC204" s="197" t="s">
        <v>5787</v>
      </c>
      <c r="CD204" s="197" t="s">
        <v>5787</v>
      </c>
      <c r="CE204" s="197" t="s">
        <v>5787</v>
      </c>
      <c r="CF204" s="212" t="s">
        <v>5787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5787</v>
      </c>
      <c r="CZ204" s="202" t="s">
        <v>5787</v>
      </c>
      <c r="DA204" s="202" t="s">
        <v>5787</v>
      </c>
      <c r="DB204" s="203" t="s">
        <v>5787</v>
      </c>
      <c r="DC204" s="201" t="s">
        <v>5787</v>
      </c>
      <c r="DD204" s="202" t="s">
        <v>5787</v>
      </c>
      <c r="DE204" s="203" t="s">
        <v>5787</v>
      </c>
      <c r="DF204" s="274" t="s">
        <v>5787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4766</v>
      </c>
      <c r="DN204" s="299" t="s">
        <v>6046</v>
      </c>
      <c r="DO204" s="312" t="s">
        <v>4562</v>
      </c>
    </row>
    <row r="205" spans="1:119">
      <c r="A205" s="307">
        <v>200</v>
      </c>
      <c r="B205" s="317"/>
      <c r="C205" s="317"/>
      <c r="D205" s="322"/>
      <c r="E205" s="322"/>
      <c r="F205" s="317"/>
      <c r="G205" s="317"/>
      <c r="H205" s="317"/>
      <c r="I205" s="317"/>
      <c r="J205" s="286" t="s">
        <v>4534</v>
      </c>
      <c r="K205" s="307" t="s">
        <v>4531</v>
      </c>
      <c r="L205" s="305" t="s">
        <v>6051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6157</v>
      </c>
      <c r="S205" s="305">
        <v>6</v>
      </c>
      <c r="T205" s="59" t="s">
        <v>4417</v>
      </c>
      <c r="U205" s="59" t="s">
        <v>5787</v>
      </c>
      <c r="V205" s="59" t="s">
        <v>4417</v>
      </c>
      <c r="W205" s="59" t="s">
        <v>5787</v>
      </c>
      <c r="X205" s="305" t="s">
        <v>4417</v>
      </c>
      <c r="Y205" s="305" t="s">
        <v>5787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4800</v>
      </c>
      <c r="AE205" s="21">
        <f t="shared" ref="AE205:AE210" si="115">12*25.4</f>
        <v>304.79999999999995</v>
      </c>
      <c r="AF205" s="21">
        <f t="shared" ref="AF205:AF210" si="116">6*25.4</f>
        <v>152.39999999999998</v>
      </c>
      <c r="AG205" s="21">
        <f t="shared" ref="AG205:AG210" si="117">3/8*25.4</f>
        <v>9.5249999999999986</v>
      </c>
      <c r="AH205" s="21">
        <f t="shared" ref="AH205:AH210" si="118">0.25*25.4</f>
        <v>6.35</v>
      </c>
      <c r="AI205" s="32">
        <v>2716</v>
      </c>
      <c r="AJ205" s="307" t="s">
        <v>4745</v>
      </c>
      <c r="AK205" s="21">
        <f t="shared" si="110"/>
        <v>406.4</v>
      </c>
      <c r="AL205" s="21">
        <f t="shared" si="111"/>
        <v>152.39999999999998</v>
      </c>
      <c r="AM205" s="21">
        <f>0.25*25.4</f>
        <v>6.35</v>
      </c>
      <c r="AN205" s="21">
        <f>0.25*25.4</f>
        <v>6.35</v>
      </c>
      <c r="AO205" s="21">
        <f t="shared" si="112"/>
        <v>1676.3999999999999</v>
      </c>
      <c r="AP205" s="21">
        <f t="shared" si="71"/>
        <v>109736597.1258291</v>
      </c>
      <c r="AQ205" s="24">
        <f t="shared" si="72"/>
        <v>633206.3948749993</v>
      </c>
      <c r="AR205" s="21">
        <f t="shared" ref="AR205:AR210" si="119">3/8*25.4</f>
        <v>9.5249999999999986</v>
      </c>
      <c r="AS205" s="21">
        <f t="shared" si="113"/>
        <v>152.39999999999998</v>
      </c>
      <c r="AT205" s="21">
        <f t="shared" si="114"/>
        <v>406.4</v>
      </c>
      <c r="AU205" s="305">
        <v>0</v>
      </c>
      <c r="AV205" s="305">
        <v>0</v>
      </c>
      <c r="AW205" s="307" t="s">
        <v>5802</v>
      </c>
      <c r="AX205" s="305" t="s">
        <v>4495</v>
      </c>
      <c r="AY205" s="21">
        <v>124.55</v>
      </c>
      <c r="AZ205" s="21">
        <f>3/4*25.4</f>
        <v>19.049999999999997</v>
      </c>
      <c r="BA205" s="305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0">AT205-BB205-BC205-BD205</f>
        <v>317.5</v>
      </c>
      <c r="BG205" s="305" t="s">
        <v>4467</v>
      </c>
      <c r="BH205" s="305" t="s">
        <v>6197</v>
      </c>
      <c r="BI205" s="305" t="s">
        <v>6197</v>
      </c>
      <c r="BJ205" s="305">
        <v>2</v>
      </c>
      <c r="BK205" s="305">
        <v>4</v>
      </c>
      <c r="BL205" s="196" t="s">
        <v>5787</v>
      </c>
      <c r="BM205" s="197" t="s">
        <v>5787</v>
      </c>
      <c r="BN205" s="197" t="s">
        <v>5787</v>
      </c>
      <c r="BO205" s="197" t="s">
        <v>5787</v>
      </c>
      <c r="BP205" s="197" t="s">
        <v>5787</v>
      </c>
      <c r="BQ205" s="197" t="s">
        <v>5787</v>
      </c>
      <c r="BR205" s="197" t="s">
        <v>5787</v>
      </c>
      <c r="BS205" s="197" t="s">
        <v>5787</v>
      </c>
      <c r="BT205" s="196" t="s">
        <v>5787</v>
      </c>
      <c r="BU205" s="197" t="s">
        <v>5787</v>
      </c>
      <c r="BV205" s="197" t="s">
        <v>5787</v>
      </c>
      <c r="BW205" s="197" t="s">
        <v>5787</v>
      </c>
      <c r="BX205" s="197" t="s">
        <v>5787</v>
      </c>
      <c r="BY205" s="197" t="s">
        <v>5787</v>
      </c>
      <c r="BZ205" s="212" t="s">
        <v>5787</v>
      </c>
      <c r="CA205" s="197" t="s">
        <v>5787</v>
      </c>
      <c r="CB205" s="197" t="s">
        <v>5787</v>
      </c>
      <c r="CC205" s="197" t="s">
        <v>5787</v>
      </c>
      <c r="CD205" s="197" t="s">
        <v>5787</v>
      </c>
      <c r="CE205" s="197" t="s">
        <v>5787</v>
      </c>
      <c r="CF205" s="212" t="s">
        <v>5787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5787</v>
      </c>
      <c r="CZ205" s="202" t="s">
        <v>5787</v>
      </c>
      <c r="DA205" s="202" t="s">
        <v>5787</v>
      </c>
      <c r="DB205" s="203" t="s">
        <v>5787</v>
      </c>
      <c r="DC205" s="201" t="s">
        <v>5787</v>
      </c>
      <c r="DD205" s="202" t="s">
        <v>5787</v>
      </c>
      <c r="DE205" s="203" t="s">
        <v>5787</v>
      </c>
      <c r="DF205" s="274" t="s">
        <v>5787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4766</v>
      </c>
      <c r="DN205" s="309" t="s">
        <v>6046</v>
      </c>
      <c r="DO205" s="312" t="s">
        <v>4562</v>
      </c>
    </row>
    <row r="206" spans="1:119">
      <c r="A206" s="307">
        <v>201</v>
      </c>
      <c r="B206" s="317"/>
      <c r="C206" s="317"/>
      <c r="D206" s="322"/>
      <c r="E206" s="322"/>
      <c r="F206" s="317"/>
      <c r="G206" s="317"/>
      <c r="H206" s="317"/>
      <c r="I206" s="317"/>
      <c r="J206" s="286" t="s">
        <v>4535</v>
      </c>
      <c r="K206" s="307" t="s">
        <v>4531</v>
      </c>
      <c r="L206" s="305" t="s">
        <v>6051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6157</v>
      </c>
      <c r="S206" s="305">
        <v>6</v>
      </c>
      <c r="T206" s="59" t="s">
        <v>4417</v>
      </c>
      <c r="U206" s="59" t="s">
        <v>5787</v>
      </c>
      <c r="V206" s="59" t="s">
        <v>4417</v>
      </c>
      <c r="W206" s="59" t="s">
        <v>5787</v>
      </c>
      <c r="X206" s="305" t="s">
        <v>4417</v>
      </c>
      <c r="Y206" s="305" t="s">
        <v>5787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4800</v>
      </c>
      <c r="AE206" s="21">
        <f t="shared" si="115"/>
        <v>304.79999999999995</v>
      </c>
      <c r="AF206" s="21">
        <f t="shared" si="116"/>
        <v>152.39999999999998</v>
      </c>
      <c r="AG206" s="21">
        <f t="shared" si="117"/>
        <v>9.5249999999999986</v>
      </c>
      <c r="AH206" s="21">
        <f t="shared" si="118"/>
        <v>6.35</v>
      </c>
      <c r="AI206" s="32">
        <v>2716</v>
      </c>
      <c r="AJ206" s="307" t="s">
        <v>4745</v>
      </c>
      <c r="AK206" s="21">
        <f t="shared" si="110"/>
        <v>406.4</v>
      </c>
      <c r="AL206" s="21">
        <f t="shared" si="111"/>
        <v>152.39999999999998</v>
      </c>
      <c r="AM206" s="21">
        <f t="shared" ref="AM206:AN210" si="121">0.25*25.4</f>
        <v>6.35</v>
      </c>
      <c r="AN206" s="21">
        <f t="shared" si="121"/>
        <v>6.35</v>
      </c>
      <c r="AO206" s="21">
        <f t="shared" si="112"/>
        <v>1676.3999999999999</v>
      </c>
      <c r="AP206" s="21">
        <f t="shared" si="71"/>
        <v>109736597.1258291</v>
      </c>
      <c r="AQ206" s="24">
        <f t="shared" si="72"/>
        <v>633206.3948749993</v>
      </c>
      <c r="AR206" s="21">
        <f t="shared" si="119"/>
        <v>9.5249999999999986</v>
      </c>
      <c r="AS206" s="21">
        <f t="shared" si="113"/>
        <v>152.39999999999998</v>
      </c>
      <c r="AT206" s="21">
        <f t="shared" si="114"/>
        <v>406.4</v>
      </c>
      <c r="AU206" s="305">
        <v>0</v>
      </c>
      <c r="AV206" s="305">
        <v>0</v>
      </c>
      <c r="AW206" s="307" t="s">
        <v>5802</v>
      </c>
      <c r="AX206" s="305" t="s">
        <v>4495</v>
      </c>
      <c r="AY206" s="21">
        <v>124.55</v>
      </c>
      <c r="AZ206" s="21">
        <f>5/8*25.4</f>
        <v>15.875</v>
      </c>
      <c r="BA206" s="305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0"/>
        <v>323.85000000000002</v>
      </c>
      <c r="BG206" s="305" t="s">
        <v>4467</v>
      </c>
      <c r="BH206" s="305" t="s">
        <v>6197</v>
      </c>
      <c r="BI206" s="305" t="s">
        <v>6197</v>
      </c>
      <c r="BJ206" s="305">
        <v>2</v>
      </c>
      <c r="BK206" s="305">
        <v>4</v>
      </c>
      <c r="BL206" s="196" t="s">
        <v>5787</v>
      </c>
      <c r="BM206" s="197" t="s">
        <v>5787</v>
      </c>
      <c r="BN206" s="197" t="s">
        <v>5787</v>
      </c>
      <c r="BO206" s="197" t="s">
        <v>5787</v>
      </c>
      <c r="BP206" s="197" t="s">
        <v>5787</v>
      </c>
      <c r="BQ206" s="197" t="s">
        <v>5787</v>
      </c>
      <c r="BR206" s="197" t="s">
        <v>5787</v>
      </c>
      <c r="BS206" s="197" t="s">
        <v>5787</v>
      </c>
      <c r="BT206" s="196" t="s">
        <v>5787</v>
      </c>
      <c r="BU206" s="197" t="s">
        <v>5787</v>
      </c>
      <c r="BV206" s="197" t="s">
        <v>5787</v>
      </c>
      <c r="BW206" s="197" t="s">
        <v>5787</v>
      </c>
      <c r="BX206" s="197" t="s">
        <v>5787</v>
      </c>
      <c r="BY206" s="197" t="s">
        <v>5787</v>
      </c>
      <c r="BZ206" s="212" t="s">
        <v>5787</v>
      </c>
      <c r="CA206" s="197" t="s">
        <v>5787</v>
      </c>
      <c r="CB206" s="197" t="s">
        <v>5787</v>
      </c>
      <c r="CC206" s="197" t="s">
        <v>5787</v>
      </c>
      <c r="CD206" s="197" t="s">
        <v>5787</v>
      </c>
      <c r="CE206" s="197" t="s">
        <v>5787</v>
      </c>
      <c r="CF206" s="212" t="s">
        <v>5787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5787</v>
      </c>
      <c r="CZ206" s="202" t="s">
        <v>5787</v>
      </c>
      <c r="DA206" s="202" t="s">
        <v>5787</v>
      </c>
      <c r="DB206" s="203" t="s">
        <v>5787</v>
      </c>
      <c r="DC206" s="201" t="s">
        <v>5787</v>
      </c>
      <c r="DD206" s="202" t="s">
        <v>5787</v>
      </c>
      <c r="DE206" s="203" t="s">
        <v>5787</v>
      </c>
      <c r="DF206" s="274" t="s">
        <v>5787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6046</v>
      </c>
      <c r="DO206" s="312" t="s">
        <v>4562</v>
      </c>
    </row>
    <row r="207" spans="1:119" ht="15.6" customHeight="1">
      <c r="A207" s="307">
        <v>202</v>
      </c>
      <c r="B207" s="317"/>
      <c r="C207" s="317"/>
      <c r="D207" s="322"/>
      <c r="E207" s="322"/>
      <c r="F207" s="317"/>
      <c r="G207" s="317"/>
      <c r="H207" s="317"/>
      <c r="I207" s="317"/>
      <c r="J207" s="286" t="s">
        <v>4536</v>
      </c>
      <c r="K207" s="307" t="s">
        <v>4531</v>
      </c>
      <c r="L207" s="305" t="s">
        <v>6051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6157</v>
      </c>
      <c r="S207" s="305">
        <v>6</v>
      </c>
      <c r="T207" s="59" t="s">
        <v>4417</v>
      </c>
      <c r="U207" s="59" t="s">
        <v>5787</v>
      </c>
      <c r="V207" s="59" t="s">
        <v>4417</v>
      </c>
      <c r="W207" s="59" t="s">
        <v>5787</v>
      </c>
      <c r="X207" s="305" t="s">
        <v>4417</v>
      </c>
      <c r="Y207" s="305" t="s">
        <v>5787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4800</v>
      </c>
      <c r="AE207" s="21">
        <f t="shared" si="115"/>
        <v>304.79999999999995</v>
      </c>
      <c r="AF207" s="21">
        <f t="shared" si="116"/>
        <v>152.39999999999998</v>
      </c>
      <c r="AG207" s="21">
        <f t="shared" si="117"/>
        <v>9.5249999999999986</v>
      </c>
      <c r="AH207" s="21">
        <f t="shared" si="118"/>
        <v>6.35</v>
      </c>
      <c r="AI207" s="32">
        <v>2716</v>
      </c>
      <c r="AJ207" s="307" t="s">
        <v>4745</v>
      </c>
      <c r="AK207" s="21">
        <f t="shared" si="110"/>
        <v>406.4</v>
      </c>
      <c r="AL207" s="21">
        <f t="shared" si="111"/>
        <v>152.39999999999998</v>
      </c>
      <c r="AM207" s="21">
        <f t="shared" si="121"/>
        <v>6.35</v>
      </c>
      <c r="AN207" s="21">
        <f t="shared" si="121"/>
        <v>6.35</v>
      </c>
      <c r="AO207" s="21">
        <f t="shared" si="112"/>
        <v>1676.3999999999999</v>
      </c>
      <c r="AP207" s="21">
        <f t="shared" si="71"/>
        <v>109736597.1258291</v>
      </c>
      <c r="AQ207" s="24">
        <f t="shared" si="72"/>
        <v>633206.3948749993</v>
      </c>
      <c r="AR207" s="21">
        <f t="shared" si="119"/>
        <v>9.5249999999999986</v>
      </c>
      <c r="AS207" s="21">
        <f t="shared" si="113"/>
        <v>152.39999999999998</v>
      </c>
      <c r="AT207" s="21">
        <f t="shared" si="114"/>
        <v>406.4</v>
      </c>
      <c r="AU207" s="305">
        <v>0</v>
      </c>
      <c r="AV207" s="305">
        <v>0</v>
      </c>
      <c r="AW207" s="307" t="s">
        <v>5802</v>
      </c>
      <c r="AX207" s="305" t="s">
        <v>4495</v>
      </c>
      <c r="AY207" s="21">
        <v>124.55</v>
      </c>
      <c r="AZ207" s="21">
        <f>5/8*25.4</f>
        <v>15.875</v>
      </c>
      <c r="BA207" s="305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0"/>
        <v>323.85000000000002</v>
      </c>
      <c r="BG207" s="305" t="s">
        <v>4467</v>
      </c>
      <c r="BH207" s="305" t="s">
        <v>6197</v>
      </c>
      <c r="BI207" s="305" t="s">
        <v>6197</v>
      </c>
      <c r="BJ207" s="305">
        <v>2</v>
      </c>
      <c r="BK207" s="305">
        <v>4</v>
      </c>
      <c r="BL207" s="196" t="s">
        <v>5787</v>
      </c>
      <c r="BM207" s="197" t="s">
        <v>5787</v>
      </c>
      <c r="BN207" s="197" t="s">
        <v>5787</v>
      </c>
      <c r="BO207" s="197" t="s">
        <v>5787</v>
      </c>
      <c r="BP207" s="197" t="s">
        <v>5787</v>
      </c>
      <c r="BQ207" s="197" t="s">
        <v>5787</v>
      </c>
      <c r="BR207" s="197" t="s">
        <v>5787</v>
      </c>
      <c r="BS207" s="197" t="s">
        <v>5787</v>
      </c>
      <c r="BT207" s="196" t="s">
        <v>5787</v>
      </c>
      <c r="BU207" s="197" t="s">
        <v>5787</v>
      </c>
      <c r="BV207" s="197" t="s">
        <v>5787</v>
      </c>
      <c r="BW207" s="197" t="s">
        <v>5787</v>
      </c>
      <c r="BX207" s="197" t="s">
        <v>5787</v>
      </c>
      <c r="BY207" s="197" t="s">
        <v>5787</v>
      </c>
      <c r="BZ207" s="212" t="s">
        <v>5787</v>
      </c>
      <c r="CA207" s="197" t="s">
        <v>5787</v>
      </c>
      <c r="CB207" s="197" t="s">
        <v>5787</v>
      </c>
      <c r="CC207" s="197" t="s">
        <v>5787</v>
      </c>
      <c r="CD207" s="197" t="s">
        <v>5787</v>
      </c>
      <c r="CE207" s="197" t="s">
        <v>5787</v>
      </c>
      <c r="CF207" s="212" t="s">
        <v>5787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5787</v>
      </c>
      <c r="CZ207" s="202" t="s">
        <v>5787</v>
      </c>
      <c r="DA207" s="202" t="s">
        <v>5787</v>
      </c>
      <c r="DB207" s="203" t="s">
        <v>5787</v>
      </c>
      <c r="DC207" s="201" t="s">
        <v>5787</v>
      </c>
      <c r="DD207" s="202" t="s">
        <v>5787</v>
      </c>
      <c r="DE207" s="203" t="s">
        <v>5787</v>
      </c>
      <c r="DF207" s="274" t="s">
        <v>5787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6046</v>
      </c>
      <c r="DO207" s="312" t="s">
        <v>4562</v>
      </c>
    </row>
    <row r="208" spans="1:119" ht="15.6" customHeight="1">
      <c r="A208" s="307">
        <v>203</v>
      </c>
      <c r="B208" s="317"/>
      <c r="C208" s="317"/>
      <c r="D208" s="322"/>
      <c r="E208" s="322"/>
      <c r="F208" s="317"/>
      <c r="G208" s="317"/>
      <c r="H208" s="317"/>
      <c r="I208" s="317"/>
      <c r="J208" s="286" t="s">
        <v>4539</v>
      </c>
      <c r="K208" s="307" t="s">
        <v>4531</v>
      </c>
      <c r="L208" s="305" t="s">
        <v>6051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6157</v>
      </c>
      <c r="S208" s="305">
        <v>6</v>
      </c>
      <c r="T208" s="59" t="s">
        <v>4417</v>
      </c>
      <c r="U208" s="59" t="s">
        <v>5787</v>
      </c>
      <c r="V208" s="59" t="s">
        <v>4417</v>
      </c>
      <c r="W208" s="59" t="s">
        <v>5787</v>
      </c>
      <c r="X208" s="305" t="s">
        <v>4417</v>
      </c>
      <c r="Y208" s="305" t="s">
        <v>5787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4800</v>
      </c>
      <c r="AE208" s="21">
        <f t="shared" si="115"/>
        <v>304.79999999999995</v>
      </c>
      <c r="AF208" s="21">
        <f t="shared" si="116"/>
        <v>152.39999999999998</v>
      </c>
      <c r="AG208" s="21">
        <f t="shared" si="117"/>
        <v>9.5249999999999986</v>
      </c>
      <c r="AH208" s="21">
        <f t="shared" si="118"/>
        <v>6.35</v>
      </c>
      <c r="AI208" s="32">
        <v>2716</v>
      </c>
      <c r="AJ208" s="307" t="s">
        <v>4745</v>
      </c>
      <c r="AK208" s="21">
        <f t="shared" si="110"/>
        <v>406.4</v>
      </c>
      <c r="AL208" s="21">
        <f t="shared" si="111"/>
        <v>152.39999999999998</v>
      </c>
      <c r="AM208" s="21">
        <f t="shared" si="121"/>
        <v>6.35</v>
      </c>
      <c r="AN208" s="21">
        <f t="shared" si="121"/>
        <v>6.35</v>
      </c>
      <c r="AO208" s="21">
        <f t="shared" si="112"/>
        <v>1676.3999999999999</v>
      </c>
      <c r="AP208" s="21">
        <f t="shared" si="71"/>
        <v>109736597.1258291</v>
      </c>
      <c r="AQ208" s="24">
        <f t="shared" si="72"/>
        <v>633206.3948749993</v>
      </c>
      <c r="AR208" s="21">
        <f t="shared" si="119"/>
        <v>9.5249999999999986</v>
      </c>
      <c r="AS208" s="21">
        <f t="shared" si="113"/>
        <v>152.39999999999998</v>
      </c>
      <c r="AT208" s="21">
        <f t="shared" si="114"/>
        <v>406.4</v>
      </c>
      <c r="AU208" s="305">
        <v>0</v>
      </c>
      <c r="AV208" s="305">
        <v>0</v>
      </c>
      <c r="AW208" s="307" t="s">
        <v>5802</v>
      </c>
      <c r="AX208" s="305" t="s">
        <v>4495</v>
      </c>
      <c r="AY208" s="21">
        <v>124.55</v>
      </c>
      <c r="AZ208" s="21">
        <f>3/4*25.4</f>
        <v>19.049999999999997</v>
      </c>
      <c r="BA208" s="305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05" t="s">
        <v>4417</v>
      </c>
      <c r="BH208" s="305" t="s">
        <v>4462</v>
      </c>
      <c r="BI208" s="305" t="s">
        <v>4462</v>
      </c>
      <c r="BJ208" s="305">
        <v>4</v>
      </c>
      <c r="BK208" s="305">
        <v>8</v>
      </c>
      <c r="BL208" s="196" t="s">
        <v>5787</v>
      </c>
      <c r="BM208" s="197" t="s">
        <v>5787</v>
      </c>
      <c r="BN208" s="197" t="s">
        <v>5787</v>
      </c>
      <c r="BO208" s="197" t="s">
        <v>5787</v>
      </c>
      <c r="BP208" s="197" t="s">
        <v>5787</v>
      </c>
      <c r="BQ208" s="197" t="s">
        <v>5787</v>
      </c>
      <c r="BR208" s="197" t="s">
        <v>5787</v>
      </c>
      <c r="BS208" s="197" t="s">
        <v>5787</v>
      </c>
      <c r="BT208" s="196" t="s">
        <v>5787</v>
      </c>
      <c r="BU208" s="197" t="s">
        <v>5787</v>
      </c>
      <c r="BV208" s="197" t="s">
        <v>5787</v>
      </c>
      <c r="BW208" s="197" t="s">
        <v>5787</v>
      </c>
      <c r="BX208" s="197" t="s">
        <v>5787</v>
      </c>
      <c r="BY208" s="197" t="s">
        <v>5787</v>
      </c>
      <c r="BZ208" s="212" t="s">
        <v>5787</v>
      </c>
      <c r="CA208" s="197" t="s">
        <v>5787</v>
      </c>
      <c r="CB208" s="197" t="s">
        <v>5787</v>
      </c>
      <c r="CC208" s="197" t="s">
        <v>5787</v>
      </c>
      <c r="CD208" s="197" t="s">
        <v>5787</v>
      </c>
      <c r="CE208" s="197" t="s">
        <v>5787</v>
      </c>
      <c r="CF208" s="212" t="s">
        <v>5787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5787</v>
      </c>
      <c r="CZ208" s="202" t="s">
        <v>5787</v>
      </c>
      <c r="DA208" s="202" t="s">
        <v>5787</v>
      </c>
      <c r="DB208" s="203" t="s">
        <v>5787</v>
      </c>
      <c r="DC208" s="201" t="s">
        <v>5787</v>
      </c>
      <c r="DD208" s="202" t="s">
        <v>5787</v>
      </c>
      <c r="DE208" s="203" t="s">
        <v>5787</v>
      </c>
      <c r="DF208" s="274" t="s">
        <v>5787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4792</v>
      </c>
      <c r="DN208" s="309" t="s">
        <v>6046</v>
      </c>
      <c r="DO208" s="312" t="s">
        <v>4562</v>
      </c>
    </row>
    <row r="209" spans="1:119">
      <c r="A209" s="307">
        <v>204</v>
      </c>
      <c r="B209" s="317"/>
      <c r="C209" s="317"/>
      <c r="D209" s="322"/>
      <c r="E209" s="322"/>
      <c r="F209" s="317"/>
      <c r="G209" s="317"/>
      <c r="H209" s="317"/>
      <c r="I209" s="317"/>
      <c r="J209" s="286" t="s">
        <v>4537</v>
      </c>
      <c r="K209" s="307" t="s">
        <v>4531</v>
      </c>
      <c r="L209" s="305" t="s">
        <v>6051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6157</v>
      </c>
      <c r="S209" s="305">
        <v>6</v>
      </c>
      <c r="T209" s="59" t="s">
        <v>4417</v>
      </c>
      <c r="U209" s="59" t="s">
        <v>5787</v>
      </c>
      <c r="V209" s="59" t="s">
        <v>4417</v>
      </c>
      <c r="W209" s="59" t="s">
        <v>5787</v>
      </c>
      <c r="X209" s="305" t="s">
        <v>4417</v>
      </c>
      <c r="Y209" s="305" t="s">
        <v>5787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4800</v>
      </c>
      <c r="AE209" s="21">
        <f t="shared" si="115"/>
        <v>304.79999999999995</v>
      </c>
      <c r="AF209" s="21">
        <f t="shared" si="116"/>
        <v>152.39999999999998</v>
      </c>
      <c r="AG209" s="21">
        <f t="shared" si="117"/>
        <v>9.5249999999999986</v>
      </c>
      <c r="AH209" s="21">
        <f t="shared" si="118"/>
        <v>6.35</v>
      </c>
      <c r="AI209" s="32">
        <v>2716</v>
      </c>
      <c r="AJ209" s="307" t="s">
        <v>4745</v>
      </c>
      <c r="AK209" s="21">
        <f t="shared" si="110"/>
        <v>406.4</v>
      </c>
      <c r="AL209" s="21">
        <f t="shared" si="111"/>
        <v>152.39999999999998</v>
      </c>
      <c r="AM209" s="21">
        <f t="shared" si="121"/>
        <v>6.35</v>
      </c>
      <c r="AN209" s="21">
        <f t="shared" si="121"/>
        <v>6.35</v>
      </c>
      <c r="AO209" s="21">
        <f t="shared" si="112"/>
        <v>1676.3999999999999</v>
      </c>
      <c r="AP209" s="21">
        <f t="shared" si="71"/>
        <v>109736597.1258291</v>
      </c>
      <c r="AQ209" s="24">
        <f t="shared" si="72"/>
        <v>633206.3948749993</v>
      </c>
      <c r="AR209" s="21">
        <f t="shared" si="119"/>
        <v>9.5249999999999986</v>
      </c>
      <c r="AS209" s="21">
        <f t="shared" si="113"/>
        <v>152.39999999999998</v>
      </c>
      <c r="AT209" s="21">
        <f t="shared" si="114"/>
        <v>406.4</v>
      </c>
      <c r="AU209" s="305">
        <v>0</v>
      </c>
      <c r="AV209" s="305">
        <v>0</v>
      </c>
      <c r="AW209" s="307" t="s">
        <v>5802</v>
      </c>
      <c r="AX209" s="305" t="s">
        <v>4495</v>
      </c>
      <c r="AY209" s="21">
        <v>124.55</v>
      </c>
      <c r="AZ209" s="21">
        <f>5/8*25.4</f>
        <v>15.875</v>
      </c>
      <c r="BA209" s="305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2">AT209-BB209-BC209-2*BD209</f>
        <v>171.45000000000005</v>
      </c>
      <c r="BG209" s="305" t="s">
        <v>4417</v>
      </c>
      <c r="BH209" s="305" t="s">
        <v>4462</v>
      </c>
      <c r="BI209" s="305" t="s">
        <v>4462</v>
      </c>
      <c r="BJ209" s="305">
        <v>4</v>
      </c>
      <c r="BK209" s="305">
        <v>8</v>
      </c>
      <c r="BL209" s="196" t="s">
        <v>5787</v>
      </c>
      <c r="BM209" s="197" t="s">
        <v>5787</v>
      </c>
      <c r="BN209" s="197" t="s">
        <v>5787</v>
      </c>
      <c r="BO209" s="197" t="s">
        <v>5787</v>
      </c>
      <c r="BP209" s="197" t="s">
        <v>5787</v>
      </c>
      <c r="BQ209" s="197" t="s">
        <v>5787</v>
      </c>
      <c r="BR209" s="197" t="s">
        <v>5787</v>
      </c>
      <c r="BS209" s="197" t="s">
        <v>5787</v>
      </c>
      <c r="BT209" s="196" t="s">
        <v>5787</v>
      </c>
      <c r="BU209" s="197" t="s">
        <v>5787</v>
      </c>
      <c r="BV209" s="197" t="s">
        <v>5787</v>
      </c>
      <c r="BW209" s="197" t="s">
        <v>5787</v>
      </c>
      <c r="BX209" s="197" t="s">
        <v>5787</v>
      </c>
      <c r="BY209" s="197" t="s">
        <v>5787</v>
      </c>
      <c r="BZ209" s="212" t="s">
        <v>5787</v>
      </c>
      <c r="CA209" s="197" t="s">
        <v>5787</v>
      </c>
      <c r="CB209" s="197" t="s">
        <v>5787</v>
      </c>
      <c r="CC209" s="197" t="s">
        <v>5787</v>
      </c>
      <c r="CD209" s="197" t="s">
        <v>5787</v>
      </c>
      <c r="CE209" s="197" t="s">
        <v>5787</v>
      </c>
      <c r="CF209" s="212" t="s">
        <v>5787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5787</v>
      </c>
      <c r="CZ209" s="202" t="s">
        <v>5787</v>
      </c>
      <c r="DA209" s="202" t="s">
        <v>5787</v>
      </c>
      <c r="DB209" s="203" t="s">
        <v>5787</v>
      </c>
      <c r="DC209" s="201" t="s">
        <v>5787</v>
      </c>
      <c r="DD209" s="202" t="s">
        <v>5787</v>
      </c>
      <c r="DE209" s="203" t="s">
        <v>5787</v>
      </c>
      <c r="DF209" s="274" t="s">
        <v>5787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6046</v>
      </c>
      <c r="DO209" s="312" t="s">
        <v>4562</v>
      </c>
    </row>
    <row r="210" spans="1:119" ht="16.2" thickBot="1">
      <c r="A210" s="300">
        <v>205</v>
      </c>
      <c r="B210" s="318"/>
      <c r="C210" s="318"/>
      <c r="D210" s="330"/>
      <c r="E210" s="330"/>
      <c r="F210" s="318"/>
      <c r="G210" s="318"/>
      <c r="H210" s="318"/>
      <c r="I210" s="318"/>
      <c r="J210" s="285" t="s">
        <v>4538</v>
      </c>
      <c r="K210" s="300" t="s">
        <v>4531</v>
      </c>
      <c r="L210" s="306" t="s">
        <v>6051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6157</v>
      </c>
      <c r="S210" s="306">
        <v>6</v>
      </c>
      <c r="T210" s="86" t="s">
        <v>4417</v>
      </c>
      <c r="U210" s="86" t="s">
        <v>5787</v>
      </c>
      <c r="V210" s="86" t="s">
        <v>4417</v>
      </c>
      <c r="W210" s="86" t="s">
        <v>5787</v>
      </c>
      <c r="X210" s="306" t="s">
        <v>4417</v>
      </c>
      <c r="Y210" s="306" t="s">
        <v>5787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4800</v>
      </c>
      <c r="AE210" s="23">
        <f t="shared" si="115"/>
        <v>304.79999999999995</v>
      </c>
      <c r="AF210" s="23">
        <f t="shared" si="116"/>
        <v>152.39999999999998</v>
      </c>
      <c r="AG210" s="23">
        <f t="shared" si="117"/>
        <v>9.5249999999999986</v>
      </c>
      <c r="AH210" s="23">
        <f t="shared" si="118"/>
        <v>6.35</v>
      </c>
      <c r="AI210" s="34">
        <v>2716</v>
      </c>
      <c r="AJ210" s="307" t="s">
        <v>4745</v>
      </c>
      <c r="AK210" s="21">
        <f t="shared" si="110"/>
        <v>406.4</v>
      </c>
      <c r="AL210" s="21">
        <f t="shared" si="111"/>
        <v>152.39999999999998</v>
      </c>
      <c r="AM210" s="21">
        <f t="shared" si="121"/>
        <v>6.35</v>
      </c>
      <c r="AN210" s="21">
        <f t="shared" si="121"/>
        <v>6.35</v>
      </c>
      <c r="AO210" s="21">
        <f t="shared" si="112"/>
        <v>1676.3999999999999</v>
      </c>
      <c r="AP210" s="21">
        <f t="shared" si="71"/>
        <v>109736597.1258291</v>
      </c>
      <c r="AQ210" s="24">
        <f t="shared" si="72"/>
        <v>633206.3948749993</v>
      </c>
      <c r="AR210" s="21">
        <f t="shared" si="119"/>
        <v>9.5249999999999986</v>
      </c>
      <c r="AS210" s="21">
        <f t="shared" si="113"/>
        <v>152.39999999999998</v>
      </c>
      <c r="AT210" s="21">
        <f t="shared" si="114"/>
        <v>406.4</v>
      </c>
      <c r="AU210" s="305">
        <v>0</v>
      </c>
      <c r="AV210" s="305">
        <v>0</v>
      </c>
      <c r="AW210" s="307" t="s">
        <v>5802</v>
      </c>
      <c r="AX210" s="305" t="s">
        <v>4495</v>
      </c>
      <c r="AY210" s="21">
        <v>124.55</v>
      </c>
      <c r="AZ210" s="21">
        <f>5/8*25.4</f>
        <v>15.875</v>
      </c>
      <c r="BA210" s="305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2"/>
        <v>171.45000000000005</v>
      </c>
      <c r="BG210" s="305" t="s">
        <v>4417</v>
      </c>
      <c r="BH210" s="305" t="s">
        <v>4462</v>
      </c>
      <c r="BI210" s="305" t="s">
        <v>4462</v>
      </c>
      <c r="BJ210" s="305">
        <v>4</v>
      </c>
      <c r="BK210" s="305">
        <v>8</v>
      </c>
      <c r="BL210" s="196" t="s">
        <v>5787</v>
      </c>
      <c r="BM210" s="197" t="s">
        <v>5787</v>
      </c>
      <c r="BN210" s="197" t="s">
        <v>5787</v>
      </c>
      <c r="BO210" s="197" t="s">
        <v>5787</v>
      </c>
      <c r="BP210" s="197" t="s">
        <v>5787</v>
      </c>
      <c r="BQ210" s="197" t="s">
        <v>5787</v>
      </c>
      <c r="BR210" s="197" t="s">
        <v>5787</v>
      </c>
      <c r="BS210" s="197" t="s">
        <v>5787</v>
      </c>
      <c r="BT210" s="196" t="s">
        <v>5787</v>
      </c>
      <c r="BU210" s="197" t="s">
        <v>5787</v>
      </c>
      <c r="BV210" s="197" t="s">
        <v>5787</v>
      </c>
      <c r="BW210" s="197" t="s">
        <v>5787</v>
      </c>
      <c r="BX210" s="197" t="s">
        <v>5787</v>
      </c>
      <c r="BY210" s="197" t="s">
        <v>5787</v>
      </c>
      <c r="BZ210" s="212" t="s">
        <v>5787</v>
      </c>
      <c r="CA210" s="197" t="s">
        <v>5787</v>
      </c>
      <c r="CB210" s="197" t="s">
        <v>5787</v>
      </c>
      <c r="CC210" s="197" t="s">
        <v>5787</v>
      </c>
      <c r="CD210" s="197" t="s">
        <v>5787</v>
      </c>
      <c r="CE210" s="197" t="s">
        <v>5787</v>
      </c>
      <c r="CF210" s="212" t="s">
        <v>5787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5787</v>
      </c>
      <c r="CZ210" s="202" t="s">
        <v>5787</v>
      </c>
      <c r="DA210" s="202" t="s">
        <v>5787</v>
      </c>
      <c r="DB210" s="203" t="s">
        <v>5787</v>
      </c>
      <c r="DC210" s="201" t="s">
        <v>5787</v>
      </c>
      <c r="DD210" s="202" t="s">
        <v>5787</v>
      </c>
      <c r="DE210" s="203" t="s">
        <v>5787</v>
      </c>
      <c r="DF210" s="274" t="s">
        <v>5787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6046</v>
      </c>
      <c r="DO210" s="312" t="s">
        <v>4562</v>
      </c>
    </row>
    <row r="211" spans="1:119">
      <c r="A211" s="307">
        <v>206</v>
      </c>
      <c r="B211" s="323">
        <v>30</v>
      </c>
      <c r="C211" s="323">
        <v>1999</v>
      </c>
      <c r="D211" s="340" t="s">
        <v>4672</v>
      </c>
      <c r="E211" s="343" t="s">
        <v>4850</v>
      </c>
      <c r="F211" s="316">
        <v>17</v>
      </c>
      <c r="G211" s="331" t="s">
        <v>5904</v>
      </c>
      <c r="H211" s="331" t="s">
        <v>5897</v>
      </c>
      <c r="I211" s="331" t="s">
        <v>6230</v>
      </c>
      <c r="J211" s="291" t="s">
        <v>4394</v>
      </c>
      <c r="K211" s="307" t="s">
        <v>4531</v>
      </c>
      <c r="L211" s="305" t="s">
        <v>6053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5787</v>
      </c>
      <c r="T211" s="59" t="s">
        <v>4417</v>
      </c>
      <c r="U211" s="59" t="s">
        <v>5787</v>
      </c>
      <c r="V211" s="59" t="s">
        <v>4417</v>
      </c>
      <c r="W211" s="59" t="s">
        <v>5787</v>
      </c>
      <c r="X211" s="305" t="s">
        <v>4417</v>
      </c>
      <c r="Y211" s="305" t="s">
        <v>5787</v>
      </c>
      <c r="Z211" s="305" t="s">
        <v>6042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6310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3">(AT211-AK211)-AV211</f>
        <v>9.9999999999994316E-2</v>
      </c>
      <c r="AV211" s="16">
        <f t="shared" ref="AV211:AV273" si="124">(AT211-AK211)/2</f>
        <v>9.9999999999994316E-2</v>
      </c>
      <c r="AW211" s="299" t="s">
        <v>5802</v>
      </c>
      <c r="AX211" s="304" t="s">
        <v>4702</v>
      </c>
      <c r="AY211" s="16">
        <f t="shared" ref="AY211:AY227" si="125" xml:space="preserve"> 160/AZ211/0.25</f>
        <v>32</v>
      </c>
      <c r="AZ211" s="16">
        <v>20</v>
      </c>
      <c r="BA211" s="304">
        <f t="shared" ref="BA211:BA257" si="126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5787</v>
      </c>
      <c r="BM211" s="195" t="s">
        <v>5787</v>
      </c>
      <c r="BN211" s="195" t="s">
        <v>5787</v>
      </c>
      <c r="BO211" s="195" t="s">
        <v>5787</v>
      </c>
      <c r="BP211" s="195" t="s">
        <v>5787</v>
      </c>
      <c r="BQ211" s="195" t="s">
        <v>5787</v>
      </c>
      <c r="BR211" s="195" t="s">
        <v>5787</v>
      </c>
      <c r="BS211" s="195" t="s">
        <v>5787</v>
      </c>
      <c r="BT211" s="194" t="s">
        <v>5787</v>
      </c>
      <c r="BU211" s="195" t="s">
        <v>5787</v>
      </c>
      <c r="BV211" s="195" t="s">
        <v>5787</v>
      </c>
      <c r="BW211" s="195" t="s">
        <v>5787</v>
      </c>
      <c r="BX211" s="195" t="s">
        <v>5787</v>
      </c>
      <c r="BY211" s="195" t="s">
        <v>5787</v>
      </c>
      <c r="BZ211" s="213" t="s">
        <v>5787</v>
      </c>
      <c r="CA211" s="195" t="s">
        <v>5787</v>
      </c>
      <c r="CB211" s="195" t="s">
        <v>5787</v>
      </c>
      <c r="CC211" s="195" t="s">
        <v>5787</v>
      </c>
      <c r="CD211" s="195" t="s">
        <v>5787</v>
      </c>
      <c r="CE211" s="195" t="s">
        <v>5787</v>
      </c>
      <c r="CF211" s="213" t="s">
        <v>5787</v>
      </c>
      <c r="CG211" s="299" t="s">
        <v>6303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6303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6303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5787</v>
      </c>
      <c r="CZ211" s="199" t="s">
        <v>5787</v>
      </c>
      <c r="DA211" s="199" t="s">
        <v>5787</v>
      </c>
      <c r="DB211" s="200" t="s">
        <v>5787</v>
      </c>
      <c r="DC211" s="198" t="s">
        <v>5787</v>
      </c>
      <c r="DD211" s="199" t="s">
        <v>5787</v>
      </c>
      <c r="DE211" s="200" t="s">
        <v>5787</v>
      </c>
      <c r="DF211" s="273" t="s">
        <v>5787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5835</v>
      </c>
      <c r="DN211" s="299" t="s">
        <v>4432</v>
      </c>
      <c r="DO211" s="311" t="s">
        <v>4562</v>
      </c>
    </row>
    <row r="212" spans="1:119">
      <c r="A212" s="307">
        <v>207</v>
      </c>
      <c r="B212" s="346"/>
      <c r="C212" s="346"/>
      <c r="D212" s="341"/>
      <c r="E212" s="344"/>
      <c r="F212" s="317"/>
      <c r="G212" s="332"/>
      <c r="H212" s="332"/>
      <c r="I212" s="332"/>
      <c r="J212" s="291" t="s">
        <v>4396</v>
      </c>
      <c r="K212" s="307" t="s">
        <v>4531</v>
      </c>
      <c r="L212" s="305" t="s">
        <v>6053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5787</v>
      </c>
      <c r="T212" s="59" t="s">
        <v>4417</v>
      </c>
      <c r="U212" s="59" t="s">
        <v>5787</v>
      </c>
      <c r="V212" s="59" t="s">
        <v>4417</v>
      </c>
      <c r="W212" s="59" t="s">
        <v>5787</v>
      </c>
      <c r="X212" s="305" t="s">
        <v>4417</v>
      </c>
      <c r="Y212" s="305" t="s">
        <v>5787</v>
      </c>
      <c r="Z212" s="305" t="s">
        <v>6042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5802</v>
      </c>
      <c r="AX212" s="305" t="s">
        <v>4702</v>
      </c>
      <c r="AY212" s="21">
        <f t="shared" si="125"/>
        <v>32</v>
      </c>
      <c r="AZ212" s="21">
        <v>20</v>
      </c>
      <c r="BA212" s="305">
        <f t="shared" si="126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7">AT212-BB212-BC212-BD212</f>
        <v>100</v>
      </c>
      <c r="BG212" s="305" t="s">
        <v>4417</v>
      </c>
      <c r="BH212" s="305" t="s">
        <v>4462</v>
      </c>
      <c r="BI212" s="305" t="s">
        <v>6197</v>
      </c>
      <c r="BJ212" s="305">
        <v>4</v>
      </c>
      <c r="BK212" s="18">
        <v>6</v>
      </c>
      <c r="BL212" s="196" t="s">
        <v>5787</v>
      </c>
      <c r="BM212" s="197" t="s">
        <v>5787</v>
      </c>
      <c r="BN212" s="197" t="s">
        <v>5787</v>
      </c>
      <c r="BO212" s="197" t="s">
        <v>5787</v>
      </c>
      <c r="BP212" s="197" t="s">
        <v>5787</v>
      </c>
      <c r="BQ212" s="197" t="s">
        <v>5787</v>
      </c>
      <c r="BR212" s="197" t="s">
        <v>5787</v>
      </c>
      <c r="BS212" s="197" t="s">
        <v>5787</v>
      </c>
      <c r="BT212" s="196" t="s">
        <v>5787</v>
      </c>
      <c r="BU212" s="197" t="s">
        <v>5787</v>
      </c>
      <c r="BV212" s="197" t="s">
        <v>5787</v>
      </c>
      <c r="BW212" s="197" t="s">
        <v>5787</v>
      </c>
      <c r="BX212" s="197" t="s">
        <v>5787</v>
      </c>
      <c r="BY212" s="197" t="s">
        <v>5787</v>
      </c>
      <c r="BZ212" s="212" t="s">
        <v>5787</v>
      </c>
      <c r="CA212" s="197" t="s">
        <v>5787</v>
      </c>
      <c r="CB212" s="197" t="s">
        <v>5787</v>
      </c>
      <c r="CC212" s="197" t="s">
        <v>5787</v>
      </c>
      <c r="CD212" s="197" t="s">
        <v>5787</v>
      </c>
      <c r="CE212" s="197" t="s">
        <v>5787</v>
      </c>
      <c r="CF212" s="212" t="s">
        <v>5787</v>
      </c>
      <c r="CG212" s="307" t="s">
        <v>6303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6303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5787</v>
      </c>
      <c r="CZ212" s="202" t="s">
        <v>5787</v>
      </c>
      <c r="DA212" s="202" t="s">
        <v>5787</v>
      </c>
      <c r="DB212" s="203" t="s">
        <v>5787</v>
      </c>
      <c r="DC212" s="201" t="s">
        <v>5787</v>
      </c>
      <c r="DD212" s="202" t="s">
        <v>5787</v>
      </c>
      <c r="DE212" s="203" t="s">
        <v>5787</v>
      </c>
      <c r="DF212" s="274" t="s">
        <v>5787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4761</v>
      </c>
      <c r="DN212" s="307" t="s">
        <v>4432</v>
      </c>
      <c r="DO212" s="312" t="s">
        <v>4562</v>
      </c>
    </row>
    <row r="213" spans="1:119">
      <c r="A213" s="307">
        <v>208</v>
      </c>
      <c r="B213" s="346"/>
      <c r="C213" s="346"/>
      <c r="D213" s="341"/>
      <c r="E213" s="344"/>
      <c r="F213" s="317"/>
      <c r="G213" s="332"/>
      <c r="H213" s="332"/>
      <c r="I213" s="332"/>
      <c r="J213" s="291" t="s">
        <v>4397</v>
      </c>
      <c r="K213" s="307" t="s">
        <v>4531</v>
      </c>
      <c r="L213" s="305" t="s">
        <v>6053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5787</v>
      </c>
      <c r="T213" s="59" t="s">
        <v>4417</v>
      </c>
      <c r="U213" s="59" t="s">
        <v>5787</v>
      </c>
      <c r="V213" s="59" t="s">
        <v>4417</v>
      </c>
      <c r="W213" s="59" t="s">
        <v>5787</v>
      </c>
      <c r="X213" s="305" t="s">
        <v>4417</v>
      </c>
      <c r="Y213" s="305" t="s">
        <v>5787</v>
      </c>
      <c r="Z213" s="305" t="s">
        <v>6042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5802</v>
      </c>
      <c r="AX213" s="305" t="s">
        <v>4702</v>
      </c>
      <c r="AY213" s="21">
        <f t="shared" si="125"/>
        <v>32</v>
      </c>
      <c r="AZ213" s="21">
        <v>20</v>
      </c>
      <c r="BA213" s="305">
        <f t="shared" si="126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7"/>
        <v>100</v>
      </c>
      <c r="BG213" s="305" t="s">
        <v>4417</v>
      </c>
      <c r="BH213" s="305" t="s">
        <v>4462</v>
      </c>
      <c r="BI213" s="305" t="s">
        <v>6197</v>
      </c>
      <c r="BJ213" s="305">
        <v>4</v>
      </c>
      <c r="BK213" s="18">
        <v>6</v>
      </c>
      <c r="BL213" s="196" t="s">
        <v>5787</v>
      </c>
      <c r="BM213" s="197" t="s">
        <v>5787</v>
      </c>
      <c r="BN213" s="197" t="s">
        <v>5787</v>
      </c>
      <c r="BO213" s="197" t="s">
        <v>5787</v>
      </c>
      <c r="BP213" s="197" t="s">
        <v>5787</v>
      </c>
      <c r="BQ213" s="197" t="s">
        <v>5787</v>
      </c>
      <c r="BR213" s="197" t="s">
        <v>5787</v>
      </c>
      <c r="BS213" s="197" t="s">
        <v>5787</v>
      </c>
      <c r="BT213" s="196" t="s">
        <v>5787</v>
      </c>
      <c r="BU213" s="197" t="s">
        <v>5787</v>
      </c>
      <c r="BV213" s="197" t="s">
        <v>5787</v>
      </c>
      <c r="BW213" s="197" t="s">
        <v>5787</v>
      </c>
      <c r="BX213" s="197" t="s">
        <v>5787</v>
      </c>
      <c r="BY213" s="197" t="s">
        <v>5787</v>
      </c>
      <c r="BZ213" s="212" t="s">
        <v>5787</v>
      </c>
      <c r="CA213" s="197" t="s">
        <v>5787</v>
      </c>
      <c r="CB213" s="197" t="s">
        <v>5787</v>
      </c>
      <c r="CC213" s="197" t="s">
        <v>5787</v>
      </c>
      <c r="CD213" s="197" t="s">
        <v>5787</v>
      </c>
      <c r="CE213" s="197" t="s">
        <v>5787</v>
      </c>
      <c r="CF213" s="212" t="s">
        <v>5787</v>
      </c>
      <c r="CG213" s="307" t="s">
        <v>6303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6303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5787</v>
      </c>
      <c r="CZ213" s="202" t="s">
        <v>5787</v>
      </c>
      <c r="DA213" s="202" t="s">
        <v>5787</v>
      </c>
      <c r="DB213" s="203" t="s">
        <v>5787</v>
      </c>
      <c r="DC213" s="201" t="s">
        <v>5787</v>
      </c>
      <c r="DD213" s="202" t="s">
        <v>5787</v>
      </c>
      <c r="DE213" s="203" t="s">
        <v>5787</v>
      </c>
      <c r="DF213" s="274" t="s">
        <v>5787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4761</v>
      </c>
      <c r="DN213" s="307" t="s">
        <v>4432</v>
      </c>
      <c r="DO213" s="312" t="s">
        <v>4562</v>
      </c>
    </row>
    <row r="214" spans="1:119">
      <c r="A214" s="307">
        <v>209</v>
      </c>
      <c r="B214" s="346"/>
      <c r="C214" s="346"/>
      <c r="D214" s="341"/>
      <c r="E214" s="344"/>
      <c r="F214" s="317"/>
      <c r="G214" s="332"/>
      <c r="H214" s="332"/>
      <c r="I214" s="332"/>
      <c r="J214" s="291" t="s">
        <v>4398</v>
      </c>
      <c r="K214" s="307" t="s">
        <v>4531</v>
      </c>
      <c r="L214" s="305" t="s">
        <v>6053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5787</v>
      </c>
      <c r="T214" s="59" t="s">
        <v>4417</v>
      </c>
      <c r="U214" s="59" t="s">
        <v>5787</v>
      </c>
      <c r="V214" s="59" t="s">
        <v>4417</v>
      </c>
      <c r="W214" s="59" t="s">
        <v>5787</v>
      </c>
      <c r="X214" s="305" t="s">
        <v>4417</v>
      </c>
      <c r="Y214" s="305" t="s">
        <v>5787</v>
      </c>
      <c r="Z214" s="305" t="s">
        <v>6042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5802</v>
      </c>
      <c r="AX214" s="305" t="s">
        <v>4702</v>
      </c>
      <c r="AY214" s="21">
        <f t="shared" si="125"/>
        <v>32</v>
      </c>
      <c r="AZ214" s="21">
        <v>20</v>
      </c>
      <c r="BA214" s="305">
        <f t="shared" si="126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7"/>
        <v>100</v>
      </c>
      <c r="BG214" s="305" t="s">
        <v>4417</v>
      </c>
      <c r="BH214" s="305" t="s">
        <v>4462</v>
      </c>
      <c r="BI214" s="305" t="s">
        <v>6197</v>
      </c>
      <c r="BJ214" s="305">
        <v>4</v>
      </c>
      <c r="BK214" s="18">
        <v>6</v>
      </c>
      <c r="BL214" s="196" t="s">
        <v>5787</v>
      </c>
      <c r="BM214" s="197" t="s">
        <v>5787</v>
      </c>
      <c r="BN214" s="197" t="s">
        <v>5787</v>
      </c>
      <c r="BO214" s="197" t="s">
        <v>5787</v>
      </c>
      <c r="BP214" s="197" t="s">
        <v>5787</v>
      </c>
      <c r="BQ214" s="197" t="s">
        <v>5787</v>
      </c>
      <c r="BR214" s="197" t="s">
        <v>5787</v>
      </c>
      <c r="BS214" s="197" t="s">
        <v>5787</v>
      </c>
      <c r="BT214" s="196" t="s">
        <v>5787</v>
      </c>
      <c r="BU214" s="197" t="s">
        <v>5787</v>
      </c>
      <c r="BV214" s="197" t="s">
        <v>5787</v>
      </c>
      <c r="BW214" s="197" t="s">
        <v>5787</v>
      </c>
      <c r="BX214" s="197" t="s">
        <v>5787</v>
      </c>
      <c r="BY214" s="197" t="s">
        <v>5787</v>
      </c>
      <c r="BZ214" s="212" t="s">
        <v>5787</v>
      </c>
      <c r="CA214" s="197" t="s">
        <v>5787</v>
      </c>
      <c r="CB214" s="197" t="s">
        <v>5787</v>
      </c>
      <c r="CC214" s="197" t="s">
        <v>5787</v>
      </c>
      <c r="CD214" s="197" t="s">
        <v>5787</v>
      </c>
      <c r="CE214" s="197" t="s">
        <v>5787</v>
      </c>
      <c r="CF214" s="212" t="s">
        <v>5787</v>
      </c>
      <c r="CG214" s="307" t="s">
        <v>6303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6303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5787</v>
      </c>
      <c r="CZ214" s="202" t="s">
        <v>5787</v>
      </c>
      <c r="DA214" s="202" t="s">
        <v>5787</v>
      </c>
      <c r="DB214" s="203" t="s">
        <v>5787</v>
      </c>
      <c r="DC214" s="201" t="s">
        <v>5787</v>
      </c>
      <c r="DD214" s="202" t="s">
        <v>5787</v>
      </c>
      <c r="DE214" s="203" t="s">
        <v>5787</v>
      </c>
      <c r="DF214" s="274" t="s">
        <v>5787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5836</v>
      </c>
      <c r="DN214" s="307" t="s">
        <v>4432</v>
      </c>
      <c r="DO214" s="312" t="s">
        <v>4562</v>
      </c>
    </row>
    <row r="215" spans="1:119">
      <c r="A215" s="307">
        <v>210</v>
      </c>
      <c r="B215" s="346"/>
      <c r="C215" s="346"/>
      <c r="D215" s="341"/>
      <c r="E215" s="344"/>
      <c r="F215" s="317"/>
      <c r="G215" s="332"/>
      <c r="H215" s="332"/>
      <c r="I215" s="332"/>
      <c r="J215" s="291" t="s">
        <v>4399</v>
      </c>
      <c r="K215" s="307" t="s">
        <v>4531</v>
      </c>
      <c r="L215" s="305" t="s">
        <v>6053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5787</v>
      </c>
      <c r="T215" s="59" t="s">
        <v>4417</v>
      </c>
      <c r="U215" s="59" t="s">
        <v>5787</v>
      </c>
      <c r="V215" s="59" t="s">
        <v>4417</v>
      </c>
      <c r="W215" s="59" t="s">
        <v>5787</v>
      </c>
      <c r="X215" s="305" t="s">
        <v>4417</v>
      </c>
      <c r="Y215" s="305" t="s">
        <v>5787</v>
      </c>
      <c r="Z215" s="305" t="s">
        <v>6042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5802</v>
      </c>
      <c r="AX215" s="305" t="s">
        <v>4702</v>
      </c>
      <c r="AY215" s="21">
        <f t="shared" si="125"/>
        <v>32</v>
      </c>
      <c r="AZ215" s="21">
        <v>20</v>
      </c>
      <c r="BA215" s="305">
        <f t="shared" si="126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7"/>
        <v>100</v>
      </c>
      <c r="BG215" s="305" t="s">
        <v>4417</v>
      </c>
      <c r="BH215" s="305" t="s">
        <v>4462</v>
      </c>
      <c r="BI215" s="305" t="s">
        <v>6197</v>
      </c>
      <c r="BJ215" s="305">
        <v>4</v>
      </c>
      <c r="BK215" s="18">
        <v>6</v>
      </c>
      <c r="BL215" s="196" t="s">
        <v>5787</v>
      </c>
      <c r="BM215" s="197" t="s">
        <v>5787</v>
      </c>
      <c r="BN215" s="197" t="s">
        <v>5787</v>
      </c>
      <c r="BO215" s="197" t="s">
        <v>5787</v>
      </c>
      <c r="BP215" s="197" t="s">
        <v>5787</v>
      </c>
      <c r="BQ215" s="197" t="s">
        <v>5787</v>
      </c>
      <c r="BR215" s="197" t="s">
        <v>5787</v>
      </c>
      <c r="BS215" s="197" t="s">
        <v>5787</v>
      </c>
      <c r="BT215" s="196" t="s">
        <v>5787</v>
      </c>
      <c r="BU215" s="197" t="s">
        <v>5787</v>
      </c>
      <c r="BV215" s="197" t="s">
        <v>5787</v>
      </c>
      <c r="BW215" s="197" t="s">
        <v>5787</v>
      </c>
      <c r="BX215" s="197" t="s">
        <v>5787</v>
      </c>
      <c r="BY215" s="197" t="s">
        <v>5787</v>
      </c>
      <c r="BZ215" s="212" t="s">
        <v>5787</v>
      </c>
      <c r="CA215" s="197" t="s">
        <v>5787</v>
      </c>
      <c r="CB215" s="197" t="s">
        <v>5787</v>
      </c>
      <c r="CC215" s="197" t="s">
        <v>5787</v>
      </c>
      <c r="CD215" s="197" t="s">
        <v>5787</v>
      </c>
      <c r="CE215" s="197" t="s">
        <v>5787</v>
      </c>
      <c r="CF215" s="212" t="s">
        <v>5787</v>
      </c>
      <c r="CG215" s="307" t="s">
        <v>6303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6303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5787</v>
      </c>
      <c r="CZ215" s="202" t="s">
        <v>5787</v>
      </c>
      <c r="DA215" s="202" t="s">
        <v>5787</v>
      </c>
      <c r="DB215" s="203" t="s">
        <v>5787</v>
      </c>
      <c r="DC215" s="201" t="s">
        <v>5787</v>
      </c>
      <c r="DD215" s="202" t="s">
        <v>5787</v>
      </c>
      <c r="DE215" s="203" t="s">
        <v>5787</v>
      </c>
      <c r="DF215" s="274" t="s">
        <v>5787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4761</v>
      </c>
      <c r="DN215" s="307" t="s">
        <v>4432</v>
      </c>
      <c r="DO215" s="312" t="s">
        <v>4562</v>
      </c>
    </row>
    <row r="216" spans="1:119">
      <c r="A216" s="307">
        <v>211</v>
      </c>
      <c r="B216" s="346"/>
      <c r="C216" s="346"/>
      <c r="D216" s="341"/>
      <c r="E216" s="344"/>
      <c r="F216" s="317"/>
      <c r="G216" s="332"/>
      <c r="H216" s="332"/>
      <c r="I216" s="332"/>
      <c r="J216" s="291" t="s">
        <v>4400</v>
      </c>
      <c r="K216" s="307" t="s">
        <v>4531</v>
      </c>
      <c r="L216" s="305" t="s">
        <v>6053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5787</v>
      </c>
      <c r="T216" s="59" t="s">
        <v>4417</v>
      </c>
      <c r="U216" s="59" t="s">
        <v>5787</v>
      </c>
      <c r="V216" s="59" t="s">
        <v>4417</v>
      </c>
      <c r="W216" s="59" t="s">
        <v>5787</v>
      </c>
      <c r="X216" s="305" t="s">
        <v>4417</v>
      </c>
      <c r="Y216" s="305" t="s">
        <v>5787</v>
      </c>
      <c r="Z216" s="305" t="s">
        <v>6042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5802</v>
      </c>
      <c r="AX216" s="305" t="s">
        <v>4702</v>
      </c>
      <c r="AY216" s="21">
        <f t="shared" si="125"/>
        <v>32</v>
      </c>
      <c r="AZ216" s="21">
        <v>20</v>
      </c>
      <c r="BA216" s="305">
        <f t="shared" si="126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7"/>
        <v>100</v>
      </c>
      <c r="BG216" s="305" t="s">
        <v>4417</v>
      </c>
      <c r="BH216" s="305" t="s">
        <v>4462</v>
      </c>
      <c r="BI216" s="305" t="s">
        <v>6197</v>
      </c>
      <c r="BJ216" s="305">
        <v>4</v>
      </c>
      <c r="BK216" s="18">
        <v>6</v>
      </c>
      <c r="BL216" s="196" t="s">
        <v>5787</v>
      </c>
      <c r="BM216" s="197" t="s">
        <v>5787</v>
      </c>
      <c r="BN216" s="197" t="s">
        <v>5787</v>
      </c>
      <c r="BO216" s="197" t="s">
        <v>5787</v>
      </c>
      <c r="BP216" s="197" t="s">
        <v>5787</v>
      </c>
      <c r="BQ216" s="197" t="s">
        <v>5787</v>
      </c>
      <c r="BR216" s="197" t="s">
        <v>5787</v>
      </c>
      <c r="BS216" s="197" t="s">
        <v>5787</v>
      </c>
      <c r="BT216" s="196" t="s">
        <v>5787</v>
      </c>
      <c r="BU216" s="197" t="s">
        <v>5787</v>
      </c>
      <c r="BV216" s="197" t="s">
        <v>5787</v>
      </c>
      <c r="BW216" s="197" t="s">
        <v>5787</v>
      </c>
      <c r="BX216" s="197" t="s">
        <v>5787</v>
      </c>
      <c r="BY216" s="197" t="s">
        <v>5787</v>
      </c>
      <c r="BZ216" s="212" t="s">
        <v>5787</v>
      </c>
      <c r="CA216" s="197" t="s">
        <v>5787</v>
      </c>
      <c r="CB216" s="197" t="s">
        <v>5787</v>
      </c>
      <c r="CC216" s="197" t="s">
        <v>5787</v>
      </c>
      <c r="CD216" s="197" t="s">
        <v>5787</v>
      </c>
      <c r="CE216" s="197" t="s">
        <v>5787</v>
      </c>
      <c r="CF216" s="212" t="s">
        <v>5787</v>
      </c>
      <c r="CG216" s="307" t="s">
        <v>6303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6303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5787</v>
      </c>
      <c r="CZ216" s="202" t="s">
        <v>5787</v>
      </c>
      <c r="DA216" s="202" t="s">
        <v>5787</v>
      </c>
      <c r="DB216" s="203" t="s">
        <v>5787</v>
      </c>
      <c r="DC216" s="201" t="s">
        <v>5787</v>
      </c>
      <c r="DD216" s="202" t="s">
        <v>5787</v>
      </c>
      <c r="DE216" s="203" t="s">
        <v>5787</v>
      </c>
      <c r="DF216" s="274" t="s">
        <v>5787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5837</v>
      </c>
      <c r="DN216" s="307" t="s">
        <v>4432</v>
      </c>
      <c r="DO216" s="312" t="s">
        <v>4562</v>
      </c>
    </row>
    <row r="217" spans="1:119">
      <c r="A217" s="307">
        <v>212</v>
      </c>
      <c r="B217" s="346"/>
      <c r="C217" s="346"/>
      <c r="D217" s="341"/>
      <c r="E217" s="344"/>
      <c r="F217" s="317"/>
      <c r="G217" s="332"/>
      <c r="H217" s="332"/>
      <c r="I217" s="332"/>
      <c r="J217" s="291" t="s">
        <v>4402</v>
      </c>
      <c r="K217" s="307" t="s">
        <v>4531</v>
      </c>
      <c r="L217" s="305" t="s">
        <v>6053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5787</v>
      </c>
      <c r="T217" s="59" t="s">
        <v>4417</v>
      </c>
      <c r="U217" s="59" t="s">
        <v>5787</v>
      </c>
      <c r="V217" s="59" t="s">
        <v>4417</v>
      </c>
      <c r="W217" s="59" t="s">
        <v>5787</v>
      </c>
      <c r="X217" s="305" t="s">
        <v>4417</v>
      </c>
      <c r="Y217" s="305" t="s">
        <v>5787</v>
      </c>
      <c r="Z217" s="305" t="s">
        <v>6042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5802</v>
      </c>
      <c r="AX217" s="305" t="s">
        <v>4702</v>
      </c>
      <c r="AY217" s="21">
        <f t="shared" si="125"/>
        <v>32</v>
      </c>
      <c r="AZ217" s="21">
        <v>20</v>
      </c>
      <c r="BA217" s="305">
        <f t="shared" si="126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7"/>
        <v>100</v>
      </c>
      <c r="BG217" s="305" t="s">
        <v>4467</v>
      </c>
      <c r="BH217" s="305" t="s">
        <v>6197</v>
      </c>
      <c r="BI217" s="305" t="s">
        <v>6197</v>
      </c>
      <c r="BJ217" s="305">
        <v>2</v>
      </c>
      <c r="BK217" s="18">
        <v>4</v>
      </c>
      <c r="BL217" s="196" t="s">
        <v>5787</v>
      </c>
      <c r="BM217" s="197" t="s">
        <v>5787</v>
      </c>
      <c r="BN217" s="197" t="s">
        <v>5787</v>
      </c>
      <c r="BO217" s="197" t="s">
        <v>5787</v>
      </c>
      <c r="BP217" s="197" t="s">
        <v>5787</v>
      </c>
      <c r="BQ217" s="197" t="s">
        <v>5787</v>
      </c>
      <c r="BR217" s="197" t="s">
        <v>5787</v>
      </c>
      <c r="BS217" s="197" t="s">
        <v>5787</v>
      </c>
      <c r="BT217" s="196" t="s">
        <v>5787</v>
      </c>
      <c r="BU217" s="197" t="s">
        <v>5787</v>
      </c>
      <c r="BV217" s="197" t="s">
        <v>5787</v>
      </c>
      <c r="BW217" s="197" t="s">
        <v>5787</v>
      </c>
      <c r="BX217" s="197" t="s">
        <v>5787</v>
      </c>
      <c r="BY217" s="197" t="s">
        <v>5787</v>
      </c>
      <c r="BZ217" s="212" t="s">
        <v>5787</v>
      </c>
      <c r="CA217" s="197" t="s">
        <v>5787</v>
      </c>
      <c r="CB217" s="197" t="s">
        <v>5787</v>
      </c>
      <c r="CC217" s="197" t="s">
        <v>5787</v>
      </c>
      <c r="CD217" s="197" t="s">
        <v>5787</v>
      </c>
      <c r="CE217" s="197" t="s">
        <v>5787</v>
      </c>
      <c r="CF217" s="212" t="s">
        <v>5787</v>
      </c>
      <c r="CG217" s="307" t="s">
        <v>6303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6303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5787</v>
      </c>
      <c r="CZ217" s="202" t="s">
        <v>5787</v>
      </c>
      <c r="DA217" s="202" t="s">
        <v>5787</v>
      </c>
      <c r="DB217" s="203" t="s">
        <v>5787</v>
      </c>
      <c r="DC217" s="201" t="s">
        <v>5787</v>
      </c>
      <c r="DD217" s="202" t="s">
        <v>5787</v>
      </c>
      <c r="DE217" s="203" t="s">
        <v>5787</v>
      </c>
      <c r="DF217" s="274" t="s">
        <v>5787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5837</v>
      </c>
      <c r="DN217" s="307" t="s">
        <v>4432</v>
      </c>
      <c r="DO217" s="312" t="s">
        <v>4562</v>
      </c>
    </row>
    <row r="218" spans="1:119">
      <c r="A218" s="307">
        <v>213</v>
      </c>
      <c r="B218" s="346"/>
      <c r="C218" s="346"/>
      <c r="D218" s="341"/>
      <c r="E218" s="344"/>
      <c r="F218" s="317"/>
      <c r="G218" s="332"/>
      <c r="H218" s="332"/>
      <c r="I218" s="332"/>
      <c r="J218" s="291" t="s">
        <v>4403</v>
      </c>
      <c r="K218" s="307" t="s">
        <v>6354</v>
      </c>
      <c r="L218" s="305" t="s">
        <v>5787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5787</v>
      </c>
      <c r="T218" s="59" t="s">
        <v>4417</v>
      </c>
      <c r="U218" s="59" t="s">
        <v>5787</v>
      </c>
      <c r="V218" s="59" t="s">
        <v>4417</v>
      </c>
      <c r="W218" s="59" t="s">
        <v>5787</v>
      </c>
      <c r="X218" s="305" t="s">
        <v>4417</v>
      </c>
      <c r="Y218" s="305" t="s">
        <v>5787</v>
      </c>
      <c r="Z218" s="305" t="s">
        <v>6042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5802</v>
      </c>
      <c r="AX218" s="305" t="s">
        <v>4702</v>
      </c>
      <c r="AY218" s="21">
        <f t="shared" si="125"/>
        <v>32</v>
      </c>
      <c r="AZ218" s="21">
        <v>20</v>
      </c>
      <c r="BA218" s="305">
        <f t="shared" si="126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7"/>
        <v>100</v>
      </c>
      <c r="BG218" s="305" t="s">
        <v>4417</v>
      </c>
      <c r="BH218" s="305" t="s">
        <v>4462</v>
      </c>
      <c r="BI218" s="305" t="s">
        <v>6197</v>
      </c>
      <c r="BJ218" s="305">
        <v>4</v>
      </c>
      <c r="BK218" s="18">
        <v>6</v>
      </c>
      <c r="BL218" s="196" t="s">
        <v>5787</v>
      </c>
      <c r="BM218" s="197" t="s">
        <v>5787</v>
      </c>
      <c r="BN218" s="197" t="s">
        <v>5787</v>
      </c>
      <c r="BO218" s="197" t="s">
        <v>5787</v>
      </c>
      <c r="BP218" s="197" t="s">
        <v>5787</v>
      </c>
      <c r="BQ218" s="197" t="s">
        <v>5787</v>
      </c>
      <c r="BR218" s="197" t="s">
        <v>5787</v>
      </c>
      <c r="BS218" s="197" t="s">
        <v>5787</v>
      </c>
      <c r="BT218" s="196" t="s">
        <v>5787</v>
      </c>
      <c r="BU218" s="197" t="s">
        <v>5787</v>
      </c>
      <c r="BV218" s="197" t="s">
        <v>5787</v>
      </c>
      <c r="BW218" s="197" t="s">
        <v>5787</v>
      </c>
      <c r="BX218" s="197" t="s">
        <v>5787</v>
      </c>
      <c r="BY218" s="197" t="s">
        <v>5787</v>
      </c>
      <c r="BZ218" s="212" t="s">
        <v>5787</v>
      </c>
      <c r="CA218" s="197" t="s">
        <v>5787</v>
      </c>
      <c r="CB218" s="197" t="s">
        <v>5787</v>
      </c>
      <c r="CC218" s="197" t="s">
        <v>5787</v>
      </c>
      <c r="CD218" s="197" t="s">
        <v>5787</v>
      </c>
      <c r="CE218" s="197" t="s">
        <v>5787</v>
      </c>
      <c r="CF218" s="212" t="s">
        <v>5787</v>
      </c>
      <c r="CG218" s="307" t="s">
        <v>6303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6303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5787</v>
      </c>
      <c r="CZ218" s="202" t="s">
        <v>5787</v>
      </c>
      <c r="DA218" s="202" t="s">
        <v>5787</v>
      </c>
      <c r="DB218" s="203" t="s">
        <v>5787</v>
      </c>
      <c r="DC218" s="201" t="s">
        <v>5787</v>
      </c>
      <c r="DD218" s="202" t="s">
        <v>5787</v>
      </c>
      <c r="DE218" s="203" t="s">
        <v>5787</v>
      </c>
      <c r="DF218" s="274" t="s">
        <v>5787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4761</v>
      </c>
      <c r="DN218" s="307" t="s">
        <v>4432</v>
      </c>
      <c r="DO218" s="312" t="s">
        <v>4562</v>
      </c>
    </row>
    <row r="219" spans="1:119">
      <c r="A219" s="307">
        <v>214</v>
      </c>
      <c r="B219" s="346"/>
      <c r="C219" s="346"/>
      <c r="D219" s="341"/>
      <c r="E219" s="344"/>
      <c r="F219" s="317"/>
      <c r="G219" s="332"/>
      <c r="H219" s="332"/>
      <c r="I219" s="332"/>
      <c r="J219" s="291" t="s">
        <v>4404</v>
      </c>
      <c r="K219" s="307" t="s">
        <v>6354</v>
      </c>
      <c r="L219" s="305" t="s">
        <v>5787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5787</v>
      </c>
      <c r="T219" s="59" t="s">
        <v>4417</v>
      </c>
      <c r="U219" s="59" t="s">
        <v>5787</v>
      </c>
      <c r="V219" s="59" t="s">
        <v>4417</v>
      </c>
      <c r="W219" s="59" t="s">
        <v>5787</v>
      </c>
      <c r="X219" s="305" t="s">
        <v>4417</v>
      </c>
      <c r="Y219" s="305" t="s">
        <v>5787</v>
      </c>
      <c r="Z219" s="305" t="s">
        <v>6042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5802</v>
      </c>
      <c r="AX219" s="305" t="s">
        <v>4702</v>
      </c>
      <c r="AY219" s="21">
        <f t="shared" si="125"/>
        <v>32</v>
      </c>
      <c r="AZ219" s="21">
        <v>20</v>
      </c>
      <c r="BA219" s="305">
        <f t="shared" si="126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7"/>
        <v>100</v>
      </c>
      <c r="BG219" s="305" t="s">
        <v>4417</v>
      </c>
      <c r="BH219" s="305" t="s">
        <v>4462</v>
      </c>
      <c r="BI219" s="305" t="s">
        <v>6197</v>
      </c>
      <c r="BJ219" s="305">
        <v>4</v>
      </c>
      <c r="BK219" s="18">
        <v>6</v>
      </c>
      <c r="BL219" s="196" t="s">
        <v>5787</v>
      </c>
      <c r="BM219" s="197" t="s">
        <v>5787</v>
      </c>
      <c r="BN219" s="197" t="s">
        <v>5787</v>
      </c>
      <c r="BO219" s="197" t="s">
        <v>5787</v>
      </c>
      <c r="BP219" s="197" t="s">
        <v>5787</v>
      </c>
      <c r="BQ219" s="197" t="s">
        <v>5787</v>
      </c>
      <c r="BR219" s="197" t="s">
        <v>5787</v>
      </c>
      <c r="BS219" s="197" t="s">
        <v>5787</v>
      </c>
      <c r="BT219" s="196" t="s">
        <v>5787</v>
      </c>
      <c r="BU219" s="197" t="s">
        <v>5787</v>
      </c>
      <c r="BV219" s="197" t="s">
        <v>5787</v>
      </c>
      <c r="BW219" s="197" t="s">
        <v>5787</v>
      </c>
      <c r="BX219" s="197" t="s">
        <v>5787</v>
      </c>
      <c r="BY219" s="197" t="s">
        <v>5787</v>
      </c>
      <c r="BZ219" s="212" t="s">
        <v>5787</v>
      </c>
      <c r="CA219" s="197" t="s">
        <v>5787</v>
      </c>
      <c r="CB219" s="197" t="s">
        <v>5787</v>
      </c>
      <c r="CC219" s="197" t="s">
        <v>5787</v>
      </c>
      <c r="CD219" s="197" t="s">
        <v>5787</v>
      </c>
      <c r="CE219" s="197" t="s">
        <v>5787</v>
      </c>
      <c r="CF219" s="212" t="s">
        <v>5787</v>
      </c>
      <c r="CG219" s="307" t="s">
        <v>6303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6303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5787</v>
      </c>
      <c r="CZ219" s="202" t="s">
        <v>5787</v>
      </c>
      <c r="DA219" s="202" t="s">
        <v>5787</v>
      </c>
      <c r="DB219" s="203" t="s">
        <v>5787</v>
      </c>
      <c r="DC219" s="201" t="s">
        <v>5787</v>
      </c>
      <c r="DD219" s="202" t="s">
        <v>5787</v>
      </c>
      <c r="DE219" s="203" t="s">
        <v>5787</v>
      </c>
      <c r="DF219" s="274" t="s">
        <v>5787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4761</v>
      </c>
      <c r="DN219" s="307" t="s">
        <v>4432</v>
      </c>
      <c r="DO219" s="312" t="s">
        <v>4562</v>
      </c>
    </row>
    <row r="220" spans="1:119">
      <c r="A220" s="307">
        <v>215</v>
      </c>
      <c r="B220" s="346"/>
      <c r="C220" s="346"/>
      <c r="D220" s="341"/>
      <c r="E220" s="344"/>
      <c r="F220" s="317"/>
      <c r="G220" s="332"/>
      <c r="H220" s="332"/>
      <c r="I220" s="332"/>
      <c r="J220" s="291" t="s">
        <v>4405</v>
      </c>
      <c r="K220" s="307" t="s">
        <v>6354</v>
      </c>
      <c r="L220" s="305" t="s">
        <v>5787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5787</v>
      </c>
      <c r="T220" s="59" t="s">
        <v>4417</v>
      </c>
      <c r="U220" s="59" t="s">
        <v>5787</v>
      </c>
      <c r="V220" s="59" t="s">
        <v>4417</v>
      </c>
      <c r="W220" s="59" t="s">
        <v>5787</v>
      </c>
      <c r="X220" s="305" t="s">
        <v>4417</v>
      </c>
      <c r="Y220" s="305" t="s">
        <v>5787</v>
      </c>
      <c r="Z220" s="305" t="s">
        <v>6042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5802</v>
      </c>
      <c r="AX220" s="305" t="s">
        <v>4702</v>
      </c>
      <c r="AY220" s="21">
        <f t="shared" si="125"/>
        <v>32</v>
      </c>
      <c r="AZ220" s="21">
        <v>20</v>
      </c>
      <c r="BA220" s="305">
        <f t="shared" si="126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7"/>
        <v>100</v>
      </c>
      <c r="BG220" s="305" t="s">
        <v>4417</v>
      </c>
      <c r="BH220" s="305" t="s">
        <v>4462</v>
      </c>
      <c r="BI220" s="305" t="s">
        <v>6197</v>
      </c>
      <c r="BJ220" s="305">
        <v>4</v>
      </c>
      <c r="BK220" s="18">
        <v>6</v>
      </c>
      <c r="BL220" s="196" t="s">
        <v>5787</v>
      </c>
      <c r="BM220" s="197" t="s">
        <v>5787</v>
      </c>
      <c r="BN220" s="197" t="s">
        <v>5787</v>
      </c>
      <c r="BO220" s="197" t="s">
        <v>5787</v>
      </c>
      <c r="BP220" s="197" t="s">
        <v>5787</v>
      </c>
      <c r="BQ220" s="197" t="s">
        <v>5787</v>
      </c>
      <c r="BR220" s="197" t="s">
        <v>5787</v>
      </c>
      <c r="BS220" s="197" t="s">
        <v>5787</v>
      </c>
      <c r="BT220" s="196" t="s">
        <v>5787</v>
      </c>
      <c r="BU220" s="197" t="s">
        <v>5787</v>
      </c>
      <c r="BV220" s="197" t="s">
        <v>5787</v>
      </c>
      <c r="BW220" s="197" t="s">
        <v>5787</v>
      </c>
      <c r="BX220" s="197" t="s">
        <v>5787</v>
      </c>
      <c r="BY220" s="197" t="s">
        <v>5787</v>
      </c>
      <c r="BZ220" s="212" t="s">
        <v>5787</v>
      </c>
      <c r="CA220" s="197" t="s">
        <v>5787</v>
      </c>
      <c r="CB220" s="197" t="s">
        <v>5787</v>
      </c>
      <c r="CC220" s="197" t="s">
        <v>5787</v>
      </c>
      <c r="CD220" s="197" t="s">
        <v>5787</v>
      </c>
      <c r="CE220" s="197" t="s">
        <v>5787</v>
      </c>
      <c r="CF220" s="212" t="s">
        <v>5787</v>
      </c>
      <c r="CG220" s="307" t="s">
        <v>6303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6303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5787</v>
      </c>
      <c r="CZ220" s="202" t="s">
        <v>5787</v>
      </c>
      <c r="DA220" s="202" t="s">
        <v>5787</v>
      </c>
      <c r="DB220" s="203" t="s">
        <v>5787</v>
      </c>
      <c r="DC220" s="201" t="s">
        <v>5787</v>
      </c>
      <c r="DD220" s="202" t="s">
        <v>5787</v>
      </c>
      <c r="DE220" s="203" t="s">
        <v>5787</v>
      </c>
      <c r="DF220" s="274" t="s">
        <v>5787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4761</v>
      </c>
      <c r="DN220" s="307" t="s">
        <v>4432</v>
      </c>
      <c r="DO220" s="312" t="s">
        <v>4562</v>
      </c>
    </row>
    <row r="221" spans="1:119">
      <c r="A221" s="307">
        <v>216</v>
      </c>
      <c r="B221" s="346"/>
      <c r="C221" s="346"/>
      <c r="D221" s="341"/>
      <c r="E221" s="344"/>
      <c r="F221" s="317"/>
      <c r="G221" s="332"/>
      <c r="H221" s="332"/>
      <c r="I221" s="332"/>
      <c r="J221" s="291" t="s">
        <v>4410</v>
      </c>
      <c r="K221" s="307" t="s">
        <v>4531</v>
      </c>
      <c r="L221" s="305" t="s">
        <v>6050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5787</v>
      </c>
      <c r="T221" s="59" t="s">
        <v>4417</v>
      </c>
      <c r="U221" s="59" t="s">
        <v>5787</v>
      </c>
      <c r="V221" s="59" t="s">
        <v>4417</v>
      </c>
      <c r="W221" s="59" t="s">
        <v>5787</v>
      </c>
      <c r="X221" s="305" t="s">
        <v>4417</v>
      </c>
      <c r="Y221" s="305" t="s">
        <v>5787</v>
      </c>
      <c r="Z221" s="305" t="s">
        <v>6042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5802</v>
      </c>
      <c r="AX221" s="305" t="s">
        <v>4702</v>
      </c>
      <c r="AY221" s="21">
        <f t="shared" si="125"/>
        <v>32</v>
      </c>
      <c r="AZ221" s="21">
        <v>20</v>
      </c>
      <c r="BA221" s="305">
        <f t="shared" si="126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7"/>
        <v>100</v>
      </c>
      <c r="BG221" s="305" t="s">
        <v>4417</v>
      </c>
      <c r="BH221" s="305" t="s">
        <v>4462</v>
      </c>
      <c r="BI221" s="305" t="s">
        <v>6197</v>
      </c>
      <c r="BJ221" s="305">
        <v>4</v>
      </c>
      <c r="BK221" s="18">
        <v>6</v>
      </c>
      <c r="BL221" s="196" t="s">
        <v>5787</v>
      </c>
      <c r="BM221" s="197" t="s">
        <v>5787</v>
      </c>
      <c r="BN221" s="197" t="s">
        <v>5787</v>
      </c>
      <c r="BO221" s="197" t="s">
        <v>5787</v>
      </c>
      <c r="BP221" s="197" t="s">
        <v>5787</v>
      </c>
      <c r="BQ221" s="197" t="s">
        <v>5787</v>
      </c>
      <c r="BR221" s="197" t="s">
        <v>5787</v>
      </c>
      <c r="BS221" s="197" t="s">
        <v>5787</v>
      </c>
      <c r="BT221" s="196" t="s">
        <v>5787</v>
      </c>
      <c r="BU221" s="197" t="s">
        <v>5787</v>
      </c>
      <c r="BV221" s="197" t="s">
        <v>5787</v>
      </c>
      <c r="BW221" s="197" t="s">
        <v>5787</v>
      </c>
      <c r="BX221" s="197" t="s">
        <v>5787</v>
      </c>
      <c r="BY221" s="197" t="s">
        <v>5787</v>
      </c>
      <c r="BZ221" s="212" t="s">
        <v>5787</v>
      </c>
      <c r="CA221" s="197" t="s">
        <v>5787</v>
      </c>
      <c r="CB221" s="197" t="s">
        <v>5787</v>
      </c>
      <c r="CC221" s="197" t="s">
        <v>5787</v>
      </c>
      <c r="CD221" s="197" t="s">
        <v>5787</v>
      </c>
      <c r="CE221" s="197" t="s">
        <v>5787</v>
      </c>
      <c r="CF221" s="212" t="s">
        <v>5787</v>
      </c>
      <c r="CG221" s="307" t="s">
        <v>6303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6303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5787</v>
      </c>
      <c r="CZ221" s="202" t="s">
        <v>5787</v>
      </c>
      <c r="DA221" s="202" t="s">
        <v>5787</v>
      </c>
      <c r="DB221" s="203" t="s">
        <v>5787</v>
      </c>
      <c r="DC221" s="201" t="s">
        <v>5787</v>
      </c>
      <c r="DD221" s="202" t="s">
        <v>5787</v>
      </c>
      <c r="DE221" s="203" t="s">
        <v>5787</v>
      </c>
      <c r="DF221" s="274" t="s">
        <v>5787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4761</v>
      </c>
      <c r="DN221" s="307" t="s">
        <v>4432</v>
      </c>
      <c r="DO221" s="312" t="s">
        <v>4562</v>
      </c>
    </row>
    <row r="222" spans="1:119">
      <c r="A222" s="307">
        <v>217</v>
      </c>
      <c r="B222" s="346"/>
      <c r="C222" s="346"/>
      <c r="D222" s="341"/>
      <c r="E222" s="344"/>
      <c r="F222" s="317"/>
      <c r="G222" s="332"/>
      <c r="H222" s="332"/>
      <c r="I222" s="332"/>
      <c r="J222" s="291" t="s">
        <v>4477</v>
      </c>
      <c r="K222" s="307" t="s">
        <v>6354</v>
      </c>
      <c r="L222" s="305" t="s">
        <v>5787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5787</v>
      </c>
      <c r="T222" s="59" t="s">
        <v>4417</v>
      </c>
      <c r="U222" s="59" t="s">
        <v>5787</v>
      </c>
      <c r="V222" s="59" t="s">
        <v>4417</v>
      </c>
      <c r="W222" s="59" t="s">
        <v>5787</v>
      </c>
      <c r="X222" s="305" t="s">
        <v>4417</v>
      </c>
      <c r="Y222" s="305" t="s">
        <v>5787</v>
      </c>
      <c r="Z222" s="305" t="s">
        <v>6042</v>
      </c>
      <c r="AA222" s="18">
        <v>12</v>
      </c>
      <c r="AB222" s="224">
        <v>0</v>
      </c>
      <c r="AC222" s="140">
        <v>0</v>
      </c>
      <c r="AD222" s="307" t="s">
        <v>6311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6312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3"/>
        <v>15.800000000000011</v>
      </c>
      <c r="AV222" s="21">
        <f t="shared" si="124"/>
        <v>15.800000000000011</v>
      </c>
      <c r="AW222" s="307" t="s">
        <v>5789</v>
      </c>
      <c r="AX222" s="305" t="s">
        <v>4702</v>
      </c>
      <c r="AY222" s="21">
        <f t="shared" si="125"/>
        <v>32</v>
      </c>
      <c r="AZ222" s="21">
        <v>20</v>
      </c>
      <c r="BA222" s="305">
        <f t="shared" si="126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7"/>
        <v>100</v>
      </c>
      <c r="BG222" s="305" t="s">
        <v>6301</v>
      </c>
      <c r="BH222" s="305" t="s">
        <v>4462</v>
      </c>
      <c r="BI222" s="305" t="s">
        <v>6197</v>
      </c>
      <c r="BJ222" s="305">
        <v>4</v>
      </c>
      <c r="BK222" s="18">
        <v>6</v>
      </c>
      <c r="BL222" s="196" t="s">
        <v>5787</v>
      </c>
      <c r="BM222" s="197" t="s">
        <v>5787</v>
      </c>
      <c r="BN222" s="197" t="s">
        <v>5787</v>
      </c>
      <c r="BO222" s="197" t="s">
        <v>5787</v>
      </c>
      <c r="BP222" s="197" t="s">
        <v>5787</v>
      </c>
      <c r="BQ222" s="197" t="s">
        <v>5787</v>
      </c>
      <c r="BR222" s="197" t="s">
        <v>5787</v>
      </c>
      <c r="BS222" s="197" t="s">
        <v>5787</v>
      </c>
      <c r="BT222" s="196" t="s">
        <v>5787</v>
      </c>
      <c r="BU222" s="197" t="s">
        <v>5787</v>
      </c>
      <c r="BV222" s="197" t="s">
        <v>5787</v>
      </c>
      <c r="BW222" s="197" t="s">
        <v>5787</v>
      </c>
      <c r="BX222" s="197" t="s">
        <v>5787</v>
      </c>
      <c r="BY222" s="197" t="s">
        <v>5787</v>
      </c>
      <c r="BZ222" s="212" t="s">
        <v>5787</v>
      </c>
      <c r="CA222" s="197" t="s">
        <v>5787</v>
      </c>
      <c r="CB222" s="197" t="s">
        <v>5787</v>
      </c>
      <c r="CC222" s="197" t="s">
        <v>5787</v>
      </c>
      <c r="CD222" s="197" t="s">
        <v>5787</v>
      </c>
      <c r="CE222" s="197" t="s">
        <v>5787</v>
      </c>
      <c r="CF222" s="212" t="s">
        <v>5787</v>
      </c>
      <c r="CG222" s="307" t="s">
        <v>6303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6303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5787</v>
      </c>
      <c r="CZ222" s="202" t="s">
        <v>5787</v>
      </c>
      <c r="DA222" s="202" t="s">
        <v>5787</v>
      </c>
      <c r="DB222" s="203" t="s">
        <v>5787</v>
      </c>
      <c r="DC222" s="201" t="s">
        <v>5787</v>
      </c>
      <c r="DD222" s="202" t="s">
        <v>5787</v>
      </c>
      <c r="DE222" s="203" t="s">
        <v>5787</v>
      </c>
      <c r="DF222" s="274" t="s">
        <v>5787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4755</v>
      </c>
      <c r="DN222" s="307" t="s">
        <v>4432</v>
      </c>
      <c r="DO222" s="312" t="s">
        <v>4562</v>
      </c>
    </row>
    <row r="223" spans="1:119">
      <c r="A223" s="307">
        <v>218</v>
      </c>
      <c r="B223" s="346"/>
      <c r="C223" s="346"/>
      <c r="D223" s="341"/>
      <c r="E223" s="344"/>
      <c r="F223" s="317"/>
      <c r="G223" s="332"/>
      <c r="H223" s="332"/>
      <c r="I223" s="332"/>
      <c r="J223" s="291" t="s">
        <v>4478</v>
      </c>
      <c r="K223" s="307" t="s">
        <v>4380</v>
      </c>
      <c r="L223" s="305" t="s">
        <v>5787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5787</v>
      </c>
      <c r="T223" s="59" t="s">
        <v>4417</v>
      </c>
      <c r="U223" s="59" t="s">
        <v>5787</v>
      </c>
      <c r="V223" s="59" t="s">
        <v>4417</v>
      </c>
      <c r="W223" s="59" t="s">
        <v>5787</v>
      </c>
      <c r="X223" s="305" t="s">
        <v>4417</v>
      </c>
      <c r="Y223" s="305" t="s">
        <v>5787</v>
      </c>
      <c r="Z223" s="305" t="s">
        <v>6042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6312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3"/>
        <v>15.800000000000011</v>
      </c>
      <c r="AV223" s="21">
        <f t="shared" si="124"/>
        <v>15.800000000000011</v>
      </c>
      <c r="AW223" s="307" t="s">
        <v>5789</v>
      </c>
      <c r="AX223" s="305" t="s">
        <v>4702</v>
      </c>
      <c r="AY223" s="21">
        <f t="shared" si="125"/>
        <v>32</v>
      </c>
      <c r="AZ223" s="21">
        <v>20</v>
      </c>
      <c r="BA223" s="305">
        <f t="shared" si="126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7"/>
        <v>100</v>
      </c>
      <c r="BG223" s="305" t="s">
        <v>6301</v>
      </c>
      <c r="BH223" s="305" t="s">
        <v>4462</v>
      </c>
      <c r="BI223" s="305" t="s">
        <v>6197</v>
      </c>
      <c r="BJ223" s="305">
        <v>4</v>
      </c>
      <c r="BK223" s="18">
        <v>6</v>
      </c>
      <c r="BL223" s="196" t="s">
        <v>5787</v>
      </c>
      <c r="BM223" s="197" t="s">
        <v>5787</v>
      </c>
      <c r="BN223" s="197" t="s">
        <v>5787</v>
      </c>
      <c r="BO223" s="197" t="s">
        <v>5787</v>
      </c>
      <c r="BP223" s="197" t="s">
        <v>5787</v>
      </c>
      <c r="BQ223" s="197" t="s">
        <v>5787</v>
      </c>
      <c r="BR223" s="197" t="s">
        <v>5787</v>
      </c>
      <c r="BS223" s="197" t="s">
        <v>5787</v>
      </c>
      <c r="BT223" s="196" t="s">
        <v>5787</v>
      </c>
      <c r="BU223" s="197" t="s">
        <v>5787</v>
      </c>
      <c r="BV223" s="197" t="s">
        <v>5787</v>
      </c>
      <c r="BW223" s="197" t="s">
        <v>5787</v>
      </c>
      <c r="BX223" s="197" t="s">
        <v>5787</v>
      </c>
      <c r="BY223" s="197" t="s">
        <v>5787</v>
      </c>
      <c r="BZ223" s="212" t="s">
        <v>5787</v>
      </c>
      <c r="CA223" s="197" t="s">
        <v>5787</v>
      </c>
      <c r="CB223" s="197" t="s">
        <v>5787</v>
      </c>
      <c r="CC223" s="197" t="s">
        <v>5787</v>
      </c>
      <c r="CD223" s="197" t="s">
        <v>5787</v>
      </c>
      <c r="CE223" s="197" t="s">
        <v>5787</v>
      </c>
      <c r="CF223" s="212" t="s">
        <v>5787</v>
      </c>
      <c r="CG223" s="307" t="s">
        <v>6303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6303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5787</v>
      </c>
      <c r="CZ223" s="202" t="s">
        <v>5787</v>
      </c>
      <c r="DA223" s="202" t="s">
        <v>5787</v>
      </c>
      <c r="DB223" s="203" t="s">
        <v>5787</v>
      </c>
      <c r="DC223" s="201" t="s">
        <v>5787</v>
      </c>
      <c r="DD223" s="202" t="s">
        <v>5787</v>
      </c>
      <c r="DE223" s="203" t="s">
        <v>5787</v>
      </c>
      <c r="DF223" s="274" t="s">
        <v>5787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4755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346"/>
      <c r="C224" s="346"/>
      <c r="D224" s="341"/>
      <c r="E224" s="344"/>
      <c r="F224" s="317"/>
      <c r="G224" s="332"/>
      <c r="H224" s="332"/>
      <c r="I224" s="332"/>
      <c r="J224" s="291" t="s">
        <v>4406</v>
      </c>
      <c r="K224" s="307" t="s">
        <v>4380</v>
      </c>
      <c r="L224" s="305" t="s">
        <v>5787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5787</v>
      </c>
      <c r="T224" s="59" t="s">
        <v>4417</v>
      </c>
      <c r="U224" s="59" t="s">
        <v>5787</v>
      </c>
      <c r="V224" s="59" t="s">
        <v>4417</v>
      </c>
      <c r="W224" s="59" t="s">
        <v>5787</v>
      </c>
      <c r="X224" s="305" t="s">
        <v>4417</v>
      </c>
      <c r="Y224" s="305" t="s">
        <v>5787</v>
      </c>
      <c r="Z224" s="305" t="s">
        <v>6042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4"/>
        <v>9.9999999999994316E-2</v>
      </c>
      <c r="AW224" s="307" t="s">
        <v>5802</v>
      </c>
      <c r="AX224" s="305" t="s">
        <v>4702</v>
      </c>
      <c r="AY224" s="21">
        <f t="shared" si="125"/>
        <v>32</v>
      </c>
      <c r="AZ224" s="21">
        <v>20</v>
      </c>
      <c r="BA224" s="305">
        <f t="shared" si="126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7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5787</v>
      </c>
      <c r="BM224" s="197" t="s">
        <v>5787</v>
      </c>
      <c r="BN224" s="197" t="s">
        <v>5787</v>
      </c>
      <c r="BO224" s="197" t="s">
        <v>5787</v>
      </c>
      <c r="BP224" s="197" t="s">
        <v>5787</v>
      </c>
      <c r="BQ224" s="197" t="s">
        <v>5787</v>
      </c>
      <c r="BR224" s="197" t="s">
        <v>5787</v>
      </c>
      <c r="BS224" s="197" t="s">
        <v>5787</v>
      </c>
      <c r="BT224" s="196" t="s">
        <v>5787</v>
      </c>
      <c r="BU224" s="197" t="s">
        <v>5787</v>
      </c>
      <c r="BV224" s="197" t="s">
        <v>5787</v>
      </c>
      <c r="BW224" s="197" t="s">
        <v>5787</v>
      </c>
      <c r="BX224" s="197" t="s">
        <v>5787</v>
      </c>
      <c r="BY224" s="197" t="s">
        <v>5787</v>
      </c>
      <c r="BZ224" s="212" t="s">
        <v>5787</v>
      </c>
      <c r="CA224" s="197" t="s">
        <v>5787</v>
      </c>
      <c r="CB224" s="197" t="s">
        <v>5787</v>
      </c>
      <c r="CC224" s="197" t="s">
        <v>5787</v>
      </c>
      <c r="CD224" s="197" t="s">
        <v>5787</v>
      </c>
      <c r="CE224" s="197" t="s">
        <v>5787</v>
      </c>
      <c r="CF224" s="212" t="s">
        <v>5787</v>
      </c>
      <c r="CG224" s="307" t="s">
        <v>6303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6303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5649</v>
      </c>
      <c r="CZ224" s="96">
        <v>43.4</v>
      </c>
      <c r="DA224" s="96">
        <v>3.6</v>
      </c>
      <c r="DB224" s="66">
        <v>35000</v>
      </c>
      <c r="DC224" s="201" t="s">
        <v>5787</v>
      </c>
      <c r="DD224" s="202" t="s">
        <v>5787</v>
      </c>
      <c r="DE224" s="203" t="s">
        <v>5787</v>
      </c>
      <c r="DF224" s="274" t="s">
        <v>5787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5827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346"/>
      <c r="C225" s="346"/>
      <c r="D225" s="341"/>
      <c r="E225" s="344"/>
      <c r="F225" s="317"/>
      <c r="G225" s="332"/>
      <c r="H225" s="332"/>
      <c r="I225" s="332"/>
      <c r="J225" s="291" t="s">
        <v>4407</v>
      </c>
      <c r="K225" s="307" t="s">
        <v>4380</v>
      </c>
      <c r="L225" s="305" t="s">
        <v>5787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5787</v>
      </c>
      <c r="T225" s="59" t="s">
        <v>4417</v>
      </c>
      <c r="U225" s="59" t="s">
        <v>5787</v>
      </c>
      <c r="V225" s="59" t="s">
        <v>4417</v>
      </c>
      <c r="W225" s="59" t="s">
        <v>5787</v>
      </c>
      <c r="X225" s="305" t="s">
        <v>4417</v>
      </c>
      <c r="Y225" s="305" t="s">
        <v>5787</v>
      </c>
      <c r="Z225" s="305" t="s">
        <v>6042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5802</v>
      </c>
      <c r="AX225" s="305" t="s">
        <v>4702</v>
      </c>
      <c r="AY225" s="305">
        <f t="shared" si="125"/>
        <v>32</v>
      </c>
      <c r="AZ225" s="305">
        <v>20</v>
      </c>
      <c r="BA225" s="305">
        <f t="shared" si="126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7"/>
        <v>100</v>
      </c>
      <c r="BG225" s="305" t="s">
        <v>4417</v>
      </c>
      <c r="BH225" s="305" t="s">
        <v>4462</v>
      </c>
      <c r="BI225" s="305" t="s">
        <v>6197</v>
      </c>
      <c r="BJ225" s="305">
        <v>4</v>
      </c>
      <c r="BK225" s="18">
        <v>6</v>
      </c>
      <c r="BL225" s="196" t="s">
        <v>5787</v>
      </c>
      <c r="BM225" s="197" t="s">
        <v>5787</v>
      </c>
      <c r="BN225" s="197" t="s">
        <v>5787</v>
      </c>
      <c r="BO225" s="197" t="s">
        <v>5787</v>
      </c>
      <c r="BP225" s="197" t="s">
        <v>5787</v>
      </c>
      <c r="BQ225" s="197" t="s">
        <v>5787</v>
      </c>
      <c r="BR225" s="197" t="s">
        <v>5787</v>
      </c>
      <c r="BS225" s="197" t="s">
        <v>5787</v>
      </c>
      <c r="BT225" s="196" t="s">
        <v>5787</v>
      </c>
      <c r="BU225" s="197" t="s">
        <v>5787</v>
      </c>
      <c r="BV225" s="197" t="s">
        <v>5787</v>
      </c>
      <c r="BW225" s="197" t="s">
        <v>5787</v>
      </c>
      <c r="BX225" s="197" t="s">
        <v>5787</v>
      </c>
      <c r="BY225" s="197" t="s">
        <v>5787</v>
      </c>
      <c r="BZ225" s="212" t="s">
        <v>5787</v>
      </c>
      <c r="CA225" s="197" t="s">
        <v>5787</v>
      </c>
      <c r="CB225" s="197" t="s">
        <v>5787</v>
      </c>
      <c r="CC225" s="197" t="s">
        <v>5787</v>
      </c>
      <c r="CD225" s="197" t="s">
        <v>5787</v>
      </c>
      <c r="CE225" s="197" t="s">
        <v>5787</v>
      </c>
      <c r="CF225" s="212" t="s">
        <v>5787</v>
      </c>
      <c r="CG225" s="307" t="s">
        <v>6303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6303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5649</v>
      </c>
      <c r="CZ225" s="96">
        <v>43.4</v>
      </c>
      <c r="DA225" s="96">
        <v>3.6</v>
      </c>
      <c r="DB225" s="66">
        <v>35000</v>
      </c>
      <c r="DC225" s="201" t="s">
        <v>5787</v>
      </c>
      <c r="DD225" s="202" t="s">
        <v>5787</v>
      </c>
      <c r="DE225" s="203" t="s">
        <v>5787</v>
      </c>
      <c r="DF225" s="274" t="s">
        <v>5787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5827</v>
      </c>
      <c r="DN225" s="307" t="s">
        <v>4432</v>
      </c>
      <c r="DO225" s="312" t="s">
        <v>4562</v>
      </c>
    </row>
    <row r="226" spans="1:119">
      <c r="A226" s="307">
        <v>221</v>
      </c>
      <c r="B226" s="346"/>
      <c r="C226" s="346"/>
      <c r="D226" s="341"/>
      <c r="E226" s="344"/>
      <c r="F226" s="317"/>
      <c r="G226" s="332"/>
      <c r="H226" s="332"/>
      <c r="I226" s="332"/>
      <c r="J226" s="291" t="s">
        <v>4408</v>
      </c>
      <c r="K226" s="307" t="s">
        <v>4380</v>
      </c>
      <c r="L226" s="305" t="s">
        <v>5787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5787</v>
      </c>
      <c r="T226" s="59" t="s">
        <v>4417</v>
      </c>
      <c r="U226" s="59" t="s">
        <v>5787</v>
      </c>
      <c r="V226" s="59" t="s">
        <v>4417</v>
      </c>
      <c r="W226" s="59" t="s">
        <v>5787</v>
      </c>
      <c r="X226" s="305" t="s">
        <v>4417</v>
      </c>
      <c r="Y226" s="305" t="s">
        <v>5787</v>
      </c>
      <c r="Z226" s="305" t="s">
        <v>6042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5802</v>
      </c>
      <c r="AX226" s="305" t="s">
        <v>4702</v>
      </c>
      <c r="AY226" s="305">
        <f t="shared" si="125"/>
        <v>32</v>
      </c>
      <c r="AZ226" s="305">
        <v>20</v>
      </c>
      <c r="BA226" s="305">
        <f t="shared" si="126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7"/>
        <v>100</v>
      </c>
      <c r="BG226" s="305" t="s">
        <v>4417</v>
      </c>
      <c r="BH226" s="305" t="s">
        <v>4462</v>
      </c>
      <c r="BI226" s="305" t="s">
        <v>6197</v>
      </c>
      <c r="BJ226" s="305">
        <v>4</v>
      </c>
      <c r="BK226" s="18">
        <v>6</v>
      </c>
      <c r="BL226" s="196" t="s">
        <v>5787</v>
      </c>
      <c r="BM226" s="197" t="s">
        <v>5787</v>
      </c>
      <c r="BN226" s="197" t="s">
        <v>5787</v>
      </c>
      <c r="BO226" s="197" t="s">
        <v>5787</v>
      </c>
      <c r="BP226" s="197" t="s">
        <v>5787</v>
      </c>
      <c r="BQ226" s="197" t="s">
        <v>5787</v>
      </c>
      <c r="BR226" s="197" t="s">
        <v>5787</v>
      </c>
      <c r="BS226" s="197" t="s">
        <v>5787</v>
      </c>
      <c r="BT226" s="196" t="s">
        <v>5787</v>
      </c>
      <c r="BU226" s="197" t="s">
        <v>5787</v>
      </c>
      <c r="BV226" s="197" t="s">
        <v>5787</v>
      </c>
      <c r="BW226" s="197" t="s">
        <v>5787</v>
      </c>
      <c r="BX226" s="197" t="s">
        <v>5787</v>
      </c>
      <c r="BY226" s="197" t="s">
        <v>5787</v>
      </c>
      <c r="BZ226" s="212" t="s">
        <v>5787</v>
      </c>
      <c r="CA226" s="197" t="s">
        <v>5787</v>
      </c>
      <c r="CB226" s="197" t="s">
        <v>5787</v>
      </c>
      <c r="CC226" s="197" t="s">
        <v>5787</v>
      </c>
      <c r="CD226" s="197" t="s">
        <v>5787</v>
      </c>
      <c r="CE226" s="197" t="s">
        <v>5787</v>
      </c>
      <c r="CF226" s="212" t="s">
        <v>5787</v>
      </c>
      <c r="CG226" s="307" t="s">
        <v>6303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6303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5649</v>
      </c>
      <c r="CZ226" s="96">
        <v>43.4</v>
      </c>
      <c r="DA226" s="96">
        <v>3.6</v>
      </c>
      <c r="DB226" s="66">
        <v>35000</v>
      </c>
      <c r="DC226" s="201" t="s">
        <v>5787</v>
      </c>
      <c r="DD226" s="202" t="s">
        <v>5787</v>
      </c>
      <c r="DE226" s="203" t="s">
        <v>5787</v>
      </c>
      <c r="DF226" s="274" t="s">
        <v>5787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4761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24"/>
      <c r="C227" s="324"/>
      <c r="D227" s="342"/>
      <c r="E227" s="345"/>
      <c r="F227" s="318"/>
      <c r="G227" s="333"/>
      <c r="H227" s="333"/>
      <c r="I227" s="333"/>
      <c r="J227" s="291" t="s">
        <v>4409</v>
      </c>
      <c r="K227" s="307" t="s">
        <v>4380</v>
      </c>
      <c r="L227" s="305" t="s">
        <v>5787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5787</v>
      </c>
      <c r="T227" s="59" t="s">
        <v>4417</v>
      </c>
      <c r="U227" s="59" t="s">
        <v>5787</v>
      </c>
      <c r="V227" s="59" t="s">
        <v>4417</v>
      </c>
      <c r="W227" s="59" t="s">
        <v>5787</v>
      </c>
      <c r="X227" s="305" t="s">
        <v>4417</v>
      </c>
      <c r="Y227" s="305" t="s">
        <v>5787</v>
      </c>
      <c r="Z227" s="305" t="s">
        <v>6042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5802</v>
      </c>
      <c r="AX227" s="306" t="s">
        <v>4702</v>
      </c>
      <c r="AY227" s="306">
        <f t="shared" si="125"/>
        <v>32</v>
      </c>
      <c r="AZ227" s="306">
        <v>20</v>
      </c>
      <c r="BA227" s="306">
        <f t="shared" si="126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7"/>
        <v>100</v>
      </c>
      <c r="BG227" s="306" t="s">
        <v>4467</v>
      </c>
      <c r="BH227" s="306" t="s">
        <v>6197</v>
      </c>
      <c r="BI227" s="306" t="s">
        <v>6197</v>
      </c>
      <c r="BJ227" s="306">
        <v>2</v>
      </c>
      <c r="BK227" s="14">
        <v>4</v>
      </c>
      <c r="BL227" s="191" t="s">
        <v>5787</v>
      </c>
      <c r="BM227" s="192" t="s">
        <v>5787</v>
      </c>
      <c r="BN227" s="192" t="s">
        <v>5787</v>
      </c>
      <c r="BO227" s="192" t="s">
        <v>5787</v>
      </c>
      <c r="BP227" s="192" t="s">
        <v>5787</v>
      </c>
      <c r="BQ227" s="192" t="s">
        <v>5787</v>
      </c>
      <c r="BR227" s="192" t="s">
        <v>5787</v>
      </c>
      <c r="BS227" s="192" t="s">
        <v>5787</v>
      </c>
      <c r="BT227" s="191" t="s">
        <v>5787</v>
      </c>
      <c r="BU227" s="192" t="s">
        <v>5787</v>
      </c>
      <c r="BV227" s="192" t="s">
        <v>5787</v>
      </c>
      <c r="BW227" s="192" t="s">
        <v>5787</v>
      </c>
      <c r="BX227" s="192" t="s">
        <v>5787</v>
      </c>
      <c r="BY227" s="192" t="s">
        <v>5787</v>
      </c>
      <c r="BZ227" s="214" t="s">
        <v>5787</v>
      </c>
      <c r="CA227" s="192" t="s">
        <v>5787</v>
      </c>
      <c r="CB227" s="192" t="s">
        <v>5787</v>
      </c>
      <c r="CC227" s="192" t="s">
        <v>5787</v>
      </c>
      <c r="CD227" s="192" t="s">
        <v>5787</v>
      </c>
      <c r="CE227" s="192" t="s">
        <v>5787</v>
      </c>
      <c r="CF227" s="214" t="s">
        <v>5787</v>
      </c>
      <c r="CG227" s="300" t="s">
        <v>6303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6303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5649</v>
      </c>
      <c r="CZ227" s="98">
        <v>43.4</v>
      </c>
      <c r="DA227" s="98">
        <v>3.6</v>
      </c>
      <c r="DB227" s="69">
        <v>35000</v>
      </c>
      <c r="DC227" s="204" t="s">
        <v>5787</v>
      </c>
      <c r="DD227" s="205" t="s">
        <v>5787</v>
      </c>
      <c r="DE227" s="206" t="s">
        <v>5787</v>
      </c>
      <c r="DF227" s="275" t="s">
        <v>5787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5827</v>
      </c>
      <c r="DN227" s="300" t="s">
        <v>4432</v>
      </c>
      <c r="DO227" s="313" t="s">
        <v>4562</v>
      </c>
    </row>
    <row r="228" spans="1:119">
      <c r="A228" s="299">
        <v>223</v>
      </c>
      <c r="B228" s="323">
        <v>31</v>
      </c>
      <c r="C228" s="323">
        <v>2001</v>
      </c>
      <c r="D228" s="340" t="s">
        <v>4673</v>
      </c>
      <c r="E228" s="343" t="s">
        <v>4849</v>
      </c>
      <c r="F228" s="316">
        <v>5</v>
      </c>
      <c r="G228" s="331" t="s">
        <v>5907</v>
      </c>
      <c r="H228" s="331" t="s">
        <v>5897</v>
      </c>
      <c r="I228" s="331" t="s">
        <v>6231</v>
      </c>
      <c r="J228" s="284" t="s">
        <v>6300</v>
      </c>
      <c r="K228" s="299" t="s">
        <v>6354</v>
      </c>
      <c r="L228" s="304" t="s">
        <v>5787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6158</v>
      </c>
      <c r="S228" s="304">
        <v>12</v>
      </c>
      <c r="T228" s="64" t="s">
        <v>4417</v>
      </c>
      <c r="U228" s="64" t="s">
        <v>5787</v>
      </c>
      <c r="V228" s="64" t="s">
        <v>4417</v>
      </c>
      <c r="W228" s="64" t="s">
        <v>5787</v>
      </c>
      <c r="X228" s="304" t="s">
        <v>4417</v>
      </c>
      <c r="Y228" s="304" t="s">
        <v>5787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6310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3"/>
        <v>25.099999999999994</v>
      </c>
      <c r="AV228" s="16">
        <f t="shared" si="124"/>
        <v>25.099999999999994</v>
      </c>
      <c r="AW228" s="307" t="s">
        <v>5802</v>
      </c>
      <c r="AX228" s="305" t="s">
        <v>4559</v>
      </c>
      <c r="AY228" s="305">
        <f t="shared" ref="AY228:AY229" si="128" xml:space="preserve"> 200/AZ228/0.25</f>
        <v>40</v>
      </c>
      <c r="AZ228" s="305">
        <v>20</v>
      </c>
      <c r="BA228" s="305">
        <f t="shared" si="126"/>
        <v>245</v>
      </c>
      <c r="BB228" s="21">
        <v>75</v>
      </c>
      <c r="BC228" s="21">
        <f t="shared" ref="BC228:BC257" si="129">BB228</f>
        <v>75</v>
      </c>
      <c r="BD228" s="21">
        <v>90</v>
      </c>
      <c r="BE228" s="21">
        <v>90</v>
      </c>
      <c r="BF228" s="21">
        <f t="shared" si="127"/>
        <v>260</v>
      </c>
      <c r="BG228" s="305" t="s">
        <v>6302</v>
      </c>
      <c r="BH228" s="305" t="s">
        <v>6197</v>
      </c>
      <c r="BI228" s="305" t="s">
        <v>4462</v>
      </c>
      <c r="BJ228" s="305">
        <v>2</v>
      </c>
      <c r="BK228" s="305">
        <v>6</v>
      </c>
      <c r="BL228" s="196" t="s">
        <v>5787</v>
      </c>
      <c r="BM228" s="197" t="s">
        <v>5787</v>
      </c>
      <c r="BN228" s="197" t="s">
        <v>5787</v>
      </c>
      <c r="BO228" s="197" t="s">
        <v>5787</v>
      </c>
      <c r="BP228" s="197" t="s">
        <v>5787</v>
      </c>
      <c r="BQ228" s="197" t="s">
        <v>5787</v>
      </c>
      <c r="BR228" s="197" t="s">
        <v>5787</v>
      </c>
      <c r="BS228" s="197" t="s">
        <v>5787</v>
      </c>
      <c r="BT228" s="196" t="s">
        <v>5787</v>
      </c>
      <c r="BU228" s="197" t="s">
        <v>5787</v>
      </c>
      <c r="BV228" s="197" t="s">
        <v>5787</v>
      </c>
      <c r="BW228" s="197" t="s">
        <v>5787</v>
      </c>
      <c r="BX228" s="197" t="s">
        <v>5787</v>
      </c>
      <c r="BY228" s="197" t="s">
        <v>5787</v>
      </c>
      <c r="BZ228" s="212" t="s">
        <v>5787</v>
      </c>
      <c r="CA228" s="197" t="s">
        <v>5787</v>
      </c>
      <c r="CB228" s="197" t="s">
        <v>5787</v>
      </c>
      <c r="CC228" s="197" t="s">
        <v>5787</v>
      </c>
      <c r="CD228" s="197" t="s">
        <v>5787</v>
      </c>
      <c r="CE228" s="197" t="s">
        <v>5787</v>
      </c>
      <c r="CF228" s="212" t="s">
        <v>5787</v>
      </c>
      <c r="CG228" s="305" t="s">
        <v>6077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6077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6077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5787</v>
      </c>
      <c r="CZ228" s="199" t="s">
        <v>5787</v>
      </c>
      <c r="DA228" s="199" t="s">
        <v>5787</v>
      </c>
      <c r="DB228" s="200" t="s">
        <v>5787</v>
      </c>
      <c r="DC228" s="198" t="s">
        <v>5787</v>
      </c>
      <c r="DD228" s="199" t="s">
        <v>5787</v>
      </c>
      <c r="DE228" s="200" t="s">
        <v>5787</v>
      </c>
      <c r="DF228" s="274" t="s">
        <v>5787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5827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346"/>
      <c r="C229" s="346"/>
      <c r="D229" s="341"/>
      <c r="E229" s="344"/>
      <c r="F229" s="317"/>
      <c r="G229" s="332"/>
      <c r="H229" s="332"/>
      <c r="I229" s="332"/>
      <c r="J229" s="286" t="s">
        <v>4394</v>
      </c>
      <c r="K229" s="307" t="s">
        <v>6354</v>
      </c>
      <c r="L229" s="305" t="s">
        <v>5787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6158</v>
      </c>
      <c r="S229" s="305">
        <v>12</v>
      </c>
      <c r="T229" s="59" t="s">
        <v>4417</v>
      </c>
      <c r="U229" s="59" t="s">
        <v>5787</v>
      </c>
      <c r="V229" s="59" t="s">
        <v>4417</v>
      </c>
      <c r="W229" s="59" t="s">
        <v>5787</v>
      </c>
      <c r="X229" s="305" t="s">
        <v>4417</v>
      </c>
      <c r="Y229" s="305" t="s">
        <v>5787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6310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3"/>
        <v>25.099999999999994</v>
      </c>
      <c r="AV229" s="21">
        <f t="shared" si="124"/>
        <v>25.099999999999994</v>
      </c>
      <c r="AW229" s="307" t="s">
        <v>5802</v>
      </c>
      <c r="AX229" s="305" t="s">
        <v>4559</v>
      </c>
      <c r="AY229" s="305">
        <f t="shared" si="128"/>
        <v>40</v>
      </c>
      <c r="AZ229" s="305">
        <v>20</v>
      </c>
      <c r="BA229" s="305">
        <f t="shared" si="126"/>
        <v>245</v>
      </c>
      <c r="BB229" s="21">
        <v>75</v>
      </c>
      <c r="BC229" s="21">
        <f t="shared" si="129"/>
        <v>75</v>
      </c>
      <c r="BD229" s="21">
        <v>90</v>
      </c>
      <c r="BE229" s="21">
        <v>90</v>
      </c>
      <c r="BF229" s="21">
        <f t="shared" si="127"/>
        <v>260</v>
      </c>
      <c r="BG229" s="15" t="s">
        <v>6302</v>
      </c>
      <c r="BH229" s="305" t="s">
        <v>6197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6181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5851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6077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6077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6077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5791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5838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346"/>
      <c r="C230" s="346"/>
      <c r="D230" s="341"/>
      <c r="E230" s="344"/>
      <c r="F230" s="317"/>
      <c r="G230" s="332"/>
      <c r="H230" s="332"/>
      <c r="I230" s="332"/>
      <c r="J230" s="286" t="s">
        <v>4395</v>
      </c>
      <c r="K230" s="307" t="s">
        <v>6354</v>
      </c>
      <c r="L230" s="305" t="s">
        <v>5787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6158</v>
      </c>
      <c r="S230" s="305">
        <v>12</v>
      </c>
      <c r="T230" s="59" t="s">
        <v>4417</v>
      </c>
      <c r="U230" s="59" t="s">
        <v>5787</v>
      </c>
      <c r="V230" s="59" t="s">
        <v>4417</v>
      </c>
      <c r="W230" s="59" t="s">
        <v>5787</v>
      </c>
      <c r="X230" s="305" t="s">
        <v>4417</v>
      </c>
      <c r="Y230" s="305" t="s">
        <v>5787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6310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3"/>
        <v>25.099999999999994</v>
      </c>
      <c r="AV230" s="21">
        <f t="shared" si="124"/>
        <v>25.099999999999994</v>
      </c>
      <c r="AW230" s="307" t="s">
        <v>5802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6"/>
        <v>245</v>
      </c>
      <c r="BB230" s="305">
        <v>75</v>
      </c>
      <c r="BC230" s="305">
        <f t="shared" si="129"/>
        <v>75</v>
      </c>
      <c r="BD230" s="21">
        <v>90</v>
      </c>
      <c r="BE230" s="305">
        <v>90</v>
      </c>
      <c r="BF230" s="305">
        <f t="shared" si="127"/>
        <v>260</v>
      </c>
      <c r="BG230" s="305" t="s">
        <v>6302</v>
      </c>
      <c r="BH230" s="305" t="s">
        <v>6197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6181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5851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0">4*PI()*16^2/4</f>
        <v>804.24771931898704</v>
      </c>
      <c r="CE230" s="305">
        <v>25</v>
      </c>
      <c r="CF230" s="119">
        <v>0.01</v>
      </c>
      <c r="CG230" s="305" t="s">
        <v>6077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6077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6077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5791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5838</v>
      </c>
      <c r="DN230" s="305" t="s">
        <v>4432</v>
      </c>
      <c r="DO230" s="312" t="s">
        <v>4562</v>
      </c>
    </row>
    <row r="231" spans="1:119">
      <c r="A231" s="307">
        <v>226</v>
      </c>
      <c r="B231" s="346"/>
      <c r="C231" s="346"/>
      <c r="D231" s="341"/>
      <c r="E231" s="344"/>
      <c r="F231" s="317"/>
      <c r="G231" s="332"/>
      <c r="H231" s="332"/>
      <c r="I231" s="332"/>
      <c r="J231" s="286" t="s">
        <v>4396</v>
      </c>
      <c r="K231" s="307" t="s">
        <v>6354</v>
      </c>
      <c r="L231" s="305" t="s">
        <v>5787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6158</v>
      </c>
      <c r="S231" s="305">
        <v>12</v>
      </c>
      <c r="T231" s="59" t="s">
        <v>4417</v>
      </c>
      <c r="U231" s="59" t="s">
        <v>5787</v>
      </c>
      <c r="V231" s="59" t="s">
        <v>4417</v>
      </c>
      <c r="W231" s="59" t="s">
        <v>5787</v>
      </c>
      <c r="X231" s="305" t="s">
        <v>4417</v>
      </c>
      <c r="Y231" s="305" t="s">
        <v>5787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3"/>
        <v>25.099999999999994</v>
      </c>
      <c r="AV231" s="21">
        <f t="shared" si="124"/>
        <v>25.099999999999994</v>
      </c>
      <c r="AW231" s="307" t="s">
        <v>5802</v>
      </c>
      <c r="AX231" s="305" t="s">
        <v>4559</v>
      </c>
      <c r="AY231" s="21">
        <f t="shared" ref="AY231:AY232" si="131" xml:space="preserve"> 200/AZ231/0.25</f>
        <v>33.333333333333336</v>
      </c>
      <c r="AZ231" s="305">
        <v>24</v>
      </c>
      <c r="BA231" s="305">
        <f t="shared" si="126"/>
        <v>353</v>
      </c>
      <c r="BB231" s="305">
        <v>75</v>
      </c>
      <c r="BC231" s="305">
        <f t="shared" si="129"/>
        <v>75</v>
      </c>
      <c r="BD231" s="21">
        <v>90</v>
      </c>
      <c r="BE231" s="305">
        <v>90</v>
      </c>
      <c r="BF231" s="305">
        <f t="shared" si="127"/>
        <v>260</v>
      </c>
      <c r="BG231" s="305" t="s">
        <v>6302</v>
      </c>
      <c r="BH231" s="305" t="s">
        <v>6197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6181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5851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6077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6077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6077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5791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5838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24"/>
      <c r="C232" s="324"/>
      <c r="D232" s="342"/>
      <c r="E232" s="345"/>
      <c r="F232" s="318"/>
      <c r="G232" s="333"/>
      <c r="H232" s="333"/>
      <c r="I232" s="333"/>
      <c r="J232" s="285" t="s">
        <v>4397</v>
      </c>
      <c r="K232" s="307" t="s">
        <v>6354</v>
      </c>
      <c r="L232" s="305" t="s">
        <v>5787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6158</v>
      </c>
      <c r="S232" s="305">
        <v>12</v>
      </c>
      <c r="T232" s="59" t="s">
        <v>4417</v>
      </c>
      <c r="U232" s="59" t="s">
        <v>5787</v>
      </c>
      <c r="V232" s="59" t="s">
        <v>4417</v>
      </c>
      <c r="W232" s="59" t="s">
        <v>5787</v>
      </c>
      <c r="X232" s="305" t="s">
        <v>4417</v>
      </c>
      <c r="Y232" s="305" t="s">
        <v>5787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3"/>
        <v>24.850000000000023</v>
      </c>
      <c r="AV232" s="23">
        <f t="shared" si="124"/>
        <v>24.850000000000023</v>
      </c>
      <c r="AW232" s="300" t="s">
        <v>5802</v>
      </c>
      <c r="AX232" s="305" t="s">
        <v>4559</v>
      </c>
      <c r="AY232" s="21">
        <f t="shared" si="131"/>
        <v>33.333333333333336</v>
      </c>
      <c r="AZ232" s="306">
        <v>24</v>
      </c>
      <c r="BA232" s="306">
        <f t="shared" si="126"/>
        <v>353</v>
      </c>
      <c r="BB232" s="306">
        <v>80</v>
      </c>
      <c r="BC232" s="306">
        <f t="shared" si="129"/>
        <v>80</v>
      </c>
      <c r="BD232" s="23">
        <v>90</v>
      </c>
      <c r="BE232" s="306">
        <v>90</v>
      </c>
      <c r="BF232" s="306">
        <f t="shared" si="127"/>
        <v>328</v>
      </c>
      <c r="BG232" s="306" t="s">
        <v>6302</v>
      </c>
      <c r="BH232" s="306" t="s">
        <v>6197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6181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5851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6077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6077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6077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5791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5827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16">
        <v>32</v>
      </c>
      <c r="C233" s="316">
        <v>2001</v>
      </c>
      <c r="D233" s="316" t="s">
        <v>5971</v>
      </c>
      <c r="E233" s="316" t="s">
        <v>5979</v>
      </c>
      <c r="F233" s="316">
        <v>3</v>
      </c>
      <c r="G233" s="316" t="s">
        <v>5973</v>
      </c>
      <c r="H233" s="316" t="s">
        <v>5978</v>
      </c>
      <c r="I233" s="316" t="s">
        <v>4738</v>
      </c>
      <c r="J233" s="284" t="s">
        <v>5972</v>
      </c>
      <c r="K233" s="299" t="s">
        <v>4380</v>
      </c>
      <c r="L233" s="304" t="s">
        <v>5787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5787</v>
      </c>
      <c r="T233" s="64" t="s">
        <v>4417</v>
      </c>
      <c r="U233" s="64" t="s">
        <v>5787</v>
      </c>
      <c r="V233" s="64" t="s">
        <v>4417</v>
      </c>
      <c r="W233" s="64" t="s">
        <v>5787</v>
      </c>
      <c r="X233" s="304" t="s">
        <v>4417</v>
      </c>
      <c r="Y233" s="304" t="s">
        <v>5787</v>
      </c>
      <c r="Z233" s="304" t="s">
        <v>4555</v>
      </c>
      <c r="AA233" s="17">
        <v>5</v>
      </c>
      <c r="AB233" s="232">
        <v>236</v>
      </c>
      <c r="AC233" s="17" t="s">
        <v>5787</v>
      </c>
      <c r="AD233" s="194" t="s">
        <v>5787</v>
      </c>
      <c r="AE233" s="195" t="s">
        <v>5787</v>
      </c>
      <c r="AF233" s="195" t="s">
        <v>5787</v>
      </c>
      <c r="AG233" s="195" t="s">
        <v>5787</v>
      </c>
      <c r="AH233" s="195" t="s">
        <v>5787</v>
      </c>
      <c r="AI233" s="195" t="s">
        <v>5787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5802</v>
      </c>
      <c r="AX233" s="304" t="s">
        <v>5976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6197</v>
      </c>
      <c r="BI233" s="304" t="s">
        <v>6197</v>
      </c>
      <c r="BJ233" s="304">
        <v>2</v>
      </c>
      <c r="BK233" s="47">
        <v>4</v>
      </c>
      <c r="BL233" s="194" t="s">
        <v>5787</v>
      </c>
      <c r="BM233" s="195" t="s">
        <v>5787</v>
      </c>
      <c r="BN233" s="195" t="s">
        <v>5787</v>
      </c>
      <c r="BO233" s="195" t="s">
        <v>5787</v>
      </c>
      <c r="BP233" s="195" t="s">
        <v>5787</v>
      </c>
      <c r="BQ233" s="195" t="s">
        <v>5787</v>
      </c>
      <c r="BR233" s="195" t="s">
        <v>5787</v>
      </c>
      <c r="BS233" s="195" t="s">
        <v>5787</v>
      </c>
      <c r="BT233" s="194" t="s">
        <v>5787</v>
      </c>
      <c r="BU233" s="195" t="s">
        <v>5787</v>
      </c>
      <c r="BV233" s="195" t="s">
        <v>5787</v>
      </c>
      <c r="BW233" s="195" t="s">
        <v>5787</v>
      </c>
      <c r="BX233" s="195" t="s">
        <v>5787</v>
      </c>
      <c r="BY233" s="195" t="s">
        <v>5787</v>
      </c>
      <c r="BZ233" s="213" t="s">
        <v>5787</v>
      </c>
      <c r="CA233" s="194" t="s">
        <v>5787</v>
      </c>
      <c r="CB233" s="195" t="s">
        <v>5787</v>
      </c>
      <c r="CC233" s="195" t="s">
        <v>5787</v>
      </c>
      <c r="CD233" s="195" t="s">
        <v>5787</v>
      </c>
      <c r="CE233" s="195" t="s">
        <v>5787</v>
      </c>
      <c r="CF233" s="213" t="s">
        <v>5787</v>
      </c>
      <c r="CG233" s="195" t="s">
        <v>5787</v>
      </c>
      <c r="CH233" s="195" t="s">
        <v>5787</v>
      </c>
      <c r="CI233" s="195" t="s">
        <v>5787</v>
      </c>
      <c r="CJ233" s="195" t="s">
        <v>5787</v>
      </c>
      <c r="CK233" s="195" t="s">
        <v>5787</v>
      </c>
      <c r="CL233" s="200" t="s">
        <v>5787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5787</v>
      </c>
      <c r="CZ233" s="199" t="s">
        <v>5787</v>
      </c>
      <c r="DA233" s="199" t="s">
        <v>5787</v>
      </c>
      <c r="DB233" s="200" t="s">
        <v>5787</v>
      </c>
      <c r="DC233" s="198" t="s">
        <v>5787</v>
      </c>
      <c r="DD233" s="199" t="s">
        <v>5787</v>
      </c>
      <c r="DE233" s="200" t="s">
        <v>5787</v>
      </c>
      <c r="DF233" s="273" t="s">
        <v>5787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5977</v>
      </c>
      <c r="DN233" s="301" t="s">
        <v>4432</v>
      </c>
      <c r="DO233" s="311" t="s">
        <v>6009</v>
      </c>
    </row>
    <row r="234" spans="1:119">
      <c r="A234" s="307">
        <v>229</v>
      </c>
      <c r="B234" s="317"/>
      <c r="C234" s="317"/>
      <c r="D234" s="317"/>
      <c r="E234" s="317"/>
      <c r="F234" s="317"/>
      <c r="G234" s="317"/>
      <c r="H234" s="317"/>
      <c r="I234" s="317"/>
      <c r="J234" s="286" t="s">
        <v>5974</v>
      </c>
      <c r="K234" s="307" t="s">
        <v>4380</v>
      </c>
      <c r="L234" s="305" t="s">
        <v>5787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5787</v>
      </c>
      <c r="T234" s="59" t="s">
        <v>4417</v>
      </c>
      <c r="U234" s="59" t="s">
        <v>5787</v>
      </c>
      <c r="V234" s="59" t="s">
        <v>4417</v>
      </c>
      <c r="W234" s="59" t="s">
        <v>5787</v>
      </c>
      <c r="X234" s="305" t="s">
        <v>4417</v>
      </c>
      <c r="Y234" s="305" t="s">
        <v>5787</v>
      </c>
      <c r="Z234" s="305" t="s">
        <v>4555</v>
      </c>
      <c r="AA234" s="18">
        <v>5</v>
      </c>
      <c r="AB234" s="223">
        <v>166</v>
      </c>
      <c r="AC234" s="18" t="s">
        <v>5787</v>
      </c>
      <c r="AD234" s="196" t="s">
        <v>5787</v>
      </c>
      <c r="AE234" s="197" t="s">
        <v>5787</v>
      </c>
      <c r="AF234" s="197" t="s">
        <v>5787</v>
      </c>
      <c r="AG234" s="197" t="s">
        <v>5787</v>
      </c>
      <c r="AH234" s="197" t="s">
        <v>5787</v>
      </c>
      <c r="AI234" s="197" t="s">
        <v>5787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5802</v>
      </c>
      <c r="AX234" s="305" t="s">
        <v>5976</v>
      </c>
      <c r="AY234" s="309">
        <f t="shared" ref="AY234:AY235" si="132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6197</v>
      </c>
      <c r="BI234" s="305" t="s">
        <v>6197</v>
      </c>
      <c r="BJ234" s="305">
        <v>2</v>
      </c>
      <c r="BK234" s="48">
        <v>4</v>
      </c>
      <c r="BL234" s="196" t="s">
        <v>5787</v>
      </c>
      <c r="BM234" s="197" t="s">
        <v>5787</v>
      </c>
      <c r="BN234" s="197" t="s">
        <v>5787</v>
      </c>
      <c r="BO234" s="197" t="s">
        <v>5787</v>
      </c>
      <c r="BP234" s="197" t="s">
        <v>5787</v>
      </c>
      <c r="BQ234" s="197" t="s">
        <v>5787</v>
      </c>
      <c r="BR234" s="197" t="s">
        <v>5787</v>
      </c>
      <c r="BS234" s="197" t="s">
        <v>5787</v>
      </c>
      <c r="BT234" s="196" t="s">
        <v>5787</v>
      </c>
      <c r="BU234" s="197" t="s">
        <v>5787</v>
      </c>
      <c r="BV234" s="197" t="s">
        <v>5787</v>
      </c>
      <c r="BW234" s="197" t="s">
        <v>5787</v>
      </c>
      <c r="BX234" s="197" t="s">
        <v>5787</v>
      </c>
      <c r="BY234" s="197" t="s">
        <v>5787</v>
      </c>
      <c r="BZ234" s="212" t="s">
        <v>5787</v>
      </c>
      <c r="CA234" s="196" t="s">
        <v>5787</v>
      </c>
      <c r="CB234" s="197" t="s">
        <v>5787</v>
      </c>
      <c r="CC234" s="197" t="s">
        <v>5787</v>
      </c>
      <c r="CD234" s="197" t="s">
        <v>5787</v>
      </c>
      <c r="CE234" s="197" t="s">
        <v>5787</v>
      </c>
      <c r="CF234" s="212" t="s">
        <v>5787</v>
      </c>
      <c r="CG234" s="197" t="s">
        <v>5787</v>
      </c>
      <c r="CH234" s="197" t="s">
        <v>5787</v>
      </c>
      <c r="CI234" s="197" t="s">
        <v>5787</v>
      </c>
      <c r="CJ234" s="197" t="s">
        <v>5787</v>
      </c>
      <c r="CK234" s="197" t="s">
        <v>5787</v>
      </c>
      <c r="CL234" s="203" t="s">
        <v>5787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5787</v>
      </c>
      <c r="CZ234" s="202" t="s">
        <v>5787</v>
      </c>
      <c r="DA234" s="202" t="s">
        <v>5787</v>
      </c>
      <c r="DB234" s="203" t="s">
        <v>5787</v>
      </c>
      <c r="DC234" s="201" t="s">
        <v>5787</v>
      </c>
      <c r="DD234" s="202" t="s">
        <v>5787</v>
      </c>
      <c r="DE234" s="203" t="s">
        <v>5787</v>
      </c>
      <c r="DF234" s="274" t="s">
        <v>5787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5977</v>
      </c>
      <c r="DN234" s="302" t="s">
        <v>4432</v>
      </c>
      <c r="DO234" s="312" t="s">
        <v>6009</v>
      </c>
    </row>
    <row r="235" spans="1:119" ht="16.2" thickBot="1">
      <c r="A235" s="300">
        <v>230</v>
      </c>
      <c r="B235" s="318"/>
      <c r="C235" s="318"/>
      <c r="D235" s="318"/>
      <c r="E235" s="318"/>
      <c r="F235" s="318"/>
      <c r="G235" s="318"/>
      <c r="H235" s="318"/>
      <c r="I235" s="318"/>
      <c r="J235" s="285" t="s">
        <v>5975</v>
      </c>
      <c r="K235" s="300" t="s">
        <v>4380</v>
      </c>
      <c r="L235" s="306" t="s">
        <v>5787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5787</v>
      </c>
      <c r="T235" s="86" t="s">
        <v>4417</v>
      </c>
      <c r="U235" s="86" t="s">
        <v>5787</v>
      </c>
      <c r="V235" s="86" t="s">
        <v>4417</v>
      </c>
      <c r="W235" s="86" t="s">
        <v>5787</v>
      </c>
      <c r="X235" s="306" t="s">
        <v>4417</v>
      </c>
      <c r="Y235" s="306" t="s">
        <v>5787</v>
      </c>
      <c r="Z235" s="306" t="s">
        <v>4555</v>
      </c>
      <c r="AA235" s="14">
        <v>5</v>
      </c>
      <c r="AB235" s="228">
        <v>97</v>
      </c>
      <c r="AC235" s="14" t="s">
        <v>5787</v>
      </c>
      <c r="AD235" s="191" t="s">
        <v>5787</v>
      </c>
      <c r="AE235" s="192" t="s">
        <v>5787</v>
      </c>
      <c r="AF235" s="192" t="s">
        <v>5787</v>
      </c>
      <c r="AG235" s="192" t="s">
        <v>5787</v>
      </c>
      <c r="AH235" s="192" t="s">
        <v>5787</v>
      </c>
      <c r="AI235" s="192" t="s">
        <v>5787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5802</v>
      </c>
      <c r="AX235" s="306" t="s">
        <v>5976</v>
      </c>
      <c r="AY235" s="306">
        <f t="shared" si="132"/>
        <v>8</v>
      </c>
      <c r="AZ235" s="310">
        <v>20</v>
      </c>
      <c r="BA235" s="310">
        <f t="shared" ref="BA235" si="133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6197</v>
      </c>
      <c r="BI235" s="306" t="s">
        <v>6197</v>
      </c>
      <c r="BJ235" s="306">
        <v>2</v>
      </c>
      <c r="BK235" s="49">
        <v>4</v>
      </c>
      <c r="BL235" s="191" t="s">
        <v>5787</v>
      </c>
      <c r="BM235" s="192" t="s">
        <v>5787</v>
      </c>
      <c r="BN235" s="192" t="s">
        <v>5787</v>
      </c>
      <c r="BO235" s="192" t="s">
        <v>5787</v>
      </c>
      <c r="BP235" s="192" t="s">
        <v>5787</v>
      </c>
      <c r="BQ235" s="192" t="s">
        <v>5787</v>
      </c>
      <c r="BR235" s="192" t="s">
        <v>5787</v>
      </c>
      <c r="BS235" s="192" t="s">
        <v>5787</v>
      </c>
      <c r="BT235" s="191" t="s">
        <v>5787</v>
      </c>
      <c r="BU235" s="192" t="s">
        <v>5787</v>
      </c>
      <c r="BV235" s="192" t="s">
        <v>5787</v>
      </c>
      <c r="BW235" s="192" t="s">
        <v>5787</v>
      </c>
      <c r="BX235" s="192" t="s">
        <v>5787</v>
      </c>
      <c r="BY235" s="192" t="s">
        <v>5787</v>
      </c>
      <c r="BZ235" s="214" t="s">
        <v>5787</v>
      </c>
      <c r="CA235" s="191" t="s">
        <v>5787</v>
      </c>
      <c r="CB235" s="192" t="s">
        <v>5787</v>
      </c>
      <c r="CC235" s="192" t="s">
        <v>5787</v>
      </c>
      <c r="CD235" s="192" t="s">
        <v>5787</v>
      </c>
      <c r="CE235" s="192" t="s">
        <v>5787</v>
      </c>
      <c r="CF235" s="214" t="s">
        <v>5787</v>
      </c>
      <c r="CG235" s="192" t="s">
        <v>5787</v>
      </c>
      <c r="CH235" s="192" t="s">
        <v>5787</v>
      </c>
      <c r="CI235" s="192" t="s">
        <v>5787</v>
      </c>
      <c r="CJ235" s="192" t="s">
        <v>5787</v>
      </c>
      <c r="CK235" s="192" t="s">
        <v>5787</v>
      </c>
      <c r="CL235" s="206" t="s">
        <v>5787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5787</v>
      </c>
      <c r="CZ235" s="205" t="s">
        <v>5787</v>
      </c>
      <c r="DA235" s="205" t="s">
        <v>5787</v>
      </c>
      <c r="DB235" s="206" t="s">
        <v>5787</v>
      </c>
      <c r="DC235" s="204" t="s">
        <v>5787</v>
      </c>
      <c r="DD235" s="205" t="s">
        <v>5787</v>
      </c>
      <c r="DE235" s="206" t="s">
        <v>5787</v>
      </c>
      <c r="DF235" s="275" t="s">
        <v>5787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5977</v>
      </c>
      <c r="DN235" s="303" t="s">
        <v>4432</v>
      </c>
      <c r="DO235" s="313" t="s">
        <v>6009</v>
      </c>
    </row>
    <row r="236" spans="1:119">
      <c r="A236" s="299">
        <v>231</v>
      </c>
      <c r="B236" s="316">
        <v>33</v>
      </c>
      <c r="C236" s="316">
        <v>2002</v>
      </c>
      <c r="D236" s="340" t="s">
        <v>4674</v>
      </c>
      <c r="E236" s="343" t="s">
        <v>4867</v>
      </c>
      <c r="F236" s="316">
        <v>16</v>
      </c>
      <c r="G236" s="331" t="s">
        <v>5911</v>
      </c>
      <c r="H236" s="331" t="s">
        <v>5910</v>
      </c>
      <c r="I236" s="331" t="s">
        <v>6232</v>
      </c>
      <c r="J236" s="284" t="s">
        <v>5933</v>
      </c>
      <c r="K236" s="299" t="s">
        <v>6356</v>
      </c>
      <c r="L236" s="304" t="s">
        <v>6052</v>
      </c>
      <c r="M236" s="299" t="s">
        <v>4505</v>
      </c>
      <c r="N236" s="304" t="s">
        <v>4699</v>
      </c>
      <c r="O236" s="17" t="s">
        <v>4503</v>
      </c>
      <c r="P236" s="304" t="s">
        <v>6301</v>
      </c>
      <c r="Q236" s="304" t="s">
        <v>4417</v>
      </c>
      <c r="R236" s="304" t="s">
        <v>4417</v>
      </c>
      <c r="S236" s="304" t="s">
        <v>5787</v>
      </c>
      <c r="T236" s="64" t="s">
        <v>4417</v>
      </c>
      <c r="U236" s="64" t="s">
        <v>5787</v>
      </c>
      <c r="V236" s="64" t="s">
        <v>4417</v>
      </c>
      <c r="W236" s="64" t="s">
        <v>5787</v>
      </c>
      <c r="X236" s="304" t="s">
        <v>4417</v>
      </c>
      <c r="Y236" s="304" t="s">
        <v>5787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6313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6314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3"/>
        <v>10.5</v>
      </c>
      <c r="AV236" s="16">
        <f t="shared" si="124"/>
        <v>10.5</v>
      </c>
      <c r="AW236" s="299" t="s">
        <v>5802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6"/>
        <v>245</v>
      </c>
      <c r="BB236" s="16">
        <f t="shared" ref="BB236:BB251" si="134">60-AV236-AM236/2</f>
        <v>46.1</v>
      </c>
      <c r="BC236" s="16">
        <f t="shared" si="129"/>
        <v>46.1</v>
      </c>
      <c r="BD236" s="16">
        <v>0</v>
      </c>
      <c r="BE236" s="16">
        <v>90</v>
      </c>
      <c r="BF236" s="16">
        <f t="shared" si="127"/>
        <v>182.8</v>
      </c>
      <c r="BG236" s="22" t="s">
        <v>6302</v>
      </c>
      <c r="BH236" s="304" t="s">
        <v>6197</v>
      </c>
      <c r="BI236" s="304" t="s">
        <v>6197</v>
      </c>
      <c r="BJ236" s="304">
        <v>2</v>
      </c>
      <c r="BK236" s="304">
        <v>4</v>
      </c>
      <c r="BL236" s="194" t="s">
        <v>5787</v>
      </c>
      <c r="BM236" s="195" t="s">
        <v>5787</v>
      </c>
      <c r="BN236" s="195" t="s">
        <v>5787</v>
      </c>
      <c r="BO236" s="195" t="s">
        <v>5787</v>
      </c>
      <c r="BP236" s="195" t="s">
        <v>5787</v>
      </c>
      <c r="BQ236" s="195" t="s">
        <v>5787</v>
      </c>
      <c r="BR236" s="195" t="s">
        <v>5787</v>
      </c>
      <c r="BS236" s="195" t="s">
        <v>5787</v>
      </c>
      <c r="BT236" s="194" t="s">
        <v>5787</v>
      </c>
      <c r="BU236" s="195" t="s">
        <v>5787</v>
      </c>
      <c r="BV236" s="195" t="s">
        <v>5787</v>
      </c>
      <c r="BW236" s="195" t="s">
        <v>5787</v>
      </c>
      <c r="BX236" s="195" t="s">
        <v>5787</v>
      </c>
      <c r="BY236" s="195" t="s">
        <v>5787</v>
      </c>
      <c r="BZ236" s="213" t="s">
        <v>5787</v>
      </c>
      <c r="CA236" s="195" t="s">
        <v>5787</v>
      </c>
      <c r="CB236" s="195" t="s">
        <v>5787</v>
      </c>
      <c r="CC236" s="195" t="s">
        <v>5787</v>
      </c>
      <c r="CD236" s="195" t="s">
        <v>5787</v>
      </c>
      <c r="CE236" s="195" t="s">
        <v>5787</v>
      </c>
      <c r="CF236" s="213" t="s">
        <v>5787</v>
      </c>
      <c r="CG236" s="64" t="s">
        <v>5660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5660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5660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5787</v>
      </c>
      <c r="CZ236" s="199" t="s">
        <v>5787</v>
      </c>
      <c r="DA236" s="199" t="s">
        <v>5787</v>
      </c>
      <c r="DB236" s="200" t="s">
        <v>5787</v>
      </c>
      <c r="DC236" s="198" t="s">
        <v>5787</v>
      </c>
      <c r="DD236" s="199" t="s">
        <v>5787</v>
      </c>
      <c r="DE236" s="200" t="s">
        <v>5787</v>
      </c>
      <c r="DF236" s="273" t="s">
        <v>5787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5834</v>
      </c>
      <c r="DN236" s="299" t="s">
        <v>4432</v>
      </c>
      <c r="DO236" s="311" t="s">
        <v>4562</v>
      </c>
    </row>
    <row r="237" spans="1:119">
      <c r="A237" s="307">
        <v>232</v>
      </c>
      <c r="B237" s="317"/>
      <c r="C237" s="317"/>
      <c r="D237" s="341"/>
      <c r="E237" s="344"/>
      <c r="F237" s="317"/>
      <c r="G237" s="332"/>
      <c r="H237" s="332"/>
      <c r="I237" s="332"/>
      <c r="J237" s="286" t="s">
        <v>5934</v>
      </c>
      <c r="K237" s="307" t="s">
        <v>6356</v>
      </c>
      <c r="L237" s="305" t="s">
        <v>6052</v>
      </c>
      <c r="M237" s="307" t="s">
        <v>4505</v>
      </c>
      <c r="N237" s="305" t="s">
        <v>4699</v>
      </c>
      <c r="O237" s="18" t="s">
        <v>4503</v>
      </c>
      <c r="P237" s="305" t="s">
        <v>6301</v>
      </c>
      <c r="Q237" s="305" t="s">
        <v>4417</v>
      </c>
      <c r="R237" s="305" t="s">
        <v>4417</v>
      </c>
      <c r="S237" s="305" t="s">
        <v>5787</v>
      </c>
      <c r="T237" s="59" t="s">
        <v>4417</v>
      </c>
      <c r="U237" s="59" t="s">
        <v>5787</v>
      </c>
      <c r="V237" s="59" t="s">
        <v>4417</v>
      </c>
      <c r="W237" s="59" t="s">
        <v>5787</v>
      </c>
      <c r="X237" s="305" t="s">
        <v>4417</v>
      </c>
      <c r="Y237" s="305" t="s">
        <v>5787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6313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6314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3"/>
        <v>10.5</v>
      </c>
      <c r="AV237" s="58">
        <f t="shared" si="124"/>
        <v>10.5</v>
      </c>
      <c r="AW237" s="307" t="s">
        <v>5802</v>
      </c>
      <c r="AX237" s="305" t="s">
        <v>4712</v>
      </c>
      <c r="AY237" s="305">
        <f t="shared" ref="AY237:AY249" si="135" xml:space="preserve"> 50/AZ237/0.25</f>
        <v>10</v>
      </c>
      <c r="AZ237" s="305">
        <v>20</v>
      </c>
      <c r="BA237" s="305">
        <f t="shared" si="126"/>
        <v>245</v>
      </c>
      <c r="BB237" s="21">
        <f t="shared" si="134"/>
        <v>46.1</v>
      </c>
      <c r="BC237" s="21">
        <f t="shared" si="129"/>
        <v>46.1</v>
      </c>
      <c r="BD237" s="21">
        <v>0</v>
      </c>
      <c r="BE237" s="21">
        <v>90</v>
      </c>
      <c r="BF237" s="21">
        <f t="shared" si="127"/>
        <v>182.8</v>
      </c>
      <c r="BG237" s="15" t="s">
        <v>6302</v>
      </c>
      <c r="BH237" s="305" t="s">
        <v>6197</v>
      </c>
      <c r="BI237" s="305" t="s">
        <v>6197</v>
      </c>
      <c r="BJ237" s="305">
        <v>2</v>
      </c>
      <c r="BK237" s="305">
        <v>4</v>
      </c>
      <c r="BL237" s="196" t="s">
        <v>5787</v>
      </c>
      <c r="BM237" s="197" t="s">
        <v>5787</v>
      </c>
      <c r="BN237" s="197" t="s">
        <v>5787</v>
      </c>
      <c r="BO237" s="197" t="s">
        <v>5787</v>
      </c>
      <c r="BP237" s="197" t="s">
        <v>5787</v>
      </c>
      <c r="BQ237" s="197" t="s">
        <v>5787</v>
      </c>
      <c r="BR237" s="197" t="s">
        <v>5787</v>
      </c>
      <c r="BS237" s="197" t="s">
        <v>5787</v>
      </c>
      <c r="BT237" s="196" t="s">
        <v>5787</v>
      </c>
      <c r="BU237" s="197" t="s">
        <v>5787</v>
      </c>
      <c r="BV237" s="197" t="s">
        <v>5787</v>
      </c>
      <c r="BW237" s="197" t="s">
        <v>5787</v>
      </c>
      <c r="BX237" s="197" t="s">
        <v>5787</v>
      </c>
      <c r="BY237" s="197" t="s">
        <v>5787</v>
      </c>
      <c r="BZ237" s="212" t="s">
        <v>5787</v>
      </c>
      <c r="CA237" s="197" t="s">
        <v>5787</v>
      </c>
      <c r="CB237" s="197" t="s">
        <v>5787</v>
      </c>
      <c r="CC237" s="197" t="s">
        <v>5787</v>
      </c>
      <c r="CD237" s="197" t="s">
        <v>5787</v>
      </c>
      <c r="CE237" s="197" t="s">
        <v>5787</v>
      </c>
      <c r="CF237" s="212" t="s">
        <v>5787</v>
      </c>
      <c r="CG237" s="59" t="s">
        <v>5660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5660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5660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5787</v>
      </c>
      <c r="CZ237" s="202" t="s">
        <v>5787</v>
      </c>
      <c r="DA237" s="202" t="s">
        <v>5787</v>
      </c>
      <c r="DB237" s="203" t="s">
        <v>5787</v>
      </c>
      <c r="DC237" s="201" t="s">
        <v>5787</v>
      </c>
      <c r="DD237" s="202" t="s">
        <v>5787</v>
      </c>
      <c r="DE237" s="203" t="s">
        <v>5787</v>
      </c>
      <c r="DF237" s="274" t="s">
        <v>5787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5839</v>
      </c>
      <c r="DN237" s="307" t="s">
        <v>4432</v>
      </c>
      <c r="DO237" s="312" t="s">
        <v>4562</v>
      </c>
    </row>
    <row r="238" spans="1:119">
      <c r="A238" s="307">
        <v>233</v>
      </c>
      <c r="B238" s="317"/>
      <c r="C238" s="317"/>
      <c r="D238" s="341"/>
      <c r="E238" s="344"/>
      <c r="F238" s="317"/>
      <c r="G238" s="332"/>
      <c r="H238" s="332"/>
      <c r="I238" s="332"/>
      <c r="J238" s="286" t="s">
        <v>5935</v>
      </c>
      <c r="K238" s="307" t="s">
        <v>6354</v>
      </c>
      <c r="L238" s="305" t="s">
        <v>5787</v>
      </c>
      <c r="M238" s="307" t="s">
        <v>4505</v>
      </c>
      <c r="N238" s="305" t="s">
        <v>4699</v>
      </c>
      <c r="O238" s="18" t="s">
        <v>4503</v>
      </c>
      <c r="P238" s="305" t="s">
        <v>6301</v>
      </c>
      <c r="Q238" s="305" t="s">
        <v>4417</v>
      </c>
      <c r="R238" s="305" t="s">
        <v>4417</v>
      </c>
      <c r="S238" s="305" t="s">
        <v>5787</v>
      </c>
      <c r="T238" s="59" t="s">
        <v>4417</v>
      </c>
      <c r="U238" s="59" t="s">
        <v>5787</v>
      </c>
      <c r="V238" s="59" t="s">
        <v>4417</v>
      </c>
      <c r="W238" s="59" t="s">
        <v>5787</v>
      </c>
      <c r="X238" s="305" t="s">
        <v>4417</v>
      </c>
      <c r="Y238" s="305" t="s">
        <v>5787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3"/>
        <v>9.5</v>
      </c>
      <c r="AV238" s="21">
        <f t="shared" si="124"/>
        <v>9.5</v>
      </c>
      <c r="AW238" s="307" t="s">
        <v>5802</v>
      </c>
      <c r="AX238" s="305" t="s">
        <v>4712</v>
      </c>
      <c r="AY238" s="305">
        <f t="shared" si="135"/>
        <v>10</v>
      </c>
      <c r="AZ238" s="305">
        <v>20</v>
      </c>
      <c r="BA238" s="305">
        <f t="shared" si="126"/>
        <v>245</v>
      </c>
      <c r="BB238" s="21">
        <f t="shared" si="134"/>
        <v>45.05</v>
      </c>
      <c r="BC238" s="21">
        <f t="shared" si="129"/>
        <v>45.05</v>
      </c>
      <c r="BD238" s="21">
        <v>0</v>
      </c>
      <c r="BE238" s="21">
        <v>90</v>
      </c>
      <c r="BF238" s="21">
        <f t="shared" si="127"/>
        <v>184.89999999999998</v>
      </c>
      <c r="BG238" s="15" t="s">
        <v>6302</v>
      </c>
      <c r="BH238" s="305" t="s">
        <v>6197</v>
      </c>
      <c r="BI238" s="305" t="s">
        <v>6197</v>
      </c>
      <c r="BJ238" s="305">
        <v>2</v>
      </c>
      <c r="BK238" s="305">
        <v>4</v>
      </c>
      <c r="BL238" s="196" t="s">
        <v>5787</v>
      </c>
      <c r="BM238" s="197" t="s">
        <v>5787</v>
      </c>
      <c r="BN238" s="197" t="s">
        <v>5787</v>
      </c>
      <c r="BO238" s="197" t="s">
        <v>5787</v>
      </c>
      <c r="BP238" s="197" t="s">
        <v>5787</v>
      </c>
      <c r="BQ238" s="197" t="s">
        <v>5787</v>
      </c>
      <c r="BR238" s="197" t="s">
        <v>5787</v>
      </c>
      <c r="BS238" s="197" t="s">
        <v>5787</v>
      </c>
      <c r="BT238" s="196" t="s">
        <v>5787</v>
      </c>
      <c r="BU238" s="197" t="s">
        <v>5787</v>
      </c>
      <c r="BV238" s="197" t="s">
        <v>5787</v>
      </c>
      <c r="BW238" s="197" t="s">
        <v>5787</v>
      </c>
      <c r="BX238" s="197" t="s">
        <v>5787</v>
      </c>
      <c r="BY238" s="197" t="s">
        <v>5787</v>
      </c>
      <c r="BZ238" s="212" t="s">
        <v>5787</v>
      </c>
      <c r="CA238" s="197" t="s">
        <v>5787</v>
      </c>
      <c r="CB238" s="197" t="s">
        <v>5787</v>
      </c>
      <c r="CC238" s="197" t="s">
        <v>5787</v>
      </c>
      <c r="CD238" s="197" t="s">
        <v>5787</v>
      </c>
      <c r="CE238" s="197" t="s">
        <v>5787</v>
      </c>
      <c r="CF238" s="212" t="s">
        <v>5787</v>
      </c>
      <c r="CG238" s="59" t="s">
        <v>5660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5660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5660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5787</v>
      </c>
      <c r="CZ238" s="202" t="s">
        <v>5787</v>
      </c>
      <c r="DA238" s="202" t="s">
        <v>5787</v>
      </c>
      <c r="DB238" s="203" t="s">
        <v>5787</v>
      </c>
      <c r="DC238" s="201" t="s">
        <v>5787</v>
      </c>
      <c r="DD238" s="202" t="s">
        <v>5787</v>
      </c>
      <c r="DE238" s="203" t="s">
        <v>5787</v>
      </c>
      <c r="DF238" s="274" t="s">
        <v>5787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5839</v>
      </c>
      <c r="DN238" s="307" t="s">
        <v>4432</v>
      </c>
      <c r="DO238" s="312" t="s">
        <v>4562</v>
      </c>
    </row>
    <row r="239" spans="1:119">
      <c r="A239" s="307">
        <v>234</v>
      </c>
      <c r="B239" s="317"/>
      <c r="C239" s="317"/>
      <c r="D239" s="341"/>
      <c r="E239" s="344"/>
      <c r="F239" s="317"/>
      <c r="G239" s="332"/>
      <c r="H239" s="332"/>
      <c r="I239" s="332"/>
      <c r="J239" s="286" t="s">
        <v>5936</v>
      </c>
      <c r="K239" s="307" t="s">
        <v>6356</v>
      </c>
      <c r="L239" s="305" t="s">
        <v>6052</v>
      </c>
      <c r="M239" s="307" t="s">
        <v>4505</v>
      </c>
      <c r="N239" s="305" t="s">
        <v>4699</v>
      </c>
      <c r="O239" s="18" t="s">
        <v>4503</v>
      </c>
      <c r="P239" s="305" t="s">
        <v>6301</v>
      </c>
      <c r="Q239" s="305" t="s">
        <v>4417</v>
      </c>
      <c r="R239" s="305" t="s">
        <v>4417</v>
      </c>
      <c r="S239" s="305" t="s">
        <v>5787</v>
      </c>
      <c r="T239" s="59" t="s">
        <v>4417</v>
      </c>
      <c r="U239" s="59" t="s">
        <v>5787</v>
      </c>
      <c r="V239" s="59" t="s">
        <v>4417</v>
      </c>
      <c r="W239" s="59" t="s">
        <v>5787</v>
      </c>
      <c r="X239" s="305" t="s">
        <v>4417</v>
      </c>
      <c r="Y239" s="305" t="s">
        <v>5787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3"/>
        <v>9.5</v>
      </c>
      <c r="AV239" s="21">
        <f t="shared" si="124"/>
        <v>9.5</v>
      </c>
      <c r="AW239" s="307" t="s">
        <v>5802</v>
      </c>
      <c r="AX239" s="305" t="s">
        <v>4712</v>
      </c>
      <c r="AY239" s="305">
        <f t="shared" si="135"/>
        <v>10</v>
      </c>
      <c r="AZ239" s="305">
        <v>20</v>
      </c>
      <c r="BA239" s="305">
        <f t="shared" si="126"/>
        <v>245</v>
      </c>
      <c r="BB239" s="21">
        <f t="shared" si="134"/>
        <v>45.05</v>
      </c>
      <c r="BC239" s="21">
        <f t="shared" si="129"/>
        <v>45.05</v>
      </c>
      <c r="BD239" s="21">
        <v>0</v>
      </c>
      <c r="BE239" s="21">
        <v>90</v>
      </c>
      <c r="BF239" s="21">
        <f t="shared" si="127"/>
        <v>184.89999999999998</v>
      </c>
      <c r="BG239" s="15" t="s">
        <v>6302</v>
      </c>
      <c r="BH239" s="305" t="s">
        <v>6197</v>
      </c>
      <c r="BI239" s="305" t="s">
        <v>6197</v>
      </c>
      <c r="BJ239" s="305">
        <v>2</v>
      </c>
      <c r="BK239" s="305">
        <v>4</v>
      </c>
      <c r="BL239" s="196" t="s">
        <v>5787</v>
      </c>
      <c r="BM239" s="197" t="s">
        <v>5787</v>
      </c>
      <c r="BN239" s="197" t="s">
        <v>5787</v>
      </c>
      <c r="BO239" s="197" t="s">
        <v>5787</v>
      </c>
      <c r="BP239" s="197" t="s">
        <v>5787</v>
      </c>
      <c r="BQ239" s="197" t="s">
        <v>5787</v>
      </c>
      <c r="BR239" s="197" t="s">
        <v>5787</v>
      </c>
      <c r="BS239" s="197" t="s">
        <v>5787</v>
      </c>
      <c r="BT239" s="196" t="s">
        <v>5787</v>
      </c>
      <c r="BU239" s="197" t="s">
        <v>5787</v>
      </c>
      <c r="BV239" s="197" t="s">
        <v>5787</v>
      </c>
      <c r="BW239" s="197" t="s">
        <v>5787</v>
      </c>
      <c r="BX239" s="197" t="s">
        <v>5787</v>
      </c>
      <c r="BY239" s="197" t="s">
        <v>5787</v>
      </c>
      <c r="BZ239" s="212" t="s">
        <v>5787</v>
      </c>
      <c r="CA239" s="197" t="s">
        <v>5787</v>
      </c>
      <c r="CB239" s="197" t="s">
        <v>5787</v>
      </c>
      <c r="CC239" s="197" t="s">
        <v>5787</v>
      </c>
      <c r="CD239" s="197" t="s">
        <v>5787</v>
      </c>
      <c r="CE239" s="197" t="s">
        <v>5787</v>
      </c>
      <c r="CF239" s="212" t="s">
        <v>5787</v>
      </c>
      <c r="CG239" s="59" t="s">
        <v>5660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5660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5660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5787</v>
      </c>
      <c r="CZ239" s="202" t="s">
        <v>5787</v>
      </c>
      <c r="DA239" s="202" t="s">
        <v>5787</v>
      </c>
      <c r="DB239" s="203" t="s">
        <v>5787</v>
      </c>
      <c r="DC239" s="201" t="s">
        <v>5787</v>
      </c>
      <c r="DD239" s="202" t="s">
        <v>5787</v>
      </c>
      <c r="DE239" s="203" t="s">
        <v>5787</v>
      </c>
      <c r="DF239" s="274" t="s">
        <v>5787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4755</v>
      </c>
      <c r="DN239" s="307" t="s">
        <v>4432</v>
      </c>
      <c r="DO239" s="312" t="s">
        <v>4562</v>
      </c>
    </row>
    <row r="240" spans="1:119">
      <c r="A240" s="307">
        <v>235</v>
      </c>
      <c r="B240" s="317"/>
      <c r="C240" s="317"/>
      <c r="D240" s="341"/>
      <c r="E240" s="344"/>
      <c r="F240" s="317"/>
      <c r="G240" s="332"/>
      <c r="H240" s="332"/>
      <c r="I240" s="332"/>
      <c r="J240" s="286" t="s">
        <v>5937</v>
      </c>
      <c r="K240" s="307" t="s">
        <v>6356</v>
      </c>
      <c r="L240" s="305" t="s">
        <v>6052</v>
      </c>
      <c r="M240" s="307" t="s">
        <v>4505</v>
      </c>
      <c r="N240" s="305" t="s">
        <v>4699</v>
      </c>
      <c r="O240" s="18" t="s">
        <v>4503</v>
      </c>
      <c r="P240" s="305" t="s">
        <v>6301</v>
      </c>
      <c r="Q240" s="305" t="s">
        <v>4417</v>
      </c>
      <c r="R240" s="305" t="s">
        <v>4417</v>
      </c>
      <c r="S240" s="305" t="s">
        <v>5787</v>
      </c>
      <c r="T240" s="59" t="s">
        <v>4417</v>
      </c>
      <c r="U240" s="59" t="s">
        <v>5787</v>
      </c>
      <c r="V240" s="59" t="s">
        <v>4417</v>
      </c>
      <c r="W240" s="59" t="s">
        <v>5787</v>
      </c>
      <c r="X240" s="305" t="s">
        <v>4417</v>
      </c>
      <c r="Y240" s="305" t="s">
        <v>5787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3"/>
        <v>9.5</v>
      </c>
      <c r="AV240" s="21">
        <f t="shared" si="124"/>
        <v>9.5</v>
      </c>
      <c r="AW240" s="307" t="s">
        <v>5802</v>
      </c>
      <c r="AX240" s="305" t="s">
        <v>4712</v>
      </c>
      <c r="AY240" s="21">
        <f t="shared" si="135"/>
        <v>10</v>
      </c>
      <c r="AZ240" s="305">
        <v>20</v>
      </c>
      <c r="BA240" s="305">
        <f t="shared" si="126"/>
        <v>245</v>
      </c>
      <c r="BB240" s="21">
        <f t="shared" si="134"/>
        <v>45.05</v>
      </c>
      <c r="BC240" s="21">
        <f t="shared" si="129"/>
        <v>45.05</v>
      </c>
      <c r="BD240" s="21">
        <v>0</v>
      </c>
      <c r="BE240" s="21">
        <v>90</v>
      </c>
      <c r="BF240" s="21">
        <f t="shared" si="127"/>
        <v>184.89999999999998</v>
      </c>
      <c r="BG240" s="15" t="s">
        <v>6302</v>
      </c>
      <c r="BH240" s="305" t="s">
        <v>6197</v>
      </c>
      <c r="BI240" s="305" t="s">
        <v>6197</v>
      </c>
      <c r="BJ240" s="305">
        <v>2</v>
      </c>
      <c r="BK240" s="305">
        <v>4</v>
      </c>
      <c r="BL240" s="196" t="s">
        <v>5787</v>
      </c>
      <c r="BM240" s="197" t="s">
        <v>5787</v>
      </c>
      <c r="BN240" s="197" t="s">
        <v>5787</v>
      </c>
      <c r="BO240" s="197" t="s">
        <v>5787</v>
      </c>
      <c r="BP240" s="197" t="s">
        <v>5787</v>
      </c>
      <c r="BQ240" s="197" t="s">
        <v>5787</v>
      </c>
      <c r="BR240" s="197" t="s">
        <v>5787</v>
      </c>
      <c r="BS240" s="197" t="s">
        <v>5787</v>
      </c>
      <c r="BT240" s="196" t="s">
        <v>5787</v>
      </c>
      <c r="BU240" s="197" t="s">
        <v>5787</v>
      </c>
      <c r="BV240" s="197" t="s">
        <v>5787</v>
      </c>
      <c r="BW240" s="197" t="s">
        <v>5787</v>
      </c>
      <c r="BX240" s="197" t="s">
        <v>5787</v>
      </c>
      <c r="BY240" s="197" t="s">
        <v>5787</v>
      </c>
      <c r="BZ240" s="212" t="s">
        <v>5787</v>
      </c>
      <c r="CA240" s="197" t="s">
        <v>5787</v>
      </c>
      <c r="CB240" s="197" t="s">
        <v>5787</v>
      </c>
      <c r="CC240" s="197" t="s">
        <v>5787</v>
      </c>
      <c r="CD240" s="197" t="s">
        <v>5787</v>
      </c>
      <c r="CE240" s="197" t="s">
        <v>5787</v>
      </c>
      <c r="CF240" s="212" t="s">
        <v>5787</v>
      </c>
      <c r="CG240" s="59" t="s">
        <v>5660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5660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5660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5787</v>
      </c>
      <c r="CZ240" s="202" t="s">
        <v>5787</v>
      </c>
      <c r="DA240" s="202" t="s">
        <v>5787</v>
      </c>
      <c r="DB240" s="203" t="s">
        <v>5787</v>
      </c>
      <c r="DC240" s="201" t="s">
        <v>5787</v>
      </c>
      <c r="DD240" s="202" t="s">
        <v>5787</v>
      </c>
      <c r="DE240" s="203" t="s">
        <v>5787</v>
      </c>
      <c r="DF240" s="274" t="s">
        <v>5787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5827</v>
      </c>
      <c r="DN240" s="307" t="s">
        <v>4432</v>
      </c>
      <c r="DO240" s="312" t="s">
        <v>4562</v>
      </c>
    </row>
    <row r="241" spans="1:119">
      <c r="A241" s="307">
        <v>236</v>
      </c>
      <c r="B241" s="317"/>
      <c r="C241" s="317"/>
      <c r="D241" s="341"/>
      <c r="E241" s="344"/>
      <c r="F241" s="317"/>
      <c r="G241" s="332"/>
      <c r="H241" s="332"/>
      <c r="I241" s="332"/>
      <c r="J241" s="286" t="s">
        <v>5938</v>
      </c>
      <c r="K241" s="307" t="s">
        <v>6354</v>
      </c>
      <c r="L241" s="305" t="s">
        <v>5787</v>
      </c>
      <c r="M241" s="307" t="s">
        <v>4505</v>
      </c>
      <c r="N241" s="305" t="s">
        <v>4699</v>
      </c>
      <c r="O241" s="18" t="s">
        <v>4503</v>
      </c>
      <c r="P241" s="305" t="s">
        <v>6301</v>
      </c>
      <c r="Q241" s="305" t="s">
        <v>4417</v>
      </c>
      <c r="R241" s="305" t="s">
        <v>4417</v>
      </c>
      <c r="S241" s="305" t="s">
        <v>5787</v>
      </c>
      <c r="T241" s="59" t="s">
        <v>4417</v>
      </c>
      <c r="U241" s="59" t="s">
        <v>5787</v>
      </c>
      <c r="V241" s="59" t="s">
        <v>4417</v>
      </c>
      <c r="W241" s="59" t="s">
        <v>5787</v>
      </c>
      <c r="X241" s="305" t="s">
        <v>4417</v>
      </c>
      <c r="Y241" s="305" t="s">
        <v>5787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3"/>
        <v>9.5</v>
      </c>
      <c r="AV241" s="21">
        <f t="shared" si="124"/>
        <v>9.5</v>
      </c>
      <c r="AW241" s="307" t="s">
        <v>5802</v>
      </c>
      <c r="AX241" s="305" t="s">
        <v>4712</v>
      </c>
      <c r="AY241" s="21">
        <f t="shared" si="135"/>
        <v>12.5</v>
      </c>
      <c r="AZ241" s="305">
        <v>16</v>
      </c>
      <c r="BA241" s="305">
        <f t="shared" si="126"/>
        <v>157</v>
      </c>
      <c r="BB241" s="21">
        <f t="shared" si="134"/>
        <v>45.05</v>
      </c>
      <c r="BC241" s="21">
        <f t="shared" si="129"/>
        <v>45.05</v>
      </c>
      <c r="BD241" s="21">
        <v>0</v>
      </c>
      <c r="BE241" s="21">
        <v>90</v>
      </c>
      <c r="BF241" s="21">
        <f t="shared" si="127"/>
        <v>184.89999999999998</v>
      </c>
      <c r="BG241" s="15" t="s">
        <v>6302</v>
      </c>
      <c r="BH241" s="305" t="s">
        <v>6197</v>
      </c>
      <c r="BI241" s="305" t="s">
        <v>6197</v>
      </c>
      <c r="BJ241" s="305">
        <v>2</v>
      </c>
      <c r="BK241" s="305">
        <v>4</v>
      </c>
      <c r="BL241" s="196" t="s">
        <v>5787</v>
      </c>
      <c r="BM241" s="197" t="s">
        <v>5787</v>
      </c>
      <c r="BN241" s="197" t="s">
        <v>5787</v>
      </c>
      <c r="BO241" s="197" t="s">
        <v>5787</v>
      </c>
      <c r="BP241" s="197" t="s">
        <v>5787</v>
      </c>
      <c r="BQ241" s="197" t="s">
        <v>5787</v>
      </c>
      <c r="BR241" s="197" t="s">
        <v>5787</v>
      </c>
      <c r="BS241" s="197" t="s">
        <v>5787</v>
      </c>
      <c r="BT241" s="196" t="s">
        <v>5787</v>
      </c>
      <c r="BU241" s="197" t="s">
        <v>5787</v>
      </c>
      <c r="BV241" s="197" t="s">
        <v>5787</v>
      </c>
      <c r="BW241" s="197" t="s">
        <v>5787</v>
      </c>
      <c r="BX241" s="197" t="s">
        <v>5787</v>
      </c>
      <c r="BY241" s="197" t="s">
        <v>5787</v>
      </c>
      <c r="BZ241" s="212" t="s">
        <v>5787</v>
      </c>
      <c r="CA241" s="197" t="s">
        <v>5787</v>
      </c>
      <c r="CB241" s="197" t="s">
        <v>5787</v>
      </c>
      <c r="CC241" s="197" t="s">
        <v>5787</v>
      </c>
      <c r="CD241" s="197" t="s">
        <v>5787</v>
      </c>
      <c r="CE241" s="197" t="s">
        <v>5787</v>
      </c>
      <c r="CF241" s="212" t="s">
        <v>5787</v>
      </c>
      <c r="CG241" s="59" t="s">
        <v>5660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5660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5660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5787</v>
      </c>
      <c r="CZ241" s="202" t="s">
        <v>5787</v>
      </c>
      <c r="DA241" s="202" t="s">
        <v>5787</v>
      </c>
      <c r="DB241" s="203" t="s">
        <v>5787</v>
      </c>
      <c r="DC241" s="201" t="s">
        <v>5787</v>
      </c>
      <c r="DD241" s="202" t="s">
        <v>5787</v>
      </c>
      <c r="DE241" s="203" t="s">
        <v>5787</v>
      </c>
      <c r="DF241" s="274" t="s">
        <v>5787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4755</v>
      </c>
      <c r="DN241" s="307" t="s">
        <v>4432</v>
      </c>
      <c r="DO241" s="312" t="s">
        <v>4562</v>
      </c>
    </row>
    <row r="242" spans="1:119">
      <c r="A242" s="307">
        <v>237</v>
      </c>
      <c r="B242" s="317"/>
      <c r="C242" s="317"/>
      <c r="D242" s="341"/>
      <c r="E242" s="344"/>
      <c r="F242" s="317"/>
      <c r="G242" s="332"/>
      <c r="H242" s="332"/>
      <c r="I242" s="332"/>
      <c r="J242" s="286" t="s">
        <v>5939</v>
      </c>
      <c r="K242" s="307" t="s">
        <v>6356</v>
      </c>
      <c r="L242" s="305" t="s">
        <v>6052</v>
      </c>
      <c r="M242" s="307" t="s">
        <v>4505</v>
      </c>
      <c r="N242" s="305" t="s">
        <v>4699</v>
      </c>
      <c r="O242" s="18" t="s">
        <v>4503</v>
      </c>
      <c r="P242" s="305" t="s">
        <v>6301</v>
      </c>
      <c r="Q242" s="305" t="s">
        <v>4417</v>
      </c>
      <c r="R242" s="305" t="s">
        <v>4417</v>
      </c>
      <c r="S242" s="305" t="s">
        <v>5787</v>
      </c>
      <c r="T242" s="59" t="s">
        <v>4417</v>
      </c>
      <c r="U242" s="59" t="s">
        <v>5787</v>
      </c>
      <c r="V242" s="59" t="s">
        <v>4417</v>
      </c>
      <c r="W242" s="59" t="s">
        <v>5787</v>
      </c>
      <c r="X242" s="305" t="s">
        <v>4417</v>
      </c>
      <c r="Y242" s="305" t="s">
        <v>5787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3"/>
        <v>9.5</v>
      </c>
      <c r="AV242" s="21">
        <f t="shared" si="124"/>
        <v>9.5</v>
      </c>
      <c r="AW242" s="307" t="s">
        <v>5802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6"/>
        <v>157</v>
      </c>
      <c r="BB242" s="21">
        <f t="shared" si="134"/>
        <v>45.05</v>
      </c>
      <c r="BC242" s="21">
        <f t="shared" si="129"/>
        <v>45.05</v>
      </c>
      <c r="BD242" s="21">
        <v>0</v>
      </c>
      <c r="BE242" s="21">
        <v>90</v>
      </c>
      <c r="BF242" s="21">
        <f t="shared" si="127"/>
        <v>184.89999999999998</v>
      </c>
      <c r="BG242" s="15" t="s">
        <v>6302</v>
      </c>
      <c r="BH242" s="305" t="s">
        <v>6197</v>
      </c>
      <c r="BI242" s="305" t="s">
        <v>6197</v>
      </c>
      <c r="BJ242" s="305">
        <v>2</v>
      </c>
      <c r="BK242" s="305">
        <v>4</v>
      </c>
      <c r="BL242" s="196" t="s">
        <v>5787</v>
      </c>
      <c r="BM242" s="197" t="s">
        <v>5787</v>
      </c>
      <c r="BN242" s="197" t="s">
        <v>5787</v>
      </c>
      <c r="BO242" s="197" t="s">
        <v>5787</v>
      </c>
      <c r="BP242" s="197" t="s">
        <v>5787</v>
      </c>
      <c r="BQ242" s="197" t="s">
        <v>5787</v>
      </c>
      <c r="BR242" s="197" t="s">
        <v>5787</v>
      </c>
      <c r="BS242" s="197" t="s">
        <v>5787</v>
      </c>
      <c r="BT242" s="196" t="s">
        <v>5787</v>
      </c>
      <c r="BU242" s="197" t="s">
        <v>5787</v>
      </c>
      <c r="BV242" s="197" t="s">
        <v>5787</v>
      </c>
      <c r="BW242" s="197" t="s">
        <v>5787</v>
      </c>
      <c r="BX242" s="197" t="s">
        <v>5787</v>
      </c>
      <c r="BY242" s="197" t="s">
        <v>5787</v>
      </c>
      <c r="BZ242" s="212" t="s">
        <v>5787</v>
      </c>
      <c r="CA242" s="197" t="s">
        <v>5787</v>
      </c>
      <c r="CB242" s="197" t="s">
        <v>5787</v>
      </c>
      <c r="CC242" s="197" t="s">
        <v>5787</v>
      </c>
      <c r="CD242" s="197" t="s">
        <v>5787</v>
      </c>
      <c r="CE242" s="197" t="s">
        <v>5787</v>
      </c>
      <c r="CF242" s="212" t="s">
        <v>5787</v>
      </c>
      <c r="CG242" s="59" t="s">
        <v>5660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5660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5660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5787</v>
      </c>
      <c r="CZ242" s="202" t="s">
        <v>5787</v>
      </c>
      <c r="DA242" s="202" t="s">
        <v>5787</v>
      </c>
      <c r="DB242" s="203" t="s">
        <v>5787</v>
      </c>
      <c r="DC242" s="201" t="s">
        <v>5787</v>
      </c>
      <c r="DD242" s="202" t="s">
        <v>5787</v>
      </c>
      <c r="DE242" s="203" t="s">
        <v>5787</v>
      </c>
      <c r="DF242" s="274" t="s">
        <v>5787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4755</v>
      </c>
      <c r="DN242" s="307" t="s">
        <v>4432</v>
      </c>
      <c r="DO242" s="312" t="s">
        <v>4562</v>
      </c>
    </row>
    <row r="243" spans="1:119">
      <c r="A243" s="307">
        <v>238</v>
      </c>
      <c r="B243" s="317"/>
      <c r="C243" s="317"/>
      <c r="D243" s="341"/>
      <c r="E243" s="344"/>
      <c r="F243" s="317"/>
      <c r="G243" s="332"/>
      <c r="H243" s="332"/>
      <c r="I243" s="332"/>
      <c r="J243" s="286" t="s">
        <v>5940</v>
      </c>
      <c r="K243" s="307" t="s">
        <v>6356</v>
      </c>
      <c r="L243" s="305" t="s">
        <v>6052</v>
      </c>
      <c r="M243" s="307" t="s">
        <v>4505</v>
      </c>
      <c r="N243" s="305" t="s">
        <v>4699</v>
      </c>
      <c r="O243" s="18" t="s">
        <v>4503</v>
      </c>
      <c r="P243" s="305" t="s">
        <v>6301</v>
      </c>
      <c r="Q243" s="305" t="s">
        <v>4417</v>
      </c>
      <c r="R243" s="305" t="s">
        <v>4417</v>
      </c>
      <c r="S243" s="305" t="s">
        <v>5787</v>
      </c>
      <c r="T243" s="59" t="s">
        <v>4417</v>
      </c>
      <c r="U243" s="59" t="s">
        <v>5787</v>
      </c>
      <c r="V243" s="59" t="s">
        <v>4417</v>
      </c>
      <c r="W243" s="59" t="s">
        <v>5787</v>
      </c>
      <c r="X243" s="305" t="s">
        <v>4417</v>
      </c>
      <c r="Y243" s="305" t="s">
        <v>5787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3"/>
        <v>9.5</v>
      </c>
      <c r="AV243" s="21">
        <f t="shared" si="124"/>
        <v>9.5</v>
      </c>
      <c r="AW243" s="307" t="s">
        <v>5802</v>
      </c>
      <c r="AX243" s="305" t="s">
        <v>4712</v>
      </c>
      <c r="AY243" s="21">
        <f t="shared" si="135"/>
        <v>12.5</v>
      </c>
      <c r="AZ243" s="305">
        <v>16</v>
      </c>
      <c r="BA243" s="305">
        <f t="shared" si="126"/>
        <v>157</v>
      </c>
      <c r="BB243" s="21">
        <f t="shared" si="134"/>
        <v>45.05</v>
      </c>
      <c r="BC243" s="21">
        <f t="shared" si="129"/>
        <v>45.05</v>
      </c>
      <c r="BD243" s="21">
        <v>0</v>
      </c>
      <c r="BE243" s="21">
        <v>90</v>
      </c>
      <c r="BF243" s="21">
        <f t="shared" si="127"/>
        <v>184.89999999999998</v>
      </c>
      <c r="BG243" s="15" t="s">
        <v>6302</v>
      </c>
      <c r="BH243" s="305" t="s">
        <v>6197</v>
      </c>
      <c r="BI243" s="305" t="s">
        <v>6197</v>
      </c>
      <c r="BJ243" s="305">
        <v>2</v>
      </c>
      <c r="BK243" s="305">
        <v>4</v>
      </c>
      <c r="BL243" s="196" t="s">
        <v>5787</v>
      </c>
      <c r="BM243" s="197" t="s">
        <v>5787</v>
      </c>
      <c r="BN243" s="197" t="s">
        <v>5787</v>
      </c>
      <c r="BO243" s="197" t="s">
        <v>5787</v>
      </c>
      <c r="BP243" s="197" t="s">
        <v>5787</v>
      </c>
      <c r="BQ243" s="197" t="s">
        <v>5787</v>
      </c>
      <c r="BR243" s="197" t="s">
        <v>5787</v>
      </c>
      <c r="BS243" s="197" t="s">
        <v>5787</v>
      </c>
      <c r="BT243" s="196" t="s">
        <v>5787</v>
      </c>
      <c r="BU243" s="197" t="s">
        <v>5787</v>
      </c>
      <c r="BV243" s="197" t="s">
        <v>5787</v>
      </c>
      <c r="BW243" s="197" t="s">
        <v>5787</v>
      </c>
      <c r="BX243" s="197" t="s">
        <v>5787</v>
      </c>
      <c r="BY243" s="197" t="s">
        <v>5787</v>
      </c>
      <c r="BZ243" s="212" t="s">
        <v>5787</v>
      </c>
      <c r="CA243" s="197" t="s">
        <v>5787</v>
      </c>
      <c r="CB243" s="197" t="s">
        <v>5787</v>
      </c>
      <c r="CC243" s="197" t="s">
        <v>5787</v>
      </c>
      <c r="CD243" s="197" t="s">
        <v>5787</v>
      </c>
      <c r="CE243" s="197" t="s">
        <v>5787</v>
      </c>
      <c r="CF243" s="212" t="s">
        <v>5787</v>
      </c>
      <c r="CG243" s="59" t="s">
        <v>5660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5660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5660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5787</v>
      </c>
      <c r="CZ243" s="202" t="s">
        <v>5787</v>
      </c>
      <c r="DA243" s="202" t="s">
        <v>5787</v>
      </c>
      <c r="DB243" s="203" t="s">
        <v>5787</v>
      </c>
      <c r="DC243" s="201" t="s">
        <v>5787</v>
      </c>
      <c r="DD243" s="202" t="s">
        <v>5787</v>
      </c>
      <c r="DE243" s="203" t="s">
        <v>5787</v>
      </c>
      <c r="DF243" s="274" t="s">
        <v>5787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17"/>
      <c r="C244" s="317"/>
      <c r="D244" s="341"/>
      <c r="E244" s="344"/>
      <c r="F244" s="317"/>
      <c r="G244" s="332"/>
      <c r="H244" s="332"/>
      <c r="I244" s="332"/>
      <c r="J244" s="286" t="s">
        <v>5941</v>
      </c>
      <c r="K244" s="307" t="s">
        <v>6354</v>
      </c>
      <c r="L244" s="305" t="s">
        <v>5787</v>
      </c>
      <c r="M244" s="307" t="s">
        <v>4505</v>
      </c>
      <c r="N244" s="305" t="s">
        <v>4699</v>
      </c>
      <c r="O244" s="18" t="s">
        <v>4503</v>
      </c>
      <c r="P244" s="305" t="s">
        <v>6301</v>
      </c>
      <c r="Q244" s="305" t="s">
        <v>4417</v>
      </c>
      <c r="R244" s="305" t="s">
        <v>4417</v>
      </c>
      <c r="S244" s="305" t="s">
        <v>5787</v>
      </c>
      <c r="T244" s="59" t="s">
        <v>4417</v>
      </c>
      <c r="U244" s="59" t="s">
        <v>5787</v>
      </c>
      <c r="V244" s="59" t="s">
        <v>4417</v>
      </c>
      <c r="W244" s="59" t="s">
        <v>5787</v>
      </c>
      <c r="X244" s="305" t="s">
        <v>4417</v>
      </c>
      <c r="Y244" s="305" t="s">
        <v>5787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6313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3"/>
        <v>9.5</v>
      </c>
      <c r="AV244" s="21">
        <f t="shared" si="124"/>
        <v>9.5</v>
      </c>
      <c r="AW244" s="307" t="s">
        <v>5802</v>
      </c>
      <c r="AX244" s="305" t="s">
        <v>4712</v>
      </c>
      <c r="AY244" s="21">
        <f t="shared" si="135"/>
        <v>10</v>
      </c>
      <c r="AZ244" s="305">
        <v>20</v>
      </c>
      <c r="BA244" s="305">
        <f t="shared" si="126"/>
        <v>245</v>
      </c>
      <c r="BB244" s="21">
        <f t="shared" si="134"/>
        <v>45.05</v>
      </c>
      <c r="BC244" s="21">
        <f t="shared" si="129"/>
        <v>45.05</v>
      </c>
      <c r="BD244" s="21">
        <v>60</v>
      </c>
      <c r="BE244" s="21">
        <v>90</v>
      </c>
      <c r="BF244" s="21">
        <f t="shared" si="127"/>
        <v>124.89999999999998</v>
      </c>
      <c r="BG244" s="15" t="s">
        <v>6302</v>
      </c>
      <c r="BH244" s="305" t="s">
        <v>6197</v>
      </c>
      <c r="BI244" s="305" t="s">
        <v>6197</v>
      </c>
      <c r="BJ244" s="305">
        <v>2</v>
      </c>
      <c r="BK244" s="305">
        <v>4</v>
      </c>
      <c r="BL244" s="196" t="s">
        <v>5787</v>
      </c>
      <c r="BM244" s="197" t="s">
        <v>5787</v>
      </c>
      <c r="BN244" s="197" t="s">
        <v>5787</v>
      </c>
      <c r="BO244" s="197" t="s">
        <v>5787</v>
      </c>
      <c r="BP244" s="197" t="s">
        <v>5787</v>
      </c>
      <c r="BQ244" s="197" t="s">
        <v>5787</v>
      </c>
      <c r="BR244" s="197" t="s">
        <v>5787</v>
      </c>
      <c r="BS244" s="197" t="s">
        <v>5787</v>
      </c>
      <c r="BT244" s="196" t="s">
        <v>5787</v>
      </c>
      <c r="BU244" s="197" t="s">
        <v>5787</v>
      </c>
      <c r="BV244" s="197" t="s">
        <v>5787</v>
      </c>
      <c r="BW244" s="197" t="s">
        <v>5787</v>
      </c>
      <c r="BX244" s="197" t="s">
        <v>5787</v>
      </c>
      <c r="BY244" s="197" t="s">
        <v>5787</v>
      </c>
      <c r="BZ244" s="212" t="s">
        <v>5787</v>
      </c>
      <c r="CA244" s="197" t="s">
        <v>5787</v>
      </c>
      <c r="CB244" s="197" t="s">
        <v>5787</v>
      </c>
      <c r="CC244" s="197" t="s">
        <v>5787</v>
      </c>
      <c r="CD244" s="197" t="s">
        <v>5787</v>
      </c>
      <c r="CE244" s="197" t="s">
        <v>5787</v>
      </c>
      <c r="CF244" s="212" t="s">
        <v>5787</v>
      </c>
      <c r="CG244" s="59" t="s">
        <v>5660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5660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5660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5787</v>
      </c>
      <c r="CZ244" s="202" t="s">
        <v>5787</v>
      </c>
      <c r="DA244" s="202" t="s">
        <v>5787</v>
      </c>
      <c r="DB244" s="203" t="s">
        <v>5787</v>
      </c>
      <c r="DC244" s="201" t="s">
        <v>5787</v>
      </c>
      <c r="DD244" s="202" t="s">
        <v>5787</v>
      </c>
      <c r="DE244" s="203" t="s">
        <v>5787</v>
      </c>
      <c r="DF244" s="274" t="s">
        <v>5787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5838</v>
      </c>
      <c r="DN244" s="307" t="s">
        <v>4432</v>
      </c>
      <c r="DO244" s="312" t="s">
        <v>4562</v>
      </c>
    </row>
    <row r="245" spans="1:119">
      <c r="A245" s="307">
        <v>240</v>
      </c>
      <c r="B245" s="317"/>
      <c r="C245" s="317"/>
      <c r="D245" s="341"/>
      <c r="E245" s="344"/>
      <c r="F245" s="317"/>
      <c r="G245" s="332"/>
      <c r="H245" s="332"/>
      <c r="I245" s="332"/>
      <c r="J245" s="286" t="s">
        <v>5942</v>
      </c>
      <c r="K245" s="307" t="s">
        <v>6356</v>
      </c>
      <c r="L245" s="305" t="s">
        <v>6052</v>
      </c>
      <c r="M245" s="307" t="s">
        <v>4505</v>
      </c>
      <c r="N245" s="305" t="s">
        <v>4699</v>
      </c>
      <c r="O245" s="18" t="s">
        <v>4503</v>
      </c>
      <c r="P245" s="305" t="s">
        <v>6301</v>
      </c>
      <c r="Q245" s="305" t="s">
        <v>4417</v>
      </c>
      <c r="R245" s="305" t="s">
        <v>4417</v>
      </c>
      <c r="S245" s="305" t="s">
        <v>5787</v>
      </c>
      <c r="T245" s="59" t="s">
        <v>4417</v>
      </c>
      <c r="U245" s="59" t="s">
        <v>5787</v>
      </c>
      <c r="V245" s="59" t="s">
        <v>4417</v>
      </c>
      <c r="W245" s="59" t="s">
        <v>5787</v>
      </c>
      <c r="X245" s="305" t="s">
        <v>4417</v>
      </c>
      <c r="Y245" s="305" t="s">
        <v>5787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6313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3"/>
        <v>9.5</v>
      </c>
      <c r="AV245" s="21">
        <f t="shared" si="124"/>
        <v>9.5</v>
      </c>
      <c r="AW245" s="307" t="s">
        <v>5802</v>
      </c>
      <c r="AX245" s="305" t="s">
        <v>4712</v>
      </c>
      <c r="AY245" s="21">
        <f t="shared" si="135"/>
        <v>10</v>
      </c>
      <c r="AZ245" s="305">
        <v>20</v>
      </c>
      <c r="BA245" s="305">
        <f t="shared" si="126"/>
        <v>245</v>
      </c>
      <c r="BB245" s="21">
        <f t="shared" si="134"/>
        <v>45.05</v>
      </c>
      <c r="BC245" s="21">
        <f t="shared" si="129"/>
        <v>45.05</v>
      </c>
      <c r="BD245" s="21">
        <v>60</v>
      </c>
      <c r="BE245" s="21">
        <v>90</v>
      </c>
      <c r="BF245" s="21">
        <f t="shared" si="127"/>
        <v>124.89999999999998</v>
      </c>
      <c r="BG245" s="15" t="s">
        <v>6302</v>
      </c>
      <c r="BH245" s="305" t="s">
        <v>6197</v>
      </c>
      <c r="BI245" s="305" t="s">
        <v>6197</v>
      </c>
      <c r="BJ245" s="305">
        <v>2</v>
      </c>
      <c r="BK245" s="305">
        <v>4</v>
      </c>
      <c r="BL245" s="196" t="s">
        <v>5787</v>
      </c>
      <c r="BM245" s="197" t="s">
        <v>5787</v>
      </c>
      <c r="BN245" s="197" t="s">
        <v>5787</v>
      </c>
      <c r="BO245" s="197" t="s">
        <v>5787</v>
      </c>
      <c r="BP245" s="197" t="s">
        <v>5787</v>
      </c>
      <c r="BQ245" s="197" t="s">
        <v>5787</v>
      </c>
      <c r="BR245" s="197" t="s">
        <v>5787</v>
      </c>
      <c r="BS245" s="197" t="s">
        <v>5787</v>
      </c>
      <c r="BT245" s="196" t="s">
        <v>5787</v>
      </c>
      <c r="BU245" s="197" t="s">
        <v>5787</v>
      </c>
      <c r="BV245" s="197" t="s">
        <v>5787</v>
      </c>
      <c r="BW245" s="197" t="s">
        <v>5787</v>
      </c>
      <c r="BX245" s="197" t="s">
        <v>5787</v>
      </c>
      <c r="BY245" s="197" t="s">
        <v>5787</v>
      </c>
      <c r="BZ245" s="212" t="s">
        <v>5787</v>
      </c>
      <c r="CA245" s="197" t="s">
        <v>5787</v>
      </c>
      <c r="CB245" s="197" t="s">
        <v>5787</v>
      </c>
      <c r="CC245" s="197" t="s">
        <v>5787</v>
      </c>
      <c r="CD245" s="197" t="s">
        <v>5787</v>
      </c>
      <c r="CE245" s="197" t="s">
        <v>5787</v>
      </c>
      <c r="CF245" s="212" t="s">
        <v>5787</v>
      </c>
      <c r="CG245" s="59" t="s">
        <v>5660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5660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5660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5787</v>
      </c>
      <c r="CZ245" s="202" t="s">
        <v>5787</v>
      </c>
      <c r="DA245" s="202" t="s">
        <v>5787</v>
      </c>
      <c r="DB245" s="203" t="s">
        <v>5787</v>
      </c>
      <c r="DC245" s="201" t="s">
        <v>5787</v>
      </c>
      <c r="DD245" s="202" t="s">
        <v>5787</v>
      </c>
      <c r="DE245" s="203" t="s">
        <v>5787</v>
      </c>
      <c r="DF245" s="274" t="s">
        <v>5787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5831</v>
      </c>
      <c r="DN245" s="307" t="s">
        <v>4432</v>
      </c>
      <c r="DO245" s="312" t="s">
        <v>4562</v>
      </c>
    </row>
    <row r="246" spans="1:119">
      <c r="A246" s="307">
        <v>241</v>
      </c>
      <c r="B246" s="317"/>
      <c r="C246" s="317"/>
      <c r="D246" s="341"/>
      <c r="E246" s="344"/>
      <c r="F246" s="317"/>
      <c r="G246" s="332"/>
      <c r="H246" s="332"/>
      <c r="I246" s="332"/>
      <c r="J246" s="286" t="s">
        <v>5943</v>
      </c>
      <c r="K246" s="307" t="s">
        <v>6356</v>
      </c>
      <c r="L246" s="305" t="s">
        <v>6052</v>
      </c>
      <c r="M246" s="307" t="s">
        <v>4505</v>
      </c>
      <c r="N246" s="305" t="s">
        <v>4699</v>
      </c>
      <c r="O246" s="18" t="s">
        <v>4503</v>
      </c>
      <c r="P246" s="305" t="s">
        <v>6301</v>
      </c>
      <c r="Q246" s="305" t="s">
        <v>4417</v>
      </c>
      <c r="R246" s="305" t="s">
        <v>4417</v>
      </c>
      <c r="S246" s="305" t="s">
        <v>5787</v>
      </c>
      <c r="T246" s="59" t="s">
        <v>4417</v>
      </c>
      <c r="U246" s="59" t="s">
        <v>5787</v>
      </c>
      <c r="V246" s="59" t="s">
        <v>4417</v>
      </c>
      <c r="W246" s="59" t="s">
        <v>5787</v>
      </c>
      <c r="X246" s="305" t="s">
        <v>4417</v>
      </c>
      <c r="Y246" s="305" t="s">
        <v>5787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3"/>
        <v>9.5</v>
      </c>
      <c r="AV246" s="21">
        <f t="shared" si="124"/>
        <v>9.5</v>
      </c>
      <c r="AW246" s="307" t="s">
        <v>5802</v>
      </c>
      <c r="AX246" s="305" t="s">
        <v>4712</v>
      </c>
      <c r="AY246" s="305">
        <f t="shared" si="135"/>
        <v>10</v>
      </c>
      <c r="AZ246" s="305">
        <v>20</v>
      </c>
      <c r="BA246" s="305">
        <f t="shared" si="126"/>
        <v>245</v>
      </c>
      <c r="BB246" s="21">
        <f t="shared" si="134"/>
        <v>45.05</v>
      </c>
      <c r="BC246" s="21">
        <f t="shared" si="129"/>
        <v>45.05</v>
      </c>
      <c r="BD246" s="21">
        <v>60</v>
      </c>
      <c r="BE246" s="21">
        <v>90</v>
      </c>
      <c r="BF246" s="21">
        <f t="shared" si="127"/>
        <v>124.89999999999998</v>
      </c>
      <c r="BG246" s="15" t="s">
        <v>6302</v>
      </c>
      <c r="BH246" s="305" t="s">
        <v>6197</v>
      </c>
      <c r="BI246" s="305" t="s">
        <v>6197</v>
      </c>
      <c r="BJ246" s="305">
        <v>2</v>
      </c>
      <c r="BK246" s="305">
        <v>4</v>
      </c>
      <c r="BL246" s="196" t="s">
        <v>5787</v>
      </c>
      <c r="BM246" s="197" t="s">
        <v>5787</v>
      </c>
      <c r="BN246" s="197" t="s">
        <v>5787</v>
      </c>
      <c r="BO246" s="197" t="s">
        <v>5787</v>
      </c>
      <c r="BP246" s="197" t="s">
        <v>5787</v>
      </c>
      <c r="BQ246" s="197" t="s">
        <v>5787</v>
      </c>
      <c r="BR246" s="197" t="s">
        <v>5787</v>
      </c>
      <c r="BS246" s="197" t="s">
        <v>5787</v>
      </c>
      <c r="BT246" s="196" t="s">
        <v>5787</v>
      </c>
      <c r="BU246" s="197" t="s">
        <v>5787</v>
      </c>
      <c r="BV246" s="197" t="s">
        <v>5787</v>
      </c>
      <c r="BW246" s="197" t="s">
        <v>5787</v>
      </c>
      <c r="BX246" s="197" t="s">
        <v>5787</v>
      </c>
      <c r="BY246" s="197" t="s">
        <v>5787</v>
      </c>
      <c r="BZ246" s="212" t="s">
        <v>5787</v>
      </c>
      <c r="CA246" s="197" t="s">
        <v>5787</v>
      </c>
      <c r="CB246" s="197" t="s">
        <v>5787</v>
      </c>
      <c r="CC246" s="197" t="s">
        <v>5787</v>
      </c>
      <c r="CD246" s="197" t="s">
        <v>5787</v>
      </c>
      <c r="CE246" s="197" t="s">
        <v>5787</v>
      </c>
      <c r="CF246" s="212" t="s">
        <v>5787</v>
      </c>
      <c r="CG246" s="59" t="s">
        <v>5660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5660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5660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5787</v>
      </c>
      <c r="CZ246" s="202" t="s">
        <v>5787</v>
      </c>
      <c r="DA246" s="202" t="s">
        <v>5787</v>
      </c>
      <c r="DB246" s="203" t="s">
        <v>5787</v>
      </c>
      <c r="DC246" s="201" t="s">
        <v>5787</v>
      </c>
      <c r="DD246" s="202" t="s">
        <v>5787</v>
      </c>
      <c r="DE246" s="203" t="s">
        <v>5787</v>
      </c>
      <c r="DF246" s="274" t="s">
        <v>5787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4755</v>
      </c>
      <c r="DN246" s="307" t="s">
        <v>4432</v>
      </c>
      <c r="DO246" s="312" t="s">
        <v>4562</v>
      </c>
    </row>
    <row r="247" spans="1:119">
      <c r="A247" s="307">
        <v>242</v>
      </c>
      <c r="B247" s="317"/>
      <c r="C247" s="317"/>
      <c r="D247" s="341"/>
      <c r="E247" s="344"/>
      <c r="F247" s="317"/>
      <c r="G247" s="332"/>
      <c r="H247" s="332"/>
      <c r="I247" s="332"/>
      <c r="J247" s="286" t="s">
        <v>5944</v>
      </c>
      <c r="K247" s="307" t="s">
        <v>6356</v>
      </c>
      <c r="L247" s="305" t="s">
        <v>6052</v>
      </c>
      <c r="M247" s="307" t="s">
        <v>4505</v>
      </c>
      <c r="N247" s="305" t="s">
        <v>4699</v>
      </c>
      <c r="O247" s="18" t="s">
        <v>4503</v>
      </c>
      <c r="P247" s="305" t="s">
        <v>6301</v>
      </c>
      <c r="Q247" s="305" t="s">
        <v>4417</v>
      </c>
      <c r="R247" s="305" t="s">
        <v>4417</v>
      </c>
      <c r="S247" s="305" t="s">
        <v>5787</v>
      </c>
      <c r="T247" s="59" t="s">
        <v>4417</v>
      </c>
      <c r="U247" s="59" t="s">
        <v>5787</v>
      </c>
      <c r="V247" s="59" t="s">
        <v>4417</v>
      </c>
      <c r="W247" s="59" t="s">
        <v>5787</v>
      </c>
      <c r="X247" s="305" t="s">
        <v>4417</v>
      </c>
      <c r="Y247" s="305" t="s">
        <v>5787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3"/>
        <v>9.5</v>
      </c>
      <c r="AV247" s="21">
        <f t="shared" si="124"/>
        <v>9.5</v>
      </c>
      <c r="AW247" s="307" t="s">
        <v>5802</v>
      </c>
      <c r="AX247" s="305" t="s">
        <v>4712</v>
      </c>
      <c r="AY247" s="305">
        <f t="shared" si="135"/>
        <v>10</v>
      </c>
      <c r="AZ247" s="305">
        <v>20</v>
      </c>
      <c r="BA247" s="305">
        <f t="shared" si="126"/>
        <v>245</v>
      </c>
      <c r="BB247" s="21">
        <f t="shared" si="134"/>
        <v>45.05</v>
      </c>
      <c r="BC247" s="21">
        <f t="shared" si="129"/>
        <v>45.05</v>
      </c>
      <c r="BD247" s="21">
        <v>60</v>
      </c>
      <c r="BE247" s="21">
        <v>90</v>
      </c>
      <c r="BF247" s="21">
        <f t="shared" si="127"/>
        <v>124.89999999999998</v>
      </c>
      <c r="BG247" s="15" t="s">
        <v>6302</v>
      </c>
      <c r="BH247" s="305" t="s">
        <v>6197</v>
      </c>
      <c r="BI247" s="305" t="s">
        <v>6197</v>
      </c>
      <c r="BJ247" s="305">
        <v>2</v>
      </c>
      <c r="BK247" s="305">
        <v>4</v>
      </c>
      <c r="BL247" s="196" t="s">
        <v>5787</v>
      </c>
      <c r="BM247" s="197" t="s">
        <v>5787</v>
      </c>
      <c r="BN247" s="197" t="s">
        <v>5787</v>
      </c>
      <c r="BO247" s="197" t="s">
        <v>5787</v>
      </c>
      <c r="BP247" s="197" t="s">
        <v>5787</v>
      </c>
      <c r="BQ247" s="197" t="s">
        <v>5787</v>
      </c>
      <c r="BR247" s="197" t="s">
        <v>5787</v>
      </c>
      <c r="BS247" s="197" t="s">
        <v>5787</v>
      </c>
      <c r="BT247" s="196" t="s">
        <v>5787</v>
      </c>
      <c r="BU247" s="197" t="s">
        <v>5787</v>
      </c>
      <c r="BV247" s="197" t="s">
        <v>5787</v>
      </c>
      <c r="BW247" s="197" t="s">
        <v>5787</v>
      </c>
      <c r="BX247" s="197" t="s">
        <v>5787</v>
      </c>
      <c r="BY247" s="197" t="s">
        <v>5787</v>
      </c>
      <c r="BZ247" s="212" t="s">
        <v>5787</v>
      </c>
      <c r="CA247" s="197" t="s">
        <v>5787</v>
      </c>
      <c r="CB247" s="197" t="s">
        <v>5787</v>
      </c>
      <c r="CC247" s="197" t="s">
        <v>5787</v>
      </c>
      <c r="CD247" s="197" t="s">
        <v>5787</v>
      </c>
      <c r="CE247" s="197" t="s">
        <v>5787</v>
      </c>
      <c r="CF247" s="212" t="s">
        <v>5787</v>
      </c>
      <c r="CG247" s="59" t="s">
        <v>5660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5660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5660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5787</v>
      </c>
      <c r="CZ247" s="202" t="s">
        <v>5787</v>
      </c>
      <c r="DA247" s="202" t="s">
        <v>5787</v>
      </c>
      <c r="DB247" s="203" t="s">
        <v>5787</v>
      </c>
      <c r="DC247" s="201" t="s">
        <v>5787</v>
      </c>
      <c r="DD247" s="202" t="s">
        <v>5787</v>
      </c>
      <c r="DE247" s="203" t="s">
        <v>5787</v>
      </c>
      <c r="DF247" s="274" t="s">
        <v>5787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4755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17"/>
      <c r="C248" s="317"/>
      <c r="D248" s="341"/>
      <c r="E248" s="344"/>
      <c r="F248" s="317"/>
      <c r="G248" s="332"/>
      <c r="H248" s="332"/>
      <c r="I248" s="332"/>
      <c r="J248" s="286" t="s">
        <v>5945</v>
      </c>
      <c r="K248" s="307" t="s">
        <v>6354</v>
      </c>
      <c r="L248" s="305" t="s">
        <v>5787</v>
      </c>
      <c r="M248" s="307" t="s">
        <v>4505</v>
      </c>
      <c r="N248" s="305" t="s">
        <v>4699</v>
      </c>
      <c r="O248" s="18" t="s">
        <v>4503</v>
      </c>
      <c r="P248" s="305" t="s">
        <v>6301</v>
      </c>
      <c r="Q248" s="305" t="s">
        <v>4417</v>
      </c>
      <c r="R248" s="305" t="s">
        <v>4417</v>
      </c>
      <c r="S248" s="305" t="s">
        <v>5787</v>
      </c>
      <c r="T248" s="59" t="s">
        <v>4417</v>
      </c>
      <c r="U248" s="59" t="s">
        <v>5787</v>
      </c>
      <c r="V248" s="59" t="s">
        <v>4417</v>
      </c>
      <c r="W248" s="59" t="s">
        <v>5787</v>
      </c>
      <c r="X248" s="305" t="s">
        <v>4417</v>
      </c>
      <c r="Y248" s="305" t="s">
        <v>5787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6315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3"/>
        <v>9.5</v>
      </c>
      <c r="AV248" s="21">
        <f t="shared" si="124"/>
        <v>9.5</v>
      </c>
      <c r="AW248" s="307" t="s">
        <v>5802</v>
      </c>
      <c r="AX248" s="305" t="s">
        <v>4712</v>
      </c>
      <c r="AY248" s="305">
        <f t="shared" si="135"/>
        <v>10</v>
      </c>
      <c r="AZ248" s="305">
        <v>20</v>
      </c>
      <c r="BA248" s="305">
        <f t="shared" si="126"/>
        <v>245</v>
      </c>
      <c r="BB248" s="21">
        <f t="shared" si="134"/>
        <v>45.05</v>
      </c>
      <c r="BC248" s="21">
        <f t="shared" si="129"/>
        <v>45.05</v>
      </c>
      <c r="BD248" s="21">
        <v>60</v>
      </c>
      <c r="BE248" s="21">
        <v>90</v>
      </c>
      <c r="BF248" s="21">
        <f t="shared" si="127"/>
        <v>124.89999999999998</v>
      </c>
      <c r="BG248" s="15" t="s">
        <v>6302</v>
      </c>
      <c r="BH248" s="305" t="s">
        <v>6197</v>
      </c>
      <c r="BI248" s="305" t="s">
        <v>6197</v>
      </c>
      <c r="BJ248" s="305">
        <v>2</v>
      </c>
      <c r="BK248" s="305">
        <v>4</v>
      </c>
      <c r="BL248" s="196" t="s">
        <v>5787</v>
      </c>
      <c r="BM248" s="197" t="s">
        <v>5787</v>
      </c>
      <c r="BN248" s="197" t="s">
        <v>5787</v>
      </c>
      <c r="BO248" s="197" t="s">
        <v>5787</v>
      </c>
      <c r="BP248" s="197" t="s">
        <v>5787</v>
      </c>
      <c r="BQ248" s="197" t="s">
        <v>5787</v>
      </c>
      <c r="BR248" s="197" t="s">
        <v>5787</v>
      </c>
      <c r="BS248" s="197" t="s">
        <v>5787</v>
      </c>
      <c r="BT248" s="196" t="s">
        <v>5787</v>
      </c>
      <c r="BU248" s="197" t="s">
        <v>5787</v>
      </c>
      <c r="BV248" s="197" t="s">
        <v>5787</v>
      </c>
      <c r="BW248" s="197" t="s">
        <v>5787</v>
      </c>
      <c r="BX248" s="197" t="s">
        <v>5787</v>
      </c>
      <c r="BY248" s="197" t="s">
        <v>5787</v>
      </c>
      <c r="BZ248" s="212" t="s">
        <v>5787</v>
      </c>
      <c r="CA248" s="197" t="s">
        <v>5787</v>
      </c>
      <c r="CB248" s="197" t="s">
        <v>5787</v>
      </c>
      <c r="CC248" s="197" t="s">
        <v>5787</v>
      </c>
      <c r="CD248" s="197" t="s">
        <v>5787</v>
      </c>
      <c r="CE248" s="197" t="s">
        <v>5787</v>
      </c>
      <c r="CF248" s="212" t="s">
        <v>5787</v>
      </c>
      <c r="CG248" s="59" t="s">
        <v>5660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5660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5660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5787</v>
      </c>
      <c r="CZ248" s="202" t="s">
        <v>5787</v>
      </c>
      <c r="DA248" s="202" t="s">
        <v>5787</v>
      </c>
      <c r="DB248" s="203" t="s">
        <v>5787</v>
      </c>
      <c r="DC248" s="201" t="s">
        <v>5787</v>
      </c>
      <c r="DD248" s="202" t="s">
        <v>5787</v>
      </c>
      <c r="DE248" s="203" t="s">
        <v>5787</v>
      </c>
      <c r="DF248" s="274" t="s">
        <v>5787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4761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17"/>
      <c r="C249" s="317"/>
      <c r="D249" s="341"/>
      <c r="E249" s="344"/>
      <c r="F249" s="317"/>
      <c r="G249" s="332"/>
      <c r="H249" s="332"/>
      <c r="I249" s="332"/>
      <c r="J249" s="286" t="s">
        <v>5946</v>
      </c>
      <c r="K249" s="307" t="s">
        <v>6356</v>
      </c>
      <c r="L249" s="305" t="s">
        <v>6052</v>
      </c>
      <c r="M249" s="307" t="s">
        <v>4505</v>
      </c>
      <c r="N249" s="305" t="s">
        <v>4699</v>
      </c>
      <c r="O249" s="18" t="s">
        <v>4503</v>
      </c>
      <c r="P249" s="305" t="s">
        <v>6301</v>
      </c>
      <c r="Q249" s="305" t="s">
        <v>4417</v>
      </c>
      <c r="R249" s="305" t="s">
        <v>4417</v>
      </c>
      <c r="S249" s="305" t="s">
        <v>5787</v>
      </c>
      <c r="T249" s="59" t="s">
        <v>4417</v>
      </c>
      <c r="U249" s="59" t="s">
        <v>5787</v>
      </c>
      <c r="V249" s="59" t="s">
        <v>4417</v>
      </c>
      <c r="W249" s="59" t="s">
        <v>5787</v>
      </c>
      <c r="X249" s="305" t="s">
        <v>4417</v>
      </c>
      <c r="Y249" s="305" t="s">
        <v>5787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6315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3"/>
        <v>9.5</v>
      </c>
      <c r="AV249" s="21">
        <f t="shared" si="124"/>
        <v>9.5</v>
      </c>
      <c r="AW249" s="307" t="s">
        <v>5802</v>
      </c>
      <c r="AX249" s="305" t="s">
        <v>4712</v>
      </c>
      <c r="AY249" s="305">
        <f t="shared" si="135"/>
        <v>10</v>
      </c>
      <c r="AZ249" s="305">
        <v>20</v>
      </c>
      <c r="BA249" s="305">
        <f t="shared" si="126"/>
        <v>245</v>
      </c>
      <c r="BB249" s="21">
        <f t="shared" si="134"/>
        <v>45.05</v>
      </c>
      <c r="BC249" s="21">
        <f t="shared" si="129"/>
        <v>45.05</v>
      </c>
      <c r="BD249" s="21">
        <v>60</v>
      </c>
      <c r="BE249" s="21">
        <v>90</v>
      </c>
      <c r="BF249" s="21">
        <f t="shared" si="127"/>
        <v>124.89999999999998</v>
      </c>
      <c r="BG249" s="15" t="s">
        <v>6302</v>
      </c>
      <c r="BH249" s="305" t="s">
        <v>6197</v>
      </c>
      <c r="BI249" s="305" t="s">
        <v>6197</v>
      </c>
      <c r="BJ249" s="305">
        <v>2</v>
      </c>
      <c r="BK249" s="305">
        <v>4</v>
      </c>
      <c r="BL249" s="196" t="s">
        <v>5787</v>
      </c>
      <c r="BM249" s="197" t="s">
        <v>5787</v>
      </c>
      <c r="BN249" s="197" t="s">
        <v>5787</v>
      </c>
      <c r="BO249" s="197" t="s">
        <v>5787</v>
      </c>
      <c r="BP249" s="197" t="s">
        <v>5787</v>
      </c>
      <c r="BQ249" s="197" t="s">
        <v>5787</v>
      </c>
      <c r="BR249" s="197" t="s">
        <v>5787</v>
      </c>
      <c r="BS249" s="197" t="s">
        <v>5787</v>
      </c>
      <c r="BT249" s="196" t="s">
        <v>5787</v>
      </c>
      <c r="BU249" s="197" t="s">
        <v>5787</v>
      </c>
      <c r="BV249" s="197" t="s">
        <v>5787</v>
      </c>
      <c r="BW249" s="197" t="s">
        <v>5787</v>
      </c>
      <c r="BX249" s="197" t="s">
        <v>5787</v>
      </c>
      <c r="BY249" s="197" t="s">
        <v>5787</v>
      </c>
      <c r="BZ249" s="212" t="s">
        <v>5787</v>
      </c>
      <c r="CA249" s="197" t="s">
        <v>5787</v>
      </c>
      <c r="CB249" s="197" t="s">
        <v>5787</v>
      </c>
      <c r="CC249" s="197" t="s">
        <v>5787</v>
      </c>
      <c r="CD249" s="197" t="s">
        <v>5787</v>
      </c>
      <c r="CE249" s="197" t="s">
        <v>5787</v>
      </c>
      <c r="CF249" s="212" t="s">
        <v>5787</v>
      </c>
      <c r="CG249" s="59" t="s">
        <v>5660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5660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5660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5787</v>
      </c>
      <c r="CZ249" s="202" t="s">
        <v>5787</v>
      </c>
      <c r="DA249" s="202" t="s">
        <v>5787</v>
      </c>
      <c r="DB249" s="203" t="s">
        <v>5787</v>
      </c>
      <c r="DC249" s="201" t="s">
        <v>5787</v>
      </c>
      <c r="DD249" s="202" t="s">
        <v>5787</v>
      </c>
      <c r="DE249" s="203" t="s">
        <v>5787</v>
      </c>
      <c r="DF249" s="274" t="s">
        <v>5787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4793</v>
      </c>
      <c r="DN249" s="307" t="s">
        <v>4432</v>
      </c>
      <c r="DO249" s="312" t="s">
        <v>4562</v>
      </c>
    </row>
    <row r="250" spans="1:119">
      <c r="A250" s="307">
        <v>245</v>
      </c>
      <c r="B250" s="317"/>
      <c r="C250" s="317"/>
      <c r="D250" s="341"/>
      <c r="E250" s="344"/>
      <c r="F250" s="317"/>
      <c r="G250" s="332"/>
      <c r="H250" s="332"/>
      <c r="I250" s="332"/>
      <c r="J250" s="286" t="s">
        <v>5947</v>
      </c>
      <c r="K250" s="307" t="s">
        <v>6354</v>
      </c>
      <c r="L250" s="305" t="s">
        <v>5787</v>
      </c>
      <c r="M250" s="307" t="s">
        <v>4505</v>
      </c>
      <c r="N250" s="305" t="s">
        <v>4699</v>
      </c>
      <c r="O250" s="18" t="s">
        <v>4503</v>
      </c>
      <c r="P250" s="305" t="s">
        <v>6301</v>
      </c>
      <c r="Q250" s="305" t="s">
        <v>4417</v>
      </c>
      <c r="R250" s="305" t="s">
        <v>4417</v>
      </c>
      <c r="S250" s="305" t="s">
        <v>5787</v>
      </c>
      <c r="T250" s="59" t="s">
        <v>4417</v>
      </c>
      <c r="U250" s="59" t="s">
        <v>5787</v>
      </c>
      <c r="V250" s="59" t="s">
        <v>4417</v>
      </c>
      <c r="W250" s="59" t="s">
        <v>5787</v>
      </c>
      <c r="X250" s="305" t="s">
        <v>4417</v>
      </c>
      <c r="Y250" s="305" t="s">
        <v>5787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6315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3"/>
        <v>9.5</v>
      </c>
      <c r="AV250" s="21">
        <f t="shared" si="124"/>
        <v>9.5</v>
      </c>
      <c r="AW250" s="307" t="s">
        <v>5802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6"/>
        <v>245</v>
      </c>
      <c r="BB250" s="21">
        <f t="shared" si="134"/>
        <v>45.05</v>
      </c>
      <c r="BC250" s="21">
        <f t="shared" si="129"/>
        <v>45.05</v>
      </c>
      <c r="BD250" s="21">
        <v>60</v>
      </c>
      <c r="BE250" s="21">
        <v>90</v>
      </c>
      <c r="BF250" s="21">
        <f t="shared" si="127"/>
        <v>124.89999999999998</v>
      </c>
      <c r="BG250" s="15" t="s">
        <v>6302</v>
      </c>
      <c r="BH250" s="305" t="s">
        <v>6197</v>
      </c>
      <c r="BI250" s="305" t="s">
        <v>6197</v>
      </c>
      <c r="BJ250" s="305">
        <v>2</v>
      </c>
      <c r="BK250" s="305">
        <v>4</v>
      </c>
      <c r="BL250" s="196" t="s">
        <v>5787</v>
      </c>
      <c r="BM250" s="197" t="s">
        <v>5787</v>
      </c>
      <c r="BN250" s="197" t="s">
        <v>5787</v>
      </c>
      <c r="BO250" s="197" t="s">
        <v>5787</v>
      </c>
      <c r="BP250" s="197" t="s">
        <v>5787</v>
      </c>
      <c r="BQ250" s="197" t="s">
        <v>5787</v>
      </c>
      <c r="BR250" s="197" t="s">
        <v>5787</v>
      </c>
      <c r="BS250" s="197" t="s">
        <v>5787</v>
      </c>
      <c r="BT250" s="196" t="s">
        <v>5787</v>
      </c>
      <c r="BU250" s="197" t="s">
        <v>5787</v>
      </c>
      <c r="BV250" s="197" t="s">
        <v>5787</v>
      </c>
      <c r="BW250" s="197" t="s">
        <v>5787</v>
      </c>
      <c r="BX250" s="197" t="s">
        <v>5787</v>
      </c>
      <c r="BY250" s="197" t="s">
        <v>5787</v>
      </c>
      <c r="BZ250" s="212" t="s">
        <v>5787</v>
      </c>
      <c r="CA250" s="197" t="s">
        <v>5787</v>
      </c>
      <c r="CB250" s="197" t="s">
        <v>5787</v>
      </c>
      <c r="CC250" s="197" t="s">
        <v>5787</v>
      </c>
      <c r="CD250" s="197" t="s">
        <v>5787</v>
      </c>
      <c r="CE250" s="197" t="s">
        <v>5787</v>
      </c>
      <c r="CF250" s="212" t="s">
        <v>5787</v>
      </c>
      <c r="CG250" s="59" t="s">
        <v>5660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5660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5660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5787</v>
      </c>
      <c r="CZ250" s="202" t="s">
        <v>5787</v>
      </c>
      <c r="DA250" s="202" t="s">
        <v>5787</v>
      </c>
      <c r="DB250" s="203" t="s">
        <v>5787</v>
      </c>
      <c r="DC250" s="201" t="s">
        <v>5787</v>
      </c>
      <c r="DD250" s="202" t="s">
        <v>5787</v>
      </c>
      <c r="DE250" s="203" t="s">
        <v>5787</v>
      </c>
      <c r="DF250" s="274" t="s">
        <v>5787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5827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18"/>
      <c r="C251" s="318"/>
      <c r="D251" s="342"/>
      <c r="E251" s="345"/>
      <c r="F251" s="318"/>
      <c r="G251" s="333"/>
      <c r="H251" s="333"/>
      <c r="I251" s="333"/>
      <c r="J251" s="286" t="s">
        <v>5948</v>
      </c>
      <c r="K251" s="307" t="s">
        <v>6356</v>
      </c>
      <c r="L251" s="305" t="s">
        <v>6052</v>
      </c>
      <c r="M251" s="307" t="s">
        <v>4505</v>
      </c>
      <c r="N251" s="305" t="s">
        <v>4699</v>
      </c>
      <c r="O251" s="18" t="s">
        <v>4503</v>
      </c>
      <c r="P251" s="305" t="s">
        <v>6301</v>
      </c>
      <c r="Q251" s="305" t="s">
        <v>4417</v>
      </c>
      <c r="R251" s="305" t="s">
        <v>4417</v>
      </c>
      <c r="S251" s="305" t="s">
        <v>5787</v>
      </c>
      <c r="T251" s="59" t="s">
        <v>4417</v>
      </c>
      <c r="U251" s="59" t="s">
        <v>5787</v>
      </c>
      <c r="V251" s="59" t="s">
        <v>4417</v>
      </c>
      <c r="W251" s="59" t="s">
        <v>5787</v>
      </c>
      <c r="X251" s="305" t="s">
        <v>4417</v>
      </c>
      <c r="Y251" s="305" t="s">
        <v>5787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6315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3"/>
        <v>9.5</v>
      </c>
      <c r="AV251" s="23">
        <f t="shared" si="124"/>
        <v>9.5</v>
      </c>
      <c r="AW251" s="300" t="s">
        <v>5802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6"/>
        <v>245</v>
      </c>
      <c r="BB251" s="23">
        <f t="shared" si="134"/>
        <v>45.05</v>
      </c>
      <c r="BC251" s="23">
        <f t="shared" si="129"/>
        <v>45.05</v>
      </c>
      <c r="BD251" s="23">
        <v>60</v>
      </c>
      <c r="BE251" s="23">
        <v>90</v>
      </c>
      <c r="BF251" s="23">
        <f t="shared" si="127"/>
        <v>124.89999999999998</v>
      </c>
      <c r="BG251" s="19" t="s">
        <v>6302</v>
      </c>
      <c r="BH251" s="306" t="s">
        <v>6197</v>
      </c>
      <c r="BI251" s="306" t="s">
        <v>6197</v>
      </c>
      <c r="BJ251" s="306">
        <v>2</v>
      </c>
      <c r="BK251" s="306">
        <v>4</v>
      </c>
      <c r="BL251" s="191" t="s">
        <v>5787</v>
      </c>
      <c r="BM251" s="192" t="s">
        <v>5787</v>
      </c>
      <c r="BN251" s="192" t="s">
        <v>5787</v>
      </c>
      <c r="BO251" s="192" t="s">
        <v>5787</v>
      </c>
      <c r="BP251" s="192" t="s">
        <v>5787</v>
      </c>
      <c r="BQ251" s="192" t="s">
        <v>5787</v>
      </c>
      <c r="BR251" s="192" t="s">
        <v>5787</v>
      </c>
      <c r="BS251" s="192" t="s">
        <v>5787</v>
      </c>
      <c r="BT251" s="191" t="s">
        <v>5787</v>
      </c>
      <c r="BU251" s="192" t="s">
        <v>5787</v>
      </c>
      <c r="BV251" s="192" t="s">
        <v>5787</v>
      </c>
      <c r="BW251" s="192" t="s">
        <v>5787</v>
      </c>
      <c r="BX251" s="192" t="s">
        <v>5787</v>
      </c>
      <c r="BY251" s="192" t="s">
        <v>5787</v>
      </c>
      <c r="BZ251" s="214" t="s">
        <v>5787</v>
      </c>
      <c r="CA251" s="192" t="s">
        <v>5787</v>
      </c>
      <c r="CB251" s="192" t="s">
        <v>5787</v>
      </c>
      <c r="CC251" s="192" t="s">
        <v>5787</v>
      </c>
      <c r="CD251" s="192" t="s">
        <v>5787</v>
      </c>
      <c r="CE251" s="192" t="s">
        <v>5787</v>
      </c>
      <c r="CF251" s="214" t="s">
        <v>5787</v>
      </c>
      <c r="CG251" s="86" t="s">
        <v>5660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5660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5660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5787</v>
      </c>
      <c r="CZ251" s="202" t="s">
        <v>5787</v>
      </c>
      <c r="DA251" s="202" t="s">
        <v>5787</v>
      </c>
      <c r="DB251" s="203" t="s">
        <v>5787</v>
      </c>
      <c r="DC251" s="201" t="s">
        <v>5787</v>
      </c>
      <c r="DD251" s="202" t="s">
        <v>5787</v>
      </c>
      <c r="DE251" s="203" t="s">
        <v>5787</v>
      </c>
      <c r="DF251" s="275" t="s">
        <v>5787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5827</v>
      </c>
      <c r="DN251" s="307" t="s">
        <v>4432</v>
      </c>
      <c r="DO251" s="312" t="s">
        <v>4562</v>
      </c>
    </row>
    <row r="252" spans="1:119">
      <c r="A252" s="299">
        <v>247</v>
      </c>
      <c r="B252" s="316">
        <v>34</v>
      </c>
      <c r="C252" s="316">
        <v>2003</v>
      </c>
      <c r="D252" s="321" t="s">
        <v>4797</v>
      </c>
      <c r="E252" s="321" t="s">
        <v>4848</v>
      </c>
      <c r="F252" s="316">
        <v>11</v>
      </c>
      <c r="G252" s="316" t="s">
        <v>5913</v>
      </c>
      <c r="H252" s="316" t="s">
        <v>5912</v>
      </c>
      <c r="I252" s="316" t="s">
        <v>6233</v>
      </c>
      <c r="J252" s="284" t="s">
        <v>4610</v>
      </c>
      <c r="K252" s="299" t="s">
        <v>4380</v>
      </c>
      <c r="L252" s="304" t="s">
        <v>5787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6158</v>
      </c>
      <c r="S252" s="304">
        <v>15</v>
      </c>
      <c r="T252" s="64" t="s">
        <v>4417</v>
      </c>
      <c r="U252" s="64" t="s">
        <v>5787</v>
      </c>
      <c r="V252" s="64" t="s">
        <v>4417</v>
      </c>
      <c r="W252" s="64" t="s">
        <v>5787</v>
      </c>
      <c r="X252" s="304" t="s">
        <v>4417</v>
      </c>
      <c r="Y252" s="304" t="s">
        <v>5787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3"/>
        <v>9.8000000000000114</v>
      </c>
      <c r="AV252" s="16">
        <f t="shared" si="124"/>
        <v>9.8000000000000114</v>
      </c>
      <c r="AW252" s="299" t="s">
        <v>5802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6"/>
        <v>245</v>
      </c>
      <c r="BB252" s="16">
        <v>60</v>
      </c>
      <c r="BC252" s="16">
        <f t="shared" si="129"/>
        <v>60</v>
      </c>
      <c r="BD252" s="16">
        <v>0</v>
      </c>
      <c r="BE252" s="16">
        <v>90</v>
      </c>
      <c r="BF252" s="16">
        <f t="shared" si="127"/>
        <v>210</v>
      </c>
      <c r="BG252" s="22" t="s">
        <v>4467</v>
      </c>
      <c r="BH252" s="304" t="s">
        <v>6197</v>
      </c>
      <c r="BI252" s="304" t="s">
        <v>6197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5787</v>
      </c>
      <c r="BO252" s="195" t="s">
        <v>5787</v>
      </c>
      <c r="BP252" s="195" t="s">
        <v>5787</v>
      </c>
      <c r="BQ252" s="195" t="s">
        <v>5787</v>
      </c>
      <c r="BR252" s="195" t="s">
        <v>5787</v>
      </c>
      <c r="BS252" s="195" t="s">
        <v>5787</v>
      </c>
      <c r="BT252" s="299" t="s">
        <v>5851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5792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5787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5840</v>
      </c>
      <c r="DN252" s="299" t="s">
        <v>4432</v>
      </c>
      <c r="DO252" s="311" t="s">
        <v>4562</v>
      </c>
    </row>
    <row r="253" spans="1:119">
      <c r="A253" s="307">
        <v>248</v>
      </c>
      <c r="B253" s="317"/>
      <c r="C253" s="317"/>
      <c r="D253" s="322"/>
      <c r="E253" s="322"/>
      <c r="F253" s="317"/>
      <c r="G253" s="317"/>
      <c r="H253" s="317"/>
      <c r="I253" s="317"/>
      <c r="J253" s="286" t="s">
        <v>4611</v>
      </c>
      <c r="K253" s="307" t="s">
        <v>4380</v>
      </c>
      <c r="L253" s="305" t="s">
        <v>5787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6158</v>
      </c>
      <c r="S253" s="305">
        <v>15</v>
      </c>
      <c r="T253" s="59" t="s">
        <v>4417</v>
      </c>
      <c r="U253" s="59" t="s">
        <v>5787</v>
      </c>
      <c r="V253" s="59" t="s">
        <v>4417</v>
      </c>
      <c r="W253" s="59" t="s">
        <v>5787</v>
      </c>
      <c r="X253" s="305" t="s">
        <v>4417</v>
      </c>
      <c r="Y253" s="305" t="s">
        <v>5787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4"/>
        <v>9.8000000000000114</v>
      </c>
      <c r="AW253" s="307" t="s">
        <v>5802</v>
      </c>
      <c r="AX253" s="305" t="s">
        <v>4559</v>
      </c>
      <c r="AY253" s="43">
        <f t="shared" ref="AY253:AY262" si="136" xml:space="preserve"> 200/AZ253/0.25</f>
        <v>40</v>
      </c>
      <c r="AZ253" s="305">
        <v>20</v>
      </c>
      <c r="BA253" s="305">
        <f t="shared" si="126"/>
        <v>245</v>
      </c>
      <c r="BB253" s="21">
        <v>60</v>
      </c>
      <c r="BC253" s="21">
        <f t="shared" si="129"/>
        <v>60</v>
      </c>
      <c r="BD253" s="21">
        <v>0</v>
      </c>
      <c r="BE253" s="21">
        <v>90</v>
      </c>
      <c r="BF253" s="21">
        <f t="shared" si="127"/>
        <v>210</v>
      </c>
      <c r="BG253" s="15" t="s">
        <v>4467</v>
      </c>
      <c r="BH253" s="305" t="s">
        <v>6197</v>
      </c>
      <c r="BI253" s="305" t="s">
        <v>6197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5787</v>
      </c>
      <c r="BO253" s="197" t="s">
        <v>5787</v>
      </c>
      <c r="BP253" s="197" t="s">
        <v>5787</v>
      </c>
      <c r="BQ253" s="197" t="s">
        <v>5787</v>
      </c>
      <c r="BR253" s="197" t="s">
        <v>5787</v>
      </c>
      <c r="BS253" s="197" t="s">
        <v>5787</v>
      </c>
      <c r="BT253" s="307" t="s">
        <v>5851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5792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5787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4796</v>
      </c>
      <c r="DN253" s="307" t="s">
        <v>4432</v>
      </c>
      <c r="DO253" s="312" t="s">
        <v>4562</v>
      </c>
    </row>
    <row r="254" spans="1:119">
      <c r="A254" s="307">
        <v>249</v>
      </c>
      <c r="B254" s="317"/>
      <c r="C254" s="317"/>
      <c r="D254" s="322"/>
      <c r="E254" s="322"/>
      <c r="F254" s="317"/>
      <c r="G254" s="317"/>
      <c r="H254" s="317"/>
      <c r="I254" s="317"/>
      <c r="J254" s="286" t="s">
        <v>4612</v>
      </c>
      <c r="K254" s="307" t="s">
        <v>4380</v>
      </c>
      <c r="L254" s="305" t="s">
        <v>5787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6158</v>
      </c>
      <c r="S254" s="305">
        <v>15</v>
      </c>
      <c r="T254" s="59" t="s">
        <v>4417</v>
      </c>
      <c r="U254" s="59" t="s">
        <v>5787</v>
      </c>
      <c r="V254" s="59" t="s">
        <v>4417</v>
      </c>
      <c r="W254" s="59" t="s">
        <v>5787</v>
      </c>
      <c r="X254" s="305" t="s">
        <v>4417</v>
      </c>
      <c r="Y254" s="305" t="s">
        <v>5787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4"/>
        <v>9.8000000000000114</v>
      </c>
      <c r="AW254" s="307" t="s">
        <v>5802</v>
      </c>
      <c r="AX254" s="305" t="s">
        <v>4559</v>
      </c>
      <c r="AY254" s="305">
        <f t="shared" si="136"/>
        <v>40</v>
      </c>
      <c r="AZ254" s="305">
        <v>20</v>
      </c>
      <c r="BA254" s="305">
        <f t="shared" si="126"/>
        <v>245</v>
      </c>
      <c r="BB254" s="21">
        <v>60</v>
      </c>
      <c r="BC254" s="21">
        <f t="shared" si="129"/>
        <v>60</v>
      </c>
      <c r="BD254" s="21">
        <v>0</v>
      </c>
      <c r="BE254" s="21">
        <v>90</v>
      </c>
      <c r="BF254" s="21">
        <f t="shared" si="127"/>
        <v>210</v>
      </c>
      <c r="BG254" s="15" t="s">
        <v>4467</v>
      </c>
      <c r="BH254" s="305" t="s">
        <v>6197</v>
      </c>
      <c r="BI254" s="305" t="s">
        <v>6197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5787</v>
      </c>
      <c r="BO254" s="197" t="s">
        <v>5787</v>
      </c>
      <c r="BP254" s="197" t="s">
        <v>5787</v>
      </c>
      <c r="BQ254" s="197" t="s">
        <v>5787</v>
      </c>
      <c r="BR254" s="197" t="s">
        <v>5787</v>
      </c>
      <c r="BS254" s="197" t="s">
        <v>5787</v>
      </c>
      <c r="BT254" s="307" t="s">
        <v>5851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5792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5787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4796</v>
      </c>
      <c r="DN254" s="307" t="s">
        <v>4432</v>
      </c>
      <c r="DO254" s="312" t="s">
        <v>4562</v>
      </c>
    </row>
    <row r="255" spans="1:119">
      <c r="A255" s="307">
        <v>250</v>
      </c>
      <c r="B255" s="317"/>
      <c r="C255" s="317"/>
      <c r="D255" s="322"/>
      <c r="E255" s="322"/>
      <c r="F255" s="317"/>
      <c r="G255" s="317"/>
      <c r="H255" s="317"/>
      <c r="I255" s="317"/>
      <c r="J255" s="286" t="s">
        <v>4613</v>
      </c>
      <c r="K255" s="307" t="s">
        <v>4380</v>
      </c>
      <c r="L255" s="305" t="s">
        <v>5787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5787</v>
      </c>
      <c r="T255" s="59" t="s">
        <v>4417</v>
      </c>
      <c r="U255" s="59" t="s">
        <v>5787</v>
      </c>
      <c r="V255" s="59" t="s">
        <v>4417</v>
      </c>
      <c r="W255" s="59" t="s">
        <v>5787</v>
      </c>
      <c r="X255" s="305" t="s">
        <v>4417</v>
      </c>
      <c r="Y255" s="305" t="s">
        <v>5787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4"/>
        <v>9.8000000000000114</v>
      </c>
      <c r="AW255" s="307" t="s">
        <v>5802</v>
      </c>
      <c r="AX255" s="305" t="s">
        <v>4559</v>
      </c>
      <c r="AY255" s="305">
        <f t="shared" si="136"/>
        <v>40</v>
      </c>
      <c r="AZ255" s="305">
        <v>20</v>
      </c>
      <c r="BA255" s="305">
        <f t="shared" si="126"/>
        <v>245</v>
      </c>
      <c r="BB255" s="21">
        <v>60</v>
      </c>
      <c r="BC255" s="21">
        <f t="shared" si="129"/>
        <v>60</v>
      </c>
      <c r="BD255" s="21">
        <v>0</v>
      </c>
      <c r="BE255" s="21">
        <v>90</v>
      </c>
      <c r="BF255" s="21">
        <f t="shared" si="127"/>
        <v>210</v>
      </c>
      <c r="BG255" s="15" t="s">
        <v>4467</v>
      </c>
      <c r="BH255" s="305" t="s">
        <v>6197</v>
      </c>
      <c r="BI255" s="305" t="s">
        <v>6197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5787</v>
      </c>
      <c r="BO255" s="197" t="s">
        <v>5787</v>
      </c>
      <c r="BP255" s="197" t="s">
        <v>5787</v>
      </c>
      <c r="BQ255" s="197" t="s">
        <v>5787</v>
      </c>
      <c r="BR255" s="197" t="s">
        <v>5787</v>
      </c>
      <c r="BS255" s="197" t="s">
        <v>5787</v>
      </c>
      <c r="BT255" s="307" t="s">
        <v>5851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5792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5787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4772</v>
      </c>
      <c r="DN255" s="307" t="s">
        <v>4432</v>
      </c>
      <c r="DO255" s="312" t="s">
        <v>4562</v>
      </c>
    </row>
    <row r="256" spans="1:119">
      <c r="A256" s="307">
        <v>251</v>
      </c>
      <c r="B256" s="317"/>
      <c r="C256" s="317"/>
      <c r="D256" s="322"/>
      <c r="E256" s="322"/>
      <c r="F256" s="317"/>
      <c r="G256" s="317"/>
      <c r="H256" s="317"/>
      <c r="I256" s="317"/>
      <c r="J256" s="286" t="s">
        <v>4614</v>
      </c>
      <c r="K256" s="307" t="s">
        <v>4380</v>
      </c>
      <c r="L256" s="305" t="s">
        <v>5787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5787</v>
      </c>
      <c r="T256" s="59" t="s">
        <v>4417</v>
      </c>
      <c r="U256" s="59" t="s">
        <v>5787</v>
      </c>
      <c r="V256" s="59" t="s">
        <v>4417</v>
      </c>
      <c r="W256" s="59" t="s">
        <v>5787</v>
      </c>
      <c r="X256" s="305" t="s">
        <v>4417</v>
      </c>
      <c r="Y256" s="305" t="s">
        <v>5787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4"/>
        <v>9.8000000000000114</v>
      </c>
      <c r="AW256" s="307" t="s">
        <v>5802</v>
      </c>
      <c r="AX256" s="305" t="s">
        <v>4559</v>
      </c>
      <c r="AY256" s="305">
        <f t="shared" si="136"/>
        <v>40</v>
      </c>
      <c r="AZ256" s="305">
        <v>20</v>
      </c>
      <c r="BA256" s="305">
        <f t="shared" si="126"/>
        <v>245</v>
      </c>
      <c r="BB256" s="21">
        <v>60</v>
      </c>
      <c r="BC256" s="21">
        <f t="shared" si="129"/>
        <v>60</v>
      </c>
      <c r="BD256" s="21">
        <v>0</v>
      </c>
      <c r="BE256" s="21">
        <v>90</v>
      </c>
      <c r="BF256" s="21">
        <f t="shared" si="127"/>
        <v>210</v>
      </c>
      <c r="BG256" s="15" t="s">
        <v>4467</v>
      </c>
      <c r="BH256" s="305" t="s">
        <v>6197</v>
      </c>
      <c r="BI256" s="305" t="s">
        <v>6197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5787</v>
      </c>
      <c r="BO256" s="197" t="s">
        <v>5787</v>
      </c>
      <c r="BP256" s="197" t="s">
        <v>5787</v>
      </c>
      <c r="BQ256" s="197" t="s">
        <v>5787</v>
      </c>
      <c r="BR256" s="197" t="s">
        <v>5787</v>
      </c>
      <c r="BS256" s="197" t="s">
        <v>5787</v>
      </c>
      <c r="BT256" s="307" t="s">
        <v>5851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5792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5787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4796</v>
      </c>
      <c r="DN256" s="307" t="s">
        <v>4432</v>
      </c>
      <c r="DO256" s="312" t="s">
        <v>6111</v>
      </c>
    </row>
    <row r="257" spans="1:119">
      <c r="A257" s="307">
        <v>252</v>
      </c>
      <c r="B257" s="317"/>
      <c r="C257" s="317"/>
      <c r="D257" s="322"/>
      <c r="E257" s="322"/>
      <c r="F257" s="317"/>
      <c r="G257" s="317"/>
      <c r="H257" s="317"/>
      <c r="I257" s="317"/>
      <c r="J257" s="286" t="s">
        <v>4615</v>
      </c>
      <c r="K257" s="307" t="s">
        <v>4380</v>
      </c>
      <c r="L257" s="305" t="s">
        <v>5787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5787</v>
      </c>
      <c r="T257" s="59" t="s">
        <v>4417</v>
      </c>
      <c r="U257" s="59" t="s">
        <v>5787</v>
      </c>
      <c r="V257" s="59" t="s">
        <v>4417</v>
      </c>
      <c r="W257" s="59" t="s">
        <v>5787</v>
      </c>
      <c r="X257" s="305" t="s">
        <v>4417</v>
      </c>
      <c r="Y257" s="305" t="s">
        <v>5787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4"/>
        <v>9.8000000000000114</v>
      </c>
      <c r="AW257" s="307" t="s">
        <v>5802</v>
      </c>
      <c r="AX257" s="305" t="s">
        <v>4559</v>
      </c>
      <c r="AY257" s="305">
        <f t="shared" si="136"/>
        <v>40</v>
      </c>
      <c r="AZ257" s="305">
        <v>20</v>
      </c>
      <c r="BA257" s="305">
        <f t="shared" si="126"/>
        <v>245</v>
      </c>
      <c r="BB257" s="21">
        <v>60</v>
      </c>
      <c r="BC257" s="21">
        <f t="shared" si="129"/>
        <v>60</v>
      </c>
      <c r="BD257" s="21">
        <v>0</v>
      </c>
      <c r="BE257" s="21">
        <v>90</v>
      </c>
      <c r="BF257" s="21">
        <f t="shared" si="127"/>
        <v>210</v>
      </c>
      <c r="BG257" s="15" t="s">
        <v>4467</v>
      </c>
      <c r="BH257" s="305" t="s">
        <v>6197</v>
      </c>
      <c r="BI257" s="305" t="s">
        <v>6197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5787</v>
      </c>
      <c r="BO257" s="197" t="s">
        <v>5787</v>
      </c>
      <c r="BP257" s="197" t="s">
        <v>5787</v>
      </c>
      <c r="BQ257" s="197" t="s">
        <v>5787</v>
      </c>
      <c r="BR257" s="197" t="s">
        <v>5787</v>
      </c>
      <c r="BS257" s="197" t="s">
        <v>5787</v>
      </c>
      <c r="BT257" s="307" t="s">
        <v>5851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5792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5787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4796</v>
      </c>
      <c r="DN257" s="307" t="s">
        <v>4432</v>
      </c>
      <c r="DO257" s="312" t="s">
        <v>6008</v>
      </c>
    </row>
    <row r="258" spans="1:119">
      <c r="A258" s="307">
        <v>253</v>
      </c>
      <c r="B258" s="317"/>
      <c r="C258" s="317"/>
      <c r="D258" s="322"/>
      <c r="E258" s="322"/>
      <c r="F258" s="317"/>
      <c r="G258" s="317"/>
      <c r="H258" s="317"/>
      <c r="I258" s="317"/>
      <c r="J258" s="286" t="s">
        <v>4618</v>
      </c>
      <c r="K258" s="307" t="s">
        <v>4531</v>
      </c>
      <c r="L258" s="305" t="s">
        <v>6052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5787</v>
      </c>
      <c r="T258" s="59" t="s">
        <v>4417</v>
      </c>
      <c r="U258" s="59" t="s">
        <v>5787</v>
      </c>
      <c r="V258" s="59" t="s">
        <v>4417</v>
      </c>
      <c r="W258" s="59" t="s">
        <v>5787</v>
      </c>
      <c r="X258" s="305" t="s">
        <v>4417</v>
      </c>
      <c r="Y258" s="305" t="s">
        <v>5787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4"/>
        <v>19.800000000000011</v>
      </c>
      <c r="AW258" s="307" t="s">
        <v>5802</v>
      </c>
      <c r="AX258" s="305" t="s">
        <v>4559</v>
      </c>
      <c r="AY258" s="305">
        <f t="shared" si="136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7"/>
        <v>210.89999999999998</v>
      </c>
      <c r="BG258" s="15" t="s">
        <v>4467</v>
      </c>
      <c r="BH258" s="305" t="s">
        <v>6197</v>
      </c>
      <c r="BI258" s="305" t="s">
        <v>6197</v>
      </c>
      <c r="BJ258" s="305">
        <v>2</v>
      </c>
      <c r="BK258" s="305">
        <v>4</v>
      </c>
      <c r="BL258" s="196" t="s">
        <v>5787</v>
      </c>
      <c r="BM258" s="197" t="s">
        <v>5787</v>
      </c>
      <c r="BN258" s="197" t="s">
        <v>5787</v>
      </c>
      <c r="BO258" s="197" t="s">
        <v>5787</v>
      </c>
      <c r="BP258" s="197" t="s">
        <v>5787</v>
      </c>
      <c r="BQ258" s="197" t="s">
        <v>5787</v>
      </c>
      <c r="BR258" s="197" t="s">
        <v>5787</v>
      </c>
      <c r="BS258" s="197" t="s">
        <v>5787</v>
      </c>
      <c r="BT258" s="196" t="s">
        <v>5787</v>
      </c>
      <c r="BU258" s="197" t="s">
        <v>5787</v>
      </c>
      <c r="BV258" s="197" t="s">
        <v>5787</v>
      </c>
      <c r="BW258" s="197" t="s">
        <v>5787</v>
      </c>
      <c r="BX258" s="197" t="s">
        <v>5787</v>
      </c>
      <c r="BY258" s="197" t="s">
        <v>5787</v>
      </c>
      <c r="BZ258" s="212" t="s">
        <v>5787</v>
      </c>
      <c r="CA258" s="197" t="s">
        <v>5787</v>
      </c>
      <c r="CB258" s="197" t="s">
        <v>5787</v>
      </c>
      <c r="CC258" s="197" t="s">
        <v>5787</v>
      </c>
      <c r="CD258" s="197" t="s">
        <v>5787</v>
      </c>
      <c r="CE258" s="197" t="s">
        <v>5787</v>
      </c>
      <c r="CF258" s="212" t="s">
        <v>5787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5787</v>
      </c>
      <c r="CZ258" s="202" t="s">
        <v>5787</v>
      </c>
      <c r="DA258" s="202" t="s">
        <v>5787</v>
      </c>
      <c r="DB258" s="203" t="s">
        <v>5787</v>
      </c>
      <c r="DC258" s="202" t="s">
        <v>5787</v>
      </c>
      <c r="DD258" s="202" t="s">
        <v>5787</v>
      </c>
      <c r="DE258" s="203" t="s">
        <v>5787</v>
      </c>
      <c r="DF258" s="274" t="s">
        <v>5787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5841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17"/>
      <c r="C259" s="317"/>
      <c r="D259" s="322"/>
      <c r="E259" s="322"/>
      <c r="F259" s="317"/>
      <c r="G259" s="317"/>
      <c r="H259" s="317"/>
      <c r="I259" s="317"/>
      <c r="J259" s="286" t="s">
        <v>4592</v>
      </c>
      <c r="K259" s="307" t="s">
        <v>4380</v>
      </c>
      <c r="L259" s="305" t="s">
        <v>5787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5787</v>
      </c>
      <c r="T259" s="59" t="s">
        <v>4417</v>
      </c>
      <c r="U259" s="59" t="s">
        <v>5787</v>
      </c>
      <c r="V259" s="59" t="s">
        <v>4417</v>
      </c>
      <c r="W259" s="59" t="s">
        <v>5787</v>
      </c>
      <c r="X259" s="305" t="s">
        <v>4417</v>
      </c>
      <c r="Y259" s="305" t="s">
        <v>5787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4"/>
        <v>19.800000000000011</v>
      </c>
      <c r="AW259" s="307" t="s">
        <v>5802</v>
      </c>
      <c r="AX259" s="305" t="s">
        <v>4559</v>
      </c>
      <c r="AY259" s="305">
        <f t="shared" si="136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7"/>
        <v>210.89999999999998</v>
      </c>
      <c r="BG259" s="15" t="s">
        <v>4467</v>
      </c>
      <c r="BH259" s="305" t="s">
        <v>6197</v>
      </c>
      <c r="BI259" s="305" t="s">
        <v>6197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5787</v>
      </c>
      <c r="BO259" s="197" t="s">
        <v>5787</v>
      </c>
      <c r="BP259" s="197" t="s">
        <v>5787</v>
      </c>
      <c r="BQ259" s="197" t="s">
        <v>5787</v>
      </c>
      <c r="BR259" s="197" t="s">
        <v>5787</v>
      </c>
      <c r="BS259" s="197" t="s">
        <v>5787</v>
      </c>
      <c r="BT259" s="307" t="s">
        <v>5851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5792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5787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5842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17"/>
      <c r="C260" s="317"/>
      <c r="D260" s="322"/>
      <c r="E260" s="322"/>
      <c r="F260" s="317"/>
      <c r="G260" s="317"/>
      <c r="H260" s="317"/>
      <c r="I260" s="317"/>
      <c r="J260" s="286" t="s">
        <v>4593</v>
      </c>
      <c r="K260" s="307" t="s">
        <v>4531</v>
      </c>
      <c r="L260" s="305" t="s">
        <v>6052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5787</v>
      </c>
      <c r="T260" s="59" t="s">
        <v>4417</v>
      </c>
      <c r="U260" s="59" t="s">
        <v>5787</v>
      </c>
      <c r="V260" s="59" t="s">
        <v>4417</v>
      </c>
      <c r="W260" s="59" t="s">
        <v>5787</v>
      </c>
      <c r="X260" s="305" t="s">
        <v>4417</v>
      </c>
      <c r="Y260" s="305" t="s">
        <v>5787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4"/>
        <v>19.800000000000011</v>
      </c>
      <c r="AW260" s="307" t="s">
        <v>5802</v>
      </c>
      <c r="AX260" s="305" t="s">
        <v>4559</v>
      </c>
      <c r="AY260" s="305">
        <f t="shared" si="136"/>
        <v>40</v>
      </c>
      <c r="AZ260" s="305">
        <v>20</v>
      </c>
      <c r="BA260" s="305">
        <f t="shared" ref="BA260:BA292" si="137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7"/>
        <v>210.89999999999998</v>
      </c>
      <c r="BG260" s="15" t="s">
        <v>4467</v>
      </c>
      <c r="BH260" s="305" t="s">
        <v>6197</v>
      </c>
      <c r="BI260" s="305" t="s">
        <v>6197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5787</v>
      </c>
      <c r="BO260" s="197" t="s">
        <v>5787</v>
      </c>
      <c r="BP260" s="197" t="s">
        <v>5787</v>
      </c>
      <c r="BQ260" s="197" t="s">
        <v>5787</v>
      </c>
      <c r="BR260" s="197" t="s">
        <v>5787</v>
      </c>
      <c r="BS260" s="197" t="s">
        <v>5787</v>
      </c>
      <c r="BT260" s="307" t="s">
        <v>5851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5792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5787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5842</v>
      </c>
      <c r="DN260" s="307" t="s">
        <v>4432</v>
      </c>
      <c r="DO260" s="312" t="s">
        <v>4562</v>
      </c>
    </row>
    <row r="261" spans="1:119">
      <c r="A261" s="307">
        <v>256</v>
      </c>
      <c r="B261" s="317"/>
      <c r="C261" s="317"/>
      <c r="D261" s="322"/>
      <c r="E261" s="322"/>
      <c r="F261" s="317"/>
      <c r="G261" s="317"/>
      <c r="H261" s="317"/>
      <c r="I261" s="317"/>
      <c r="J261" s="286" t="s">
        <v>4594</v>
      </c>
      <c r="K261" s="307" t="s">
        <v>4531</v>
      </c>
      <c r="L261" s="305" t="s">
        <v>6052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5787</v>
      </c>
      <c r="T261" s="59" t="s">
        <v>6316</v>
      </c>
      <c r="U261" s="59">
        <v>10</v>
      </c>
      <c r="V261" s="59" t="s">
        <v>4417</v>
      </c>
      <c r="W261" s="59" t="s">
        <v>5787</v>
      </c>
      <c r="X261" s="305" t="s">
        <v>4417</v>
      </c>
      <c r="Y261" s="305" t="s">
        <v>5787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4"/>
        <v>19.800000000000011</v>
      </c>
      <c r="AW261" s="307" t="s">
        <v>5802</v>
      </c>
      <c r="AX261" s="305" t="s">
        <v>4559</v>
      </c>
      <c r="AY261" s="305">
        <f t="shared" si="136"/>
        <v>40</v>
      </c>
      <c r="AZ261" s="305">
        <v>20</v>
      </c>
      <c r="BA261" s="305">
        <f t="shared" si="137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7"/>
        <v>210.89999999999998</v>
      </c>
      <c r="BG261" s="15" t="s">
        <v>4467</v>
      </c>
      <c r="BH261" s="305" t="s">
        <v>6197</v>
      </c>
      <c r="BI261" s="305" t="s">
        <v>6197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5787</v>
      </c>
      <c r="BO261" s="197" t="s">
        <v>5787</v>
      </c>
      <c r="BP261" s="197" t="s">
        <v>5787</v>
      </c>
      <c r="BQ261" s="197" t="s">
        <v>5787</v>
      </c>
      <c r="BR261" s="197" t="s">
        <v>5787</v>
      </c>
      <c r="BS261" s="197" t="s">
        <v>5787</v>
      </c>
      <c r="BT261" s="307" t="s">
        <v>5851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5792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5787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5843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17"/>
      <c r="C262" s="317"/>
      <c r="D262" s="322"/>
      <c r="E262" s="322"/>
      <c r="F262" s="317"/>
      <c r="G262" s="317"/>
      <c r="H262" s="317"/>
      <c r="I262" s="317"/>
      <c r="J262" s="286" t="s">
        <v>4619</v>
      </c>
      <c r="K262" s="307" t="s">
        <v>4531</v>
      </c>
      <c r="L262" s="305" t="s">
        <v>6052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5787</v>
      </c>
      <c r="T262" s="59" t="s">
        <v>4417</v>
      </c>
      <c r="U262" s="59" t="s">
        <v>5787</v>
      </c>
      <c r="V262" s="59" t="s">
        <v>4417</v>
      </c>
      <c r="W262" s="59" t="s">
        <v>5787</v>
      </c>
      <c r="X262" s="305" t="s">
        <v>4417</v>
      </c>
      <c r="Y262" s="305" t="s">
        <v>5787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4"/>
        <v>19.800000000000011</v>
      </c>
      <c r="AW262" s="307" t="s">
        <v>5802</v>
      </c>
      <c r="AX262" s="305" t="s">
        <v>4559</v>
      </c>
      <c r="AY262" s="305">
        <f t="shared" si="136"/>
        <v>40</v>
      </c>
      <c r="AZ262" s="305">
        <v>20</v>
      </c>
      <c r="BA262" s="305">
        <f t="shared" si="137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7"/>
        <v>210.89999999999998</v>
      </c>
      <c r="BG262" s="15" t="s">
        <v>4467</v>
      </c>
      <c r="BH262" s="305" t="s">
        <v>6197</v>
      </c>
      <c r="BI262" s="305" t="s">
        <v>6197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5787</v>
      </c>
      <c r="BO262" s="197" t="s">
        <v>5787</v>
      </c>
      <c r="BP262" s="197" t="s">
        <v>5787</v>
      </c>
      <c r="BQ262" s="197" t="s">
        <v>5787</v>
      </c>
      <c r="BR262" s="197" t="s">
        <v>5787</v>
      </c>
      <c r="BS262" s="197" t="s">
        <v>5787</v>
      </c>
      <c r="BT262" s="307" t="s">
        <v>5851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5792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5787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5842</v>
      </c>
      <c r="DN262" s="307" t="s">
        <v>4432</v>
      </c>
      <c r="DO262" s="313" t="s">
        <v>6008</v>
      </c>
    </row>
    <row r="263" spans="1:119" ht="15.6" customHeight="1">
      <c r="A263" s="299">
        <v>258</v>
      </c>
      <c r="B263" s="316">
        <v>35</v>
      </c>
      <c r="C263" s="316">
        <v>2004</v>
      </c>
      <c r="D263" s="316" t="s">
        <v>4667</v>
      </c>
      <c r="E263" s="316" t="s">
        <v>6137</v>
      </c>
      <c r="F263" s="316">
        <v>3</v>
      </c>
      <c r="G263" s="316" t="s">
        <v>6135</v>
      </c>
      <c r="H263" s="316" t="s">
        <v>4672</v>
      </c>
      <c r="I263" s="316" t="s">
        <v>6234</v>
      </c>
      <c r="J263" s="284" t="s">
        <v>6128</v>
      </c>
      <c r="K263" s="299" t="s">
        <v>6356</v>
      </c>
      <c r="L263" s="17" t="s">
        <v>6133</v>
      </c>
      <c r="M263" s="299" t="s">
        <v>4504</v>
      </c>
      <c r="N263" s="304" t="s">
        <v>6131</v>
      </c>
      <c r="O263" s="17" t="s">
        <v>4503</v>
      </c>
      <c r="P263" s="304" t="s">
        <v>6301</v>
      </c>
      <c r="Q263" s="304" t="s">
        <v>4417</v>
      </c>
      <c r="R263" s="304" t="s">
        <v>6158</v>
      </c>
      <c r="S263" s="30">
        <v>25</v>
      </c>
      <c r="T263" s="64" t="s">
        <v>4417</v>
      </c>
      <c r="U263" s="64" t="s">
        <v>5787</v>
      </c>
      <c r="V263" s="64" t="s">
        <v>4417</v>
      </c>
      <c r="W263" s="64" t="s">
        <v>5787</v>
      </c>
      <c r="X263" s="304" t="s">
        <v>4417</v>
      </c>
      <c r="Y263" s="304" t="s">
        <v>5787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5802</v>
      </c>
      <c r="AX263" s="304" t="s">
        <v>6132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6302</v>
      </c>
      <c r="BH263" s="304" t="s">
        <v>6197</v>
      </c>
      <c r="BI263" s="304" t="s">
        <v>6197</v>
      </c>
      <c r="BJ263" s="304">
        <v>2</v>
      </c>
      <c r="BK263" s="304">
        <v>4</v>
      </c>
      <c r="BL263" s="194" t="s">
        <v>5787</v>
      </c>
      <c r="BM263" s="195" t="s">
        <v>5787</v>
      </c>
      <c r="BN263" s="195" t="s">
        <v>5787</v>
      </c>
      <c r="BO263" s="195" t="s">
        <v>5787</v>
      </c>
      <c r="BP263" s="195" t="s">
        <v>5787</v>
      </c>
      <c r="BQ263" s="195" t="s">
        <v>5787</v>
      </c>
      <c r="BR263" s="195" t="s">
        <v>5787</v>
      </c>
      <c r="BS263" s="195" t="s">
        <v>5787</v>
      </c>
      <c r="BT263" s="194" t="s">
        <v>5787</v>
      </c>
      <c r="BU263" s="195" t="s">
        <v>5787</v>
      </c>
      <c r="BV263" s="195" t="s">
        <v>5787</v>
      </c>
      <c r="BW263" s="195" t="s">
        <v>5787</v>
      </c>
      <c r="BX263" s="195" t="s">
        <v>5787</v>
      </c>
      <c r="BY263" s="195" t="s">
        <v>5787</v>
      </c>
      <c r="BZ263" s="213" t="s">
        <v>5787</v>
      </c>
      <c r="CA263" s="195" t="s">
        <v>5787</v>
      </c>
      <c r="CB263" s="195" t="s">
        <v>5787</v>
      </c>
      <c r="CC263" s="195" t="s">
        <v>5787</v>
      </c>
      <c r="CD263" s="195" t="s">
        <v>5787</v>
      </c>
      <c r="CE263" s="195" t="s">
        <v>5787</v>
      </c>
      <c r="CF263" s="213" t="s">
        <v>5787</v>
      </c>
      <c r="CG263" s="299" t="s">
        <v>4381</v>
      </c>
      <c r="CH263" s="304">
        <v>355</v>
      </c>
      <c r="CI263" s="31">
        <f t="shared" ref="CI263:CI265" si="138">CH263*1.1</f>
        <v>390.50000000000006</v>
      </c>
      <c r="CJ263" s="64">
        <v>470</v>
      </c>
      <c r="CK263" s="31">
        <f t="shared" ref="CK263:CK265" si="139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0">CN263*1.1</f>
        <v>390.50000000000006</v>
      </c>
      <c r="CP263" s="64">
        <v>470</v>
      </c>
      <c r="CQ263" s="31">
        <f t="shared" ref="CQ263:CQ265" si="141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2">CT263*1.1</f>
        <v>390.50000000000006</v>
      </c>
      <c r="CV263" s="64">
        <v>470</v>
      </c>
      <c r="CW263" s="31">
        <f t="shared" ref="CW263:CW265" si="143">CV263*1.1</f>
        <v>517</v>
      </c>
      <c r="CX263" s="65">
        <v>200000</v>
      </c>
      <c r="CY263" s="198" t="s">
        <v>5787</v>
      </c>
      <c r="CZ263" s="199" t="s">
        <v>5787</v>
      </c>
      <c r="DA263" s="199" t="s">
        <v>5787</v>
      </c>
      <c r="DB263" s="200" t="s">
        <v>5787</v>
      </c>
      <c r="DC263" s="198" t="s">
        <v>5787</v>
      </c>
      <c r="DD263" s="199" t="s">
        <v>5787</v>
      </c>
      <c r="DE263" s="200" t="s">
        <v>5787</v>
      </c>
      <c r="DF263" s="273" t="s">
        <v>5787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5830</v>
      </c>
      <c r="DN263" s="304" t="s">
        <v>4432</v>
      </c>
      <c r="DO263" s="311" t="s">
        <v>4562</v>
      </c>
    </row>
    <row r="264" spans="1:119">
      <c r="A264" s="307">
        <v>259</v>
      </c>
      <c r="B264" s="317"/>
      <c r="C264" s="317"/>
      <c r="D264" s="317"/>
      <c r="E264" s="317"/>
      <c r="F264" s="317"/>
      <c r="G264" s="317"/>
      <c r="H264" s="317"/>
      <c r="I264" s="317"/>
      <c r="J264" s="286" t="s">
        <v>6129</v>
      </c>
      <c r="K264" s="307" t="s">
        <v>4531</v>
      </c>
      <c r="L264" s="18" t="s">
        <v>6133</v>
      </c>
      <c r="M264" s="307" t="s">
        <v>4504</v>
      </c>
      <c r="N264" s="305" t="s">
        <v>6131</v>
      </c>
      <c r="O264" s="18" t="s">
        <v>4503</v>
      </c>
      <c r="P264" s="305" t="s">
        <v>4417</v>
      </c>
      <c r="Q264" s="305" t="s">
        <v>4417</v>
      </c>
      <c r="R264" s="305" t="s">
        <v>6158</v>
      </c>
      <c r="S264" s="32">
        <v>25</v>
      </c>
      <c r="T264" s="59" t="s">
        <v>4417</v>
      </c>
      <c r="U264" s="59" t="s">
        <v>5787</v>
      </c>
      <c r="V264" s="59" t="s">
        <v>4417</v>
      </c>
      <c r="W264" s="59" t="s">
        <v>5787</v>
      </c>
      <c r="X264" s="305" t="s">
        <v>4417</v>
      </c>
      <c r="Y264" s="305" t="s">
        <v>5787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5802</v>
      </c>
      <c r="AX264" s="305" t="s">
        <v>6132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6302</v>
      </c>
      <c r="BH264" s="305" t="s">
        <v>6197</v>
      </c>
      <c r="BI264" s="305" t="s">
        <v>6197</v>
      </c>
      <c r="BJ264" s="305">
        <v>2</v>
      </c>
      <c r="BK264" s="305">
        <v>4</v>
      </c>
      <c r="BL264" s="196" t="s">
        <v>5787</v>
      </c>
      <c r="BM264" s="197" t="s">
        <v>5787</v>
      </c>
      <c r="BN264" s="197" t="s">
        <v>5787</v>
      </c>
      <c r="BO264" s="197" t="s">
        <v>5787</v>
      </c>
      <c r="BP264" s="197" t="s">
        <v>5787</v>
      </c>
      <c r="BQ264" s="197" t="s">
        <v>5787</v>
      </c>
      <c r="BR264" s="197" t="s">
        <v>5787</v>
      </c>
      <c r="BS264" s="197" t="s">
        <v>5787</v>
      </c>
      <c r="BT264" s="196" t="s">
        <v>5787</v>
      </c>
      <c r="BU264" s="197" t="s">
        <v>5787</v>
      </c>
      <c r="BV264" s="197" t="s">
        <v>5787</v>
      </c>
      <c r="BW264" s="197" t="s">
        <v>5787</v>
      </c>
      <c r="BX264" s="197" t="s">
        <v>5787</v>
      </c>
      <c r="BY264" s="197" t="s">
        <v>5787</v>
      </c>
      <c r="BZ264" s="212" t="s">
        <v>5787</v>
      </c>
      <c r="CA264" s="197" t="s">
        <v>5787</v>
      </c>
      <c r="CB264" s="197" t="s">
        <v>5787</v>
      </c>
      <c r="CC264" s="197" t="s">
        <v>5787</v>
      </c>
      <c r="CD264" s="197" t="s">
        <v>5787</v>
      </c>
      <c r="CE264" s="197" t="s">
        <v>5787</v>
      </c>
      <c r="CF264" s="212" t="s">
        <v>5787</v>
      </c>
      <c r="CG264" s="307" t="s">
        <v>4381</v>
      </c>
      <c r="CH264" s="305">
        <v>355</v>
      </c>
      <c r="CI264" s="33">
        <f t="shared" si="138"/>
        <v>390.50000000000006</v>
      </c>
      <c r="CJ264" s="59">
        <v>470</v>
      </c>
      <c r="CK264" s="33">
        <f t="shared" si="139"/>
        <v>517</v>
      </c>
      <c r="CL264" s="66">
        <v>200000</v>
      </c>
      <c r="CM264" s="307" t="s">
        <v>4381</v>
      </c>
      <c r="CN264" s="305">
        <v>355</v>
      </c>
      <c r="CO264" s="33">
        <f t="shared" si="140"/>
        <v>390.50000000000006</v>
      </c>
      <c r="CP264" s="59">
        <v>470</v>
      </c>
      <c r="CQ264" s="33">
        <f t="shared" si="141"/>
        <v>517</v>
      </c>
      <c r="CR264" s="66">
        <v>200000</v>
      </c>
      <c r="CS264" s="307" t="s">
        <v>4381</v>
      </c>
      <c r="CT264" s="305">
        <v>355</v>
      </c>
      <c r="CU264" s="33">
        <f t="shared" si="142"/>
        <v>390.50000000000006</v>
      </c>
      <c r="CV264" s="59">
        <v>470</v>
      </c>
      <c r="CW264" s="33">
        <f t="shared" si="143"/>
        <v>517</v>
      </c>
      <c r="CX264" s="66">
        <v>200000</v>
      </c>
      <c r="CY264" s="201" t="s">
        <v>5787</v>
      </c>
      <c r="CZ264" s="202" t="s">
        <v>5787</v>
      </c>
      <c r="DA264" s="202" t="s">
        <v>5787</v>
      </c>
      <c r="DB264" s="203" t="s">
        <v>5787</v>
      </c>
      <c r="DC264" s="201" t="s">
        <v>5787</v>
      </c>
      <c r="DD264" s="202" t="s">
        <v>5787</v>
      </c>
      <c r="DE264" s="203" t="s">
        <v>5787</v>
      </c>
      <c r="DF264" s="274" t="s">
        <v>5787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6136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18"/>
      <c r="C265" s="318"/>
      <c r="D265" s="318"/>
      <c r="E265" s="318"/>
      <c r="F265" s="318"/>
      <c r="G265" s="318"/>
      <c r="H265" s="318"/>
      <c r="I265" s="318"/>
      <c r="J265" s="285" t="s">
        <v>6130</v>
      </c>
      <c r="K265" s="300" t="s">
        <v>4531</v>
      </c>
      <c r="L265" s="14" t="s">
        <v>6133</v>
      </c>
      <c r="M265" s="300" t="s">
        <v>4504</v>
      </c>
      <c r="N265" s="306" t="s">
        <v>6131</v>
      </c>
      <c r="O265" s="14" t="s">
        <v>4503</v>
      </c>
      <c r="P265" s="306" t="s">
        <v>4417</v>
      </c>
      <c r="Q265" s="306" t="s">
        <v>4417</v>
      </c>
      <c r="R265" s="306" t="s">
        <v>6158</v>
      </c>
      <c r="S265" s="34">
        <v>25</v>
      </c>
      <c r="T265" s="86" t="s">
        <v>4417</v>
      </c>
      <c r="U265" s="86" t="s">
        <v>5787</v>
      </c>
      <c r="V265" s="86" t="s">
        <v>4417</v>
      </c>
      <c r="W265" s="86" t="s">
        <v>5787</v>
      </c>
      <c r="X265" s="306" t="s">
        <v>4417</v>
      </c>
      <c r="Y265" s="306" t="s">
        <v>5787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5802</v>
      </c>
      <c r="AX265" s="306" t="s">
        <v>6132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6302</v>
      </c>
      <c r="BH265" s="306" t="s">
        <v>6197</v>
      </c>
      <c r="BI265" s="306" t="s">
        <v>6197</v>
      </c>
      <c r="BJ265" s="306">
        <v>2</v>
      </c>
      <c r="BK265" s="306">
        <v>4</v>
      </c>
      <c r="BL265" s="191" t="s">
        <v>5787</v>
      </c>
      <c r="BM265" s="192" t="s">
        <v>5787</v>
      </c>
      <c r="BN265" s="192" t="s">
        <v>5787</v>
      </c>
      <c r="BO265" s="192" t="s">
        <v>5787</v>
      </c>
      <c r="BP265" s="192" t="s">
        <v>5787</v>
      </c>
      <c r="BQ265" s="192" t="s">
        <v>5787</v>
      </c>
      <c r="BR265" s="192" t="s">
        <v>5787</v>
      </c>
      <c r="BS265" s="192" t="s">
        <v>5787</v>
      </c>
      <c r="BT265" s="191" t="s">
        <v>5787</v>
      </c>
      <c r="BU265" s="192" t="s">
        <v>5787</v>
      </c>
      <c r="BV265" s="192" t="s">
        <v>5787</v>
      </c>
      <c r="BW265" s="192" t="s">
        <v>5787</v>
      </c>
      <c r="BX265" s="192" t="s">
        <v>5787</v>
      </c>
      <c r="BY265" s="192" t="s">
        <v>5787</v>
      </c>
      <c r="BZ265" s="214" t="s">
        <v>5787</v>
      </c>
      <c r="CA265" s="192" t="s">
        <v>5787</v>
      </c>
      <c r="CB265" s="192" t="s">
        <v>5787</v>
      </c>
      <c r="CC265" s="192" t="s">
        <v>5787</v>
      </c>
      <c r="CD265" s="192" t="s">
        <v>5787</v>
      </c>
      <c r="CE265" s="192" t="s">
        <v>5787</v>
      </c>
      <c r="CF265" s="214" t="s">
        <v>5787</v>
      </c>
      <c r="CG265" s="300" t="s">
        <v>4381</v>
      </c>
      <c r="CH265" s="306">
        <v>355</v>
      </c>
      <c r="CI265" s="35">
        <f t="shared" si="138"/>
        <v>390.50000000000006</v>
      </c>
      <c r="CJ265" s="86">
        <v>470</v>
      </c>
      <c r="CK265" s="35">
        <f t="shared" si="139"/>
        <v>517</v>
      </c>
      <c r="CL265" s="69">
        <v>200000</v>
      </c>
      <c r="CM265" s="300" t="s">
        <v>4381</v>
      </c>
      <c r="CN265" s="306">
        <v>355</v>
      </c>
      <c r="CO265" s="35">
        <f t="shared" si="140"/>
        <v>390.50000000000006</v>
      </c>
      <c r="CP265" s="86">
        <v>470</v>
      </c>
      <c r="CQ265" s="35">
        <f t="shared" si="141"/>
        <v>517</v>
      </c>
      <c r="CR265" s="69">
        <v>200000</v>
      </c>
      <c r="CS265" s="300" t="s">
        <v>4381</v>
      </c>
      <c r="CT265" s="306">
        <v>355</v>
      </c>
      <c r="CU265" s="35">
        <f t="shared" si="142"/>
        <v>390.50000000000006</v>
      </c>
      <c r="CV265" s="86">
        <v>470</v>
      </c>
      <c r="CW265" s="35">
        <f t="shared" si="143"/>
        <v>517</v>
      </c>
      <c r="CX265" s="69">
        <v>200000</v>
      </c>
      <c r="CY265" s="204" t="s">
        <v>5787</v>
      </c>
      <c r="CZ265" s="205" t="s">
        <v>5787</v>
      </c>
      <c r="DA265" s="205" t="s">
        <v>5787</v>
      </c>
      <c r="DB265" s="206" t="s">
        <v>5787</v>
      </c>
      <c r="DC265" s="204" t="s">
        <v>5787</v>
      </c>
      <c r="DD265" s="205" t="s">
        <v>5787</v>
      </c>
      <c r="DE265" s="206" t="s">
        <v>5787</v>
      </c>
      <c r="DF265" s="275" t="s">
        <v>5787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6134</v>
      </c>
      <c r="DN265" s="300" t="s">
        <v>4432</v>
      </c>
      <c r="DO265" s="313" t="s">
        <v>4562</v>
      </c>
    </row>
    <row r="266" spans="1:119">
      <c r="A266" s="299">
        <v>261</v>
      </c>
      <c r="B266" s="316">
        <v>36</v>
      </c>
      <c r="C266" s="316">
        <v>2004</v>
      </c>
      <c r="D266" s="316" t="s">
        <v>4750</v>
      </c>
      <c r="E266" s="316" t="s">
        <v>4847</v>
      </c>
      <c r="F266" s="316">
        <v>8</v>
      </c>
      <c r="G266" s="316" t="s">
        <v>5919</v>
      </c>
      <c r="H266" s="316" t="s">
        <v>5914</v>
      </c>
      <c r="I266" s="316" t="s">
        <v>4738</v>
      </c>
      <c r="J266" s="284" t="s">
        <v>4715</v>
      </c>
      <c r="K266" s="299" t="s">
        <v>4380</v>
      </c>
      <c r="L266" s="304" t="s">
        <v>5787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5787</v>
      </c>
      <c r="T266" s="64" t="s">
        <v>4417</v>
      </c>
      <c r="U266" s="64" t="s">
        <v>5787</v>
      </c>
      <c r="V266" s="64" t="s">
        <v>4417</v>
      </c>
      <c r="W266" s="64" t="s">
        <v>5787</v>
      </c>
      <c r="X266" s="304" t="s">
        <v>4417</v>
      </c>
      <c r="Y266" s="304" t="s">
        <v>5787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4">(AT266-AK266)-AV266</f>
        <v>12</v>
      </c>
      <c r="AV266" s="16">
        <f t="shared" si="124"/>
        <v>12</v>
      </c>
      <c r="AW266" s="299" t="s">
        <v>5802</v>
      </c>
      <c r="AX266" s="304" t="s">
        <v>4609</v>
      </c>
      <c r="AY266" s="16">
        <f>150/AZ266/0.25</f>
        <v>30</v>
      </c>
      <c r="AZ266" s="304">
        <v>20</v>
      </c>
      <c r="BA266" s="304">
        <f t="shared" si="137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6197</v>
      </c>
      <c r="BI266" s="304" t="s">
        <v>6197</v>
      </c>
      <c r="BJ266" s="304">
        <v>2</v>
      </c>
      <c r="BK266" s="17">
        <v>4</v>
      </c>
      <c r="BL266" s="194" t="s">
        <v>5787</v>
      </c>
      <c r="BM266" s="195" t="s">
        <v>5787</v>
      </c>
      <c r="BN266" s="195" t="s">
        <v>5787</v>
      </c>
      <c r="BO266" s="195" t="s">
        <v>5787</v>
      </c>
      <c r="BP266" s="195" t="s">
        <v>5787</v>
      </c>
      <c r="BQ266" s="195" t="s">
        <v>5787</v>
      </c>
      <c r="BR266" s="195" t="s">
        <v>5787</v>
      </c>
      <c r="BS266" s="195" t="s">
        <v>5787</v>
      </c>
      <c r="BT266" s="194" t="s">
        <v>5787</v>
      </c>
      <c r="BU266" s="195" t="s">
        <v>5787</v>
      </c>
      <c r="BV266" s="195" t="s">
        <v>5787</v>
      </c>
      <c r="BW266" s="195" t="s">
        <v>5787</v>
      </c>
      <c r="BX266" s="195" t="s">
        <v>5787</v>
      </c>
      <c r="BY266" s="195" t="s">
        <v>5787</v>
      </c>
      <c r="BZ266" s="213" t="s">
        <v>5787</v>
      </c>
      <c r="CA266" s="195" t="s">
        <v>5787</v>
      </c>
      <c r="CB266" s="195" t="s">
        <v>5787</v>
      </c>
      <c r="CC266" s="195" t="s">
        <v>5787</v>
      </c>
      <c r="CD266" s="195" t="s">
        <v>5787</v>
      </c>
      <c r="CE266" s="195" t="s">
        <v>5787</v>
      </c>
      <c r="CF266" s="213" t="s">
        <v>5787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5787</v>
      </c>
      <c r="CZ266" s="199" t="s">
        <v>5787</v>
      </c>
      <c r="DA266" s="199" t="s">
        <v>5787</v>
      </c>
      <c r="DB266" s="200" t="s">
        <v>5787</v>
      </c>
      <c r="DC266" s="199" t="s">
        <v>5787</v>
      </c>
      <c r="DD266" s="199" t="s">
        <v>5787</v>
      </c>
      <c r="DE266" s="200" t="s">
        <v>5787</v>
      </c>
      <c r="DF266" s="273" t="s">
        <v>5787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5844</v>
      </c>
      <c r="DN266" s="30" t="s">
        <v>4432</v>
      </c>
      <c r="DO266" s="311" t="s">
        <v>4562</v>
      </c>
    </row>
    <row r="267" spans="1:119">
      <c r="A267" s="307">
        <v>262</v>
      </c>
      <c r="B267" s="317"/>
      <c r="C267" s="317"/>
      <c r="D267" s="317"/>
      <c r="E267" s="317"/>
      <c r="F267" s="317"/>
      <c r="G267" s="317"/>
      <c r="H267" s="317"/>
      <c r="I267" s="317"/>
      <c r="J267" s="286" t="s">
        <v>4716</v>
      </c>
      <c r="K267" s="307" t="s">
        <v>4380</v>
      </c>
      <c r="L267" s="305" t="s">
        <v>5787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5787</v>
      </c>
      <c r="T267" s="59" t="s">
        <v>4417</v>
      </c>
      <c r="U267" s="59" t="s">
        <v>5787</v>
      </c>
      <c r="V267" s="59" t="s">
        <v>4417</v>
      </c>
      <c r="W267" s="59" t="s">
        <v>5787</v>
      </c>
      <c r="X267" s="305" t="s">
        <v>4417</v>
      </c>
      <c r="Y267" s="305" t="s">
        <v>5787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4"/>
        <v>12</v>
      </c>
      <c r="AV267" s="21">
        <f t="shared" si="124"/>
        <v>12</v>
      </c>
      <c r="AW267" s="307" t="s">
        <v>5802</v>
      </c>
      <c r="AX267" s="305" t="s">
        <v>4609</v>
      </c>
      <c r="AY267" s="21">
        <f t="shared" ref="AY267:AY273" si="145">150/AZ267/0.25</f>
        <v>30</v>
      </c>
      <c r="AZ267" s="305">
        <v>20</v>
      </c>
      <c r="BA267" s="305">
        <f t="shared" si="137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6197</v>
      </c>
      <c r="BI267" s="305" t="s">
        <v>6197</v>
      </c>
      <c r="BJ267" s="305">
        <v>2</v>
      </c>
      <c r="BK267" s="18">
        <v>4</v>
      </c>
      <c r="BL267" s="196" t="s">
        <v>5787</v>
      </c>
      <c r="BM267" s="197" t="s">
        <v>5787</v>
      </c>
      <c r="BN267" s="197" t="s">
        <v>5787</v>
      </c>
      <c r="BO267" s="197" t="s">
        <v>5787</v>
      </c>
      <c r="BP267" s="197" t="s">
        <v>5787</v>
      </c>
      <c r="BQ267" s="197" t="s">
        <v>5787</v>
      </c>
      <c r="BR267" s="197" t="s">
        <v>5787</v>
      </c>
      <c r="BS267" s="197" t="s">
        <v>5787</v>
      </c>
      <c r="BT267" s="196" t="s">
        <v>5787</v>
      </c>
      <c r="BU267" s="197" t="s">
        <v>5787</v>
      </c>
      <c r="BV267" s="197" t="s">
        <v>5787</v>
      </c>
      <c r="BW267" s="197" t="s">
        <v>5787</v>
      </c>
      <c r="BX267" s="197" t="s">
        <v>5787</v>
      </c>
      <c r="BY267" s="197" t="s">
        <v>5787</v>
      </c>
      <c r="BZ267" s="212" t="s">
        <v>5787</v>
      </c>
      <c r="CA267" s="197" t="s">
        <v>5787</v>
      </c>
      <c r="CB267" s="197" t="s">
        <v>5787</v>
      </c>
      <c r="CC267" s="197" t="s">
        <v>5787</v>
      </c>
      <c r="CD267" s="197" t="s">
        <v>5787</v>
      </c>
      <c r="CE267" s="197" t="s">
        <v>5787</v>
      </c>
      <c r="CF267" s="212" t="s">
        <v>5787</v>
      </c>
      <c r="CG267" s="307" t="s">
        <v>4447</v>
      </c>
      <c r="CH267" s="305">
        <v>275</v>
      </c>
      <c r="CI267" s="21">
        <f t="shared" ref="CI267:CI273" si="146">(372.02+342.95)/2</f>
        <v>357.48500000000001</v>
      </c>
      <c r="CJ267" s="305">
        <v>411</v>
      </c>
      <c r="CK267" s="21">
        <f t="shared" ref="CK267:CK273" si="147">(477.29+448.79)/2</f>
        <v>463.04</v>
      </c>
      <c r="CL267" s="68">
        <f t="shared" ref="CL267:CL273" si="148">(206936+220792)/2</f>
        <v>213864</v>
      </c>
      <c r="CM267" s="305" t="s">
        <v>4447</v>
      </c>
      <c r="CN267" s="305">
        <v>275</v>
      </c>
      <c r="CO267" s="21">
        <f t="shared" ref="CO267:CO273" si="149">(363.4+340.14)/2</f>
        <v>351.77</v>
      </c>
      <c r="CP267" s="21">
        <v>411</v>
      </c>
      <c r="CQ267" s="21">
        <f t="shared" ref="CQ267:CQ273" si="150">(454.3+448.23)/2</f>
        <v>451.26499999999999</v>
      </c>
      <c r="CR267" s="68">
        <f t="shared" ref="CR267:CR273" si="151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5787</v>
      </c>
      <c r="CZ267" s="202" t="s">
        <v>5787</v>
      </c>
      <c r="DA267" s="202" t="s">
        <v>5787</v>
      </c>
      <c r="DB267" s="203" t="s">
        <v>5787</v>
      </c>
      <c r="DC267" s="202" t="s">
        <v>5787</v>
      </c>
      <c r="DD267" s="202" t="s">
        <v>5787</v>
      </c>
      <c r="DE267" s="203" t="s">
        <v>5787</v>
      </c>
      <c r="DF267" s="274" t="s">
        <v>5787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5844</v>
      </c>
      <c r="DN267" s="32" t="s">
        <v>4432</v>
      </c>
      <c r="DO267" s="312" t="s">
        <v>4562</v>
      </c>
    </row>
    <row r="268" spans="1:119">
      <c r="A268" s="307">
        <v>263</v>
      </c>
      <c r="B268" s="317"/>
      <c r="C268" s="317"/>
      <c r="D268" s="317"/>
      <c r="E268" s="317"/>
      <c r="F268" s="317"/>
      <c r="G268" s="317"/>
      <c r="H268" s="317"/>
      <c r="I268" s="317"/>
      <c r="J268" s="286" t="s">
        <v>4717</v>
      </c>
      <c r="K268" s="307" t="s">
        <v>4380</v>
      </c>
      <c r="L268" s="305" t="s">
        <v>5787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5787</v>
      </c>
      <c r="T268" s="59" t="s">
        <v>4417</v>
      </c>
      <c r="U268" s="59" t="s">
        <v>5787</v>
      </c>
      <c r="V268" s="59" t="s">
        <v>4417</v>
      </c>
      <c r="W268" s="59" t="s">
        <v>5787</v>
      </c>
      <c r="X268" s="305" t="s">
        <v>4417</v>
      </c>
      <c r="Y268" s="305" t="s">
        <v>5787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4"/>
        <v>12</v>
      </c>
      <c r="AV268" s="21">
        <f t="shared" si="124"/>
        <v>12</v>
      </c>
      <c r="AW268" s="307" t="s">
        <v>5802</v>
      </c>
      <c r="AX268" s="305" t="s">
        <v>4609</v>
      </c>
      <c r="AY268" s="21">
        <f t="shared" si="145"/>
        <v>30</v>
      </c>
      <c r="AZ268" s="305">
        <v>20</v>
      </c>
      <c r="BA268" s="305">
        <f t="shared" si="137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6197</v>
      </c>
      <c r="BI268" s="305" t="s">
        <v>6197</v>
      </c>
      <c r="BJ268" s="305">
        <v>2</v>
      </c>
      <c r="BK268" s="18">
        <v>4</v>
      </c>
      <c r="BL268" s="196" t="s">
        <v>5787</v>
      </c>
      <c r="BM268" s="197" t="s">
        <v>5787</v>
      </c>
      <c r="BN268" s="197" t="s">
        <v>5787</v>
      </c>
      <c r="BO268" s="197" t="s">
        <v>5787</v>
      </c>
      <c r="BP268" s="197" t="s">
        <v>5787</v>
      </c>
      <c r="BQ268" s="197" t="s">
        <v>5787</v>
      </c>
      <c r="BR268" s="197" t="s">
        <v>5787</v>
      </c>
      <c r="BS268" s="197" t="s">
        <v>5787</v>
      </c>
      <c r="BT268" s="196" t="s">
        <v>5787</v>
      </c>
      <c r="BU268" s="197" t="s">
        <v>5787</v>
      </c>
      <c r="BV268" s="197" t="s">
        <v>5787</v>
      </c>
      <c r="BW268" s="197" t="s">
        <v>5787</v>
      </c>
      <c r="BX268" s="197" t="s">
        <v>5787</v>
      </c>
      <c r="BY268" s="197" t="s">
        <v>5787</v>
      </c>
      <c r="BZ268" s="212" t="s">
        <v>5787</v>
      </c>
      <c r="CA268" s="197" t="s">
        <v>5787</v>
      </c>
      <c r="CB268" s="197" t="s">
        <v>5787</v>
      </c>
      <c r="CC268" s="197" t="s">
        <v>5787</v>
      </c>
      <c r="CD268" s="197" t="s">
        <v>5787</v>
      </c>
      <c r="CE268" s="197" t="s">
        <v>5787</v>
      </c>
      <c r="CF268" s="212" t="s">
        <v>5787</v>
      </c>
      <c r="CG268" s="307" t="s">
        <v>4447</v>
      </c>
      <c r="CH268" s="305">
        <v>275</v>
      </c>
      <c r="CI268" s="21">
        <f t="shared" si="146"/>
        <v>357.48500000000001</v>
      </c>
      <c r="CJ268" s="305">
        <v>412</v>
      </c>
      <c r="CK268" s="21">
        <f t="shared" si="147"/>
        <v>463.04</v>
      </c>
      <c r="CL268" s="68">
        <f t="shared" si="148"/>
        <v>213864</v>
      </c>
      <c r="CM268" s="305" t="s">
        <v>4447</v>
      </c>
      <c r="CN268" s="305">
        <v>275</v>
      </c>
      <c r="CO268" s="21">
        <f t="shared" si="149"/>
        <v>351.77</v>
      </c>
      <c r="CP268" s="21">
        <v>412</v>
      </c>
      <c r="CQ268" s="21">
        <f t="shared" si="150"/>
        <v>451.26499999999999</v>
      </c>
      <c r="CR268" s="68">
        <f t="shared" si="151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5787</v>
      </c>
      <c r="CZ268" s="202" t="s">
        <v>5787</v>
      </c>
      <c r="DA268" s="202" t="s">
        <v>5787</v>
      </c>
      <c r="DB268" s="203" t="s">
        <v>5787</v>
      </c>
      <c r="DC268" s="202" t="s">
        <v>5787</v>
      </c>
      <c r="DD268" s="202" t="s">
        <v>5787</v>
      </c>
      <c r="DE268" s="203" t="s">
        <v>5787</v>
      </c>
      <c r="DF268" s="274" t="s">
        <v>5787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5844</v>
      </c>
      <c r="DN268" s="32" t="s">
        <v>4432</v>
      </c>
      <c r="DO268" s="312" t="s">
        <v>4562</v>
      </c>
    </row>
    <row r="269" spans="1:119">
      <c r="A269" s="307">
        <v>264</v>
      </c>
      <c r="B269" s="317"/>
      <c r="C269" s="317"/>
      <c r="D269" s="317"/>
      <c r="E269" s="317"/>
      <c r="F269" s="317"/>
      <c r="G269" s="317"/>
      <c r="H269" s="317"/>
      <c r="I269" s="317"/>
      <c r="J269" s="286" t="s">
        <v>4718</v>
      </c>
      <c r="K269" s="307" t="s">
        <v>4380</v>
      </c>
      <c r="L269" s="305" t="s">
        <v>5787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5787</v>
      </c>
      <c r="T269" s="59" t="s">
        <v>4417</v>
      </c>
      <c r="U269" s="59" t="s">
        <v>5787</v>
      </c>
      <c r="V269" s="59" t="s">
        <v>4417</v>
      </c>
      <c r="W269" s="59" t="s">
        <v>5787</v>
      </c>
      <c r="X269" s="305" t="s">
        <v>4417</v>
      </c>
      <c r="Y269" s="305" t="s">
        <v>5787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4"/>
        <v>12</v>
      </c>
      <c r="AV269" s="21">
        <f t="shared" si="124"/>
        <v>12</v>
      </c>
      <c r="AW269" s="307" t="s">
        <v>5802</v>
      </c>
      <c r="AX269" s="305" t="s">
        <v>4609</v>
      </c>
      <c r="AY269" s="21">
        <f t="shared" si="145"/>
        <v>30</v>
      </c>
      <c r="AZ269" s="305">
        <v>20</v>
      </c>
      <c r="BA269" s="305">
        <f t="shared" si="137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6197</v>
      </c>
      <c r="BI269" s="305" t="s">
        <v>6197</v>
      </c>
      <c r="BJ269" s="305">
        <v>2</v>
      </c>
      <c r="BK269" s="18">
        <v>4</v>
      </c>
      <c r="BL269" s="196" t="s">
        <v>5787</v>
      </c>
      <c r="BM269" s="197" t="s">
        <v>5787</v>
      </c>
      <c r="BN269" s="197" t="s">
        <v>5787</v>
      </c>
      <c r="BO269" s="197" t="s">
        <v>5787</v>
      </c>
      <c r="BP269" s="197" t="s">
        <v>5787</v>
      </c>
      <c r="BQ269" s="197" t="s">
        <v>5787</v>
      </c>
      <c r="BR269" s="197" t="s">
        <v>5787</v>
      </c>
      <c r="BS269" s="197" t="s">
        <v>5787</v>
      </c>
      <c r="BT269" s="196" t="s">
        <v>5787</v>
      </c>
      <c r="BU269" s="197" t="s">
        <v>5787</v>
      </c>
      <c r="BV269" s="197" t="s">
        <v>5787</v>
      </c>
      <c r="BW269" s="197" t="s">
        <v>5787</v>
      </c>
      <c r="BX269" s="197" t="s">
        <v>5787</v>
      </c>
      <c r="BY269" s="197" t="s">
        <v>5787</v>
      </c>
      <c r="BZ269" s="212" t="s">
        <v>5787</v>
      </c>
      <c r="CA269" s="197" t="s">
        <v>5787</v>
      </c>
      <c r="CB269" s="197" t="s">
        <v>5787</v>
      </c>
      <c r="CC269" s="197" t="s">
        <v>5787</v>
      </c>
      <c r="CD269" s="197" t="s">
        <v>5787</v>
      </c>
      <c r="CE269" s="197" t="s">
        <v>5787</v>
      </c>
      <c r="CF269" s="212" t="s">
        <v>5787</v>
      </c>
      <c r="CG269" s="307" t="s">
        <v>4447</v>
      </c>
      <c r="CH269" s="305">
        <v>275</v>
      </c>
      <c r="CI269" s="21">
        <f t="shared" si="146"/>
        <v>357.48500000000001</v>
      </c>
      <c r="CJ269" s="305">
        <v>412</v>
      </c>
      <c r="CK269" s="21">
        <f t="shared" si="147"/>
        <v>463.04</v>
      </c>
      <c r="CL269" s="68">
        <f t="shared" si="148"/>
        <v>213864</v>
      </c>
      <c r="CM269" s="305" t="s">
        <v>4447</v>
      </c>
      <c r="CN269" s="305">
        <v>275</v>
      </c>
      <c r="CO269" s="21">
        <f t="shared" si="149"/>
        <v>351.77</v>
      </c>
      <c r="CP269" s="21">
        <v>412</v>
      </c>
      <c r="CQ269" s="21">
        <f t="shared" si="150"/>
        <v>451.26499999999999</v>
      </c>
      <c r="CR269" s="68">
        <f t="shared" si="151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5787</v>
      </c>
      <c r="CZ269" s="202" t="s">
        <v>5787</v>
      </c>
      <c r="DA269" s="202" t="s">
        <v>5787</v>
      </c>
      <c r="DB269" s="203" t="s">
        <v>5787</v>
      </c>
      <c r="DC269" s="202" t="s">
        <v>5787</v>
      </c>
      <c r="DD269" s="202" t="s">
        <v>5787</v>
      </c>
      <c r="DE269" s="203" t="s">
        <v>5787</v>
      </c>
      <c r="DF269" s="274" t="s">
        <v>5787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5844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17"/>
      <c r="C270" s="317"/>
      <c r="D270" s="317"/>
      <c r="E270" s="317"/>
      <c r="F270" s="317"/>
      <c r="G270" s="317"/>
      <c r="H270" s="317"/>
      <c r="I270" s="317"/>
      <c r="J270" s="286" t="s">
        <v>4719</v>
      </c>
      <c r="K270" s="307" t="s">
        <v>4380</v>
      </c>
      <c r="L270" s="305" t="s">
        <v>5787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5787</v>
      </c>
      <c r="T270" s="59" t="s">
        <v>4417</v>
      </c>
      <c r="U270" s="59" t="s">
        <v>5787</v>
      </c>
      <c r="V270" s="59" t="s">
        <v>4417</v>
      </c>
      <c r="W270" s="59" t="s">
        <v>5787</v>
      </c>
      <c r="X270" s="305" t="s">
        <v>4417</v>
      </c>
      <c r="Y270" s="305" t="s">
        <v>5787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4"/>
        <v>12</v>
      </c>
      <c r="AV270" s="21">
        <f t="shared" si="124"/>
        <v>12</v>
      </c>
      <c r="AW270" s="307" t="s">
        <v>5802</v>
      </c>
      <c r="AX270" s="305" t="s">
        <v>4609</v>
      </c>
      <c r="AY270" s="21">
        <f t="shared" si="145"/>
        <v>30</v>
      </c>
      <c r="AZ270" s="305">
        <v>20</v>
      </c>
      <c r="BA270" s="305">
        <f t="shared" si="137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6197</v>
      </c>
      <c r="BI270" s="305" t="s">
        <v>6197</v>
      </c>
      <c r="BJ270" s="305">
        <v>2</v>
      </c>
      <c r="BK270" s="18">
        <v>4</v>
      </c>
      <c r="BL270" s="196" t="s">
        <v>5787</v>
      </c>
      <c r="BM270" s="197" t="s">
        <v>5787</v>
      </c>
      <c r="BN270" s="197" t="s">
        <v>5787</v>
      </c>
      <c r="BO270" s="197" t="s">
        <v>5787</v>
      </c>
      <c r="BP270" s="197" t="s">
        <v>5787</v>
      </c>
      <c r="BQ270" s="197" t="s">
        <v>5787</v>
      </c>
      <c r="BR270" s="197" t="s">
        <v>5787</v>
      </c>
      <c r="BS270" s="197" t="s">
        <v>5787</v>
      </c>
      <c r="BT270" s="196" t="s">
        <v>5787</v>
      </c>
      <c r="BU270" s="197" t="s">
        <v>5787</v>
      </c>
      <c r="BV270" s="197" t="s">
        <v>5787</v>
      </c>
      <c r="BW270" s="197" t="s">
        <v>5787</v>
      </c>
      <c r="BX270" s="197" t="s">
        <v>5787</v>
      </c>
      <c r="BY270" s="197" t="s">
        <v>5787</v>
      </c>
      <c r="BZ270" s="212" t="s">
        <v>5787</v>
      </c>
      <c r="CA270" s="197" t="s">
        <v>5787</v>
      </c>
      <c r="CB270" s="197" t="s">
        <v>5787</v>
      </c>
      <c r="CC270" s="197" t="s">
        <v>5787</v>
      </c>
      <c r="CD270" s="197" t="s">
        <v>5787</v>
      </c>
      <c r="CE270" s="197" t="s">
        <v>5787</v>
      </c>
      <c r="CF270" s="212" t="s">
        <v>5787</v>
      </c>
      <c r="CG270" s="307" t="s">
        <v>4447</v>
      </c>
      <c r="CH270" s="305">
        <v>275</v>
      </c>
      <c r="CI270" s="21">
        <f t="shared" si="146"/>
        <v>357.48500000000001</v>
      </c>
      <c r="CJ270" s="305">
        <v>412</v>
      </c>
      <c r="CK270" s="21">
        <f t="shared" si="147"/>
        <v>463.04</v>
      </c>
      <c r="CL270" s="68">
        <f t="shared" si="148"/>
        <v>213864</v>
      </c>
      <c r="CM270" s="305" t="s">
        <v>4447</v>
      </c>
      <c r="CN270" s="305">
        <v>275</v>
      </c>
      <c r="CO270" s="21">
        <f t="shared" si="149"/>
        <v>351.77</v>
      </c>
      <c r="CP270" s="21">
        <v>412</v>
      </c>
      <c r="CQ270" s="21">
        <f t="shared" si="150"/>
        <v>451.26499999999999</v>
      </c>
      <c r="CR270" s="68">
        <f t="shared" si="151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5787</v>
      </c>
      <c r="CZ270" s="202" t="s">
        <v>5787</v>
      </c>
      <c r="DA270" s="202" t="s">
        <v>5787</v>
      </c>
      <c r="DB270" s="203" t="s">
        <v>5787</v>
      </c>
      <c r="DC270" s="202" t="s">
        <v>5787</v>
      </c>
      <c r="DD270" s="202" t="s">
        <v>5787</v>
      </c>
      <c r="DE270" s="203" t="s">
        <v>5787</v>
      </c>
      <c r="DF270" s="274" t="s">
        <v>5787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5844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17"/>
      <c r="C271" s="317"/>
      <c r="D271" s="317"/>
      <c r="E271" s="317"/>
      <c r="F271" s="317"/>
      <c r="G271" s="317"/>
      <c r="H271" s="317"/>
      <c r="I271" s="317"/>
      <c r="J271" s="286" t="s">
        <v>4720</v>
      </c>
      <c r="K271" s="307" t="s">
        <v>4380</v>
      </c>
      <c r="L271" s="305" t="s">
        <v>5787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5787</v>
      </c>
      <c r="T271" s="59" t="s">
        <v>4417</v>
      </c>
      <c r="U271" s="59" t="s">
        <v>5787</v>
      </c>
      <c r="V271" s="59" t="s">
        <v>4417</v>
      </c>
      <c r="W271" s="59" t="s">
        <v>5787</v>
      </c>
      <c r="X271" s="305" t="s">
        <v>4417</v>
      </c>
      <c r="Y271" s="305" t="s">
        <v>5787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4"/>
        <v>12</v>
      </c>
      <c r="AV271" s="21">
        <f t="shared" si="124"/>
        <v>12</v>
      </c>
      <c r="AW271" s="307" t="s">
        <v>5802</v>
      </c>
      <c r="AX271" s="305" t="s">
        <v>4609</v>
      </c>
      <c r="AY271" s="21">
        <f t="shared" si="145"/>
        <v>30</v>
      </c>
      <c r="AZ271" s="305">
        <v>20</v>
      </c>
      <c r="BA271" s="305">
        <f t="shared" si="137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6197</v>
      </c>
      <c r="BI271" s="305" t="s">
        <v>6197</v>
      </c>
      <c r="BJ271" s="305">
        <v>2</v>
      </c>
      <c r="BK271" s="18">
        <v>4</v>
      </c>
      <c r="BL271" s="196" t="s">
        <v>5787</v>
      </c>
      <c r="BM271" s="197" t="s">
        <v>5787</v>
      </c>
      <c r="BN271" s="197" t="s">
        <v>5787</v>
      </c>
      <c r="BO271" s="197" t="s">
        <v>5787</v>
      </c>
      <c r="BP271" s="197" t="s">
        <v>5787</v>
      </c>
      <c r="BQ271" s="197" t="s">
        <v>5787</v>
      </c>
      <c r="BR271" s="197" t="s">
        <v>5787</v>
      </c>
      <c r="BS271" s="197" t="s">
        <v>5787</v>
      </c>
      <c r="BT271" s="196" t="s">
        <v>5787</v>
      </c>
      <c r="BU271" s="197" t="s">
        <v>5787</v>
      </c>
      <c r="BV271" s="197" t="s">
        <v>5787</v>
      </c>
      <c r="BW271" s="197" t="s">
        <v>5787</v>
      </c>
      <c r="BX271" s="197" t="s">
        <v>5787</v>
      </c>
      <c r="BY271" s="197" t="s">
        <v>5787</v>
      </c>
      <c r="BZ271" s="212" t="s">
        <v>5787</v>
      </c>
      <c r="CA271" s="197" t="s">
        <v>5787</v>
      </c>
      <c r="CB271" s="197" t="s">
        <v>5787</v>
      </c>
      <c r="CC271" s="197" t="s">
        <v>5787</v>
      </c>
      <c r="CD271" s="197" t="s">
        <v>5787</v>
      </c>
      <c r="CE271" s="197" t="s">
        <v>5787</v>
      </c>
      <c r="CF271" s="212" t="s">
        <v>5787</v>
      </c>
      <c r="CG271" s="307" t="s">
        <v>4447</v>
      </c>
      <c r="CH271" s="305">
        <v>275</v>
      </c>
      <c r="CI271" s="21">
        <f t="shared" si="146"/>
        <v>357.48500000000001</v>
      </c>
      <c r="CJ271" s="305">
        <v>412</v>
      </c>
      <c r="CK271" s="21">
        <f t="shared" si="147"/>
        <v>463.04</v>
      </c>
      <c r="CL271" s="68">
        <f t="shared" si="148"/>
        <v>213864</v>
      </c>
      <c r="CM271" s="305" t="s">
        <v>4447</v>
      </c>
      <c r="CN271" s="305">
        <v>275</v>
      </c>
      <c r="CO271" s="21">
        <f t="shared" si="149"/>
        <v>351.77</v>
      </c>
      <c r="CP271" s="21">
        <v>412</v>
      </c>
      <c r="CQ271" s="21">
        <f t="shared" si="150"/>
        <v>451.26499999999999</v>
      </c>
      <c r="CR271" s="68">
        <f t="shared" si="151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5787</v>
      </c>
      <c r="CZ271" s="202" t="s">
        <v>5787</v>
      </c>
      <c r="DA271" s="202" t="s">
        <v>5787</v>
      </c>
      <c r="DB271" s="203" t="s">
        <v>5787</v>
      </c>
      <c r="DC271" s="202" t="s">
        <v>5787</v>
      </c>
      <c r="DD271" s="202" t="s">
        <v>5787</v>
      </c>
      <c r="DE271" s="203" t="s">
        <v>5787</v>
      </c>
      <c r="DF271" s="274" t="s">
        <v>5787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5844</v>
      </c>
      <c r="DN271" s="32" t="s">
        <v>4432</v>
      </c>
      <c r="DO271" s="312" t="s">
        <v>4562</v>
      </c>
    </row>
    <row r="272" spans="1:119">
      <c r="A272" s="307">
        <v>267</v>
      </c>
      <c r="B272" s="317"/>
      <c r="C272" s="317"/>
      <c r="D272" s="317"/>
      <c r="E272" s="317"/>
      <c r="F272" s="317"/>
      <c r="G272" s="317"/>
      <c r="H272" s="317"/>
      <c r="I272" s="317"/>
      <c r="J272" s="286" t="s">
        <v>4721</v>
      </c>
      <c r="K272" s="307" t="s">
        <v>4380</v>
      </c>
      <c r="L272" s="305" t="s">
        <v>5787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5787</v>
      </c>
      <c r="T272" s="59" t="s">
        <v>4417</v>
      </c>
      <c r="U272" s="59" t="s">
        <v>5787</v>
      </c>
      <c r="V272" s="59" t="s">
        <v>4417</v>
      </c>
      <c r="W272" s="59" t="s">
        <v>5787</v>
      </c>
      <c r="X272" s="305" t="s">
        <v>4417</v>
      </c>
      <c r="Y272" s="305" t="s">
        <v>5787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4"/>
        <v>12</v>
      </c>
      <c r="AV272" s="21">
        <f t="shared" si="124"/>
        <v>12</v>
      </c>
      <c r="AW272" s="307" t="s">
        <v>5802</v>
      </c>
      <c r="AX272" s="305" t="s">
        <v>4609</v>
      </c>
      <c r="AY272" s="21">
        <f t="shared" si="145"/>
        <v>30</v>
      </c>
      <c r="AZ272" s="305">
        <v>20</v>
      </c>
      <c r="BA272" s="305">
        <f t="shared" si="137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6197</v>
      </c>
      <c r="BI272" s="305" t="s">
        <v>6197</v>
      </c>
      <c r="BJ272" s="305">
        <v>2</v>
      </c>
      <c r="BK272" s="18">
        <v>4</v>
      </c>
      <c r="BL272" s="196" t="s">
        <v>5787</v>
      </c>
      <c r="BM272" s="197" t="s">
        <v>5787</v>
      </c>
      <c r="BN272" s="197" t="s">
        <v>5787</v>
      </c>
      <c r="BO272" s="197" t="s">
        <v>5787</v>
      </c>
      <c r="BP272" s="197" t="s">
        <v>5787</v>
      </c>
      <c r="BQ272" s="197" t="s">
        <v>5787</v>
      </c>
      <c r="BR272" s="197" t="s">
        <v>5787</v>
      </c>
      <c r="BS272" s="197" t="s">
        <v>5787</v>
      </c>
      <c r="BT272" s="196" t="s">
        <v>5787</v>
      </c>
      <c r="BU272" s="197" t="s">
        <v>5787</v>
      </c>
      <c r="BV272" s="197" t="s">
        <v>5787</v>
      </c>
      <c r="BW272" s="197" t="s">
        <v>5787</v>
      </c>
      <c r="BX272" s="197" t="s">
        <v>5787</v>
      </c>
      <c r="BY272" s="197" t="s">
        <v>5787</v>
      </c>
      <c r="BZ272" s="212" t="s">
        <v>5787</v>
      </c>
      <c r="CA272" s="197" t="s">
        <v>5787</v>
      </c>
      <c r="CB272" s="197" t="s">
        <v>5787</v>
      </c>
      <c r="CC272" s="197" t="s">
        <v>5787</v>
      </c>
      <c r="CD272" s="197" t="s">
        <v>5787</v>
      </c>
      <c r="CE272" s="197" t="s">
        <v>5787</v>
      </c>
      <c r="CF272" s="212" t="s">
        <v>5787</v>
      </c>
      <c r="CG272" s="307" t="s">
        <v>4447</v>
      </c>
      <c r="CH272" s="305">
        <v>275</v>
      </c>
      <c r="CI272" s="21">
        <f t="shared" si="146"/>
        <v>357.48500000000001</v>
      </c>
      <c r="CJ272" s="305">
        <v>412</v>
      </c>
      <c r="CK272" s="21">
        <f t="shared" si="147"/>
        <v>463.04</v>
      </c>
      <c r="CL272" s="68">
        <f t="shared" si="148"/>
        <v>213864</v>
      </c>
      <c r="CM272" s="305" t="s">
        <v>4447</v>
      </c>
      <c r="CN272" s="305">
        <v>275</v>
      </c>
      <c r="CO272" s="21">
        <f t="shared" si="149"/>
        <v>351.77</v>
      </c>
      <c r="CP272" s="21">
        <v>412</v>
      </c>
      <c r="CQ272" s="21">
        <f t="shared" si="150"/>
        <v>451.26499999999999</v>
      </c>
      <c r="CR272" s="68">
        <f t="shared" si="151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5787</v>
      </c>
      <c r="CZ272" s="202" t="s">
        <v>5787</v>
      </c>
      <c r="DA272" s="202" t="s">
        <v>5787</v>
      </c>
      <c r="DB272" s="203" t="s">
        <v>5787</v>
      </c>
      <c r="DC272" s="201" t="s">
        <v>5787</v>
      </c>
      <c r="DD272" s="202" t="s">
        <v>5787</v>
      </c>
      <c r="DE272" s="203" t="s">
        <v>5787</v>
      </c>
      <c r="DF272" s="274" t="s">
        <v>5787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5844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18"/>
      <c r="C273" s="318"/>
      <c r="D273" s="318"/>
      <c r="E273" s="318"/>
      <c r="F273" s="318"/>
      <c r="G273" s="318"/>
      <c r="H273" s="318"/>
      <c r="I273" s="318"/>
      <c r="J273" s="285" t="s">
        <v>4722</v>
      </c>
      <c r="K273" s="300" t="s">
        <v>4380</v>
      </c>
      <c r="L273" s="306" t="s">
        <v>5787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5787</v>
      </c>
      <c r="T273" s="86" t="s">
        <v>4417</v>
      </c>
      <c r="U273" s="86" t="s">
        <v>5787</v>
      </c>
      <c r="V273" s="86" t="s">
        <v>4417</v>
      </c>
      <c r="W273" s="86" t="s">
        <v>5787</v>
      </c>
      <c r="X273" s="306" t="s">
        <v>4417</v>
      </c>
      <c r="Y273" s="306" t="s">
        <v>5787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4"/>
        <v>12</v>
      </c>
      <c r="AV273" s="23">
        <f t="shared" si="124"/>
        <v>12</v>
      </c>
      <c r="AW273" s="300" t="s">
        <v>5802</v>
      </c>
      <c r="AX273" s="306" t="s">
        <v>4609</v>
      </c>
      <c r="AY273" s="23">
        <f t="shared" si="145"/>
        <v>30</v>
      </c>
      <c r="AZ273" s="306">
        <v>20</v>
      </c>
      <c r="BA273" s="306">
        <f t="shared" si="137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6197</v>
      </c>
      <c r="BI273" s="306" t="s">
        <v>6197</v>
      </c>
      <c r="BJ273" s="306">
        <v>2</v>
      </c>
      <c r="BK273" s="14">
        <v>4</v>
      </c>
      <c r="BL273" s="191" t="s">
        <v>5787</v>
      </c>
      <c r="BM273" s="192" t="s">
        <v>5787</v>
      </c>
      <c r="BN273" s="192" t="s">
        <v>5787</v>
      </c>
      <c r="BO273" s="192" t="s">
        <v>5787</v>
      </c>
      <c r="BP273" s="192" t="s">
        <v>5787</v>
      </c>
      <c r="BQ273" s="192" t="s">
        <v>5787</v>
      </c>
      <c r="BR273" s="192" t="s">
        <v>5787</v>
      </c>
      <c r="BS273" s="192" t="s">
        <v>5787</v>
      </c>
      <c r="BT273" s="191" t="s">
        <v>5787</v>
      </c>
      <c r="BU273" s="192" t="s">
        <v>5787</v>
      </c>
      <c r="BV273" s="192" t="s">
        <v>5787</v>
      </c>
      <c r="BW273" s="192" t="s">
        <v>5787</v>
      </c>
      <c r="BX273" s="192" t="s">
        <v>5787</v>
      </c>
      <c r="BY273" s="192" t="s">
        <v>5787</v>
      </c>
      <c r="BZ273" s="214" t="s">
        <v>5787</v>
      </c>
      <c r="CA273" s="192" t="s">
        <v>5787</v>
      </c>
      <c r="CB273" s="192" t="s">
        <v>5787</v>
      </c>
      <c r="CC273" s="192" t="s">
        <v>5787</v>
      </c>
      <c r="CD273" s="192" t="s">
        <v>5787</v>
      </c>
      <c r="CE273" s="192" t="s">
        <v>5787</v>
      </c>
      <c r="CF273" s="214" t="s">
        <v>5787</v>
      </c>
      <c r="CG273" s="300" t="s">
        <v>4447</v>
      </c>
      <c r="CH273" s="306">
        <v>275</v>
      </c>
      <c r="CI273" s="23">
        <f t="shared" si="146"/>
        <v>357.48500000000001</v>
      </c>
      <c r="CJ273" s="306">
        <v>412</v>
      </c>
      <c r="CK273" s="23">
        <f t="shared" si="147"/>
        <v>463.04</v>
      </c>
      <c r="CL273" s="82">
        <f t="shared" si="148"/>
        <v>213864</v>
      </c>
      <c r="CM273" s="306" t="s">
        <v>4447</v>
      </c>
      <c r="CN273" s="306">
        <v>275</v>
      </c>
      <c r="CO273" s="23">
        <f t="shared" si="149"/>
        <v>351.77</v>
      </c>
      <c r="CP273" s="23">
        <v>412</v>
      </c>
      <c r="CQ273" s="23">
        <f t="shared" si="150"/>
        <v>451.26499999999999</v>
      </c>
      <c r="CR273" s="82">
        <f t="shared" si="151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5787</v>
      </c>
      <c r="CZ273" s="202" t="s">
        <v>5787</v>
      </c>
      <c r="DA273" s="202" t="s">
        <v>5787</v>
      </c>
      <c r="DB273" s="203" t="s">
        <v>5787</v>
      </c>
      <c r="DC273" s="201" t="s">
        <v>5787</v>
      </c>
      <c r="DD273" s="202" t="s">
        <v>5787</v>
      </c>
      <c r="DE273" s="203" t="s">
        <v>5787</v>
      </c>
      <c r="DF273" s="275" t="s">
        <v>5787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5844</v>
      </c>
      <c r="DN273" s="34" t="s">
        <v>4432</v>
      </c>
      <c r="DO273" s="313" t="s">
        <v>4562</v>
      </c>
    </row>
    <row r="274" spans="1:119">
      <c r="A274" s="299">
        <v>269</v>
      </c>
      <c r="B274" s="327">
        <v>37</v>
      </c>
      <c r="C274" s="327">
        <v>2006</v>
      </c>
      <c r="D274" s="321" t="s">
        <v>4675</v>
      </c>
      <c r="E274" s="321" t="s">
        <v>4871</v>
      </c>
      <c r="F274" s="316">
        <v>6</v>
      </c>
      <c r="G274" s="316" t="s">
        <v>5927</v>
      </c>
      <c r="H274" s="316" t="s">
        <v>5918</v>
      </c>
      <c r="I274" s="316" t="s">
        <v>6235</v>
      </c>
      <c r="J274" s="284" t="s">
        <v>4592</v>
      </c>
      <c r="K274" s="299" t="s">
        <v>4380</v>
      </c>
      <c r="L274" s="304" t="s">
        <v>5787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5787</v>
      </c>
      <c r="T274" s="64" t="s">
        <v>4417</v>
      </c>
      <c r="U274" s="64" t="s">
        <v>5787</v>
      </c>
      <c r="V274" s="64" t="s">
        <v>4417</v>
      </c>
      <c r="W274" s="64" t="s">
        <v>5787</v>
      </c>
      <c r="X274" s="304" t="s">
        <v>4417</v>
      </c>
      <c r="Y274" s="304" t="s">
        <v>5787</v>
      </c>
      <c r="Z274" s="304" t="s">
        <v>6082</v>
      </c>
      <c r="AA274" s="17">
        <v>8</v>
      </c>
      <c r="AB274" s="232">
        <v>0</v>
      </c>
      <c r="AC274" s="17">
        <v>0</v>
      </c>
      <c r="AD274" s="299" t="s">
        <v>5487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5654</v>
      </c>
      <c r="AX274" s="305" t="s">
        <v>4601</v>
      </c>
      <c r="AY274" s="281">
        <f t="shared" ref="AY274:AY279" si="152" xml:space="preserve"> 300/AZ274/0.25</f>
        <v>60</v>
      </c>
      <c r="AZ274" s="305">
        <v>20</v>
      </c>
      <c r="BA274" s="305">
        <f t="shared" si="137"/>
        <v>245</v>
      </c>
      <c r="BB274" s="21">
        <v>85</v>
      </c>
      <c r="BC274" s="21">
        <f t="shared" ref="BC274:BC279" si="153">BB274</f>
        <v>85</v>
      </c>
      <c r="BD274" s="21">
        <v>0</v>
      </c>
      <c r="BE274" s="21">
        <v>100</v>
      </c>
      <c r="BF274" s="21">
        <f t="shared" ref="BF274:BF279" si="154">AT274-BB274-BC274-BD274</f>
        <v>130</v>
      </c>
      <c r="BG274" s="15" t="s">
        <v>4467</v>
      </c>
      <c r="BH274" s="305" t="s">
        <v>6197</v>
      </c>
      <c r="BI274" s="305" t="s">
        <v>6197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6182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5851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5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5659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5659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5659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5662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6034</v>
      </c>
      <c r="DN274" s="304" t="s">
        <v>4557</v>
      </c>
      <c r="DO274" s="311" t="s">
        <v>6139</v>
      </c>
    </row>
    <row r="275" spans="1:119">
      <c r="A275" s="307">
        <v>270</v>
      </c>
      <c r="B275" s="389"/>
      <c r="C275" s="389"/>
      <c r="D275" s="322"/>
      <c r="E275" s="322"/>
      <c r="F275" s="317"/>
      <c r="G275" s="317"/>
      <c r="H275" s="317"/>
      <c r="I275" s="317"/>
      <c r="J275" s="286" t="s">
        <v>4593</v>
      </c>
      <c r="K275" s="307" t="s">
        <v>4380</v>
      </c>
      <c r="L275" s="305" t="s">
        <v>5787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5787</v>
      </c>
      <c r="T275" s="59" t="s">
        <v>4417</v>
      </c>
      <c r="U275" s="59" t="s">
        <v>5787</v>
      </c>
      <c r="V275" s="59" t="s">
        <v>4417</v>
      </c>
      <c r="W275" s="59" t="s">
        <v>5787</v>
      </c>
      <c r="X275" s="305" t="s">
        <v>4417</v>
      </c>
      <c r="Y275" s="305" t="s">
        <v>5787</v>
      </c>
      <c r="Z275" s="305" t="s">
        <v>6082</v>
      </c>
      <c r="AA275" s="18">
        <v>8</v>
      </c>
      <c r="AB275" s="223">
        <v>0</v>
      </c>
      <c r="AC275" s="18">
        <v>0</v>
      </c>
      <c r="AD275" s="307" t="s">
        <v>5487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5654</v>
      </c>
      <c r="AX275" s="305" t="s">
        <v>4601</v>
      </c>
      <c r="AY275" s="43">
        <f t="shared" si="152"/>
        <v>60</v>
      </c>
      <c r="AZ275" s="305">
        <v>20</v>
      </c>
      <c r="BA275" s="305">
        <f t="shared" si="137"/>
        <v>245</v>
      </c>
      <c r="BB275" s="21">
        <v>85</v>
      </c>
      <c r="BC275" s="21">
        <f t="shared" si="153"/>
        <v>85</v>
      </c>
      <c r="BD275" s="21">
        <v>0</v>
      </c>
      <c r="BE275" s="21">
        <v>100</v>
      </c>
      <c r="BF275" s="21">
        <f t="shared" si="154"/>
        <v>130</v>
      </c>
      <c r="BG275" s="15" t="s">
        <v>4467</v>
      </c>
      <c r="BH275" s="305" t="s">
        <v>6197</v>
      </c>
      <c r="BI275" s="305" t="s">
        <v>6197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6182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5851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5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6">CD275/(BL275-BR275)/BM275</f>
        <v>2.2965383190148118E-2</v>
      </c>
      <c r="CG275" s="106" t="s">
        <v>5659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5659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5659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5662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6034</v>
      </c>
      <c r="DN275" s="305" t="s">
        <v>4557</v>
      </c>
      <c r="DO275" s="312" t="s">
        <v>6140</v>
      </c>
    </row>
    <row r="276" spans="1:119" ht="15.6" customHeight="1">
      <c r="A276" s="307">
        <v>271</v>
      </c>
      <c r="B276" s="389"/>
      <c r="C276" s="389"/>
      <c r="D276" s="322"/>
      <c r="E276" s="322"/>
      <c r="F276" s="317"/>
      <c r="G276" s="317"/>
      <c r="H276" s="317"/>
      <c r="I276" s="317"/>
      <c r="J276" s="286" t="s">
        <v>4594</v>
      </c>
      <c r="K276" s="307" t="s">
        <v>4380</v>
      </c>
      <c r="L276" s="305" t="s">
        <v>5787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5787</v>
      </c>
      <c r="T276" s="59" t="s">
        <v>4417</v>
      </c>
      <c r="U276" s="59" t="s">
        <v>5787</v>
      </c>
      <c r="V276" s="59" t="s">
        <v>4417</v>
      </c>
      <c r="W276" s="59" t="s">
        <v>5787</v>
      </c>
      <c r="X276" s="305" t="s">
        <v>4417</v>
      </c>
      <c r="Y276" s="305" t="s">
        <v>5787</v>
      </c>
      <c r="Z276" s="305" t="s">
        <v>6082</v>
      </c>
      <c r="AA276" s="18">
        <v>8</v>
      </c>
      <c r="AB276" s="223">
        <v>0</v>
      </c>
      <c r="AC276" s="18">
        <v>0</v>
      </c>
      <c r="AD276" s="307" t="s">
        <v>5487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5654</v>
      </c>
      <c r="AX276" s="305" t="s">
        <v>4601</v>
      </c>
      <c r="AY276" s="305">
        <f t="shared" si="152"/>
        <v>60</v>
      </c>
      <c r="AZ276" s="305">
        <v>20</v>
      </c>
      <c r="BA276" s="305">
        <f t="shared" si="137"/>
        <v>245</v>
      </c>
      <c r="BB276" s="21">
        <v>85</v>
      </c>
      <c r="BC276" s="21">
        <f t="shared" si="153"/>
        <v>85</v>
      </c>
      <c r="BD276" s="21">
        <v>0</v>
      </c>
      <c r="BE276" s="21">
        <v>100</v>
      </c>
      <c r="BF276" s="21">
        <f t="shared" si="154"/>
        <v>130</v>
      </c>
      <c r="BG276" s="15" t="s">
        <v>4467</v>
      </c>
      <c r="BH276" s="305" t="s">
        <v>6197</v>
      </c>
      <c r="BI276" s="305" t="s">
        <v>6197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6182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5851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5"/>
        <v>501.39818751293103</v>
      </c>
      <c r="CD276" s="21">
        <f>4*PI()*16^2/4</f>
        <v>804.24771931898704</v>
      </c>
      <c r="CE276" s="305">
        <v>20</v>
      </c>
      <c r="CF276" s="119">
        <f t="shared" si="156"/>
        <v>2.2965383190148118E-2</v>
      </c>
      <c r="CG276" s="106" t="s">
        <v>5659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5659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5659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5662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6034</v>
      </c>
      <c r="DN276" s="305" t="s">
        <v>4557</v>
      </c>
      <c r="DO276" s="312" t="s">
        <v>6141</v>
      </c>
    </row>
    <row r="277" spans="1:119" ht="15.6" customHeight="1">
      <c r="A277" s="307">
        <v>272</v>
      </c>
      <c r="B277" s="389"/>
      <c r="C277" s="389"/>
      <c r="D277" s="322"/>
      <c r="E277" s="322"/>
      <c r="F277" s="317"/>
      <c r="G277" s="317"/>
      <c r="H277" s="317"/>
      <c r="I277" s="317"/>
      <c r="J277" s="286" t="s">
        <v>4595</v>
      </c>
      <c r="K277" s="307" t="s">
        <v>4380</v>
      </c>
      <c r="L277" s="305" t="s">
        <v>5787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5787</v>
      </c>
      <c r="T277" s="59" t="s">
        <v>4417</v>
      </c>
      <c r="U277" s="59" t="s">
        <v>5787</v>
      </c>
      <c r="V277" s="59" t="s">
        <v>4417</v>
      </c>
      <c r="W277" s="59" t="s">
        <v>5787</v>
      </c>
      <c r="X277" s="305" t="s">
        <v>4417</v>
      </c>
      <c r="Y277" s="305" t="s">
        <v>5787</v>
      </c>
      <c r="Z277" s="305" t="s">
        <v>6082</v>
      </c>
      <c r="AA277" s="18">
        <v>8</v>
      </c>
      <c r="AB277" s="223">
        <v>0</v>
      </c>
      <c r="AC277" s="18">
        <v>0</v>
      </c>
      <c r="AD277" s="307" t="s">
        <v>5487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5654</v>
      </c>
      <c r="AX277" s="305" t="s">
        <v>4601</v>
      </c>
      <c r="AY277" s="305">
        <f t="shared" si="152"/>
        <v>60</v>
      </c>
      <c r="AZ277" s="305">
        <v>20</v>
      </c>
      <c r="BA277" s="305">
        <f t="shared" si="137"/>
        <v>245</v>
      </c>
      <c r="BB277" s="21">
        <v>85</v>
      </c>
      <c r="BC277" s="21">
        <f t="shared" si="153"/>
        <v>85</v>
      </c>
      <c r="BD277" s="21">
        <v>0</v>
      </c>
      <c r="BE277" s="21">
        <v>100</v>
      </c>
      <c r="BF277" s="21">
        <f t="shared" si="154"/>
        <v>130</v>
      </c>
      <c r="BG277" s="15" t="s">
        <v>4467</v>
      </c>
      <c r="BH277" s="305" t="s">
        <v>6197</v>
      </c>
      <c r="BI277" s="305" t="s">
        <v>6197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6182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5851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5"/>
        <v>501.39818751293103</v>
      </c>
      <c r="CD277" s="21">
        <f>2*PI()*16^2/4</f>
        <v>402.12385965949352</v>
      </c>
      <c r="CE277" s="305">
        <v>20</v>
      </c>
      <c r="CF277" s="119">
        <f t="shared" si="156"/>
        <v>1.1482691595074059E-2</v>
      </c>
      <c r="CG277" s="106" t="s">
        <v>5659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5659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5659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5662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6035</v>
      </c>
      <c r="DN277" s="305" t="s">
        <v>4557</v>
      </c>
      <c r="DO277" s="312" t="s">
        <v>6142</v>
      </c>
    </row>
    <row r="278" spans="1:119" ht="15.6" customHeight="1">
      <c r="A278" s="307">
        <v>273</v>
      </c>
      <c r="B278" s="389"/>
      <c r="C278" s="389"/>
      <c r="D278" s="322"/>
      <c r="E278" s="322"/>
      <c r="F278" s="317"/>
      <c r="G278" s="317"/>
      <c r="H278" s="317"/>
      <c r="I278" s="317"/>
      <c r="J278" s="286" t="s">
        <v>4596</v>
      </c>
      <c r="K278" s="307" t="s">
        <v>4380</v>
      </c>
      <c r="L278" s="305" t="s">
        <v>5787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5787</v>
      </c>
      <c r="T278" s="59" t="s">
        <v>4417</v>
      </c>
      <c r="U278" s="59" t="s">
        <v>5787</v>
      </c>
      <c r="V278" s="59" t="s">
        <v>4417</v>
      </c>
      <c r="W278" s="59" t="s">
        <v>5787</v>
      </c>
      <c r="X278" s="305" t="s">
        <v>4417</v>
      </c>
      <c r="Y278" s="305" t="s">
        <v>5787</v>
      </c>
      <c r="Z278" s="305" t="s">
        <v>6082</v>
      </c>
      <c r="AA278" s="18">
        <v>8</v>
      </c>
      <c r="AB278" s="223">
        <v>0</v>
      </c>
      <c r="AC278" s="18">
        <v>0</v>
      </c>
      <c r="AD278" s="307" t="s">
        <v>5487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5654</v>
      </c>
      <c r="AX278" s="305" t="s">
        <v>4601</v>
      </c>
      <c r="AY278" s="305">
        <f t="shared" si="152"/>
        <v>60</v>
      </c>
      <c r="AZ278" s="305">
        <v>20</v>
      </c>
      <c r="BA278" s="305">
        <f t="shared" si="137"/>
        <v>245</v>
      </c>
      <c r="BB278" s="21">
        <v>85</v>
      </c>
      <c r="BC278" s="21">
        <f t="shared" si="153"/>
        <v>85</v>
      </c>
      <c r="BD278" s="21">
        <v>0</v>
      </c>
      <c r="BE278" s="21">
        <v>100</v>
      </c>
      <c r="BF278" s="21">
        <f t="shared" si="154"/>
        <v>130</v>
      </c>
      <c r="BG278" s="15" t="s">
        <v>4467</v>
      </c>
      <c r="BH278" s="305" t="s">
        <v>6197</v>
      </c>
      <c r="BI278" s="305" t="s">
        <v>6197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6182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5851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6"/>
        <v>3.4448074785222174E-2</v>
      </c>
      <c r="CG278" s="106" t="s">
        <v>5659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5659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5659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5662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6036</v>
      </c>
      <c r="DN278" s="305" t="s">
        <v>4557</v>
      </c>
      <c r="DO278" s="312" t="s">
        <v>6143</v>
      </c>
    </row>
    <row r="279" spans="1:119" ht="15.6" customHeight="1" thickBot="1">
      <c r="A279" s="307">
        <v>274</v>
      </c>
      <c r="B279" s="389"/>
      <c r="C279" s="389"/>
      <c r="D279" s="322"/>
      <c r="E279" s="322"/>
      <c r="F279" s="317"/>
      <c r="G279" s="317"/>
      <c r="H279" s="317"/>
      <c r="I279" s="317"/>
      <c r="J279" s="286" t="s">
        <v>4599</v>
      </c>
      <c r="K279" s="307" t="s">
        <v>4380</v>
      </c>
      <c r="L279" s="305" t="s">
        <v>5787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5787</v>
      </c>
      <c r="T279" s="59" t="s">
        <v>4417</v>
      </c>
      <c r="U279" s="59" t="s">
        <v>5787</v>
      </c>
      <c r="V279" s="59" t="s">
        <v>4417</v>
      </c>
      <c r="W279" s="59" t="s">
        <v>5787</v>
      </c>
      <c r="X279" s="305" t="s">
        <v>4417</v>
      </c>
      <c r="Y279" s="305" t="s">
        <v>5787</v>
      </c>
      <c r="Z279" s="305" t="s">
        <v>6082</v>
      </c>
      <c r="AA279" s="18">
        <v>8</v>
      </c>
      <c r="AB279" s="223">
        <v>0</v>
      </c>
      <c r="AC279" s="18">
        <v>0</v>
      </c>
      <c r="AD279" s="307" t="s">
        <v>5487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5654</v>
      </c>
      <c r="AX279" s="305" t="s">
        <v>4601</v>
      </c>
      <c r="AY279" s="305">
        <f t="shared" si="152"/>
        <v>60</v>
      </c>
      <c r="AZ279" s="305">
        <v>20</v>
      </c>
      <c r="BA279" s="305">
        <f t="shared" si="137"/>
        <v>245</v>
      </c>
      <c r="BB279" s="21">
        <v>85</v>
      </c>
      <c r="BC279" s="21">
        <f t="shared" si="153"/>
        <v>85</v>
      </c>
      <c r="BD279" s="21">
        <v>0</v>
      </c>
      <c r="BE279" s="21">
        <v>100</v>
      </c>
      <c r="BF279" s="21">
        <f t="shared" si="154"/>
        <v>130</v>
      </c>
      <c r="BG279" s="15" t="s">
        <v>4467</v>
      </c>
      <c r="BH279" s="305" t="s">
        <v>6197</v>
      </c>
      <c r="BI279" s="305" t="s">
        <v>6197</v>
      </c>
      <c r="BJ279" s="305">
        <v>2</v>
      </c>
      <c r="BK279" s="305">
        <v>4</v>
      </c>
      <c r="BL279" s="196" t="s">
        <v>5787</v>
      </c>
      <c r="BM279" s="197" t="s">
        <v>5787</v>
      </c>
      <c r="BN279" s="197" t="s">
        <v>5787</v>
      </c>
      <c r="BO279" s="197" t="s">
        <v>5787</v>
      </c>
      <c r="BP279" s="197" t="s">
        <v>5787</v>
      </c>
      <c r="BQ279" s="197" t="s">
        <v>5787</v>
      </c>
      <c r="BR279" s="197" t="s">
        <v>5787</v>
      </c>
      <c r="BS279" s="197" t="s">
        <v>5787</v>
      </c>
      <c r="BT279" s="196" t="s">
        <v>5787</v>
      </c>
      <c r="BU279" s="197" t="s">
        <v>5787</v>
      </c>
      <c r="BV279" s="197" t="s">
        <v>5787</v>
      </c>
      <c r="BW279" s="197" t="s">
        <v>5787</v>
      </c>
      <c r="BX279" s="197" t="s">
        <v>5787</v>
      </c>
      <c r="BY279" s="197" t="s">
        <v>5787</v>
      </c>
      <c r="BZ279" s="212" t="s">
        <v>5787</v>
      </c>
      <c r="CA279" s="197" t="s">
        <v>5787</v>
      </c>
      <c r="CB279" s="197" t="s">
        <v>5787</v>
      </c>
      <c r="CC279" s="197" t="s">
        <v>5787</v>
      </c>
      <c r="CD279" s="197" t="s">
        <v>5787</v>
      </c>
      <c r="CE279" s="197" t="s">
        <v>5787</v>
      </c>
      <c r="CF279" s="212" t="s">
        <v>5787</v>
      </c>
      <c r="CG279" s="106" t="s">
        <v>5659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5659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5659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5787</v>
      </c>
      <c r="CZ279" s="211" t="s">
        <v>5787</v>
      </c>
      <c r="DA279" s="211" t="s">
        <v>5787</v>
      </c>
      <c r="DB279" s="203" t="s">
        <v>5787</v>
      </c>
      <c r="DC279" s="201" t="s">
        <v>5787</v>
      </c>
      <c r="DD279" s="202" t="s">
        <v>5787</v>
      </c>
      <c r="DE279" s="203" t="s">
        <v>5787</v>
      </c>
      <c r="DF279" s="274" t="s">
        <v>5787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6037</v>
      </c>
      <c r="DN279" s="305" t="s">
        <v>4557</v>
      </c>
      <c r="DO279" s="312" t="s">
        <v>4562</v>
      </c>
    </row>
    <row r="280" spans="1:119">
      <c r="A280" s="299">
        <v>275</v>
      </c>
      <c r="B280" s="316">
        <v>38</v>
      </c>
      <c r="C280" s="316">
        <v>2007</v>
      </c>
      <c r="D280" s="340" t="s">
        <v>5989</v>
      </c>
      <c r="E280" s="343" t="s">
        <v>4870</v>
      </c>
      <c r="F280" s="316">
        <v>2</v>
      </c>
      <c r="G280" s="331" t="s">
        <v>5916</v>
      </c>
      <c r="H280" s="331" t="s">
        <v>5915</v>
      </c>
      <c r="I280" s="331" t="s">
        <v>6236</v>
      </c>
      <c r="J280" s="290" t="s">
        <v>4739</v>
      </c>
      <c r="K280" s="299" t="s">
        <v>6354</v>
      </c>
      <c r="L280" s="304" t="s">
        <v>5787</v>
      </c>
      <c r="M280" s="299" t="s">
        <v>4505</v>
      </c>
      <c r="N280" s="304" t="s">
        <v>4699</v>
      </c>
      <c r="O280" s="17" t="s">
        <v>4503</v>
      </c>
      <c r="P280" s="304" t="s">
        <v>6301</v>
      </c>
      <c r="Q280" s="304" t="s">
        <v>4417</v>
      </c>
      <c r="R280" s="304" t="s">
        <v>6157</v>
      </c>
      <c r="S280" s="304">
        <v>12</v>
      </c>
      <c r="T280" s="64" t="s">
        <v>4417</v>
      </c>
      <c r="U280" s="64" t="s">
        <v>5787</v>
      </c>
      <c r="V280" s="64" t="s">
        <v>4417</v>
      </c>
      <c r="W280" s="64" t="s">
        <v>5787</v>
      </c>
      <c r="X280" s="304" t="s">
        <v>4417</v>
      </c>
      <c r="Y280" s="304" t="s">
        <v>5787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6192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6317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5802</v>
      </c>
      <c r="AX280" s="304" t="s">
        <v>6122</v>
      </c>
      <c r="AY280" s="16" t="s">
        <v>6122</v>
      </c>
      <c r="AZ280" s="304">
        <v>20</v>
      </c>
      <c r="BA280" s="304">
        <f t="shared" si="137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6197</v>
      </c>
      <c r="BI280" s="304" t="s">
        <v>6197</v>
      </c>
      <c r="BJ280" s="304">
        <v>4</v>
      </c>
      <c r="BK280" s="17">
        <v>6</v>
      </c>
      <c r="BL280" s="194" t="s">
        <v>5787</v>
      </c>
      <c r="BM280" s="195" t="s">
        <v>5787</v>
      </c>
      <c r="BN280" s="195" t="s">
        <v>5787</v>
      </c>
      <c r="BO280" s="195" t="s">
        <v>5787</v>
      </c>
      <c r="BP280" s="195" t="s">
        <v>5787</v>
      </c>
      <c r="BQ280" s="195" t="s">
        <v>5787</v>
      </c>
      <c r="BR280" s="195" t="s">
        <v>5787</v>
      </c>
      <c r="BS280" s="195" t="s">
        <v>5787</v>
      </c>
      <c r="BT280" s="194" t="s">
        <v>5787</v>
      </c>
      <c r="BU280" s="195" t="s">
        <v>5787</v>
      </c>
      <c r="BV280" s="195" t="s">
        <v>5787</v>
      </c>
      <c r="BW280" s="195" t="s">
        <v>5787</v>
      </c>
      <c r="BX280" s="195" t="s">
        <v>5787</v>
      </c>
      <c r="BY280" s="195" t="s">
        <v>5787</v>
      </c>
      <c r="BZ280" s="213" t="s">
        <v>5787</v>
      </c>
      <c r="CA280" s="195" t="s">
        <v>5787</v>
      </c>
      <c r="CB280" s="195" t="s">
        <v>5787</v>
      </c>
      <c r="CC280" s="195" t="s">
        <v>5787</v>
      </c>
      <c r="CD280" s="195" t="s">
        <v>5787</v>
      </c>
      <c r="CE280" s="195" t="s">
        <v>5787</v>
      </c>
      <c r="CF280" s="213" t="s">
        <v>5787</v>
      </c>
      <c r="CG280" s="304" t="s">
        <v>6318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6318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6318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5787</v>
      </c>
      <c r="CZ280" s="199" t="s">
        <v>5787</v>
      </c>
      <c r="DA280" s="199" t="s">
        <v>5787</v>
      </c>
      <c r="DB280" s="200" t="s">
        <v>5787</v>
      </c>
      <c r="DC280" s="198" t="s">
        <v>5787</v>
      </c>
      <c r="DD280" s="199" t="s">
        <v>5787</v>
      </c>
      <c r="DE280" s="200" t="s">
        <v>5787</v>
      </c>
      <c r="DF280" s="273" t="s">
        <v>5787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5827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18"/>
      <c r="C281" s="318"/>
      <c r="D281" s="342"/>
      <c r="E281" s="345"/>
      <c r="F281" s="318"/>
      <c r="G281" s="333"/>
      <c r="H281" s="333"/>
      <c r="I281" s="333"/>
      <c r="J281" s="292" t="s">
        <v>4740</v>
      </c>
      <c r="K281" s="307" t="s">
        <v>6356</v>
      </c>
      <c r="L281" s="305" t="s">
        <v>6050</v>
      </c>
      <c r="M281" s="307" t="s">
        <v>4505</v>
      </c>
      <c r="N281" s="305" t="s">
        <v>4699</v>
      </c>
      <c r="O281" s="18" t="s">
        <v>4503</v>
      </c>
      <c r="P281" s="305" t="s">
        <v>6301</v>
      </c>
      <c r="Q281" s="305" t="s">
        <v>4417</v>
      </c>
      <c r="R281" s="305" t="s">
        <v>6157</v>
      </c>
      <c r="S281" s="305">
        <v>12</v>
      </c>
      <c r="T281" s="59" t="s">
        <v>4417</v>
      </c>
      <c r="U281" s="59" t="s">
        <v>5787</v>
      </c>
      <c r="V281" s="59" t="s">
        <v>4417</v>
      </c>
      <c r="W281" s="59" t="s">
        <v>5787</v>
      </c>
      <c r="X281" s="305" t="s">
        <v>4417</v>
      </c>
      <c r="Y281" s="305" t="s">
        <v>5787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6192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5802</v>
      </c>
      <c r="AX281" s="306" t="s">
        <v>4499</v>
      </c>
      <c r="AY281" s="23">
        <v>199</v>
      </c>
      <c r="AZ281" s="306">
        <v>20</v>
      </c>
      <c r="BA281" s="306">
        <f t="shared" si="137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6197</v>
      </c>
      <c r="BI281" s="306" t="s">
        <v>6197</v>
      </c>
      <c r="BJ281" s="306">
        <v>4</v>
      </c>
      <c r="BK281" s="14">
        <v>6</v>
      </c>
      <c r="BL281" s="191" t="s">
        <v>5787</v>
      </c>
      <c r="BM281" s="192" t="s">
        <v>5787</v>
      </c>
      <c r="BN281" s="192" t="s">
        <v>5787</v>
      </c>
      <c r="BO281" s="192" t="s">
        <v>5787</v>
      </c>
      <c r="BP281" s="192" t="s">
        <v>5787</v>
      </c>
      <c r="BQ281" s="192" t="s">
        <v>5787</v>
      </c>
      <c r="BR281" s="192" t="s">
        <v>5787</v>
      </c>
      <c r="BS281" s="192" t="s">
        <v>5787</v>
      </c>
      <c r="BT281" s="191" t="s">
        <v>5787</v>
      </c>
      <c r="BU281" s="192" t="s">
        <v>5787</v>
      </c>
      <c r="BV281" s="192" t="s">
        <v>5787</v>
      </c>
      <c r="BW281" s="192" t="s">
        <v>5787</v>
      </c>
      <c r="BX281" s="192" t="s">
        <v>5787</v>
      </c>
      <c r="BY281" s="192" t="s">
        <v>5787</v>
      </c>
      <c r="BZ281" s="214" t="s">
        <v>5787</v>
      </c>
      <c r="CA281" s="192" t="s">
        <v>5787</v>
      </c>
      <c r="CB281" s="192" t="s">
        <v>5787</v>
      </c>
      <c r="CC281" s="192" t="s">
        <v>5787</v>
      </c>
      <c r="CD281" s="192" t="s">
        <v>5787</v>
      </c>
      <c r="CE281" s="192" t="s">
        <v>5787</v>
      </c>
      <c r="CF281" s="214" t="s">
        <v>5787</v>
      </c>
      <c r="CG281" s="306" t="s">
        <v>6318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6318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6318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5787</v>
      </c>
      <c r="CZ281" s="205" t="s">
        <v>5787</v>
      </c>
      <c r="DA281" s="205" t="s">
        <v>5787</v>
      </c>
      <c r="DB281" s="206" t="s">
        <v>5787</v>
      </c>
      <c r="DC281" s="204" t="s">
        <v>5787</v>
      </c>
      <c r="DD281" s="205" t="s">
        <v>5787</v>
      </c>
      <c r="DE281" s="206" t="s">
        <v>5787</v>
      </c>
      <c r="DF281" s="275" t="s">
        <v>5787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5833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16">
        <v>39</v>
      </c>
      <c r="C282" s="316">
        <v>2007</v>
      </c>
      <c r="D282" s="340" t="s">
        <v>5990</v>
      </c>
      <c r="E282" s="343" t="s">
        <v>4869</v>
      </c>
      <c r="F282" s="316">
        <v>3</v>
      </c>
      <c r="G282" s="331" t="s">
        <v>5917</v>
      </c>
      <c r="H282" s="331" t="s">
        <v>5915</v>
      </c>
      <c r="I282" s="331" t="s">
        <v>6237</v>
      </c>
      <c r="J282" s="284" t="s">
        <v>4618</v>
      </c>
      <c r="K282" s="299" t="s">
        <v>6356</v>
      </c>
      <c r="L282" s="304" t="s">
        <v>6050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5787</v>
      </c>
      <c r="T282" s="64" t="s">
        <v>4417</v>
      </c>
      <c r="U282" s="64" t="s">
        <v>5787</v>
      </c>
      <c r="V282" s="64" t="s">
        <v>4417</v>
      </c>
      <c r="W282" s="64" t="s">
        <v>5787</v>
      </c>
      <c r="X282" s="304" t="s">
        <v>4417</v>
      </c>
      <c r="Y282" s="304" t="s">
        <v>5787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4741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4742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5802</v>
      </c>
      <c r="AX282" s="304" t="s">
        <v>6122</v>
      </c>
      <c r="AY282" s="304" t="s">
        <v>6122</v>
      </c>
      <c r="AZ282" s="304">
        <v>20</v>
      </c>
      <c r="BA282" s="304">
        <f t="shared" si="137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6301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5787</v>
      </c>
      <c r="BM282" s="195" t="s">
        <v>5787</v>
      </c>
      <c r="BN282" s="195" t="s">
        <v>5787</v>
      </c>
      <c r="BO282" s="195" t="s">
        <v>5787</v>
      </c>
      <c r="BP282" s="195" t="s">
        <v>5787</v>
      </c>
      <c r="BQ282" s="195" t="s">
        <v>5787</v>
      </c>
      <c r="BR282" s="195" t="s">
        <v>5787</v>
      </c>
      <c r="BS282" s="195" t="s">
        <v>5787</v>
      </c>
      <c r="BT282" s="194" t="s">
        <v>5787</v>
      </c>
      <c r="BU282" s="195" t="s">
        <v>5787</v>
      </c>
      <c r="BV282" s="195" t="s">
        <v>5787</v>
      </c>
      <c r="BW282" s="195" t="s">
        <v>5787</v>
      </c>
      <c r="BX282" s="195" t="s">
        <v>5787</v>
      </c>
      <c r="BY282" s="195" t="s">
        <v>5787</v>
      </c>
      <c r="BZ282" s="213" t="s">
        <v>5787</v>
      </c>
      <c r="CA282" s="195" t="s">
        <v>5787</v>
      </c>
      <c r="CB282" s="195" t="s">
        <v>5787</v>
      </c>
      <c r="CC282" s="195" t="s">
        <v>5787</v>
      </c>
      <c r="CD282" s="195" t="s">
        <v>5787</v>
      </c>
      <c r="CE282" s="195" t="s">
        <v>5787</v>
      </c>
      <c r="CF282" s="218" t="s">
        <v>5787</v>
      </c>
      <c r="CG282" s="299" t="s">
        <v>6318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6318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6318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5787</v>
      </c>
      <c r="CZ282" s="199" t="s">
        <v>5787</v>
      </c>
      <c r="DA282" s="199" t="s">
        <v>5787</v>
      </c>
      <c r="DB282" s="200" t="s">
        <v>5787</v>
      </c>
      <c r="DC282" s="199" t="s">
        <v>5787</v>
      </c>
      <c r="DD282" s="199" t="s">
        <v>5787</v>
      </c>
      <c r="DE282" s="200" t="s">
        <v>5787</v>
      </c>
      <c r="DF282" s="273" t="s">
        <v>5787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6003</v>
      </c>
      <c r="DN282" s="304" t="s">
        <v>4432</v>
      </c>
      <c r="DO282" s="311" t="s">
        <v>4562</v>
      </c>
    </row>
    <row r="283" spans="1:119">
      <c r="A283" s="307">
        <v>278</v>
      </c>
      <c r="B283" s="317"/>
      <c r="C283" s="317"/>
      <c r="D283" s="341"/>
      <c r="E283" s="344"/>
      <c r="F283" s="317"/>
      <c r="G283" s="332"/>
      <c r="H283" s="332"/>
      <c r="I283" s="332"/>
      <c r="J283" s="286" t="s">
        <v>4594</v>
      </c>
      <c r="K283" s="307" t="s">
        <v>6356</v>
      </c>
      <c r="L283" s="305" t="s">
        <v>6050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6157</v>
      </c>
      <c r="S283" s="305">
        <v>10</v>
      </c>
      <c r="T283" s="59" t="s">
        <v>4417</v>
      </c>
      <c r="U283" s="59" t="s">
        <v>5787</v>
      </c>
      <c r="V283" s="59" t="s">
        <v>4417</v>
      </c>
      <c r="W283" s="59" t="s">
        <v>5787</v>
      </c>
      <c r="X283" s="305" t="s">
        <v>4417</v>
      </c>
      <c r="Y283" s="305" t="s">
        <v>5787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4741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4742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5802</v>
      </c>
      <c r="AX283" s="305" t="s">
        <v>6122</v>
      </c>
      <c r="AY283" s="305" t="s">
        <v>6122</v>
      </c>
      <c r="AZ283" s="305">
        <v>20</v>
      </c>
      <c r="BA283" s="305">
        <f t="shared" si="137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6301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6183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5851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4743</v>
      </c>
      <c r="CB283" s="305" t="s">
        <v>6109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6318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6318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6318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5791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5845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18"/>
      <c r="C284" s="318"/>
      <c r="D284" s="342"/>
      <c r="E284" s="345"/>
      <c r="F284" s="318"/>
      <c r="G284" s="333"/>
      <c r="H284" s="333"/>
      <c r="I284" s="333"/>
      <c r="J284" s="285" t="s">
        <v>4595</v>
      </c>
      <c r="K284" s="300" t="s">
        <v>6356</v>
      </c>
      <c r="L284" s="306" t="s">
        <v>6050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5787</v>
      </c>
      <c r="T284" s="86" t="s">
        <v>4417</v>
      </c>
      <c r="U284" s="86" t="s">
        <v>5787</v>
      </c>
      <c r="V284" s="86" t="s">
        <v>4417</v>
      </c>
      <c r="W284" s="86" t="s">
        <v>5787</v>
      </c>
      <c r="X284" s="306" t="s">
        <v>4417</v>
      </c>
      <c r="Y284" s="306" t="s">
        <v>5787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4741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4742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5802</v>
      </c>
      <c r="AX284" s="306" t="s">
        <v>6122</v>
      </c>
      <c r="AY284" s="306" t="s">
        <v>6122</v>
      </c>
      <c r="AZ284" s="306">
        <v>20</v>
      </c>
      <c r="BA284" s="306">
        <f t="shared" si="137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6301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6183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5851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4743</v>
      </c>
      <c r="CB284" s="306" t="s">
        <v>6109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4744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4744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4744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5791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5845</v>
      </c>
      <c r="DN284" s="307" t="s">
        <v>4432</v>
      </c>
      <c r="DO284" s="312" t="s">
        <v>4562</v>
      </c>
    </row>
    <row r="285" spans="1:119">
      <c r="A285" s="307">
        <v>280</v>
      </c>
      <c r="B285" s="316">
        <v>40</v>
      </c>
      <c r="C285" s="316">
        <v>2007</v>
      </c>
      <c r="D285" s="340" t="s">
        <v>4676</v>
      </c>
      <c r="E285" s="343" t="s">
        <v>4846</v>
      </c>
      <c r="F285" s="316">
        <v>10</v>
      </c>
      <c r="G285" s="331" t="s">
        <v>5893</v>
      </c>
      <c r="H285" s="331" t="s">
        <v>5892</v>
      </c>
      <c r="I285" s="331" t="s">
        <v>6238</v>
      </c>
      <c r="J285" s="286" t="s">
        <v>4820</v>
      </c>
      <c r="K285" s="307" t="s">
        <v>6354</v>
      </c>
      <c r="L285" s="305" t="s">
        <v>5787</v>
      </c>
      <c r="M285" s="307" t="s">
        <v>4505</v>
      </c>
      <c r="N285" s="305" t="s">
        <v>4699</v>
      </c>
      <c r="O285" s="18" t="s">
        <v>4503</v>
      </c>
      <c r="P285" s="305" t="s">
        <v>6301</v>
      </c>
      <c r="Q285" s="305" t="s">
        <v>4417</v>
      </c>
      <c r="R285" s="305" t="s">
        <v>4417</v>
      </c>
      <c r="S285" s="305" t="s">
        <v>5787</v>
      </c>
      <c r="T285" s="59" t="s">
        <v>4417</v>
      </c>
      <c r="U285" s="59" t="s">
        <v>5787</v>
      </c>
      <c r="V285" s="59" t="s">
        <v>4417</v>
      </c>
      <c r="W285" s="59" t="s">
        <v>5787</v>
      </c>
      <c r="X285" s="305" t="s">
        <v>4417</v>
      </c>
      <c r="Y285" s="305" t="s">
        <v>5787</v>
      </c>
      <c r="Z285" s="305" t="s">
        <v>6043</v>
      </c>
      <c r="AA285" s="18">
        <v>10</v>
      </c>
      <c r="AB285" s="232">
        <v>0</v>
      </c>
      <c r="AC285" s="17">
        <v>0</v>
      </c>
      <c r="AD285" s="299" t="s">
        <v>6319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6320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5802</v>
      </c>
      <c r="AX285" s="304" t="s">
        <v>4495</v>
      </c>
      <c r="AY285" s="16">
        <f t="shared" ref="AY285:AY297" si="157">0.175*BA285*DJ285/1000</f>
        <v>75.365499999999997</v>
      </c>
      <c r="AZ285" s="304">
        <v>24</v>
      </c>
      <c r="BA285" s="304">
        <f t="shared" si="137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6302</v>
      </c>
      <c r="BH285" s="304" t="s">
        <v>6197</v>
      </c>
      <c r="BI285" s="304" t="s">
        <v>6197</v>
      </c>
      <c r="BJ285" s="304">
        <v>2</v>
      </c>
      <c r="BK285" s="304">
        <v>4</v>
      </c>
      <c r="BL285" s="194" t="s">
        <v>5787</v>
      </c>
      <c r="BM285" s="195" t="s">
        <v>5787</v>
      </c>
      <c r="BN285" s="195" t="s">
        <v>5787</v>
      </c>
      <c r="BO285" s="195" t="s">
        <v>5787</v>
      </c>
      <c r="BP285" s="195" t="s">
        <v>5787</v>
      </c>
      <c r="BQ285" s="195" t="s">
        <v>5787</v>
      </c>
      <c r="BR285" s="195" t="s">
        <v>5787</v>
      </c>
      <c r="BS285" s="195" t="s">
        <v>5787</v>
      </c>
      <c r="BT285" s="194" t="s">
        <v>5787</v>
      </c>
      <c r="BU285" s="195" t="s">
        <v>5787</v>
      </c>
      <c r="BV285" s="195" t="s">
        <v>5787</v>
      </c>
      <c r="BW285" s="195" t="s">
        <v>5787</v>
      </c>
      <c r="BX285" s="195" t="s">
        <v>5787</v>
      </c>
      <c r="BY285" s="195" t="s">
        <v>5787</v>
      </c>
      <c r="BZ285" s="213" t="s">
        <v>5787</v>
      </c>
      <c r="CA285" s="195" t="s">
        <v>5787</v>
      </c>
      <c r="CB285" s="195" t="s">
        <v>5787</v>
      </c>
      <c r="CC285" s="195" t="s">
        <v>5787</v>
      </c>
      <c r="CD285" s="195" t="s">
        <v>5787</v>
      </c>
      <c r="CE285" s="195" t="s">
        <v>5787</v>
      </c>
      <c r="CF285" s="213" t="s">
        <v>5787</v>
      </c>
      <c r="CG285" s="299" t="s">
        <v>5967</v>
      </c>
      <c r="CH285" s="304">
        <v>355</v>
      </c>
      <c r="CI285" s="31">
        <f t="shared" ref="CI285:CI294" si="158">CH285*1.1</f>
        <v>390.50000000000006</v>
      </c>
      <c r="CJ285" s="188">
        <v>470</v>
      </c>
      <c r="CK285" s="31">
        <f t="shared" ref="CK285:CK294" si="159">CJ285*1.1</f>
        <v>517</v>
      </c>
      <c r="CL285" s="65">
        <v>200000</v>
      </c>
      <c r="CM285" s="299" t="s">
        <v>5967</v>
      </c>
      <c r="CN285" s="64">
        <v>355</v>
      </c>
      <c r="CO285" s="31">
        <f t="shared" ref="CO285:CO294" si="160">CN285*1.1</f>
        <v>390.50000000000006</v>
      </c>
      <c r="CP285" s="64">
        <v>470</v>
      </c>
      <c r="CQ285" s="31">
        <f t="shared" ref="CQ285:CQ294" si="161">CP285*1.1</f>
        <v>517</v>
      </c>
      <c r="CR285" s="65">
        <v>200000</v>
      </c>
      <c r="CS285" s="299" t="s">
        <v>4822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5787</v>
      </c>
      <c r="CZ285" s="199" t="s">
        <v>5787</v>
      </c>
      <c r="DA285" s="199" t="s">
        <v>5787</v>
      </c>
      <c r="DB285" s="200" t="s">
        <v>5787</v>
      </c>
      <c r="DC285" s="198" t="s">
        <v>5787</v>
      </c>
      <c r="DD285" s="199" t="s">
        <v>5787</v>
      </c>
      <c r="DE285" s="200" t="s">
        <v>5787</v>
      </c>
      <c r="DF285" s="273" t="s">
        <v>5787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4790</v>
      </c>
      <c r="DN285" s="304" t="s">
        <v>4432</v>
      </c>
      <c r="DO285" s="311" t="s">
        <v>6343</v>
      </c>
    </row>
    <row r="286" spans="1:119">
      <c r="A286" s="307">
        <v>281</v>
      </c>
      <c r="B286" s="317"/>
      <c r="C286" s="317"/>
      <c r="D286" s="341"/>
      <c r="E286" s="344"/>
      <c r="F286" s="317"/>
      <c r="G286" s="332"/>
      <c r="H286" s="332"/>
      <c r="I286" s="332"/>
      <c r="J286" s="286" t="s">
        <v>4821</v>
      </c>
      <c r="K286" s="307" t="s">
        <v>6354</v>
      </c>
      <c r="L286" s="305" t="s">
        <v>5787</v>
      </c>
      <c r="M286" s="307" t="s">
        <v>4505</v>
      </c>
      <c r="N286" s="305" t="s">
        <v>4699</v>
      </c>
      <c r="O286" s="18" t="s">
        <v>4503</v>
      </c>
      <c r="P286" s="305" t="s">
        <v>6301</v>
      </c>
      <c r="Q286" s="305" t="s">
        <v>4417</v>
      </c>
      <c r="R286" s="305" t="s">
        <v>4417</v>
      </c>
      <c r="S286" s="305" t="s">
        <v>5787</v>
      </c>
      <c r="T286" s="59" t="s">
        <v>4417</v>
      </c>
      <c r="U286" s="59" t="s">
        <v>5787</v>
      </c>
      <c r="V286" s="59" t="s">
        <v>4417</v>
      </c>
      <c r="W286" s="59" t="s">
        <v>5787</v>
      </c>
      <c r="X286" s="305" t="s">
        <v>4417</v>
      </c>
      <c r="Y286" s="305" t="s">
        <v>5787</v>
      </c>
      <c r="Z286" s="305" t="s">
        <v>6043</v>
      </c>
      <c r="AA286" s="18">
        <v>10</v>
      </c>
      <c r="AB286" s="223">
        <v>0</v>
      </c>
      <c r="AC286" s="18">
        <v>0</v>
      </c>
      <c r="AD286" s="307" t="s">
        <v>6319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6320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310</v>
      </c>
      <c r="AU286" s="21">
        <v>0</v>
      </c>
      <c r="AV286" s="21">
        <v>0</v>
      </c>
      <c r="AW286" s="307" t="s">
        <v>5802</v>
      </c>
      <c r="AX286" s="305" t="s">
        <v>4495</v>
      </c>
      <c r="AY286" s="21">
        <f t="shared" si="157"/>
        <v>75.365499999999997</v>
      </c>
      <c r="AZ286" s="305">
        <v>24</v>
      </c>
      <c r="BA286" s="305">
        <f t="shared" si="137"/>
        <v>353</v>
      </c>
      <c r="BB286" s="21">
        <v>75</v>
      </c>
      <c r="BC286" s="21">
        <v>75</v>
      </c>
      <c r="BD286" s="21">
        <v>0</v>
      </c>
      <c r="BE286" s="21">
        <v>150</v>
      </c>
      <c r="BF286" s="21">
        <v>160</v>
      </c>
      <c r="BG286" s="15" t="s">
        <v>6302</v>
      </c>
      <c r="BH286" s="305" t="s">
        <v>6197</v>
      </c>
      <c r="BI286" s="305" t="s">
        <v>6197</v>
      </c>
      <c r="BJ286" s="305">
        <v>2</v>
      </c>
      <c r="BK286" s="305">
        <v>4</v>
      </c>
      <c r="BL286" s="196" t="s">
        <v>5787</v>
      </c>
      <c r="BM286" s="197" t="s">
        <v>5787</v>
      </c>
      <c r="BN286" s="197" t="s">
        <v>5787</v>
      </c>
      <c r="BO286" s="197" t="s">
        <v>5787</v>
      </c>
      <c r="BP286" s="197" t="s">
        <v>5787</v>
      </c>
      <c r="BQ286" s="197" t="s">
        <v>5787</v>
      </c>
      <c r="BR286" s="197" t="s">
        <v>5787</v>
      </c>
      <c r="BS286" s="197" t="s">
        <v>5787</v>
      </c>
      <c r="BT286" s="196" t="s">
        <v>5787</v>
      </c>
      <c r="BU286" s="197" t="s">
        <v>5787</v>
      </c>
      <c r="BV286" s="197" t="s">
        <v>5787</v>
      </c>
      <c r="BW286" s="197" t="s">
        <v>5787</v>
      </c>
      <c r="BX286" s="197" t="s">
        <v>5787</v>
      </c>
      <c r="BY286" s="197" t="s">
        <v>5787</v>
      </c>
      <c r="BZ286" s="212" t="s">
        <v>5787</v>
      </c>
      <c r="CA286" s="197" t="s">
        <v>5787</v>
      </c>
      <c r="CB286" s="197" t="s">
        <v>5787</v>
      </c>
      <c r="CC286" s="197" t="s">
        <v>5787</v>
      </c>
      <c r="CD286" s="197" t="s">
        <v>5787</v>
      </c>
      <c r="CE286" s="197" t="s">
        <v>5787</v>
      </c>
      <c r="CF286" s="212" t="s">
        <v>5787</v>
      </c>
      <c r="CG286" s="307" t="s">
        <v>5967</v>
      </c>
      <c r="CH286" s="305">
        <v>355</v>
      </c>
      <c r="CI286" s="33">
        <f t="shared" si="158"/>
        <v>390.50000000000006</v>
      </c>
      <c r="CJ286" s="62">
        <v>470</v>
      </c>
      <c r="CK286" s="33">
        <f t="shared" si="159"/>
        <v>517</v>
      </c>
      <c r="CL286" s="66">
        <v>200000</v>
      </c>
      <c r="CM286" s="307" t="s">
        <v>5967</v>
      </c>
      <c r="CN286" s="59">
        <v>355</v>
      </c>
      <c r="CO286" s="33">
        <f t="shared" si="160"/>
        <v>390.50000000000006</v>
      </c>
      <c r="CP286" s="59">
        <v>470</v>
      </c>
      <c r="CQ286" s="33">
        <f t="shared" si="161"/>
        <v>517</v>
      </c>
      <c r="CR286" s="66">
        <v>200000</v>
      </c>
      <c r="CS286" s="307" t="s">
        <v>4822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5787</v>
      </c>
      <c r="CZ286" s="202" t="s">
        <v>5787</v>
      </c>
      <c r="DA286" s="202" t="s">
        <v>5787</v>
      </c>
      <c r="DB286" s="203" t="s">
        <v>5787</v>
      </c>
      <c r="DC286" s="201" t="s">
        <v>5787</v>
      </c>
      <c r="DD286" s="202" t="s">
        <v>5787</v>
      </c>
      <c r="DE286" s="203" t="s">
        <v>5787</v>
      </c>
      <c r="DF286" s="274" t="s">
        <v>5787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4790</v>
      </c>
      <c r="DN286" s="307" t="s">
        <v>4432</v>
      </c>
      <c r="DO286" s="312" t="s">
        <v>6343</v>
      </c>
    </row>
    <row r="287" spans="1:119">
      <c r="A287" s="307">
        <v>282</v>
      </c>
      <c r="B287" s="317"/>
      <c r="C287" s="317"/>
      <c r="D287" s="341"/>
      <c r="E287" s="344"/>
      <c r="F287" s="317"/>
      <c r="G287" s="332"/>
      <c r="H287" s="332"/>
      <c r="I287" s="332"/>
      <c r="J287" s="286" t="s">
        <v>6321</v>
      </c>
      <c r="K287" s="307" t="s">
        <v>6354</v>
      </c>
      <c r="L287" s="305" t="s">
        <v>5787</v>
      </c>
      <c r="M287" s="307" t="s">
        <v>4505</v>
      </c>
      <c r="N287" s="305" t="s">
        <v>4699</v>
      </c>
      <c r="O287" s="18" t="s">
        <v>4503</v>
      </c>
      <c r="P287" s="305" t="s">
        <v>6301</v>
      </c>
      <c r="Q287" s="305" t="s">
        <v>4417</v>
      </c>
      <c r="R287" s="305" t="s">
        <v>4417</v>
      </c>
      <c r="S287" s="305" t="s">
        <v>5787</v>
      </c>
      <c r="T287" s="59" t="s">
        <v>4417</v>
      </c>
      <c r="U287" s="59" t="s">
        <v>5787</v>
      </c>
      <c r="V287" s="59" t="s">
        <v>4417</v>
      </c>
      <c r="W287" s="59" t="s">
        <v>5787</v>
      </c>
      <c r="X287" s="305" t="s">
        <v>4417</v>
      </c>
      <c r="Y287" s="305" t="s">
        <v>5787</v>
      </c>
      <c r="Z287" s="305" t="s">
        <v>6043</v>
      </c>
      <c r="AA287" s="18">
        <v>10</v>
      </c>
      <c r="AB287" s="223">
        <v>0</v>
      </c>
      <c r="AC287" s="18">
        <v>0</v>
      </c>
      <c r="AD287" s="307" t="s">
        <v>6319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6320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5802</v>
      </c>
      <c r="AX287" s="305" t="s">
        <v>4495</v>
      </c>
      <c r="AY287" s="21">
        <f t="shared" si="157"/>
        <v>75.365499999999997</v>
      </c>
      <c r="AZ287" s="305">
        <v>24</v>
      </c>
      <c r="BA287" s="305">
        <f t="shared" si="137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6302</v>
      </c>
      <c r="BH287" s="305" t="s">
        <v>6197</v>
      </c>
      <c r="BI287" s="305" t="s">
        <v>6197</v>
      </c>
      <c r="BJ287" s="305">
        <v>2</v>
      </c>
      <c r="BK287" s="305">
        <v>4</v>
      </c>
      <c r="BL287" s="196" t="s">
        <v>5787</v>
      </c>
      <c r="BM287" s="197" t="s">
        <v>5787</v>
      </c>
      <c r="BN287" s="197" t="s">
        <v>5787</v>
      </c>
      <c r="BO287" s="197" t="s">
        <v>5787</v>
      </c>
      <c r="BP287" s="197" t="s">
        <v>5787</v>
      </c>
      <c r="BQ287" s="197" t="s">
        <v>5787</v>
      </c>
      <c r="BR287" s="197" t="s">
        <v>5787</v>
      </c>
      <c r="BS287" s="197" t="s">
        <v>5787</v>
      </c>
      <c r="BT287" s="196" t="s">
        <v>5787</v>
      </c>
      <c r="BU287" s="197" t="s">
        <v>5787</v>
      </c>
      <c r="BV287" s="197" t="s">
        <v>5787</v>
      </c>
      <c r="BW287" s="197" t="s">
        <v>5787</v>
      </c>
      <c r="BX287" s="197" t="s">
        <v>5787</v>
      </c>
      <c r="BY287" s="197" t="s">
        <v>5787</v>
      </c>
      <c r="BZ287" s="212" t="s">
        <v>5787</v>
      </c>
      <c r="CA287" s="197" t="s">
        <v>5787</v>
      </c>
      <c r="CB287" s="197" t="s">
        <v>5787</v>
      </c>
      <c r="CC287" s="197" t="s">
        <v>5787</v>
      </c>
      <c r="CD287" s="197" t="s">
        <v>5787</v>
      </c>
      <c r="CE287" s="197" t="s">
        <v>5787</v>
      </c>
      <c r="CF287" s="212" t="s">
        <v>5787</v>
      </c>
      <c r="CG287" s="307" t="s">
        <v>5967</v>
      </c>
      <c r="CH287" s="305">
        <v>355</v>
      </c>
      <c r="CI287" s="33">
        <f t="shared" si="158"/>
        <v>390.50000000000006</v>
      </c>
      <c r="CJ287" s="62">
        <v>470</v>
      </c>
      <c r="CK287" s="33">
        <f t="shared" si="159"/>
        <v>517</v>
      </c>
      <c r="CL287" s="66">
        <v>200000</v>
      </c>
      <c r="CM287" s="307" t="s">
        <v>5967</v>
      </c>
      <c r="CN287" s="59">
        <v>355</v>
      </c>
      <c r="CO287" s="33">
        <f t="shared" si="160"/>
        <v>390.50000000000006</v>
      </c>
      <c r="CP287" s="59">
        <v>470</v>
      </c>
      <c r="CQ287" s="33">
        <f t="shared" si="161"/>
        <v>517</v>
      </c>
      <c r="CR287" s="66">
        <v>200000</v>
      </c>
      <c r="CS287" s="307" t="s">
        <v>6322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5787</v>
      </c>
      <c r="CZ287" s="202" t="s">
        <v>5787</v>
      </c>
      <c r="DA287" s="202" t="s">
        <v>5787</v>
      </c>
      <c r="DB287" s="203" t="s">
        <v>5787</v>
      </c>
      <c r="DC287" s="201" t="s">
        <v>5787</v>
      </c>
      <c r="DD287" s="202" t="s">
        <v>5787</v>
      </c>
      <c r="DE287" s="203" t="s">
        <v>5787</v>
      </c>
      <c r="DF287" s="274" t="s">
        <v>5787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6343</v>
      </c>
    </row>
    <row r="288" spans="1:119">
      <c r="A288" s="307">
        <v>283</v>
      </c>
      <c r="B288" s="317"/>
      <c r="C288" s="317"/>
      <c r="D288" s="341"/>
      <c r="E288" s="344"/>
      <c r="F288" s="317"/>
      <c r="G288" s="332"/>
      <c r="H288" s="332"/>
      <c r="I288" s="332"/>
      <c r="J288" s="286" t="s">
        <v>6323</v>
      </c>
      <c r="K288" s="307" t="s">
        <v>4380</v>
      </c>
      <c r="L288" s="305" t="s">
        <v>5787</v>
      </c>
      <c r="M288" s="307" t="s">
        <v>4505</v>
      </c>
      <c r="N288" s="305" t="s">
        <v>4699</v>
      </c>
      <c r="O288" s="18" t="s">
        <v>4503</v>
      </c>
      <c r="P288" s="305" t="s">
        <v>6301</v>
      </c>
      <c r="Q288" s="305" t="s">
        <v>4417</v>
      </c>
      <c r="R288" s="305" t="s">
        <v>4417</v>
      </c>
      <c r="S288" s="305" t="s">
        <v>5787</v>
      </c>
      <c r="T288" s="59" t="s">
        <v>4417</v>
      </c>
      <c r="U288" s="59" t="s">
        <v>5787</v>
      </c>
      <c r="V288" s="59" t="s">
        <v>4417</v>
      </c>
      <c r="W288" s="59" t="s">
        <v>5787</v>
      </c>
      <c r="X288" s="305" t="s">
        <v>4417</v>
      </c>
      <c r="Y288" s="305" t="s">
        <v>5787</v>
      </c>
      <c r="Z288" s="305" t="s">
        <v>6043</v>
      </c>
      <c r="AA288" s="18">
        <v>10</v>
      </c>
      <c r="AB288" s="223">
        <v>0</v>
      </c>
      <c r="AC288" s="18">
        <v>0</v>
      </c>
      <c r="AD288" s="307" t="s">
        <v>6319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6320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310</v>
      </c>
      <c r="AU288" s="21">
        <v>0</v>
      </c>
      <c r="AV288" s="21">
        <v>0</v>
      </c>
      <c r="AW288" s="307" t="s">
        <v>5802</v>
      </c>
      <c r="AX288" s="305" t="s">
        <v>4495</v>
      </c>
      <c r="AY288" s="21">
        <f t="shared" si="157"/>
        <v>75.365499999999997</v>
      </c>
      <c r="AZ288" s="305">
        <v>24</v>
      </c>
      <c r="BA288" s="305">
        <f t="shared" si="137"/>
        <v>353</v>
      </c>
      <c r="BB288" s="21">
        <v>75</v>
      </c>
      <c r="BC288" s="21">
        <v>75</v>
      </c>
      <c r="BD288" s="21">
        <v>0</v>
      </c>
      <c r="BE288" s="21">
        <v>150</v>
      </c>
      <c r="BF288" s="21">
        <v>160</v>
      </c>
      <c r="BG288" s="15" t="s">
        <v>6302</v>
      </c>
      <c r="BH288" s="305" t="s">
        <v>6197</v>
      </c>
      <c r="BI288" s="305" t="s">
        <v>6197</v>
      </c>
      <c r="BJ288" s="305">
        <v>2</v>
      </c>
      <c r="BK288" s="305">
        <v>4</v>
      </c>
      <c r="BL288" s="196" t="s">
        <v>5787</v>
      </c>
      <c r="BM288" s="197" t="s">
        <v>5787</v>
      </c>
      <c r="BN288" s="197" t="s">
        <v>5787</v>
      </c>
      <c r="BO288" s="197" t="s">
        <v>5787</v>
      </c>
      <c r="BP288" s="197" t="s">
        <v>5787</v>
      </c>
      <c r="BQ288" s="197" t="s">
        <v>5787</v>
      </c>
      <c r="BR288" s="197" t="s">
        <v>5787</v>
      </c>
      <c r="BS288" s="197" t="s">
        <v>5787</v>
      </c>
      <c r="BT288" s="196" t="s">
        <v>5787</v>
      </c>
      <c r="BU288" s="197" t="s">
        <v>5787</v>
      </c>
      <c r="BV288" s="197" t="s">
        <v>5787</v>
      </c>
      <c r="BW288" s="197" t="s">
        <v>5787</v>
      </c>
      <c r="BX288" s="197" t="s">
        <v>5787</v>
      </c>
      <c r="BY288" s="197" t="s">
        <v>5787</v>
      </c>
      <c r="BZ288" s="212" t="s">
        <v>5787</v>
      </c>
      <c r="CA288" s="197" t="s">
        <v>5787</v>
      </c>
      <c r="CB288" s="197" t="s">
        <v>5787</v>
      </c>
      <c r="CC288" s="197" t="s">
        <v>5787</v>
      </c>
      <c r="CD288" s="197" t="s">
        <v>5787</v>
      </c>
      <c r="CE288" s="197" t="s">
        <v>5787</v>
      </c>
      <c r="CF288" s="212" t="s">
        <v>5787</v>
      </c>
      <c r="CG288" s="307" t="s">
        <v>5967</v>
      </c>
      <c r="CH288" s="305">
        <v>355</v>
      </c>
      <c r="CI288" s="33">
        <f t="shared" si="158"/>
        <v>390.50000000000006</v>
      </c>
      <c r="CJ288" s="62">
        <v>470</v>
      </c>
      <c r="CK288" s="33">
        <f t="shared" si="159"/>
        <v>517</v>
      </c>
      <c r="CL288" s="66">
        <v>200000</v>
      </c>
      <c r="CM288" s="307" t="s">
        <v>5967</v>
      </c>
      <c r="CN288" s="59">
        <v>355</v>
      </c>
      <c r="CO288" s="33">
        <f t="shared" si="160"/>
        <v>390.50000000000006</v>
      </c>
      <c r="CP288" s="59">
        <v>470</v>
      </c>
      <c r="CQ288" s="33">
        <f t="shared" si="161"/>
        <v>517</v>
      </c>
      <c r="CR288" s="66">
        <v>200000</v>
      </c>
      <c r="CS288" s="307" t="s">
        <v>6322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5787</v>
      </c>
      <c r="CZ288" s="202" t="s">
        <v>5787</v>
      </c>
      <c r="DA288" s="202" t="s">
        <v>5787</v>
      </c>
      <c r="DB288" s="203" t="s">
        <v>5787</v>
      </c>
      <c r="DC288" s="201" t="s">
        <v>5787</v>
      </c>
      <c r="DD288" s="202" t="s">
        <v>5787</v>
      </c>
      <c r="DE288" s="203" t="s">
        <v>5787</v>
      </c>
      <c r="DF288" s="274" t="s">
        <v>5787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6343</v>
      </c>
    </row>
    <row r="289" spans="1:119">
      <c r="A289" s="307">
        <v>284</v>
      </c>
      <c r="B289" s="317"/>
      <c r="C289" s="317"/>
      <c r="D289" s="341"/>
      <c r="E289" s="344"/>
      <c r="F289" s="317"/>
      <c r="G289" s="332"/>
      <c r="H289" s="332"/>
      <c r="I289" s="332"/>
      <c r="J289" s="286" t="s">
        <v>4789</v>
      </c>
      <c r="K289" s="307" t="s">
        <v>4380</v>
      </c>
      <c r="L289" s="305" t="s">
        <v>5787</v>
      </c>
      <c r="M289" s="307" t="s">
        <v>4505</v>
      </c>
      <c r="N289" s="305" t="s">
        <v>4699</v>
      </c>
      <c r="O289" s="18" t="s">
        <v>4503</v>
      </c>
      <c r="P289" s="305" t="s">
        <v>6301</v>
      </c>
      <c r="Q289" s="305" t="s">
        <v>4417</v>
      </c>
      <c r="R289" s="305" t="s">
        <v>4417</v>
      </c>
      <c r="S289" s="305" t="s">
        <v>5787</v>
      </c>
      <c r="T289" s="59" t="s">
        <v>4417</v>
      </c>
      <c r="U289" s="59" t="s">
        <v>5787</v>
      </c>
      <c r="V289" s="59" t="s">
        <v>4417</v>
      </c>
      <c r="W289" s="59" t="s">
        <v>5787</v>
      </c>
      <c r="X289" s="305" t="s">
        <v>4417</v>
      </c>
      <c r="Y289" s="305" t="s">
        <v>5787</v>
      </c>
      <c r="Z289" s="305" t="s">
        <v>6043</v>
      </c>
      <c r="AA289" s="18">
        <v>10</v>
      </c>
      <c r="AB289" s="223">
        <v>0</v>
      </c>
      <c r="AC289" s="18">
        <v>0</v>
      </c>
      <c r="AD289" s="307" t="s">
        <v>6319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6320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5802</v>
      </c>
      <c r="AX289" s="305" t="s">
        <v>4495</v>
      </c>
      <c r="AY289" s="21">
        <f t="shared" si="157"/>
        <v>75.365499999999997</v>
      </c>
      <c r="AZ289" s="305">
        <v>24</v>
      </c>
      <c r="BA289" s="305">
        <f t="shared" si="137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6302</v>
      </c>
      <c r="BH289" s="305" t="s">
        <v>6197</v>
      </c>
      <c r="BI289" s="305" t="s">
        <v>6197</v>
      </c>
      <c r="BJ289" s="305">
        <v>2</v>
      </c>
      <c r="BK289" s="305">
        <v>4</v>
      </c>
      <c r="BL289" s="196" t="s">
        <v>5787</v>
      </c>
      <c r="BM289" s="197" t="s">
        <v>5787</v>
      </c>
      <c r="BN289" s="197" t="s">
        <v>5787</v>
      </c>
      <c r="BO289" s="197" t="s">
        <v>5787</v>
      </c>
      <c r="BP289" s="197" t="s">
        <v>5787</v>
      </c>
      <c r="BQ289" s="197" t="s">
        <v>5787</v>
      </c>
      <c r="BR289" s="197" t="s">
        <v>5787</v>
      </c>
      <c r="BS289" s="197" t="s">
        <v>5787</v>
      </c>
      <c r="BT289" s="196" t="s">
        <v>5787</v>
      </c>
      <c r="BU289" s="197" t="s">
        <v>5787</v>
      </c>
      <c r="BV289" s="197" t="s">
        <v>5787</v>
      </c>
      <c r="BW289" s="197" t="s">
        <v>5787</v>
      </c>
      <c r="BX289" s="197" t="s">
        <v>5787</v>
      </c>
      <c r="BY289" s="197" t="s">
        <v>5787</v>
      </c>
      <c r="BZ289" s="212" t="s">
        <v>5787</v>
      </c>
      <c r="CA289" s="197" t="s">
        <v>5787</v>
      </c>
      <c r="CB289" s="197" t="s">
        <v>5787</v>
      </c>
      <c r="CC289" s="197" t="s">
        <v>5787</v>
      </c>
      <c r="CD289" s="197" t="s">
        <v>5787</v>
      </c>
      <c r="CE289" s="197" t="s">
        <v>5787</v>
      </c>
      <c r="CF289" s="212" t="s">
        <v>5787</v>
      </c>
      <c r="CG289" s="307" t="s">
        <v>5967</v>
      </c>
      <c r="CH289" s="305">
        <v>355</v>
      </c>
      <c r="CI289" s="33">
        <f t="shared" si="158"/>
        <v>390.50000000000006</v>
      </c>
      <c r="CJ289" s="62">
        <v>470</v>
      </c>
      <c r="CK289" s="33">
        <f t="shared" si="159"/>
        <v>517</v>
      </c>
      <c r="CL289" s="66">
        <v>200000</v>
      </c>
      <c r="CM289" s="307" t="s">
        <v>5967</v>
      </c>
      <c r="CN289" s="59">
        <v>355</v>
      </c>
      <c r="CO289" s="33">
        <f t="shared" si="160"/>
        <v>390.50000000000006</v>
      </c>
      <c r="CP289" s="59">
        <v>470</v>
      </c>
      <c r="CQ289" s="33">
        <f t="shared" si="161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5787</v>
      </c>
      <c r="CZ289" s="202" t="s">
        <v>5787</v>
      </c>
      <c r="DA289" s="202" t="s">
        <v>5787</v>
      </c>
      <c r="DB289" s="203" t="s">
        <v>5787</v>
      </c>
      <c r="DC289" s="201" t="s">
        <v>5787</v>
      </c>
      <c r="DD289" s="202" t="s">
        <v>5787</v>
      </c>
      <c r="DE289" s="203" t="s">
        <v>5787</v>
      </c>
      <c r="DF289" s="274" t="s">
        <v>5787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5834</v>
      </c>
      <c r="DN289" s="307" t="s">
        <v>4432</v>
      </c>
      <c r="DO289" s="312" t="s">
        <v>6343</v>
      </c>
    </row>
    <row r="290" spans="1:119">
      <c r="A290" s="307">
        <v>285</v>
      </c>
      <c r="B290" s="317"/>
      <c r="C290" s="317"/>
      <c r="D290" s="341"/>
      <c r="E290" s="344"/>
      <c r="F290" s="317"/>
      <c r="G290" s="332"/>
      <c r="H290" s="332"/>
      <c r="I290" s="332"/>
      <c r="J290" s="286" t="s">
        <v>6324</v>
      </c>
      <c r="K290" s="307" t="s">
        <v>4380</v>
      </c>
      <c r="L290" s="305" t="s">
        <v>5787</v>
      </c>
      <c r="M290" s="307" t="s">
        <v>4505</v>
      </c>
      <c r="N290" s="305" t="s">
        <v>4699</v>
      </c>
      <c r="O290" s="18" t="s">
        <v>4503</v>
      </c>
      <c r="P290" s="305" t="s">
        <v>6301</v>
      </c>
      <c r="Q290" s="305" t="s">
        <v>4417</v>
      </c>
      <c r="R290" s="305" t="s">
        <v>4417</v>
      </c>
      <c r="S290" s="305" t="s">
        <v>5787</v>
      </c>
      <c r="T290" s="59" t="s">
        <v>4417</v>
      </c>
      <c r="U290" s="59" t="s">
        <v>5787</v>
      </c>
      <c r="V290" s="59" t="s">
        <v>4417</v>
      </c>
      <c r="W290" s="59" t="s">
        <v>5787</v>
      </c>
      <c r="X290" s="305" t="s">
        <v>4417</v>
      </c>
      <c r="Y290" s="305" t="s">
        <v>5787</v>
      </c>
      <c r="Z290" s="305" t="s">
        <v>6043</v>
      </c>
      <c r="AA290" s="18">
        <v>10</v>
      </c>
      <c r="AB290" s="223">
        <v>0</v>
      </c>
      <c r="AC290" s="18">
        <v>0</v>
      </c>
      <c r="AD290" s="307" t="s">
        <v>6319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6320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7" t="s">
        <v>5802</v>
      </c>
      <c r="AX290" s="305" t="s">
        <v>4495</v>
      </c>
      <c r="AY290" s="21">
        <f t="shared" si="157"/>
        <v>75.365499999999997</v>
      </c>
      <c r="AZ290" s="305">
        <v>24</v>
      </c>
      <c r="BA290" s="305">
        <f t="shared" si="137"/>
        <v>353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6302</v>
      </c>
      <c r="BH290" s="305" t="s">
        <v>6197</v>
      </c>
      <c r="BI290" s="305" t="s">
        <v>6197</v>
      </c>
      <c r="BJ290" s="305">
        <v>2</v>
      </c>
      <c r="BK290" s="305">
        <v>4</v>
      </c>
      <c r="BL290" s="196" t="s">
        <v>5787</v>
      </c>
      <c r="BM290" s="197" t="s">
        <v>5787</v>
      </c>
      <c r="BN290" s="197" t="s">
        <v>5787</v>
      </c>
      <c r="BO290" s="197" t="s">
        <v>5787</v>
      </c>
      <c r="BP290" s="197" t="s">
        <v>5787</v>
      </c>
      <c r="BQ290" s="197" t="s">
        <v>5787</v>
      </c>
      <c r="BR290" s="197" t="s">
        <v>5787</v>
      </c>
      <c r="BS290" s="197" t="s">
        <v>5787</v>
      </c>
      <c r="BT290" s="196" t="s">
        <v>5787</v>
      </c>
      <c r="BU290" s="197" t="s">
        <v>5787</v>
      </c>
      <c r="BV290" s="197" t="s">
        <v>5787</v>
      </c>
      <c r="BW290" s="197" t="s">
        <v>5787</v>
      </c>
      <c r="BX290" s="197" t="s">
        <v>5787</v>
      </c>
      <c r="BY290" s="197" t="s">
        <v>5787</v>
      </c>
      <c r="BZ290" s="212" t="s">
        <v>5787</v>
      </c>
      <c r="CA290" s="197" t="s">
        <v>5787</v>
      </c>
      <c r="CB290" s="197" t="s">
        <v>5787</v>
      </c>
      <c r="CC290" s="197" t="s">
        <v>5787</v>
      </c>
      <c r="CD290" s="197" t="s">
        <v>5787</v>
      </c>
      <c r="CE290" s="197" t="s">
        <v>5787</v>
      </c>
      <c r="CF290" s="212" t="s">
        <v>5787</v>
      </c>
      <c r="CG290" s="307" t="s">
        <v>5967</v>
      </c>
      <c r="CH290" s="305">
        <v>355</v>
      </c>
      <c r="CI290" s="33">
        <f t="shared" si="158"/>
        <v>390.50000000000006</v>
      </c>
      <c r="CJ290" s="62">
        <v>470</v>
      </c>
      <c r="CK290" s="33">
        <f t="shared" si="159"/>
        <v>517</v>
      </c>
      <c r="CL290" s="66">
        <v>200000</v>
      </c>
      <c r="CM290" s="307" t="s">
        <v>5967</v>
      </c>
      <c r="CN290" s="59">
        <v>355</v>
      </c>
      <c r="CO290" s="33">
        <f t="shared" si="160"/>
        <v>390.50000000000006</v>
      </c>
      <c r="CP290" s="59">
        <v>470</v>
      </c>
      <c r="CQ290" s="33">
        <f t="shared" si="161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5787</v>
      </c>
      <c r="CZ290" s="202" t="s">
        <v>5787</v>
      </c>
      <c r="DA290" s="202" t="s">
        <v>5787</v>
      </c>
      <c r="DB290" s="203" t="s">
        <v>5787</v>
      </c>
      <c r="DC290" s="201" t="s">
        <v>5787</v>
      </c>
      <c r="DD290" s="202" t="s">
        <v>5787</v>
      </c>
      <c r="DE290" s="203" t="s">
        <v>5787</v>
      </c>
      <c r="DF290" s="274" t="s">
        <v>5787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5834</v>
      </c>
      <c r="DN290" s="307" t="s">
        <v>4432</v>
      </c>
      <c r="DO290" s="312" t="s">
        <v>6343</v>
      </c>
    </row>
    <row r="291" spans="1:119" ht="15.6" customHeight="1">
      <c r="A291" s="307">
        <v>286</v>
      </c>
      <c r="B291" s="317"/>
      <c r="C291" s="317"/>
      <c r="D291" s="341"/>
      <c r="E291" s="344"/>
      <c r="F291" s="317"/>
      <c r="G291" s="332"/>
      <c r="H291" s="332"/>
      <c r="I291" s="332"/>
      <c r="J291" s="286" t="s">
        <v>4823</v>
      </c>
      <c r="K291" s="307" t="s">
        <v>4380</v>
      </c>
      <c r="L291" s="305" t="s">
        <v>5787</v>
      </c>
      <c r="M291" s="307" t="s">
        <v>4505</v>
      </c>
      <c r="N291" s="305" t="s">
        <v>4699</v>
      </c>
      <c r="O291" s="18" t="s">
        <v>4503</v>
      </c>
      <c r="P291" s="305" t="s">
        <v>6301</v>
      </c>
      <c r="Q291" s="305" t="s">
        <v>4417</v>
      </c>
      <c r="R291" s="305" t="s">
        <v>4417</v>
      </c>
      <c r="S291" s="305" t="s">
        <v>5787</v>
      </c>
      <c r="T291" s="59" t="s">
        <v>4417</v>
      </c>
      <c r="U291" s="59" t="s">
        <v>5787</v>
      </c>
      <c r="V291" s="59" t="s">
        <v>4417</v>
      </c>
      <c r="W291" s="59" t="s">
        <v>5787</v>
      </c>
      <c r="X291" s="305" t="s">
        <v>4417</v>
      </c>
      <c r="Y291" s="305" t="s">
        <v>5787</v>
      </c>
      <c r="Z291" s="305" t="s">
        <v>6043</v>
      </c>
      <c r="AA291" s="18">
        <v>10</v>
      </c>
      <c r="AB291" s="223">
        <v>0</v>
      </c>
      <c r="AC291" s="18">
        <v>0</v>
      </c>
      <c r="AD291" s="307" t="s">
        <v>6319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6320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5802</v>
      </c>
      <c r="AX291" s="305" t="s">
        <v>4495</v>
      </c>
      <c r="AY291" s="21">
        <f t="shared" si="157"/>
        <v>75.365499999999997</v>
      </c>
      <c r="AZ291" s="305">
        <v>24</v>
      </c>
      <c r="BA291" s="305">
        <f t="shared" si="137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6302</v>
      </c>
      <c r="BH291" s="305" t="s">
        <v>6197</v>
      </c>
      <c r="BI291" s="305" t="s">
        <v>6197</v>
      </c>
      <c r="BJ291" s="305">
        <v>2</v>
      </c>
      <c r="BK291" s="305">
        <v>4</v>
      </c>
      <c r="BL291" s="196" t="s">
        <v>5787</v>
      </c>
      <c r="BM291" s="197" t="s">
        <v>5787</v>
      </c>
      <c r="BN291" s="197" t="s">
        <v>5787</v>
      </c>
      <c r="BO291" s="197" t="s">
        <v>5787</v>
      </c>
      <c r="BP291" s="197" t="s">
        <v>5787</v>
      </c>
      <c r="BQ291" s="197" t="s">
        <v>5787</v>
      </c>
      <c r="BR291" s="197" t="s">
        <v>5787</v>
      </c>
      <c r="BS291" s="197" t="s">
        <v>5787</v>
      </c>
      <c r="BT291" s="196" t="s">
        <v>5787</v>
      </c>
      <c r="BU291" s="197" t="s">
        <v>5787</v>
      </c>
      <c r="BV291" s="197" t="s">
        <v>5787</v>
      </c>
      <c r="BW291" s="197" t="s">
        <v>5787</v>
      </c>
      <c r="BX291" s="197" t="s">
        <v>5787</v>
      </c>
      <c r="BY291" s="197" t="s">
        <v>5787</v>
      </c>
      <c r="BZ291" s="212" t="s">
        <v>5787</v>
      </c>
      <c r="CA291" s="197" t="s">
        <v>5787</v>
      </c>
      <c r="CB291" s="197" t="s">
        <v>5787</v>
      </c>
      <c r="CC291" s="197" t="s">
        <v>5787</v>
      </c>
      <c r="CD291" s="197" t="s">
        <v>5787</v>
      </c>
      <c r="CE291" s="197" t="s">
        <v>5787</v>
      </c>
      <c r="CF291" s="212" t="s">
        <v>5787</v>
      </c>
      <c r="CG291" s="307" t="s">
        <v>5967</v>
      </c>
      <c r="CH291" s="305">
        <v>355</v>
      </c>
      <c r="CI291" s="33">
        <f t="shared" si="158"/>
        <v>390.50000000000006</v>
      </c>
      <c r="CJ291" s="62">
        <v>470</v>
      </c>
      <c r="CK291" s="33">
        <f t="shared" si="159"/>
        <v>517</v>
      </c>
      <c r="CL291" s="66">
        <v>200000</v>
      </c>
      <c r="CM291" s="307" t="s">
        <v>5967</v>
      </c>
      <c r="CN291" s="59">
        <v>355</v>
      </c>
      <c r="CO291" s="33">
        <f t="shared" si="160"/>
        <v>390.50000000000006</v>
      </c>
      <c r="CP291" s="59">
        <v>470</v>
      </c>
      <c r="CQ291" s="33">
        <f t="shared" si="161"/>
        <v>517</v>
      </c>
      <c r="CR291" s="66">
        <v>200000</v>
      </c>
      <c r="CS291" s="307" t="s">
        <v>4827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5787</v>
      </c>
      <c r="CZ291" s="202" t="s">
        <v>5787</v>
      </c>
      <c r="DA291" s="202" t="s">
        <v>5787</v>
      </c>
      <c r="DB291" s="203" t="s">
        <v>5787</v>
      </c>
      <c r="DC291" s="201" t="s">
        <v>5787</v>
      </c>
      <c r="DD291" s="202" t="s">
        <v>5787</v>
      </c>
      <c r="DE291" s="203" t="s">
        <v>5787</v>
      </c>
      <c r="DF291" s="274" t="s">
        <v>5787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6343</v>
      </c>
    </row>
    <row r="292" spans="1:119" ht="15.6" customHeight="1">
      <c r="A292" s="307">
        <v>287</v>
      </c>
      <c r="B292" s="317"/>
      <c r="C292" s="317"/>
      <c r="D292" s="341"/>
      <c r="E292" s="344"/>
      <c r="F292" s="317"/>
      <c r="G292" s="332"/>
      <c r="H292" s="332"/>
      <c r="I292" s="332"/>
      <c r="J292" s="286" t="s">
        <v>4824</v>
      </c>
      <c r="K292" s="307" t="s">
        <v>4380</v>
      </c>
      <c r="L292" s="305" t="s">
        <v>5787</v>
      </c>
      <c r="M292" s="307" t="s">
        <v>4505</v>
      </c>
      <c r="N292" s="305" t="s">
        <v>4699</v>
      </c>
      <c r="O292" s="18" t="s">
        <v>4503</v>
      </c>
      <c r="P292" s="305" t="s">
        <v>6301</v>
      </c>
      <c r="Q292" s="305" t="s">
        <v>4417</v>
      </c>
      <c r="R292" s="305" t="s">
        <v>4417</v>
      </c>
      <c r="S292" s="305" t="s">
        <v>5787</v>
      </c>
      <c r="T292" s="59" t="s">
        <v>4417</v>
      </c>
      <c r="U292" s="59" t="s">
        <v>5787</v>
      </c>
      <c r="V292" s="59" t="s">
        <v>4417</v>
      </c>
      <c r="W292" s="59" t="s">
        <v>5787</v>
      </c>
      <c r="X292" s="305" t="s">
        <v>4417</v>
      </c>
      <c r="Y292" s="305" t="s">
        <v>5787</v>
      </c>
      <c r="Z292" s="305" t="s">
        <v>6043</v>
      </c>
      <c r="AA292" s="18">
        <v>10</v>
      </c>
      <c r="AB292" s="223">
        <v>0</v>
      </c>
      <c r="AC292" s="18">
        <v>0</v>
      </c>
      <c r="AD292" s="307" t="s">
        <v>6319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6320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310</v>
      </c>
      <c r="AU292" s="21">
        <v>0</v>
      </c>
      <c r="AV292" s="21">
        <v>0</v>
      </c>
      <c r="AW292" s="307" t="s">
        <v>5802</v>
      </c>
      <c r="AX292" s="305" t="s">
        <v>4495</v>
      </c>
      <c r="AY292" s="21">
        <f t="shared" si="157"/>
        <v>75.365499999999997</v>
      </c>
      <c r="AZ292" s="305">
        <v>24</v>
      </c>
      <c r="BA292" s="305">
        <f t="shared" si="137"/>
        <v>353</v>
      </c>
      <c r="BB292" s="21">
        <v>75</v>
      </c>
      <c r="BC292" s="21">
        <v>75</v>
      </c>
      <c r="BD292" s="21">
        <v>0</v>
      </c>
      <c r="BE292" s="21">
        <v>150</v>
      </c>
      <c r="BF292" s="21">
        <v>160</v>
      </c>
      <c r="BG292" s="15" t="s">
        <v>6302</v>
      </c>
      <c r="BH292" s="305" t="s">
        <v>6197</v>
      </c>
      <c r="BI292" s="305" t="s">
        <v>6197</v>
      </c>
      <c r="BJ292" s="305">
        <v>2</v>
      </c>
      <c r="BK292" s="305">
        <v>4</v>
      </c>
      <c r="BL292" s="196" t="s">
        <v>5787</v>
      </c>
      <c r="BM292" s="197" t="s">
        <v>5787</v>
      </c>
      <c r="BN292" s="197" t="s">
        <v>5787</v>
      </c>
      <c r="BO292" s="197" t="s">
        <v>5787</v>
      </c>
      <c r="BP292" s="197" t="s">
        <v>5787</v>
      </c>
      <c r="BQ292" s="197" t="s">
        <v>5787</v>
      </c>
      <c r="BR292" s="197" t="s">
        <v>5787</v>
      </c>
      <c r="BS292" s="197" t="s">
        <v>5787</v>
      </c>
      <c r="BT292" s="196" t="s">
        <v>5787</v>
      </c>
      <c r="BU292" s="197" t="s">
        <v>5787</v>
      </c>
      <c r="BV292" s="197" t="s">
        <v>5787</v>
      </c>
      <c r="BW292" s="197" t="s">
        <v>5787</v>
      </c>
      <c r="BX292" s="197" t="s">
        <v>5787</v>
      </c>
      <c r="BY292" s="197" t="s">
        <v>5787</v>
      </c>
      <c r="BZ292" s="212" t="s">
        <v>5787</v>
      </c>
      <c r="CA292" s="197" t="s">
        <v>5787</v>
      </c>
      <c r="CB292" s="197" t="s">
        <v>5787</v>
      </c>
      <c r="CC292" s="197" t="s">
        <v>5787</v>
      </c>
      <c r="CD292" s="197" t="s">
        <v>5787</v>
      </c>
      <c r="CE292" s="197" t="s">
        <v>5787</v>
      </c>
      <c r="CF292" s="212" t="s">
        <v>5787</v>
      </c>
      <c r="CG292" s="307" t="s">
        <v>5967</v>
      </c>
      <c r="CH292" s="305">
        <v>355</v>
      </c>
      <c r="CI292" s="33">
        <f t="shared" si="158"/>
        <v>390.50000000000006</v>
      </c>
      <c r="CJ292" s="62">
        <v>470</v>
      </c>
      <c r="CK292" s="33">
        <f t="shared" si="159"/>
        <v>517</v>
      </c>
      <c r="CL292" s="66">
        <v>200000</v>
      </c>
      <c r="CM292" s="307" t="s">
        <v>5967</v>
      </c>
      <c r="CN292" s="59">
        <v>355</v>
      </c>
      <c r="CO292" s="33">
        <f t="shared" si="160"/>
        <v>390.50000000000006</v>
      </c>
      <c r="CP292" s="59">
        <v>470</v>
      </c>
      <c r="CQ292" s="33">
        <f t="shared" si="161"/>
        <v>517</v>
      </c>
      <c r="CR292" s="66">
        <v>200000</v>
      </c>
      <c r="CS292" s="307" t="s">
        <v>4827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5787</v>
      </c>
      <c r="CZ292" s="202" t="s">
        <v>5787</v>
      </c>
      <c r="DA292" s="202" t="s">
        <v>5787</v>
      </c>
      <c r="DB292" s="203" t="s">
        <v>5787</v>
      </c>
      <c r="DC292" s="201" t="s">
        <v>5787</v>
      </c>
      <c r="DD292" s="202" t="s">
        <v>5787</v>
      </c>
      <c r="DE292" s="203" t="s">
        <v>5787</v>
      </c>
      <c r="DF292" s="274" t="s">
        <v>5787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6343</v>
      </c>
    </row>
    <row r="293" spans="1:119">
      <c r="A293" s="307">
        <v>288</v>
      </c>
      <c r="B293" s="317"/>
      <c r="C293" s="317"/>
      <c r="D293" s="341"/>
      <c r="E293" s="344"/>
      <c r="F293" s="317"/>
      <c r="G293" s="332"/>
      <c r="H293" s="332"/>
      <c r="I293" s="332"/>
      <c r="J293" s="286" t="s">
        <v>4825</v>
      </c>
      <c r="K293" s="307" t="s">
        <v>4380</v>
      </c>
      <c r="L293" s="305" t="s">
        <v>5787</v>
      </c>
      <c r="M293" s="307" t="s">
        <v>4505</v>
      </c>
      <c r="N293" s="305" t="s">
        <v>4699</v>
      </c>
      <c r="O293" s="18" t="s">
        <v>4503</v>
      </c>
      <c r="P293" s="305" t="s">
        <v>6301</v>
      </c>
      <c r="Q293" s="305" t="s">
        <v>4417</v>
      </c>
      <c r="R293" s="305" t="s">
        <v>4417</v>
      </c>
      <c r="S293" s="305" t="s">
        <v>5787</v>
      </c>
      <c r="T293" s="59" t="s">
        <v>4417</v>
      </c>
      <c r="U293" s="59" t="s">
        <v>5787</v>
      </c>
      <c r="V293" s="59" t="s">
        <v>4417</v>
      </c>
      <c r="W293" s="59" t="s">
        <v>5787</v>
      </c>
      <c r="X293" s="305" t="s">
        <v>4417</v>
      </c>
      <c r="Y293" s="305" t="s">
        <v>5787</v>
      </c>
      <c r="Z293" s="305" t="s">
        <v>6043</v>
      </c>
      <c r="AA293" s="18">
        <v>10</v>
      </c>
      <c r="AB293" s="223">
        <v>0</v>
      </c>
      <c r="AC293" s="18">
        <v>0</v>
      </c>
      <c r="AD293" s="307" t="s">
        <v>6319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6320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310</v>
      </c>
      <c r="AU293" s="21">
        <v>0</v>
      </c>
      <c r="AV293" s="21">
        <v>0</v>
      </c>
      <c r="AW293" s="307" t="s">
        <v>5802</v>
      </c>
      <c r="AX293" s="305" t="s">
        <v>4495</v>
      </c>
      <c r="AY293" s="21">
        <f t="shared" si="157"/>
        <v>66.669749999999979</v>
      </c>
      <c r="AZ293" s="305">
        <v>27</v>
      </c>
      <c r="BA293" s="305">
        <v>459</v>
      </c>
      <c r="BB293" s="21">
        <v>75</v>
      </c>
      <c r="BC293" s="21">
        <v>75</v>
      </c>
      <c r="BD293" s="21">
        <v>0</v>
      </c>
      <c r="BE293" s="21">
        <v>150</v>
      </c>
      <c r="BF293" s="21">
        <v>160</v>
      </c>
      <c r="BG293" s="15" t="s">
        <v>6302</v>
      </c>
      <c r="BH293" s="305" t="s">
        <v>6197</v>
      </c>
      <c r="BI293" s="305" t="s">
        <v>6197</v>
      </c>
      <c r="BJ293" s="305">
        <v>2</v>
      </c>
      <c r="BK293" s="305">
        <v>4</v>
      </c>
      <c r="BL293" s="196" t="s">
        <v>5787</v>
      </c>
      <c r="BM293" s="197" t="s">
        <v>5787</v>
      </c>
      <c r="BN293" s="197" t="s">
        <v>5787</v>
      </c>
      <c r="BO293" s="197" t="s">
        <v>5787</v>
      </c>
      <c r="BP293" s="197" t="s">
        <v>5787</v>
      </c>
      <c r="BQ293" s="197" t="s">
        <v>5787</v>
      </c>
      <c r="BR293" s="197" t="s">
        <v>5787</v>
      </c>
      <c r="BS293" s="197" t="s">
        <v>5787</v>
      </c>
      <c r="BT293" s="196" t="s">
        <v>5787</v>
      </c>
      <c r="BU293" s="197" t="s">
        <v>5787</v>
      </c>
      <c r="BV293" s="197" t="s">
        <v>5787</v>
      </c>
      <c r="BW293" s="197" t="s">
        <v>5787</v>
      </c>
      <c r="BX293" s="197" t="s">
        <v>5787</v>
      </c>
      <c r="BY293" s="197" t="s">
        <v>5787</v>
      </c>
      <c r="BZ293" s="212" t="s">
        <v>5787</v>
      </c>
      <c r="CA293" s="197" t="s">
        <v>5787</v>
      </c>
      <c r="CB293" s="197" t="s">
        <v>5787</v>
      </c>
      <c r="CC293" s="197" t="s">
        <v>5787</v>
      </c>
      <c r="CD293" s="197" t="s">
        <v>5787</v>
      </c>
      <c r="CE293" s="197" t="s">
        <v>5787</v>
      </c>
      <c r="CF293" s="212" t="s">
        <v>5787</v>
      </c>
      <c r="CG293" s="307" t="s">
        <v>5967</v>
      </c>
      <c r="CH293" s="305">
        <v>355</v>
      </c>
      <c r="CI293" s="33">
        <f t="shared" si="158"/>
        <v>390.50000000000006</v>
      </c>
      <c r="CJ293" s="62">
        <v>470</v>
      </c>
      <c r="CK293" s="33">
        <f t="shared" si="159"/>
        <v>517</v>
      </c>
      <c r="CL293" s="66">
        <v>200000</v>
      </c>
      <c r="CM293" s="307" t="s">
        <v>5967</v>
      </c>
      <c r="CN293" s="59">
        <v>355</v>
      </c>
      <c r="CO293" s="33">
        <f t="shared" si="160"/>
        <v>390.50000000000006</v>
      </c>
      <c r="CP293" s="59">
        <v>470</v>
      </c>
      <c r="CQ293" s="33">
        <f t="shared" si="161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5787</v>
      </c>
      <c r="CZ293" s="202" t="s">
        <v>5787</v>
      </c>
      <c r="DA293" s="202" t="s">
        <v>5787</v>
      </c>
      <c r="DB293" s="203" t="s">
        <v>5787</v>
      </c>
      <c r="DC293" s="201" t="s">
        <v>5787</v>
      </c>
      <c r="DD293" s="202" t="s">
        <v>5787</v>
      </c>
      <c r="DE293" s="203" t="s">
        <v>5787</v>
      </c>
      <c r="DF293" s="274" t="s">
        <v>5787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4790</v>
      </c>
      <c r="DN293" s="307" t="s">
        <v>4432</v>
      </c>
      <c r="DO293" s="312" t="s">
        <v>6343</v>
      </c>
    </row>
    <row r="294" spans="1:119" ht="15.6" customHeight="1" thickBot="1">
      <c r="A294" s="307">
        <v>289</v>
      </c>
      <c r="B294" s="318"/>
      <c r="C294" s="318"/>
      <c r="D294" s="342"/>
      <c r="E294" s="345"/>
      <c r="F294" s="318"/>
      <c r="G294" s="333"/>
      <c r="H294" s="333"/>
      <c r="I294" s="333"/>
      <c r="J294" s="285" t="s">
        <v>4826</v>
      </c>
      <c r="K294" s="307" t="s">
        <v>4380</v>
      </c>
      <c r="L294" s="305" t="s">
        <v>5787</v>
      </c>
      <c r="M294" s="307" t="s">
        <v>4505</v>
      </c>
      <c r="N294" s="305" t="s">
        <v>4699</v>
      </c>
      <c r="O294" s="18" t="s">
        <v>4503</v>
      </c>
      <c r="P294" s="305" t="s">
        <v>6301</v>
      </c>
      <c r="Q294" s="305" t="s">
        <v>4417</v>
      </c>
      <c r="R294" s="305" t="s">
        <v>4417</v>
      </c>
      <c r="S294" s="305" t="s">
        <v>5787</v>
      </c>
      <c r="T294" s="59" t="s">
        <v>4417</v>
      </c>
      <c r="U294" s="59" t="s">
        <v>5787</v>
      </c>
      <c r="V294" s="59" t="s">
        <v>4417</v>
      </c>
      <c r="W294" s="59" t="s">
        <v>5787</v>
      </c>
      <c r="X294" s="305" t="s">
        <v>4417</v>
      </c>
      <c r="Y294" s="305" t="s">
        <v>5787</v>
      </c>
      <c r="Z294" s="305" t="s">
        <v>6043</v>
      </c>
      <c r="AA294" s="18">
        <v>10</v>
      </c>
      <c r="AB294" s="223">
        <v>0</v>
      </c>
      <c r="AC294" s="18">
        <v>0</v>
      </c>
      <c r="AD294" s="300" t="s">
        <v>6319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6320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310</v>
      </c>
      <c r="AU294" s="21">
        <v>0</v>
      </c>
      <c r="AV294" s="21">
        <v>0</v>
      </c>
      <c r="AW294" s="307" t="s">
        <v>5802</v>
      </c>
      <c r="AX294" s="305" t="s">
        <v>4495</v>
      </c>
      <c r="AY294" s="21">
        <f t="shared" si="157"/>
        <v>66.669749999999979</v>
      </c>
      <c r="AZ294" s="305">
        <v>27</v>
      </c>
      <c r="BA294" s="305">
        <v>459</v>
      </c>
      <c r="BB294" s="21">
        <v>75</v>
      </c>
      <c r="BC294" s="21">
        <v>75</v>
      </c>
      <c r="BD294" s="23">
        <v>0</v>
      </c>
      <c r="BE294" s="23">
        <v>150</v>
      </c>
      <c r="BF294" s="23">
        <v>160</v>
      </c>
      <c r="BG294" s="19" t="s">
        <v>6302</v>
      </c>
      <c r="BH294" s="306" t="s">
        <v>6197</v>
      </c>
      <c r="BI294" s="306" t="s">
        <v>6197</v>
      </c>
      <c r="BJ294" s="306">
        <v>2</v>
      </c>
      <c r="BK294" s="306">
        <v>4</v>
      </c>
      <c r="BL294" s="191" t="s">
        <v>5787</v>
      </c>
      <c r="BM294" s="192" t="s">
        <v>5787</v>
      </c>
      <c r="BN294" s="192" t="s">
        <v>5787</v>
      </c>
      <c r="BO294" s="192" t="s">
        <v>5787</v>
      </c>
      <c r="BP294" s="192" t="s">
        <v>5787</v>
      </c>
      <c r="BQ294" s="192" t="s">
        <v>5787</v>
      </c>
      <c r="BR294" s="192" t="s">
        <v>5787</v>
      </c>
      <c r="BS294" s="192" t="s">
        <v>5787</v>
      </c>
      <c r="BT294" s="191" t="s">
        <v>5787</v>
      </c>
      <c r="BU294" s="192" t="s">
        <v>5787</v>
      </c>
      <c r="BV294" s="192" t="s">
        <v>5787</v>
      </c>
      <c r="BW294" s="192" t="s">
        <v>5787</v>
      </c>
      <c r="BX294" s="192" t="s">
        <v>5787</v>
      </c>
      <c r="BY294" s="192" t="s">
        <v>5787</v>
      </c>
      <c r="BZ294" s="214" t="s">
        <v>5787</v>
      </c>
      <c r="CA294" s="192" t="s">
        <v>5787</v>
      </c>
      <c r="CB294" s="192" t="s">
        <v>5787</v>
      </c>
      <c r="CC294" s="192" t="s">
        <v>5787</v>
      </c>
      <c r="CD294" s="192" t="s">
        <v>5787</v>
      </c>
      <c r="CE294" s="192" t="s">
        <v>5787</v>
      </c>
      <c r="CF294" s="214" t="s">
        <v>5787</v>
      </c>
      <c r="CG294" s="300" t="s">
        <v>5967</v>
      </c>
      <c r="CH294" s="306">
        <v>355</v>
      </c>
      <c r="CI294" s="35">
        <f t="shared" si="158"/>
        <v>390.50000000000006</v>
      </c>
      <c r="CJ294" s="73">
        <v>470</v>
      </c>
      <c r="CK294" s="35">
        <f t="shared" si="159"/>
        <v>517</v>
      </c>
      <c r="CL294" s="69">
        <v>200000</v>
      </c>
      <c r="CM294" s="300" t="s">
        <v>5967</v>
      </c>
      <c r="CN294" s="86">
        <v>355</v>
      </c>
      <c r="CO294" s="35">
        <f t="shared" si="160"/>
        <v>390.50000000000006</v>
      </c>
      <c r="CP294" s="86">
        <v>470</v>
      </c>
      <c r="CQ294" s="35">
        <f t="shared" si="161"/>
        <v>517</v>
      </c>
      <c r="CR294" s="69">
        <v>200000</v>
      </c>
      <c r="CS294" s="300" t="s">
        <v>4827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5787</v>
      </c>
      <c r="CZ294" s="202" t="s">
        <v>5787</v>
      </c>
      <c r="DA294" s="202" t="s">
        <v>5787</v>
      </c>
      <c r="DB294" s="203" t="s">
        <v>5787</v>
      </c>
      <c r="DC294" s="201" t="s">
        <v>5787</v>
      </c>
      <c r="DD294" s="202" t="s">
        <v>5787</v>
      </c>
      <c r="DE294" s="203" t="s">
        <v>5787</v>
      </c>
      <c r="DF294" s="275" t="s">
        <v>5787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4828</v>
      </c>
      <c r="DN294" s="300" t="s">
        <v>4432</v>
      </c>
      <c r="DO294" s="312" t="s">
        <v>6343</v>
      </c>
    </row>
    <row r="295" spans="1:119" ht="15.6" customHeight="1">
      <c r="A295" s="299">
        <v>290</v>
      </c>
      <c r="B295" s="316">
        <v>41</v>
      </c>
      <c r="C295" s="316">
        <v>2008</v>
      </c>
      <c r="D295" s="316" t="s">
        <v>5994</v>
      </c>
      <c r="E295" s="316" t="s">
        <v>6001</v>
      </c>
      <c r="F295" s="316">
        <v>3</v>
      </c>
      <c r="G295" s="316" t="s">
        <v>5992</v>
      </c>
      <c r="H295" s="316" t="s">
        <v>5993</v>
      </c>
      <c r="I295" s="316" t="s">
        <v>6239</v>
      </c>
      <c r="J295" s="284" t="s">
        <v>5995</v>
      </c>
      <c r="K295" s="299" t="s">
        <v>4380</v>
      </c>
      <c r="L295" s="304" t="s">
        <v>5787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5787</v>
      </c>
      <c r="T295" s="64" t="s">
        <v>4417</v>
      </c>
      <c r="U295" s="64" t="s">
        <v>5787</v>
      </c>
      <c r="V295" s="64" t="s">
        <v>4417</v>
      </c>
      <c r="W295" s="64" t="s">
        <v>5787</v>
      </c>
      <c r="X295" s="304" t="s">
        <v>4417</v>
      </c>
      <c r="Y295" s="304" t="s">
        <v>5787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5802</v>
      </c>
      <c r="AX295" s="304" t="s">
        <v>4569</v>
      </c>
      <c r="AY295" s="16">
        <f t="shared" si="157"/>
        <v>27.474999999999998</v>
      </c>
      <c r="AZ295" s="304">
        <v>16</v>
      </c>
      <c r="BA295" s="304">
        <f t="shared" ref="BA295:BA358" si="162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6197</v>
      </c>
      <c r="BI295" s="304" t="s">
        <v>6197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5787</v>
      </c>
      <c r="BO295" s="195" t="s">
        <v>5787</v>
      </c>
      <c r="BP295" s="195" t="s">
        <v>5787</v>
      </c>
      <c r="BQ295" s="195" t="s">
        <v>5787</v>
      </c>
      <c r="BR295" s="195" t="s">
        <v>5787</v>
      </c>
      <c r="BS295" s="213" t="s">
        <v>5787</v>
      </c>
      <c r="BT295" s="299" t="s">
        <v>5851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5997</v>
      </c>
      <c r="CB295" s="304" t="s">
        <v>4598</v>
      </c>
      <c r="CC295" s="16">
        <f t="shared" ref="CC295:CC296" si="163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6303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6303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6303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5998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5787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5999</v>
      </c>
      <c r="DN295" s="304" t="s">
        <v>4432</v>
      </c>
      <c r="DO295" s="311" t="s">
        <v>6007</v>
      </c>
    </row>
    <row r="296" spans="1:119">
      <c r="A296" s="307">
        <v>291</v>
      </c>
      <c r="B296" s="317"/>
      <c r="C296" s="317"/>
      <c r="D296" s="317"/>
      <c r="E296" s="317"/>
      <c r="F296" s="317"/>
      <c r="G296" s="317"/>
      <c r="H296" s="317"/>
      <c r="I296" s="317"/>
      <c r="J296" s="286" t="s">
        <v>5996</v>
      </c>
      <c r="K296" s="307" t="s">
        <v>4380</v>
      </c>
      <c r="L296" s="305" t="s">
        <v>5787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5787</v>
      </c>
      <c r="T296" s="59" t="s">
        <v>4417</v>
      </c>
      <c r="U296" s="59" t="s">
        <v>5787</v>
      </c>
      <c r="V296" s="59" t="s">
        <v>4417</v>
      </c>
      <c r="W296" s="59" t="s">
        <v>5787</v>
      </c>
      <c r="X296" s="305" t="s">
        <v>4417</v>
      </c>
      <c r="Y296" s="305" t="s">
        <v>5787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5802</v>
      </c>
      <c r="AX296" s="305" t="s">
        <v>4569</v>
      </c>
      <c r="AY296" s="21">
        <f t="shared" si="157"/>
        <v>27.474999999999998</v>
      </c>
      <c r="AZ296" s="309">
        <v>16</v>
      </c>
      <c r="BA296" s="305">
        <f t="shared" si="162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6197</v>
      </c>
      <c r="BI296" s="305" t="s">
        <v>6197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5787</v>
      </c>
      <c r="BO296" s="197" t="s">
        <v>5787</v>
      </c>
      <c r="BP296" s="197" t="s">
        <v>5787</v>
      </c>
      <c r="BQ296" s="197" t="s">
        <v>5787</v>
      </c>
      <c r="BR296" s="197" t="s">
        <v>5787</v>
      </c>
      <c r="BS296" s="212" t="s">
        <v>5787</v>
      </c>
      <c r="BT296" s="307" t="s">
        <v>5851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5997</v>
      </c>
      <c r="CB296" s="305" t="s">
        <v>4598</v>
      </c>
      <c r="CC296" s="21">
        <f t="shared" si="163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6303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6303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6303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5998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5787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6000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18"/>
      <c r="C297" s="318"/>
      <c r="D297" s="318"/>
      <c r="E297" s="318"/>
      <c r="F297" s="318"/>
      <c r="G297" s="318"/>
      <c r="H297" s="318"/>
      <c r="I297" s="318"/>
      <c r="J297" s="285" t="s">
        <v>0</v>
      </c>
      <c r="K297" s="300" t="s">
        <v>4380</v>
      </c>
      <c r="L297" s="306" t="s">
        <v>5787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5787</v>
      </c>
      <c r="T297" s="86" t="s">
        <v>4417</v>
      </c>
      <c r="U297" s="86" t="s">
        <v>5787</v>
      </c>
      <c r="V297" s="86" t="s">
        <v>4417</v>
      </c>
      <c r="W297" s="86" t="s">
        <v>5787</v>
      </c>
      <c r="X297" s="306" t="s">
        <v>4417</v>
      </c>
      <c r="Y297" s="306" t="s">
        <v>5787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5802</v>
      </c>
      <c r="AX297" s="306" t="s">
        <v>4569</v>
      </c>
      <c r="AY297" s="21">
        <f t="shared" si="157"/>
        <v>27.474999999999998</v>
      </c>
      <c r="AZ297" s="310">
        <v>16</v>
      </c>
      <c r="BA297" s="306">
        <f t="shared" si="162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6197</v>
      </c>
      <c r="BI297" s="306" t="s">
        <v>6197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5787</v>
      </c>
      <c r="BO297" s="192" t="s">
        <v>5787</v>
      </c>
      <c r="BP297" s="192" t="s">
        <v>5787</v>
      </c>
      <c r="BQ297" s="192" t="s">
        <v>5787</v>
      </c>
      <c r="BR297" s="192" t="s">
        <v>5787</v>
      </c>
      <c r="BS297" s="214" t="s">
        <v>5787</v>
      </c>
      <c r="BT297" s="300" t="s">
        <v>5851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5997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6303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6303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6303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5998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5787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16">
        <v>42</v>
      </c>
      <c r="C298" s="316">
        <v>2009</v>
      </c>
      <c r="D298" s="340" t="s">
        <v>4671</v>
      </c>
      <c r="E298" s="343" t="s">
        <v>4844</v>
      </c>
      <c r="F298" s="316">
        <v>4</v>
      </c>
      <c r="G298" s="331" t="s">
        <v>5916</v>
      </c>
      <c r="H298" s="331" t="s">
        <v>5915</v>
      </c>
      <c r="I298" s="331" t="s">
        <v>6240</v>
      </c>
      <c r="J298" s="286" t="s">
        <v>4710</v>
      </c>
      <c r="K298" s="299" t="s">
        <v>6356</v>
      </c>
      <c r="L298" s="304" t="s">
        <v>6051</v>
      </c>
      <c r="M298" s="299" t="s">
        <v>4504</v>
      </c>
      <c r="N298" s="304" t="s">
        <v>4700</v>
      </c>
      <c r="O298" s="17" t="s">
        <v>4503</v>
      </c>
      <c r="P298" s="304" t="s">
        <v>6301</v>
      </c>
      <c r="Q298" s="304" t="s">
        <v>4467</v>
      </c>
      <c r="R298" s="304" t="s">
        <v>4417</v>
      </c>
      <c r="S298" s="304" t="s">
        <v>5787</v>
      </c>
      <c r="T298" s="64" t="s">
        <v>4417</v>
      </c>
      <c r="U298" s="64" t="s">
        <v>5787</v>
      </c>
      <c r="V298" s="64" t="s">
        <v>4417</v>
      </c>
      <c r="W298" s="64" t="s">
        <v>5787</v>
      </c>
      <c r="X298" s="304" t="s">
        <v>4417</v>
      </c>
      <c r="Y298" s="304" t="s">
        <v>5787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6325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5591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4">(AT298-AK298)/2</f>
        <v>20</v>
      </c>
      <c r="AW298" s="299" t="s">
        <v>5654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2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6301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5787</v>
      </c>
      <c r="BM298" s="195" t="s">
        <v>5787</v>
      </c>
      <c r="BN298" s="195" t="s">
        <v>5787</v>
      </c>
      <c r="BO298" s="195" t="s">
        <v>5787</v>
      </c>
      <c r="BP298" s="195" t="s">
        <v>5787</v>
      </c>
      <c r="BQ298" s="195" t="s">
        <v>5787</v>
      </c>
      <c r="BR298" s="195" t="s">
        <v>5787</v>
      </c>
      <c r="BS298" s="195" t="s">
        <v>5787</v>
      </c>
      <c r="BT298" s="194" t="s">
        <v>5787</v>
      </c>
      <c r="BU298" s="195" t="s">
        <v>5787</v>
      </c>
      <c r="BV298" s="195" t="s">
        <v>5787</v>
      </c>
      <c r="BW298" s="195" t="s">
        <v>5787</v>
      </c>
      <c r="BX298" s="195" t="s">
        <v>5787</v>
      </c>
      <c r="BY298" s="195" t="s">
        <v>5787</v>
      </c>
      <c r="BZ298" s="213" t="s">
        <v>5787</v>
      </c>
      <c r="CA298" s="195" t="s">
        <v>5787</v>
      </c>
      <c r="CB298" s="195" t="s">
        <v>5787</v>
      </c>
      <c r="CC298" s="195" t="s">
        <v>5787</v>
      </c>
      <c r="CD298" s="195" t="s">
        <v>5787</v>
      </c>
      <c r="CE298" s="195" t="s">
        <v>5787</v>
      </c>
      <c r="CF298" s="213" t="s">
        <v>5787</v>
      </c>
      <c r="CG298" s="33" t="s">
        <v>5646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5646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5646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5787</v>
      </c>
      <c r="CZ298" s="199" t="s">
        <v>5787</v>
      </c>
      <c r="DA298" s="199" t="s">
        <v>5787</v>
      </c>
      <c r="DB298" s="200" t="s">
        <v>5787</v>
      </c>
      <c r="DC298" s="198" t="s">
        <v>5787</v>
      </c>
      <c r="DD298" s="199" t="s">
        <v>5787</v>
      </c>
      <c r="DE298" s="200" t="s">
        <v>5787</v>
      </c>
      <c r="DF298" s="273" t="s">
        <v>5787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4781</v>
      </c>
      <c r="DN298" s="304" t="s">
        <v>4557</v>
      </c>
      <c r="DO298" s="311" t="s">
        <v>6010</v>
      </c>
    </row>
    <row r="299" spans="1:119" ht="15.6" customHeight="1">
      <c r="A299" s="307">
        <v>294</v>
      </c>
      <c r="B299" s="317"/>
      <c r="C299" s="317"/>
      <c r="D299" s="341"/>
      <c r="E299" s="344"/>
      <c r="F299" s="317"/>
      <c r="G299" s="332"/>
      <c r="H299" s="332"/>
      <c r="I299" s="332"/>
      <c r="J299" s="286" t="s">
        <v>4711</v>
      </c>
      <c r="K299" s="307" t="s">
        <v>6356</v>
      </c>
      <c r="L299" s="305" t="s">
        <v>6051</v>
      </c>
      <c r="M299" s="307" t="s">
        <v>4504</v>
      </c>
      <c r="N299" s="305" t="s">
        <v>4700</v>
      </c>
      <c r="O299" s="18" t="s">
        <v>4503</v>
      </c>
      <c r="P299" s="305" t="s">
        <v>6301</v>
      </c>
      <c r="Q299" s="305" t="s">
        <v>4467</v>
      </c>
      <c r="R299" s="305" t="s">
        <v>4417</v>
      </c>
      <c r="S299" s="305" t="s">
        <v>5787</v>
      </c>
      <c r="T299" s="59" t="s">
        <v>4417</v>
      </c>
      <c r="U299" s="59" t="s">
        <v>5787</v>
      </c>
      <c r="V299" s="59" t="s">
        <v>4417</v>
      </c>
      <c r="W299" s="59" t="s">
        <v>5787</v>
      </c>
      <c r="X299" s="305" t="s">
        <v>4417</v>
      </c>
      <c r="Y299" s="305" t="s">
        <v>5787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6325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5591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4"/>
        <v>20</v>
      </c>
      <c r="AW299" s="307" t="s">
        <v>5654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2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6301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5787</v>
      </c>
      <c r="BM299" s="197" t="s">
        <v>5787</v>
      </c>
      <c r="BN299" s="197" t="s">
        <v>5787</v>
      </c>
      <c r="BO299" s="197" t="s">
        <v>5787</v>
      </c>
      <c r="BP299" s="197" t="s">
        <v>5787</v>
      </c>
      <c r="BQ299" s="197" t="s">
        <v>5787</v>
      </c>
      <c r="BR299" s="197" t="s">
        <v>5787</v>
      </c>
      <c r="BS299" s="197" t="s">
        <v>5787</v>
      </c>
      <c r="BT299" s="196" t="s">
        <v>5787</v>
      </c>
      <c r="BU299" s="197" t="s">
        <v>5787</v>
      </c>
      <c r="BV299" s="197" t="s">
        <v>5787</v>
      </c>
      <c r="BW299" s="197" t="s">
        <v>5787</v>
      </c>
      <c r="BX299" s="197" t="s">
        <v>5787</v>
      </c>
      <c r="BY299" s="197" t="s">
        <v>5787</v>
      </c>
      <c r="BZ299" s="212" t="s">
        <v>5787</v>
      </c>
      <c r="CA299" s="197" t="s">
        <v>5787</v>
      </c>
      <c r="CB299" s="197" t="s">
        <v>5787</v>
      </c>
      <c r="CC299" s="197" t="s">
        <v>5787</v>
      </c>
      <c r="CD299" s="197" t="s">
        <v>5787</v>
      </c>
      <c r="CE299" s="197" t="s">
        <v>5787</v>
      </c>
      <c r="CF299" s="212" t="s">
        <v>5787</v>
      </c>
      <c r="CG299" s="33" t="s">
        <v>5646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5646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5646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5787</v>
      </c>
      <c r="CZ299" s="202" t="s">
        <v>5787</v>
      </c>
      <c r="DA299" s="202" t="s">
        <v>5787</v>
      </c>
      <c r="DB299" s="203" t="s">
        <v>5787</v>
      </c>
      <c r="DC299" s="201" t="s">
        <v>5787</v>
      </c>
      <c r="DD299" s="202" t="s">
        <v>5787</v>
      </c>
      <c r="DE299" s="203" t="s">
        <v>5787</v>
      </c>
      <c r="DF299" s="274" t="s">
        <v>5787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6011</v>
      </c>
      <c r="DN299" s="305" t="s">
        <v>4557</v>
      </c>
      <c r="DO299" s="312" t="s">
        <v>6010</v>
      </c>
    </row>
    <row r="300" spans="1:119">
      <c r="A300" s="307">
        <v>295</v>
      </c>
      <c r="B300" s="317"/>
      <c r="C300" s="317"/>
      <c r="D300" s="341"/>
      <c r="E300" s="344"/>
      <c r="F300" s="317"/>
      <c r="G300" s="332"/>
      <c r="H300" s="332"/>
      <c r="I300" s="332"/>
      <c r="J300" s="293" t="s">
        <v>4645</v>
      </c>
      <c r="K300" s="307" t="s">
        <v>4380</v>
      </c>
      <c r="L300" s="305" t="s">
        <v>5787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5787</v>
      </c>
      <c r="T300" s="59" t="s">
        <v>4417</v>
      </c>
      <c r="U300" s="59" t="s">
        <v>5787</v>
      </c>
      <c r="V300" s="59" t="s">
        <v>4417</v>
      </c>
      <c r="W300" s="59" t="s">
        <v>5787</v>
      </c>
      <c r="X300" s="305" t="s">
        <v>4417</v>
      </c>
      <c r="Y300" s="305" t="s">
        <v>5787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5591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4"/>
        <v>20</v>
      </c>
      <c r="AW300" s="307" t="s">
        <v>5654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2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6197</v>
      </c>
      <c r="BI300" s="305" t="s">
        <v>6197</v>
      </c>
      <c r="BJ300" s="305">
        <v>2</v>
      </c>
      <c r="BK300" s="305">
        <v>6</v>
      </c>
      <c r="BL300" s="196" t="s">
        <v>5787</v>
      </c>
      <c r="BM300" s="197" t="s">
        <v>5787</v>
      </c>
      <c r="BN300" s="197" t="s">
        <v>5787</v>
      </c>
      <c r="BO300" s="197" t="s">
        <v>5787</v>
      </c>
      <c r="BP300" s="197" t="s">
        <v>5787</v>
      </c>
      <c r="BQ300" s="197" t="s">
        <v>5787</v>
      </c>
      <c r="BR300" s="197" t="s">
        <v>5787</v>
      </c>
      <c r="BS300" s="197" t="s">
        <v>5787</v>
      </c>
      <c r="BT300" s="196" t="s">
        <v>5787</v>
      </c>
      <c r="BU300" s="197" t="s">
        <v>5787</v>
      </c>
      <c r="BV300" s="197" t="s">
        <v>5787</v>
      </c>
      <c r="BW300" s="197" t="s">
        <v>5787</v>
      </c>
      <c r="BX300" s="197" t="s">
        <v>5787</v>
      </c>
      <c r="BY300" s="197" t="s">
        <v>5787</v>
      </c>
      <c r="BZ300" s="212" t="s">
        <v>5787</v>
      </c>
      <c r="CA300" s="197" t="s">
        <v>5787</v>
      </c>
      <c r="CB300" s="197" t="s">
        <v>5787</v>
      </c>
      <c r="CC300" s="197" t="s">
        <v>5787</v>
      </c>
      <c r="CD300" s="197" t="s">
        <v>5787</v>
      </c>
      <c r="CE300" s="197" t="s">
        <v>5787</v>
      </c>
      <c r="CF300" s="212" t="s">
        <v>5787</v>
      </c>
      <c r="CG300" s="33" t="s">
        <v>5646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5646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5646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5655</v>
      </c>
      <c r="CZ300" s="63">
        <v>64</v>
      </c>
      <c r="DA300" s="33">
        <v>4.4000000000000004</v>
      </c>
      <c r="DB300" s="68">
        <v>34258</v>
      </c>
      <c r="DC300" s="201" t="s">
        <v>5787</v>
      </c>
      <c r="DD300" s="202" t="s">
        <v>5787</v>
      </c>
      <c r="DE300" s="203" t="s">
        <v>5787</v>
      </c>
      <c r="DF300" s="274" t="s">
        <v>5787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6012</v>
      </c>
      <c r="DN300" s="307" t="s">
        <v>4557</v>
      </c>
      <c r="DO300" s="312" t="s">
        <v>6010</v>
      </c>
    </row>
    <row r="301" spans="1:119" ht="16.2" thickBot="1">
      <c r="A301" s="300">
        <v>296</v>
      </c>
      <c r="B301" s="318"/>
      <c r="C301" s="318"/>
      <c r="D301" s="342"/>
      <c r="E301" s="345"/>
      <c r="F301" s="318"/>
      <c r="G301" s="333"/>
      <c r="H301" s="333"/>
      <c r="I301" s="333"/>
      <c r="J301" s="292" t="s">
        <v>4646</v>
      </c>
      <c r="K301" s="300" t="s">
        <v>4380</v>
      </c>
      <c r="L301" s="306" t="s">
        <v>5787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5787</v>
      </c>
      <c r="T301" s="86" t="s">
        <v>4417</v>
      </c>
      <c r="U301" s="86" t="s">
        <v>5787</v>
      </c>
      <c r="V301" s="86" t="s">
        <v>4417</v>
      </c>
      <c r="W301" s="86" t="s">
        <v>5787</v>
      </c>
      <c r="X301" s="306" t="s">
        <v>4417</v>
      </c>
      <c r="Y301" s="306" t="s">
        <v>5787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5591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4"/>
        <v>20</v>
      </c>
      <c r="AW301" s="300" t="s">
        <v>5654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2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6197</v>
      </c>
      <c r="BI301" s="306" t="s">
        <v>6197</v>
      </c>
      <c r="BJ301" s="306">
        <v>2</v>
      </c>
      <c r="BK301" s="306">
        <v>6</v>
      </c>
      <c r="BL301" s="191" t="s">
        <v>5787</v>
      </c>
      <c r="BM301" s="192" t="s">
        <v>5787</v>
      </c>
      <c r="BN301" s="192" t="s">
        <v>5787</v>
      </c>
      <c r="BO301" s="192" t="s">
        <v>5787</v>
      </c>
      <c r="BP301" s="192" t="s">
        <v>5787</v>
      </c>
      <c r="BQ301" s="192" t="s">
        <v>5787</v>
      </c>
      <c r="BR301" s="192" t="s">
        <v>5787</v>
      </c>
      <c r="BS301" s="192" t="s">
        <v>5787</v>
      </c>
      <c r="BT301" s="191" t="s">
        <v>5787</v>
      </c>
      <c r="BU301" s="192" t="s">
        <v>5787</v>
      </c>
      <c r="BV301" s="192" t="s">
        <v>5787</v>
      </c>
      <c r="BW301" s="192" t="s">
        <v>5787</v>
      </c>
      <c r="BX301" s="192" t="s">
        <v>5787</v>
      </c>
      <c r="BY301" s="192" t="s">
        <v>5787</v>
      </c>
      <c r="BZ301" s="214" t="s">
        <v>5787</v>
      </c>
      <c r="CA301" s="192" t="s">
        <v>5787</v>
      </c>
      <c r="CB301" s="192" t="s">
        <v>5787</v>
      </c>
      <c r="CC301" s="192" t="s">
        <v>5787</v>
      </c>
      <c r="CD301" s="192" t="s">
        <v>5787</v>
      </c>
      <c r="CE301" s="192" t="s">
        <v>5787</v>
      </c>
      <c r="CF301" s="214" t="s">
        <v>5787</v>
      </c>
      <c r="CG301" s="35" t="s">
        <v>5646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5646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5646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5655</v>
      </c>
      <c r="CZ301" s="83">
        <v>64</v>
      </c>
      <c r="DA301" s="33">
        <v>4.4000000000000004</v>
      </c>
      <c r="DB301" s="82">
        <v>34258</v>
      </c>
      <c r="DC301" s="201" t="s">
        <v>5787</v>
      </c>
      <c r="DD301" s="202" t="s">
        <v>5787</v>
      </c>
      <c r="DE301" s="203" t="s">
        <v>5787</v>
      </c>
      <c r="DF301" s="275" t="s">
        <v>5787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6011</v>
      </c>
      <c r="DN301" s="300" t="s">
        <v>4557</v>
      </c>
      <c r="DO301" s="312" t="s">
        <v>6010</v>
      </c>
    </row>
    <row r="302" spans="1:119">
      <c r="A302" s="307">
        <v>297</v>
      </c>
      <c r="B302" s="316">
        <v>43</v>
      </c>
      <c r="C302" s="316">
        <v>2009</v>
      </c>
      <c r="D302" s="319" t="s">
        <v>4677</v>
      </c>
      <c r="E302" s="321" t="s">
        <v>4845</v>
      </c>
      <c r="F302" s="316">
        <v>6</v>
      </c>
      <c r="G302" s="331" t="s">
        <v>5930</v>
      </c>
      <c r="H302" s="331" t="s">
        <v>5929</v>
      </c>
      <c r="I302" s="331" t="s">
        <v>6241</v>
      </c>
      <c r="J302" s="284" t="s">
        <v>4426</v>
      </c>
      <c r="K302" s="307" t="s">
        <v>6354</v>
      </c>
      <c r="L302" s="305" t="s">
        <v>5787</v>
      </c>
      <c r="M302" s="307" t="s">
        <v>4505</v>
      </c>
      <c r="N302" s="305" t="s">
        <v>4699</v>
      </c>
      <c r="O302" s="18" t="s">
        <v>4503</v>
      </c>
      <c r="P302" s="305" t="s">
        <v>6301</v>
      </c>
      <c r="Q302" s="305" t="s">
        <v>4417</v>
      </c>
      <c r="R302" s="305" t="s">
        <v>4417</v>
      </c>
      <c r="S302" s="305" t="s">
        <v>5787</v>
      </c>
      <c r="T302" s="59" t="s">
        <v>4417</v>
      </c>
      <c r="U302" s="59" t="s">
        <v>5787</v>
      </c>
      <c r="V302" s="59" t="s">
        <v>4417</v>
      </c>
      <c r="W302" s="59" t="s">
        <v>5787</v>
      </c>
      <c r="X302" s="305" t="s">
        <v>4417</v>
      </c>
      <c r="Y302" s="305" t="s">
        <v>5787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6326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6327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5">(AT302-AK302)-AV302</f>
        <v>26</v>
      </c>
      <c r="AV302" s="16">
        <f t="shared" si="164"/>
        <v>26</v>
      </c>
      <c r="AW302" s="299" t="s">
        <v>5802</v>
      </c>
      <c r="AX302" s="304" t="s">
        <v>6122</v>
      </c>
      <c r="AY302" s="304" t="s">
        <v>6122</v>
      </c>
      <c r="AZ302" s="304">
        <v>20</v>
      </c>
      <c r="BA302" s="304">
        <f t="shared" si="162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6">AT302-BB302-BC302-BD302</f>
        <v>129</v>
      </c>
      <c r="BG302" s="22" t="s">
        <v>6302</v>
      </c>
      <c r="BH302" s="304" t="s">
        <v>6197</v>
      </c>
      <c r="BI302" s="304" t="s">
        <v>6197</v>
      </c>
      <c r="BJ302" s="304">
        <v>2</v>
      </c>
      <c r="BK302" s="304">
        <v>4</v>
      </c>
      <c r="BL302" s="194" t="s">
        <v>5787</v>
      </c>
      <c r="BM302" s="195" t="s">
        <v>5787</v>
      </c>
      <c r="BN302" s="195" t="s">
        <v>5787</v>
      </c>
      <c r="BO302" s="195" t="s">
        <v>5787</v>
      </c>
      <c r="BP302" s="195" t="s">
        <v>5787</v>
      </c>
      <c r="BQ302" s="195" t="s">
        <v>5787</v>
      </c>
      <c r="BR302" s="195" t="s">
        <v>5787</v>
      </c>
      <c r="BS302" s="195" t="s">
        <v>5787</v>
      </c>
      <c r="BT302" s="194" t="s">
        <v>5787</v>
      </c>
      <c r="BU302" s="195" t="s">
        <v>5787</v>
      </c>
      <c r="BV302" s="195" t="s">
        <v>5787</v>
      </c>
      <c r="BW302" s="195" t="s">
        <v>5787</v>
      </c>
      <c r="BX302" s="195" t="s">
        <v>5787</v>
      </c>
      <c r="BY302" s="195" t="s">
        <v>5787</v>
      </c>
      <c r="BZ302" s="213" t="s">
        <v>5787</v>
      </c>
      <c r="CA302" s="195" t="s">
        <v>5787</v>
      </c>
      <c r="CB302" s="195" t="s">
        <v>5787</v>
      </c>
      <c r="CC302" s="195" t="s">
        <v>5787</v>
      </c>
      <c r="CD302" s="195" t="s">
        <v>5787</v>
      </c>
      <c r="CE302" s="195" t="s">
        <v>5787</v>
      </c>
      <c r="CF302" s="213" t="s">
        <v>5787</v>
      </c>
      <c r="CG302" s="304" t="s">
        <v>6303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6303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6303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5787</v>
      </c>
      <c r="CZ302" s="199" t="s">
        <v>5787</v>
      </c>
      <c r="DA302" s="199" t="s">
        <v>5787</v>
      </c>
      <c r="DB302" s="200" t="s">
        <v>5787</v>
      </c>
      <c r="DC302" s="198" t="s">
        <v>5787</v>
      </c>
      <c r="DD302" s="199" t="s">
        <v>5787</v>
      </c>
      <c r="DE302" s="200" t="s">
        <v>5787</v>
      </c>
      <c r="DF302" s="273" t="s">
        <v>5787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5827</v>
      </c>
      <c r="DN302" s="304" t="s">
        <v>4432</v>
      </c>
      <c r="DO302" s="311" t="s">
        <v>4562</v>
      </c>
    </row>
    <row r="303" spans="1:119">
      <c r="A303" s="307">
        <v>298</v>
      </c>
      <c r="B303" s="317"/>
      <c r="C303" s="317"/>
      <c r="D303" s="320"/>
      <c r="E303" s="322"/>
      <c r="F303" s="317"/>
      <c r="G303" s="332"/>
      <c r="H303" s="332"/>
      <c r="I303" s="332"/>
      <c r="J303" s="286" t="s">
        <v>4427</v>
      </c>
      <c r="K303" s="307" t="s">
        <v>4380</v>
      </c>
      <c r="L303" s="305" t="s">
        <v>5787</v>
      </c>
      <c r="M303" s="307" t="s">
        <v>4505</v>
      </c>
      <c r="N303" s="305" t="s">
        <v>4699</v>
      </c>
      <c r="O303" s="18" t="s">
        <v>4503</v>
      </c>
      <c r="P303" s="305" t="s">
        <v>6301</v>
      </c>
      <c r="Q303" s="305" t="s">
        <v>4417</v>
      </c>
      <c r="R303" s="305" t="s">
        <v>4417</v>
      </c>
      <c r="S303" s="305" t="s">
        <v>5787</v>
      </c>
      <c r="T303" s="59" t="s">
        <v>4417</v>
      </c>
      <c r="U303" s="59" t="s">
        <v>5787</v>
      </c>
      <c r="V303" s="59" t="s">
        <v>4417</v>
      </c>
      <c r="W303" s="59" t="s">
        <v>5787</v>
      </c>
      <c r="X303" s="305" t="s">
        <v>4417</v>
      </c>
      <c r="Y303" s="305" t="s">
        <v>5787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6326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6327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5"/>
        <v>26</v>
      </c>
      <c r="AV303" s="21">
        <f t="shared" si="164"/>
        <v>26</v>
      </c>
      <c r="AW303" s="307" t="s">
        <v>5802</v>
      </c>
      <c r="AX303" s="305" t="s">
        <v>6122</v>
      </c>
      <c r="AY303" s="305" t="s">
        <v>6122</v>
      </c>
      <c r="AZ303" s="305">
        <v>24</v>
      </c>
      <c r="BA303" s="305">
        <f t="shared" si="162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6"/>
        <v>129</v>
      </c>
      <c r="BG303" s="15" t="s">
        <v>6302</v>
      </c>
      <c r="BH303" s="305" t="s">
        <v>6197</v>
      </c>
      <c r="BI303" s="305" t="s">
        <v>6197</v>
      </c>
      <c r="BJ303" s="305">
        <v>2</v>
      </c>
      <c r="BK303" s="305">
        <v>4</v>
      </c>
      <c r="BL303" s="196" t="s">
        <v>5787</v>
      </c>
      <c r="BM303" s="197" t="s">
        <v>5787</v>
      </c>
      <c r="BN303" s="197" t="s">
        <v>5787</v>
      </c>
      <c r="BO303" s="197" t="s">
        <v>5787</v>
      </c>
      <c r="BP303" s="197" t="s">
        <v>5787</v>
      </c>
      <c r="BQ303" s="197" t="s">
        <v>5787</v>
      </c>
      <c r="BR303" s="197" t="s">
        <v>5787</v>
      </c>
      <c r="BS303" s="197" t="s">
        <v>5787</v>
      </c>
      <c r="BT303" s="196" t="s">
        <v>5787</v>
      </c>
      <c r="BU303" s="197" t="s">
        <v>5787</v>
      </c>
      <c r="BV303" s="197" t="s">
        <v>5787</v>
      </c>
      <c r="BW303" s="197" t="s">
        <v>5787</v>
      </c>
      <c r="BX303" s="197" t="s">
        <v>5787</v>
      </c>
      <c r="BY303" s="197" t="s">
        <v>5787</v>
      </c>
      <c r="BZ303" s="212" t="s">
        <v>5787</v>
      </c>
      <c r="CA303" s="197" t="s">
        <v>5787</v>
      </c>
      <c r="CB303" s="197" t="s">
        <v>5787</v>
      </c>
      <c r="CC303" s="197" t="s">
        <v>5787</v>
      </c>
      <c r="CD303" s="197" t="s">
        <v>5787</v>
      </c>
      <c r="CE303" s="197" t="s">
        <v>5787</v>
      </c>
      <c r="CF303" s="212" t="s">
        <v>5787</v>
      </c>
      <c r="CG303" s="305" t="s">
        <v>6303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6303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5787</v>
      </c>
      <c r="CZ303" s="202" t="s">
        <v>5787</v>
      </c>
      <c r="DA303" s="202" t="s">
        <v>5787</v>
      </c>
      <c r="DB303" s="203" t="s">
        <v>5787</v>
      </c>
      <c r="DC303" s="201" t="s">
        <v>5787</v>
      </c>
      <c r="DD303" s="202" t="s">
        <v>5787</v>
      </c>
      <c r="DE303" s="203" t="s">
        <v>5787</v>
      </c>
      <c r="DF303" s="274" t="s">
        <v>5787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5846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17"/>
      <c r="C304" s="317"/>
      <c r="D304" s="320"/>
      <c r="E304" s="322"/>
      <c r="F304" s="317"/>
      <c r="G304" s="332"/>
      <c r="H304" s="332"/>
      <c r="I304" s="332"/>
      <c r="J304" s="286" t="s">
        <v>4428</v>
      </c>
      <c r="K304" s="307" t="s">
        <v>4380</v>
      </c>
      <c r="L304" s="305" t="s">
        <v>5787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5787</v>
      </c>
      <c r="T304" s="59" t="s">
        <v>4417</v>
      </c>
      <c r="U304" s="59" t="s">
        <v>5787</v>
      </c>
      <c r="V304" s="59" t="s">
        <v>4417</v>
      </c>
      <c r="W304" s="59" t="s">
        <v>5787</v>
      </c>
      <c r="X304" s="305" t="s">
        <v>4417</v>
      </c>
      <c r="Y304" s="305" t="s">
        <v>5787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6328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6329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5"/>
        <v>50</v>
      </c>
      <c r="AV304" s="21">
        <f t="shared" si="164"/>
        <v>50</v>
      </c>
      <c r="AW304" s="307" t="s">
        <v>5802</v>
      </c>
      <c r="AX304" s="305" t="s">
        <v>6122</v>
      </c>
      <c r="AY304" s="21" t="s">
        <v>6122</v>
      </c>
      <c r="AZ304" s="305">
        <v>20</v>
      </c>
      <c r="BA304" s="305">
        <f t="shared" si="162"/>
        <v>245</v>
      </c>
      <c r="BB304" s="21">
        <v>110</v>
      </c>
      <c r="BC304" s="21">
        <f t="shared" ref="BC304:BC350" si="167">BB304</f>
        <v>110</v>
      </c>
      <c r="BD304" s="21">
        <v>90</v>
      </c>
      <c r="BE304" s="21">
        <v>90</v>
      </c>
      <c r="BF304" s="21">
        <f t="shared" si="166"/>
        <v>190</v>
      </c>
      <c r="BG304" s="15" t="s">
        <v>6301</v>
      </c>
      <c r="BH304" s="305" t="s">
        <v>4462</v>
      </c>
      <c r="BI304" s="305" t="s">
        <v>6197</v>
      </c>
      <c r="BJ304" s="305">
        <v>4</v>
      </c>
      <c r="BK304" s="305">
        <v>6</v>
      </c>
      <c r="BL304" s="196" t="s">
        <v>5787</v>
      </c>
      <c r="BM304" s="197" t="s">
        <v>5787</v>
      </c>
      <c r="BN304" s="197" t="s">
        <v>5787</v>
      </c>
      <c r="BO304" s="197" t="s">
        <v>5787</v>
      </c>
      <c r="BP304" s="197" t="s">
        <v>5787</v>
      </c>
      <c r="BQ304" s="197" t="s">
        <v>5787</v>
      </c>
      <c r="BR304" s="197" t="s">
        <v>5787</v>
      </c>
      <c r="BS304" s="197" t="s">
        <v>5787</v>
      </c>
      <c r="BT304" s="196" t="s">
        <v>5787</v>
      </c>
      <c r="BU304" s="197" t="s">
        <v>5787</v>
      </c>
      <c r="BV304" s="197" t="s">
        <v>5787</v>
      </c>
      <c r="BW304" s="197" t="s">
        <v>5787</v>
      </c>
      <c r="BX304" s="197" t="s">
        <v>5787</v>
      </c>
      <c r="BY304" s="197" t="s">
        <v>5787</v>
      </c>
      <c r="BZ304" s="212" t="s">
        <v>5787</v>
      </c>
      <c r="CA304" s="197" t="s">
        <v>5787</v>
      </c>
      <c r="CB304" s="197" t="s">
        <v>5787</v>
      </c>
      <c r="CC304" s="197" t="s">
        <v>5787</v>
      </c>
      <c r="CD304" s="197" t="s">
        <v>5787</v>
      </c>
      <c r="CE304" s="197" t="s">
        <v>5787</v>
      </c>
      <c r="CF304" s="212" t="s">
        <v>5787</v>
      </c>
      <c r="CG304" s="305" t="s">
        <v>6303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6303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6303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5787</v>
      </c>
      <c r="CZ304" s="202" t="s">
        <v>5787</v>
      </c>
      <c r="DA304" s="202" t="s">
        <v>5787</v>
      </c>
      <c r="DB304" s="203" t="s">
        <v>5787</v>
      </c>
      <c r="DC304" s="201" t="s">
        <v>5787</v>
      </c>
      <c r="DD304" s="202" t="s">
        <v>5787</v>
      </c>
      <c r="DE304" s="203" t="s">
        <v>5787</v>
      </c>
      <c r="DF304" s="274" t="s">
        <v>5787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4761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17"/>
      <c r="C305" s="317"/>
      <c r="D305" s="320"/>
      <c r="E305" s="322"/>
      <c r="F305" s="317"/>
      <c r="G305" s="332"/>
      <c r="H305" s="332"/>
      <c r="I305" s="332"/>
      <c r="J305" s="286" t="s">
        <v>4429</v>
      </c>
      <c r="K305" s="307" t="s">
        <v>4380</v>
      </c>
      <c r="L305" s="305" t="s">
        <v>5787</v>
      </c>
      <c r="M305" s="307" t="s">
        <v>4505</v>
      </c>
      <c r="N305" s="305" t="s">
        <v>4699</v>
      </c>
      <c r="O305" s="18" t="s">
        <v>4503</v>
      </c>
      <c r="P305" s="305" t="s">
        <v>6301</v>
      </c>
      <c r="Q305" s="305" t="s">
        <v>4417</v>
      </c>
      <c r="R305" s="305" t="s">
        <v>4417</v>
      </c>
      <c r="S305" s="305" t="s">
        <v>5787</v>
      </c>
      <c r="T305" s="59" t="s">
        <v>4417</v>
      </c>
      <c r="U305" s="59" t="s">
        <v>5787</v>
      </c>
      <c r="V305" s="59" t="s">
        <v>4417</v>
      </c>
      <c r="W305" s="59" t="s">
        <v>5787</v>
      </c>
      <c r="X305" s="305" t="s">
        <v>4417</v>
      </c>
      <c r="Y305" s="305" t="s">
        <v>5787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6328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5"/>
        <v>50</v>
      </c>
      <c r="AV305" s="21">
        <f t="shared" si="164"/>
        <v>50</v>
      </c>
      <c r="AW305" s="307" t="s">
        <v>5802</v>
      </c>
      <c r="AX305" s="305" t="s">
        <v>6122</v>
      </c>
      <c r="AY305" s="21" t="s">
        <v>6122</v>
      </c>
      <c r="AZ305" s="305">
        <v>20</v>
      </c>
      <c r="BA305" s="305">
        <f t="shared" si="162"/>
        <v>245</v>
      </c>
      <c r="BB305" s="21">
        <v>110</v>
      </c>
      <c r="BC305" s="21">
        <f t="shared" si="167"/>
        <v>110</v>
      </c>
      <c r="BD305" s="21">
        <v>90</v>
      </c>
      <c r="BE305" s="21">
        <v>90</v>
      </c>
      <c r="BF305" s="21">
        <f t="shared" si="166"/>
        <v>190</v>
      </c>
      <c r="BG305" s="15" t="s">
        <v>6301</v>
      </c>
      <c r="BH305" s="305" t="s">
        <v>4462</v>
      </c>
      <c r="BI305" s="305" t="s">
        <v>6197</v>
      </c>
      <c r="BJ305" s="305">
        <v>4</v>
      </c>
      <c r="BK305" s="305">
        <v>6</v>
      </c>
      <c r="BL305" s="196" t="s">
        <v>5787</v>
      </c>
      <c r="BM305" s="197" t="s">
        <v>5787</v>
      </c>
      <c r="BN305" s="197" t="s">
        <v>5787</v>
      </c>
      <c r="BO305" s="197" t="s">
        <v>5787</v>
      </c>
      <c r="BP305" s="197" t="s">
        <v>5787</v>
      </c>
      <c r="BQ305" s="197" t="s">
        <v>5787</v>
      </c>
      <c r="BR305" s="197" t="s">
        <v>5787</v>
      </c>
      <c r="BS305" s="197" t="s">
        <v>5787</v>
      </c>
      <c r="BT305" s="196" t="s">
        <v>5787</v>
      </c>
      <c r="BU305" s="197" t="s">
        <v>5787</v>
      </c>
      <c r="BV305" s="197" t="s">
        <v>5787</v>
      </c>
      <c r="BW305" s="197" t="s">
        <v>5787</v>
      </c>
      <c r="BX305" s="197" t="s">
        <v>5787</v>
      </c>
      <c r="BY305" s="197" t="s">
        <v>5787</v>
      </c>
      <c r="BZ305" s="212" t="s">
        <v>5787</v>
      </c>
      <c r="CA305" s="197" t="s">
        <v>5787</v>
      </c>
      <c r="CB305" s="197" t="s">
        <v>5787</v>
      </c>
      <c r="CC305" s="197" t="s">
        <v>5787</v>
      </c>
      <c r="CD305" s="197" t="s">
        <v>5787</v>
      </c>
      <c r="CE305" s="197" t="s">
        <v>5787</v>
      </c>
      <c r="CF305" s="212" t="s">
        <v>5787</v>
      </c>
      <c r="CG305" s="305" t="s">
        <v>6303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6303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6303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5787</v>
      </c>
      <c r="CZ305" s="202" t="s">
        <v>5787</v>
      </c>
      <c r="DA305" s="202" t="s">
        <v>5787</v>
      </c>
      <c r="DB305" s="203" t="s">
        <v>5787</v>
      </c>
      <c r="DC305" s="201" t="s">
        <v>5787</v>
      </c>
      <c r="DD305" s="202" t="s">
        <v>5787</v>
      </c>
      <c r="DE305" s="203" t="s">
        <v>5787</v>
      </c>
      <c r="DF305" s="274" t="s">
        <v>5787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4761</v>
      </c>
      <c r="DN305" s="305" t="s">
        <v>4432</v>
      </c>
      <c r="DO305" s="312" t="s">
        <v>4562</v>
      </c>
    </row>
    <row r="306" spans="1:119">
      <c r="A306" s="307">
        <v>301</v>
      </c>
      <c r="B306" s="317"/>
      <c r="C306" s="317"/>
      <c r="D306" s="320"/>
      <c r="E306" s="322"/>
      <c r="F306" s="317"/>
      <c r="G306" s="332"/>
      <c r="H306" s="332"/>
      <c r="I306" s="332"/>
      <c r="J306" s="286" t="s">
        <v>4430</v>
      </c>
      <c r="K306" s="307" t="s">
        <v>4380</v>
      </c>
      <c r="L306" s="305" t="s">
        <v>5787</v>
      </c>
      <c r="M306" s="307" t="s">
        <v>4505</v>
      </c>
      <c r="N306" s="305" t="s">
        <v>4699</v>
      </c>
      <c r="O306" s="18" t="s">
        <v>4503</v>
      </c>
      <c r="P306" s="305" t="s">
        <v>6301</v>
      </c>
      <c r="Q306" s="305" t="s">
        <v>4417</v>
      </c>
      <c r="R306" s="305" t="s">
        <v>4417</v>
      </c>
      <c r="S306" s="305" t="s">
        <v>5787</v>
      </c>
      <c r="T306" s="59" t="s">
        <v>4417</v>
      </c>
      <c r="U306" s="59" t="s">
        <v>5787</v>
      </c>
      <c r="V306" s="59" t="s">
        <v>4417</v>
      </c>
      <c r="W306" s="59" t="s">
        <v>5787</v>
      </c>
      <c r="X306" s="305" t="s">
        <v>4417</v>
      </c>
      <c r="Y306" s="305" t="s">
        <v>5787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6330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6331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5"/>
        <v>47</v>
      </c>
      <c r="AV306" s="21">
        <f t="shared" si="164"/>
        <v>47</v>
      </c>
      <c r="AW306" s="307" t="s">
        <v>5802</v>
      </c>
      <c r="AX306" s="305" t="s">
        <v>6122</v>
      </c>
      <c r="AY306" s="21" t="s">
        <v>6122</v>
      </c>
      <c r="AZ306" s="305">
        <v>24</v>
      </c>
      <c r="BA306" s="305">
        <f t="shared" si="162"/>
        <v>353</v>
      </c>
      <c r="BB306" s="21">
        <v>106.5</v>
      </c>
      <c r="BC306" s="21">
        <f t="shared" si="167"/>
        <v>106.5</v>
      </c>
      <c r="BD306" s="21">
        <v>90</v>
      </c>
      <c r="BE306" s="21">
        <v>90</v>
      </c>
      <c r="BF306" s="21">
        <f t="shared" si="166"/>
        <v>297</v>
      </c>
      <c r="BG306" s="15" t="s">
        <v>6301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5787</v>
      </c>
      <c r="BM306" s="197" t="s">
        <v>5787</v>
      </c>
      <c r="BN306" s="197" t="s">
        <v>5787</v>
      </c>
      <c r="BO306" s="197" t="s">
        <v>5787</v>
      </c>
      <c r="BP306" s="197" t="s">
        <v>5787</v>
      </c>
      <c r="BQ306" s="197" t="s">
        <v>5787</v>
      </c>
      <c r="BR306" s="197" t="s">
        <v>5787</v>
      </c>
      <c r="BS306" s="197" t="s">
        <v>5787</v>
      </c>
      <c r="BT306" s="196" t="s">
        <v>5787</v>
      </c>
      <c r="BU306" s="197" t="s">
        <v>5787</v>
      </c>
      <c r="BV306" s="197" t="s">
        <v>5787</v>
      </c>
      <c r="BW306" s="197" t="s">
        <v>5787</v>
      </c>
      <c r="BX306" s="197" t="s">
        <v>5787</v>
      </c>
      <c r="BY306" s="197" t="s">
        <v>5787</v>
      </c>
      <c r="BZ306" s="212" t="s">
        <v>5787</v>
      </c>
      <c r="CA306" s="197" t="s">
        <v>5787</v>
      </c>
      <c r="CB306" s="197" t="s">
        <v>5787</v>
      </c>
      <c r="CC306" s="197" t="s">
        <v>5787</v>
      </c>
      <c r="CD306" s="197" t="s">
        <v>5787</v>
      </c>
      <c r="CE306" s="197" t="s">
        <v>5787</v>
      </c>
      <c r="CF306" s="212" t="s">
        <v>5787</v>
      </c>
      <c r="CG306" s="305" t="s">
        <v>6303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6303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6303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5787</v>
      </c>
      <c r="CZ306" s="202" t="s">
        <v>5787</v>
      </c>
      <c r="DA306" s="202" t="s">
        <v>5787</v>
      </c>
      <c r="DB306" s="203" t="s">
        <v>5787</v>
      </c>
      <c r="DC306" s="201" t="s">
        <v>5787</v>
      </c>
      <c r="DD306" s="202" t="s">
        <v>5787</v>
      </c>
      <c r="DE306" s="203" t="s">
        <v>5787</v>
      </c>
      <c r="DF306" s="274" t="s">
        <v>5787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4761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18"/>
      <c r="C307" s="318"/>
      <c r="D307" s="329"/>
      <c r="E307" s="330"/>
      <c r="F307" s="318"/>
      <c r="G307" s="333"/>
      <c r="H307" s="333"/>
      <c r="I307" s="333"/>
      <c r="J307" s="286" t="s">
        <v>4431</v>
      </c>
      <c r="K307" s="307" t="s">
        <v>4380</v>
      </c>
      <c r="L307" s="305" t="s">
        <v>5787</v>
      </c>
      <c r="M307" s="307" t="s">
        <v>4505</v>
      </c>
      <c r="N307" s="305" t="s">
        <v>4699</v>
      </c>
      <c r="O307" s="18" t="s">
        <v>4503</v>
      </c>
      <c r="P307" s="305" t="s">
        <v>6301</v>
      </c>
      <c r="Q307" s="305" t="s">
        <v>4417</v>
      </c>
      <c r="R307" s="305" t="s">
        <v>4417</v>
      </c>
      <c r="S307" s="305" t="s">
        <v>5787</v>
      </c>
      <c r="T307" s="59" t="s">
        <v>4417</v>
      </c>
      <c r="U307" s="59" t="s">
        <v>5787</v>
      </c>
      <c r="V307" s="59" t="s">
        <v>4417</v>
      </c>
      <c r="W307" s="59" t="s">
        <v>5787</v>
      </c>
      <c r="X307" s="305" t="s">
        <v>4417</v>
      </c>
      <c r="Y307" s="305" t="s">
        <v>5787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6330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6331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5"/>
        <v>47</v>
      </c>
      <c r="AV307" s="21">
        <f t="shared" si="164"/>
        <v>47</v>
      </c>
      <c r="AW307" s="307" t="s">
        <v>5802</v>
      </c>
      <c r="AX307" s="305" t="s">
        <v>6122</v>
      </c>
      <c r="AY307" s="21" t="s">
        <v>6122</v>
      </c>
      <c r="AZ307" s="305">
        <v>24</v>
      </c>
      <c r="BA307" s="305">
        <f t="shared" si="162"/>
        <v>353</v>
      </c>
      <c r="BB307" s="21">
        <v>106.5</v>
      </c>
      <c r="BC307" s="21">
        <f t="shared" si="167"/>
        <v>106.5</v>
      </c>
      <c r="BD307" s="21">
        <v>90</v>
      </c>
      <c r="BE307" s="21">
        <v>90</v>
      </c>
      <c r="BF307" s="21">
        <f t="shared" si="166"/>
        <v>297</v>
      </c>
      <c r="BG307" s="15" t="s">
        <v>6301</v>
      </c>
      <c r="BH307" s="305" t="s">
        <v>4462</v>
      </c>
      <c r="BI307" s="305" t="s">
        <v>6197</v>
      </c>
      <c r="BJ307" s="305">
        <v>4</v>
      </c>
      <c r="BK307" s="305">
        <v>6</v>
      </c>
      <c r="BL307" s="196" t="s">
        <v>5787</v>
      </c>
      <c r="BM307" s="197" t="s">
        <v>5787</v>
      </c>
      <c r="BN307" s="197" t="s">
        <v>5787</v>
      </c>
      <c r="BO307" s="197" t="s">
        <v>5787</v>
      </c>
      <c r="BP307" s="197" t="s">
        <v>5787</v>
      </c>
      <c r="BQ307" s="197" t="s">
        <v>5787</v>
      </c>
      <c r="BR307" s="197" t="s">
        <v>5787</v>
      </c>
      <c r="BS307" s="197" t="s">
        <v>5787</v>
      </c>
      <c r="BT307" s="196" t="s">
        <v>5787</v>
      </c>
      <c r="BU307" s="197" t="s">
        <v>5787</v>
      </c>
      <c r="BV307" s="197" t="s">
        <v>5787</v>
      </c>
      <c r="BW307" s="197" t="s">
        <v>5787</v>
      </c>
      <c r="BX307" s="197" t="s">
        <v>5787</v>
      </c>
      <c r="BY307" s="197" t="s">
        <v>5787</v>
      </c>
      <c r="BZ307" s="212" t="s">
        <v>5787</v>
      </c>
      <c r="CA307" s="197" t="s">
        <v>5787</v>
      </c>
      <c r="CB307" s="197" t="s">
        <v>5787</v>
      </c>
      <c r="CC307" s="197" t="s">
        <v>5787</v>
      </c>
      <c r="CD307" s="197" t="s">
        <v>5787</v>
      </c>
      <c r="CE307" s="197" t="s">
        <v>5787</v>
      </c>
      <c r="CF307" s="212" t="s">
        <v>5787</v>
      </c>
      <c r="CG307" s="305" t="s">
        <v>6303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6303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6303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5787</v>
      </c>
      <c r="CZ307" s="202" t="s">
        <v>5787</v>
      </c>
      <c r="DA307" s="202" t="s">
        <v>5787</v>
      </c>
      <c r="DB307" s="203" t="s">
        <v>5787</v>
      </c>
      <c r="DC307" s="201" t="s">
        <v>5787</v>
      </c>
      <c r="DD307" s="202" t="s">
        <v>5787</v>
      </c>
      <c r="DE307" s="203" t="s">
        <v>5787</v>
      </c>
      <c r="DF307" s="274" t="s">
        <v>5787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4761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16">
        <v>44</v>
      </c>
      <c r="C308" s="316">
        <v>2011</v>
      </c>
      <c r="D308" s="340" t="s">
        <v>4677</v>
      </c>
      <c r="E308" s="343" t="s">
        <v>6275</v>
      </c>
      <c r="F308" s="316">
        <v>5</v>
      </c>
      <c r="G308" s="331" t="s">
        <v>5930</v>
      </c>
      <c r="H308" s="331" t="s">
        <v>5929</v>
      </c>
      <c r="I308" s="331" t="s">
        <v>6276</v>
      </c>
      <c r="J308" s="284" t="s">
        <v>4426</v>
      </c>
      <c r="K308" s="299" t="s">
        <v>4380</v>
      </c>
      <c r="L308" s="304" t="s">
        <v>5787</v>
      </c>
      <c r="M308" s="299" t="s">
        <v>4505</v>
      </c>
      <c r="N308" s="304" t="s">
        <v>4699</v>
      </c>
      <c r="O308" s="17" t="s">
        <v>4502</v>
      </c>
      <c r="P308" s="304" t="s">
        <v>6301</v>
      </c>
      <c r="Q308" s="304" t="s">
        <v>4417</v>
      </c>
      <c r="R308" s="304" t="s">
        <v>4417</v>
      </c>
      <c r="S308" s="304" t="s">
        <v>5787</v>
      </c>
      <c r="T308" s="64" t="s">
        <v>4417</v>
      </c>
      <c r="U308" s="64" t="s">
        <v>5787</v>
      </c>
      <c r="V308" s="64" t="s">
        <v>4417</v>
      </c>
      <c r="W308" s="64" t="s">
        <v>5787</v>
      </c>
      <c r="X308" s="304" t="s">
        <v>4417</v>
      </c>
      <c r="Y308" s="304" t="s">
        <v>5787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5118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5802</v>
      </c>
      <c r="AX308" s="304" t="s">
        <v>6122</v>
      </c>
      <c r="AY308" s="304" t="s">
        <v>6122</v>
      </c>
      <c r="AZ308" s="304">
        <v>20</v>
      </c>
      <c r="BA308" s="304">
        <f t="shared" si="162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6"/>
        <v>280</v>
      </c>
      <c r="BG308" s="22" t="s">
        <v>4467</v>
      </c>
      <c r="BH308" s="304" t="s">
        <v>6197</v>
      </c>
      <c r="BI308" s="304" t="s">
        <v>6197</v>
      </c>
      <c r="BJ308" s="304">
        <v>2</v>
      </c>
      <c r="BK308" s="304">
        <v>4</v>
      </c>
      <c r="BL308" s="194" t="s">
        <v>5787</v>
      </c>
      <c r="BM308" s="195" t="s">
        <v>5787</v>
      </c>
      <c r="BN308" s="195" t="s">
        <v>5787</v>
      </c>
      <c r="BO308" s="195" t="s">
        <v>5787</v>
      </c>
      <c r="BP308" s="195" t="s">
        <v>5787</v>
      </c>
      <c r="BQ308" s="195" t="s">
        <v>5787</v>
      </c>
      <c r="BR308" s="195" t="s">
        <v>5787</v>
      </c>
      <c r="BS308" s="195" t="s">
        <v>5787</v>
      </c>
      <c r="BT308" s="194" t="s">
        <v>5787</v>
      </c>
      <c r="BU308" s="195" t="s">
        <v>5787</v>
      </c>
      <c r="BV308" s="195" t="s">
        <v>5787</v>
      </c>
      <c r="BW308" s="195" t="s">
        <v>5787</v>
      </c>
      <c r="BX308" s="195" t="s">
        <v>5787</v>
      </c>
      <c r="BY308" s="195" t="s">
        <v>5787</v>
      </c>
      <c r="BZ308" s="213" t="s">
        <v>5787</v>
      </c>
      <c r="CA308" s="195" t="s">
        <v>5787</v>
      </c>
      <c r="CB308" s="195" t="s">
        <v>5787</v>
      </c>
      <c r="CC308" s="195" t="s">
        <v>5787</v>
      </c>
      <c r="CD308" s="195" t="s">
        <v>5787</v>
      </c>
      <c r="CE308" s="195" t="s">
        <v>5787</v>
      </c>
      <c r="CF308" s="213" t="s">
        <v>5787</v>
      </c>
      <c r="CG308" s="304" t="s">
        <v>6303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6303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6303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5787</v>
      </c>
      <c r="CZ308" s="199" t="s">
        <v>5787</v>
      </c>
      <c r="DA308" s="199" t="s">
        <v>5787</v>
      </c>
      <c r="DB308" s="200" t="s">
        <v>5787</v>
      </c>
      <c r="DC308" s="198" t="s">
        <v>5787</v>
      </c>
      <c r="DD308" s="199" t="s">
        <v>5787</v>
      </c>
      <c r="DE308" s="200" t="s">
        <v>5787</v>
      </c>
      <c r="DF308" s="273" t="s">
        <v>5787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4764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17"/>
      <c r="C309" s="317"/>
      <c r="D309" s="341"/>
      <c r="E309" s="344"/>
      <c r="F309" s="317"/>
      <c r="G309" s="332"/>
      <c r="H309" s="332"/>
      <c r="I309" s="332"/>
      <c r="J309" s="286" t="s">
        <v>4427</v>
      </c>
      <c r="K309" s="307" t="s">
        <v>4380</v>
      </c>
      <c r="L309" s="305" t="s">
        <v>5787</v>
      </c>
      <c r="M309" s="307" t="s">
        <v>4505</v>
      </c>
      <c r="N309" s="305" t="s">
        <v>4699</v>
      </c>
      <c r="O309" s="18" t="s">
        <v>4502</v>
      </c>
      <c r="P309" s="305" t="s">
        <v>6301</v>
      </c>
      <c r="Q309" s="305" t="s">
        <v>4417</v>
      </c>
      <c r="R309" s="305" t="s">
        <v>4417</v>
      </c>
      <c r="S309" s="305" t="s">
        <v>5787</v>
      </c>
      <c r="T309" s="59" t="s">
        <v>4417</v>
      </c>
      <c r="U309" s="59" t="s">
        <v>5787</v>
      </c>
      <c r="V309" s="59" t="s">
        <v>4417</v>
      </c>
      <c r="W309" s="59" t="s">
        <v>5787</v>
      </c>
      <c r="X309" s="305" t="s">
        <v>4417</v>
      </c>
      <c r="Y309" s="305" t="s">
        <v>5787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5104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8">AK309+50</f>
        <v>450</v>
      </c>
      <c r="AU309" s="21">
        <v>25</v>
      </c>
      <c r="AV309" s="21">
        <v>25</v>
      </c>
      <c r="AW309" s="307" t="s">
        <v>5802</v>
      </c>
      <c r="AX309" s="305" t="s">
        <v>6122</v>
      </c>
      <c r="AY309" s="305" t="s">
        <v>6122</v>
      </c>
      <c r="AZ309" s="305">
        <v>20</v>
      </c>
      <c r="BA309" s="305">
        <f t="shared" si="162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6"/>
        <v>280</v>
      </c>
      <c r="BG309" s="15" t="s">
        <v>4467</v>
      </c>
      <c r="BH309" s="305" t="s">
        <v>6197</v>
      </c>
      <c r="BI309" s="305" t="s">
        <v>6197</v>
      </c>
      <c r="BJ309" s="305">
        <v>2</v>
      </c>
      <c r="BK309" s="305">
        <v>4</v>
      </c>
      <c r="BL309" s="196" t="s">
        <v>5787</v>
      </c>
      <c r="BM309" s="197" t="s">
        <v>5787</v>
      </c>
      <c r="BN309" s="197" t="s">
        <v>5787</v>
      </c>
      <c r="BO309" s="197" t="s">
        <v>5787</v>
      </c>
      <c r="BP309" s="197" t="s">
        <v>5787</v>
      </c>
      <c r="BQ309" s="197" t="s">
        <v>5787</v>
      </c>
      <c r="BR309" s="197" t="s">
        <v>5787</v>
      </c>
      <c r="BS309" s="197" t="s">
        <v>5787</v>
      </c>
      <c r="BT309" s="196" t="s">
        <v>5787</v>
      </c>
      <c r="BU309" s="197" t="s">
        <v>5787</v>
      </c>
      <c r="BV309" s="197" t="s">
        <v>5787</v>
      </c>
      <c r="BW309" s="197" t="s">
        <v>5787</v>
      </c>
      <c r="BX309" s="197" t="s">
        <v>5787</v>
      </c>
      <c r="BY309" s="197" t="s">
        <v>5787</v>
      </c>
      <c r="BZ309" s="212" t="s">
        <v>5787</v>
      </c>
      <c r="CA309" s="197" t="s">
        <v>5787</v>
      </c>
      <c r="CB309" s="197" t="s">
        <v>5787</v>
      </c>
      <c r="CC309" s="197" t="s">
        <v>5787</v>
      </c>
      <c r="CD309" s="197" t="s">
        <v>5787</v>
      </c>
      <c r="CE309" s="197" t="s">
        <v>5787</v>
      </c>
      <c r="CF309" s="212" t="s">
        <v>5787</v>
      </c>
      <c r="CG309" s="305" t="s">
        <v>6303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6303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6303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5787</v>
      </c>
      <c r="CZ309" s="202" t="s">
        <v>5787</v>
      </c>
      <c r="DA309" s="202" t="s">
        <v>5787</v>
      </c>
      <c r="DB309" s="203" t="s">
        <v>5787</v>
      </c>
      <c r="DC309" s="201" t="s">
        <v>5787</v>
      </c>
      <c r="DD309" s="202" t="s">
        <v>5787</v>
      </c>
      <c r="DE309" s="203" t="s">
        <v>5787</v>
      </c>
      <c r="DF309" s="274" t="s">
        <v>5787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4764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17"/>
      <c r="C310" s="317"/>
      <c r="D310" s="341"/>
      <c r="E310" s="344"/>
      <c r="F310" s="317"/>
      <c r="G310" s="332"/>
      <c r="H310" s="332"/>
      <c r="I310" s="332"/>
      <c r="J310" s="286" t="s">
        <v>4428</v>
      </c>
      <c r="K310" s="307" t="s">
        <v>4380</v>
      </c>
      <c r="L310" s="305" t="s">
        <v>5787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5787</v>
      </c>
      <c r="T310" s="59" t="s">
        <v>4417</v>
      </c>
      <c r="U310" s="59" t="s">
        <v>5787</v>
      </c>
      <c r="V310" s="59" t="s">
        <v>4417</v>
      </c>
      <c r="W310" s="59" t="s">
        <v>5787</v>
      </c>
      <c r="X310" s="305" t="s">
        <v>4417</v>
      </c>
      <c r="Y310" s="305" t="s">
        <v>5787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5104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6277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8"/>
        <v>400</v>
      </c>
      <c r="AU310" s="21">
        <v>25</v>
      </c>
      <c r="AV310" s="21">
        <v>25</v>
      </c>
      <c r="AW310" s="307" t="s">
        <v>5802</v>
      </c>
      <c r="AX310" s="305" t="s">
        <v>6122</v>
      </c>
      <c r="AY310" s="21" t="s">
        <v>6122</v>
      </c>
      <c r="AZ310" s="305">
        <v>20</v>
      </c>
      <c r="BA310" s="305">
        <f t="shared" si="162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6"/>
        <v>230</v>
      </c>
      <c r="BG310" s="15" t="s">
        <v>4467</v>
      </c>
      <c r="BH310" s="305" t="s">
        <v>6197</v>
      </c>
      <c r="BI310" s="305" t="s">
        <v>6197</v>
      </c>
      <c r="BJ310" s="305">
        <v>2</v>
      </c>
      <c r="BK310" s="305">
        <v>4</v>
      </c>
      <c r="BL310" s="196" t="s">
        <v>5787</v>
      </c>
      <c r="BM310" s="197" t="s">
        <v>5787</v>
      </c>
      <c r="BN310" s="197" t="s">
        <v>5787</v>
      </c>
      <c r="BO310" s="197" t="s">
        <v>5787</v>
      </c>
      <c r="BP310" s="197" t="s">
        <v>5787</v>
      </c>
      <c r="BQ310" s="197" t="s">
        <v>5787</v>
      </c>
      <c r="BR310" s="197" t="s">
        <v>5787</v>
      </c>
      <c r="BS310" s="197" t="s">
        <v>5787</v>
      </c>
      <c r="BT310" s="196" t="s">
        <v>5787</v>
      </c>
      <c r="BU310" s="197" t="s">
        <v>5787</v>
      </c>
      <c r="BV310" s="197" t="s">
        <v>5787</v>
      </c>
      <c r="BW310" s="197" t="s">
        <v>5787</v>
      </c>
      <c r="BX310" s="197" t="s">
        <v>5787</v>
      </c>
      <c r="BY310" s="197" t="s">
        <v>5787</v>
      </c>
      <c r="BZ310" s="212" t="s">
        <v>5787</v>
      </c>
      <c r="CA310" s="197" t="s">
        <v>5787</v>
      </c>
      <c r="CB310" s="197" t="s">
        <v>5787</v>
      </c>
      <c r="CC310" s="197" t="s">
        <v>5787</v>
      </c>
      <c r="CD310" s="197" t="s">
        <v>5787</v>
      </c>
      <c r="CE310" s="197" t="s">
        <v>5787</v>
      </c>
      <c r="CF310" s="212" t="s">
        <v>5787</v>
      </c>
      <c r="CG310" s="305" t="s">
        <v>6303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6303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6303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5787</v>
      </c>
      <c r="CZ310" s="202" t="s">
        <v>5787</v>
      </c>
      <c r="DA310" s="202" t="s">
        <v>5787</v>
      </c>
      <c r="DB310" s="203" t="s">
        <v>5787</v>
      </c>
      <c r="DC310" s="201" t="s">
        <v>5787</v>
      </c>
      <c r="DD310" s="202" t="s">
        <v>5787</v>
      </c>
      <c r="DE310" s="203" t="s">
        <v>5787</v>
      </c>
      <c r="DF310" s="274" t="s">
        <v>5787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4764</v>
      </c>
      <c r="DN310" s="305" t="s">
        <v>4432</v>
      </c>
      <c r="DO310" s="312" t="s">
        <v>4562</v>
      </c>
    </row>
    <row r="311" spans="1:119">
      <c r="A311" s="307">
        <v>306</v>
      </c>
      <c r="B311" s="317"/>
      <c r="C311" s="317"/>
      <c r="D311" s="341"/>
      <c r="E311" s="344"/>
      <c r="F311" s="317"/>
      <c r="G311" s="332"/>
      <c r="H311" s="332"/>
      <c r="I311" s="332"/>
      <c r="J311" s="286" t="s">
        <v>4429</v>
      </c>
      <c r="K311" s="307" t="s">
        <v>4380</v>
      </c>
      <c r="L311" s="305" t="s">
        <v>5787</v>
      </c>
      <c r="M311" s="307" t="s">
        <v>4505</v>
      </c>
      <c r="N311" s="305" t="s">
        <v>4699</v>
      </c>
      <c r="O311" s="18" t="s">
        <v>4502</v>
      </c>
      <c r="P311" s="305" t="s">
        <v>6301</v>
      </c>
      <c r="Q311" s="305" t="s">
        <v>4417</v>
      </c>
      <c r="R311" s="305" t="s">
        <v>4417</v>
      </c>
      <c r="S311" s="305" t="s">
        <v>5787</v>
      </c>
      <c r="T311" s="59" t="s">
        <v>4417</v>
      </c>
      <c r="U311" s="59" t="s">
        <v>5787</v>
      </c>
      <c r="V311" s="59" t="s">
        <v>4417</v>
      </c>
      <c r="W311" s="59" t="s">
        <v>5787</v>
      </c>
      <c r="X311" s="305" t="s">
        <v>4417</v>
      </c>
      <c r="Y311" s="305" t="s">
        <v>5787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5104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5140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8"/>
        <v>500</v>
      </c>
      <c r="AU311" s="21">
        <v>25</v>
      </c>
      <c r="AV311" s="21">
        <v>25</v>
      </c>
      <c r="AW311" s="307" t="s">
        <v>5802</v>
      </c>
      <c r="AX311" s="305" t="s">
        <v>6122</v>
      </c>
      <c r="AY311" s="21" t="s">
        <v>6122</v>
      </c>
      <c r="AZ311" s="305">
        <v>20</v>
      </c>
      <c r="BA311" s="305">
        <f t="shared" si="162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6"/>
        <v>330</v>
      </c>
      <c r="BG311" s="15" t="s">
        <v>4467</v>
      </c>
      <c r="BH311" s="305" t="s">
        <v>6197</v>
      </c>
      <c r="BI311" s="305" t="s">
        <v>6197</v>
      </c>
      <c r="BJ311" s="305">
        <v>2</v>
      </c>
      <c r="BK311" s="305">
        <v>4</v>
      </c>
      <c r="BL311" s="196" t="s">
        <v>5787</v>
      </c>
      <c r="BM311" s="197" t="s">
        <v>5787</v>
      </c>
      <c r="BN311" s="197" t="s">
        <v>5787</v>
      </c>
      <c r="BO311" s="197" t="s">
        <v>5787</v>
      </c>
      <c r="BP311" s="197" t="s">
        <v>5787</v>
      </c>
      <c r="BQ311" s="197" t="s">
        <v>5787</v>
      </c>
      <c r="BR311" s="197" t="s">
        <v>5787</v>
      </c>
      <c r="BS311" s="197" t="s">
        <v>5787</v>
      </c>
      <c r="BT311" s="196" t="s">
        <v>5787</v>
      </c>
      <c r="BU311" s="197" t="s">
        <v>5787</v>
      </c>
      <c r="BV311" s="197" t="s">
        <v>5787</v>
      </c>
      <c r="BW311" s="197" t="s">
        <v>5787</v>
      </c>
      <c r="BX311" s="197" t="s">
        <v>5787</v>
      </c>
      <c r="BY311" s="197" t="s">
        <v>5787</v>
      </c>
      <c r="BZ311" s="212" t="s">
        <v>5787</v>
      </c>
      <c r="CA311" s="197" t="s">
        <v>5787</v>
      </c>
      <c r="CB311" s="197" t="s">
        <v>5787</v>
      </c>
      <c r="CC311" s="197" t="s">
        <v>5787</v>
      </c>
      <c r="CD311" s="197" t="s">
        <v>5787</v>
      </c>
      <c r="CE311" s="197" t="s">
        <v>5787</v>
      </c>
      <c r="CF311" s="212" t="s">
        <v>5787</v>
      </c>
      <c r="CG311" s="305" t="s">
        <v>6303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6303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6303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5787</v>
      </c>
      <c r="CZ311" s="202" t="s">
        <v>5787</v>
      </c>
      <c r="DA311" s="202" t="s">
        <v>5787</v>
      </c>
      <c r="DB311" s="203" t="s">
        <v>5787</v>
      </c>
      <c r="DC311" s="201" t="s">
        <v>5787</v>
      </c>
      <c r="DD311" s="202" t="s">
        <v>5787</v>
      </c>
      <c r="DE311" s="203" t="s">
        <v>5787</v>
      </c>
      <c r="DF311" s="274" t="s">
        <v>5787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4764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18"/>
      <c r="C312" s="318"/>
      <c r="D312" s="342"/>
      <c r="E312" s="345"/>
      <c r="F312" s="318"/>
      <c r="G312" s="333"/>
      <c r="H312" s="333"/>
      <c r="I312" s="333"/>
      <c r="J312" s="285" t="s">
        <v>6278</v>
      </c>
      <c r="K312" s="300" t="s">
        <v>4380</v>
      </c>
      <c r="L312" s="306" t="s">
        <v>5787</v>
      </c>
      <c r="M312" s="300" t="s">
        <v>4505</v>
      </c>
      <c r="N312" s="306" t="s">
        <v>4699</v>
      </c>
      <c r="O312" s="14" t="s">
        <v>4502</v>
      </c>
      <c r="P312" s="306" t="s">
        <v>6301</v>
      </c>
      <c r="Q312" s="306" t="s">
        <v>4417</v>
      </c>
      <c r="R312" s="306" t="s">
        <v>4417</v>
      </c>
      <c r="S312" s="306" t="s">
        <v>5787</v>
      </c>
      <c r="T312" s="86" t="s">
        <v>4417</v>
      </c>
      <c r="U312" s="86" t="s">
        <v>5787</v>
      </c>
      <c r="V312" s="86" t="s">
        <v>4417</v>
      </c>
      <c r="W312" s="86" t="s">
        <v>5787</v>
      </c>
      <c r="X312" s="306" t="s">
        <v>4417</v>
      </c>
      <c r="Y312" s="306" t="s">
        <v>5787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5118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5152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8"/>
        <v>556</v>
      </c>
      <c r="AU312" s="23">
        <v>25</v>
      </c>
      <c r="AV312" s="23">
        <v>25</v>
      </c>
      <c r="AW312" s="300" t="s">
        <v>5802</v>
      </c>
      <c r="AX312" s="306" t="s">
        <v>6122</v>
      </c>
      <c r="AY312" s="23" t="s">
        <v>6122</v>
      </c>
      <c r="AZ312" s="306">
        <v>20</v>
      </c>
      <c r="BA312" s="306">
        <f t="shared" si="162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6"/>
        <v>386</v>
      </c>
      <c r="BG312" s="19" t="s">
        <v>4467</v>
      </c>
      <c r="BH312" s="306" t="s">
        <v>6197</v>
      </c>
      <c r="BI312" s="306" t="s">
        <v>6197</v>
      </c>
      <c r="BJ312" s="306">
        <v>2</v>
      </c>
      <c r="BK312" s="306">
        <v>4</v>
      </c>
      <c r="BL312" s="191" t="s">
        <v>5787</v>
      </c>
      <c r="BM312" s="192" t="s">
        <v>5787</v>
      </c>
      <c r="BN312" s="192" t="s">
        <v>5787</v>
      </c>
      <c r="BO312" s="192" t="s">
        <v>5787</v>
      </c>
      <c r="BP312" s="192" t="s">
        <v>5787</v>
      </c>
      <c r="BQ312" s="192" t="s">
        <v>5787</v>
      </c>
      <c r="BR312" s="192" t="s">
        <v>5787</v>
      </c>
      <c r="BS312" s="192" t="s">
        <v>5787</v>
      </c>
      <c r="BT312" s="191" t="s">
        <v>5787</v>
      </c>
      <c r="BU312" s="192" t="s">
        <v>5787</v>
      </c>
      <c r="BV312" s="192" t="s">
        <v>5787</v>
      </c>
      <c r="BW312" s="192" t="s">
        <v>5787</v>
      </c>
      <c r="BX312" s="192" t="s">
        <v>5787</v>
      </c>
      <c r="BY312" s="192" t="s">
        <v>5787</v>
      </c>
      <c r="BZ312" s="214" t="s">
        <v>5787</v>
      </c>
      <c r="CA312" s="192" t="s">
        <v>5787</v>
      </c>
      <c r="CB312" s="192" t="s">
        <v>5787</v>
      </c>
      <c r="CC312" s="192" t="s">
        <v>5787</v>
      </c>
      <c r="CD312" s="192" t="s">
        <v>5787</v>
      </c>
      <c r="CE312" s="192" t="s">
        <v>5787</v>
      </c>
      <c r="CF312" s="214" t="s">
        <v>5787</v>
      </c>
      <c r="CG312" s="306" t="s">
        <v>6303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6303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6303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5787</v>
      </c>
      <c r="CZ312" s="205" t="s">
        <v>5787</v>
      </c>
      <c r="DA312" s="205" t="s">
        <v>5787</v>
      </c>
      <c r="DB312" s="206" t="s">
        <v>5787</v>
      </c>
      <c r="DC312" s="204" t="s">
        <v>5787</v>
      </c>
      <c r="DD312" s="205" t="s">
        <v>5787</v>
      </c>
      <c r="DE312" s="206" t="s">
        <v>5787</v>
      </c>
      <c r="DF312" s="275" t="s">
        <v>5787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4764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16">
        <v>45</v>
      </c>
      <c r="C313" s="316">
        <v>2011</v>
      </c>
      <c r="D313" s="321" t="s">
        <v>4678</v>
      </c>
      <c r="E313" s="321" t="s">
        <v>4843</v>
      </c>
      <c r="F313" s="316">
        <v>3</v>
      </c>
      <c r="G313" s="316" t="s">
        <v>5923</v>
      </c>
      <c r="H313" s="316" t="s">
        <v>5918</v>
      </c>
      <c r="I313" s="316" t="s">
        <v>6242</v>
      </c>
      <c r="J313" s="286" t="s">
        <v>4684</v>
      </c>
      <c r="K313" s="307" t="s">
        <v>4380</v>
      </c>
      <c r="L313" s="305" t="s">
        <v>5787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5787</v>
      </c>
      <c r="T313" s="59" t="s">
        <v>4417</v>
      </c>
      <c r="U313" s="59" t="s">
        <v>5787</v>
      </c>
      <c r="V313" s="59" t="s">
        <v>4417</v>
      </c>
      <c r="W313" s="59" t="s">
        <v>5787</v>
      </c>
      <c r="X313" s="305" t="s">
        <v>4417</v>
      </c>
      <c r="Y313" s="305" t="s">
        <v>5787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4"/>
        <v>4</v>
      </c>
      <c r="AW313" s="307" t="s">
        <v>5667</v>
      </c>
      <c r="AX313" s="305" t="s">
        <v>6122</v>
      </c>
      <c r="AY313" s="21" t="s">
        <v>6122</v>
      </c>
      <c r="AZ313" s="305">
        <v>20</v>
      </c>
      <c r="BA313" s="305">
        <f t="shared" si="162"/>
        <v>245</v>
      </c>
      <c r="BB313" s="21">
        <v>97</v>
      </c>
      <c r="BC313" s="21">
        <f t="shared" si="167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6197</v>
      </c>
      <c r="BI313" s="305" t="s">
        <v>6197</v>
      </c>
      <c r="BJ313" s="305">
        <v>2</v>
      </c>
      <c r="BK313" s="305">
        <v>6</v>
      </c>
      <c r="BL313" s="196" t="s">
        <v>5787</v>
      </c>
      <c r="BM313" s="197" t="s">
        <v>5787</v>
      </c>
      <c r="BN313" s="197" t="s">
        <v>5787</v>
      </c>
      <c r="BO313" s="197" t="s">
        <v>5787</v>
      </c>
      <c r="BP313" s="197" t="s">
        <v>5787</v>
      </c>
      <c r="BQ313" s="197" t="s">
        <v>5787</v>
      </c>
      <c r="BR313" s="197" t="s">
        <v>5787</v>
      </c>
      <c r="BS313" s="197" t="s">
        <v>5787</v>
      </c>
      <c r="BT313" s="196" t="s">
        <v>5787</v>
      </c>
      <c r="BU313" s="197" t="s">
        <v>5787</v>
      </c>
      <c r="BV313" s="197" t="s">
        <v>5787</v>
      </c>
      <c r="BW313" s="197" t="s">
        <v>5787</v>
      </c>
      <c r="BX313" s="197" t="s">
        <v>5787</v>
      </c>
      <c r="BY313" s="197" t="s">
        <v>5787</v>
      </c>
      <c r="BZ313" s="212" t="s">
        <v>5787</v>
      </c>
      <c r="CA313" s="197" t="s">
        <v>5787</v>
      </c>
      <c r="CB313" s="197" t="s">
        <v>5787</v>
      </c>
      <c r="CC313" s="197" t="s">
        <v>5787</v>
      </c>
      <c r="CD313" s="197" t="s">
        <v>5787</v>
      </c>
      <c r="CE313" s="197" t="s">
        <v>5787</v>
      </c>
      <c r="CF313" s="282" t="s">
        <v>5787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5787</v>
      </c>
      <c r="CZ313" s="202" t="s">
        <v>5787</v>
      </c>
      <c r="DA313" s="202" t="s">
        <v>5787</v>
      </c>
      <c r="DB313" s="203" t="s">
        <v>5787</v>
      </c>
      <c r="DC313" s="201" t="s">
        <v>5787</v>
      </c>
      <c r="DD313" s="202" t="s">
        <v>5787</v>
      </c>
      <c r="DE313" s="203" t="s">
        <v>5787</v>
      </c>
      <c r="DF313" s="274" t="s">
        <v>5787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17"/>
      <c r="C314" s="317"/>
      <c r="D314" s="322"/>
      <c r="E314" s="322"/>
      <c r="F314" s="317"/>
      <c r="G314" s="317"/>
      <c r="H314" s="317"/>
      <c r="I314" s="317"/>
      <c r="J314" s="286" t="s">
        <v>4685</v>
      </c>
      <c r="K314" s="307" t="s">
        <v>4380</v>
      </c>
      <c r="L314" s="305" t="s">
        <v>6053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5787</v>
      </c>
      <c r="T314" s="59" t="s">
        <v>4417</v>
      </c>
      <c r="U314" s="59" t="s">
        <v>5787</v>
      </c>
      <c r="V314" s="59" t="s">
        <v>4417</v>
      </c>
      <c r="W314" s="59" t="s">
        <v>5787</v>
      </c>
      <c r="X314" s="305" t="s">
        <v>4417</v>
      </c>
      <c r="Y314" s="305" t="s">
        <v>5787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4"/>
        <v>4</v>
      </c>
      <c r="AW314" s="307" t="s">
        <v>5667</v>
      </c>
      <c r="AX314" s="305" t="s">
        <v>6122</v>
      </c>
      <c r="AY314" s="21" t="s">
        <v>6122</v>
      </c>
      <c r="AZ314" s="305">
        <v>20</v>
      </c>
      <c r="BA314" s="305">
        <f t="shared" si="162"/>
        <v>245</v>
      </c>
      <c r="BB314" s="21">
        <v>97</v>
      </c>
      <c r="BC314" s="21">
        <f t="shared" si="167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6197</v>
      </c>
      <c r="BI314" s="305" t="s">
        <v>6197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6184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5851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4748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5847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18"/>
      <c r="C315" s="318"/>
      <c r="D315" s="330"/>
      <c r="E315" s="330"/>
      <c r="F315" s="318"/>
      <c r="G315" s="318"/>
      <c r="H315" s="318"/>
      <c r="I315" s="318"/>
      <c r="J315" s="285" t="s">
        <v>4686</v>
      </c>
      <c r="K315" s="300" t="s">
        <v>4531</v>
      </c>
      <c r="L315" s="306" t="s">
        <v>6053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5787</v>
      </c>
      <c r="T315" s="86" t="s">
        <v>4417</v>
      </c>
      <c r="U315" s="86" t="s">
        <v>5787</v>
      </c>
      <c r="V315" s="86" t="s">
        <v>4417</v>
      </c>
      <c r="W315" s="86" t="s">
        <v>5787</v>
      </c>
      <c r="X315" s="306" t="s">
        <v>4417</v>
      </c>
      <c r="Y315" s="306" t="s">
        <v>5787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4"/>
        <v>4</v>
      </c>
      <c r="AW315" s="300" t="s">
        <v>5667</v>
      </c>
      <c r="AX315" s="306" t="s">
        <v>6122</v>
      </c>
      <c r="AY315" s="23" t="s">
        <v>6122</v>
      </c>
      <c r="AZ315" s="306">
        <v>20</v>
      </c>
      <c r="BA315" s="306">
        <f t="shared" si="162"/>
        <v>245</v>
      </c>
      <c r="BB315" s="23">
        <v>97</v>
      </c>
      <c r="BC315" s="23">
        <f t="shared" si="167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6197</v>
      </c>
      <c r="BI315" s="306" t="s">
        <v>6197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6184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5851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4748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5848</v>
      </c>
      <c r="DN315" s="306" t="s">
        <v>4557</v>
      </c>
      <c r="DO315" s="313" t="s">
        <v>4562</v>
      </c>
    </row>
    <row r="316" spans="1:119">
      <c r="A316" s="299">
        <v>311</v>
      </c>
      <c r="B316" s="316">
        <v>46</v>
      </c>
      <c r="C316" s="316">
        <v>2012</v>
      </c>
      <c r="D316" s="316" t="s">
        <v>4749</v>
      </c>
      <c r="E316" s="316" t="s">
        <v>4842</v>
      </c>
      <c r="F316" s="316">
        <v>2</v>
      </c>
      <c r="G316" s="316" t="s">
        <v>5931</v>
      </c>
      <c r="H316" s="316" t="s">
        <v>4672</v>
      </c>
      <c r="I316" s="316" t="s">
        <v>6211</v>
      </c>
      <c r="J316" s="284" t="s">
        <v>4723</v>
      </c>
      <c r="K316" s="299" t="s">
        <v>4380</v>
      </c>
      <c r="L316" s="304" t="s">
        <v>5787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5787</v>
      </c>
      <c r="T316" s="64" t="s">
        <v>4417</v>
      </c>
      <c r="U316" s="64" t="s">
        <v>5787</v>
      </c>
      <c r="V316" s="64" t="s">
        <v>4417</v>
      </c>
      <c r="W316" s="64" t="s">
        <v>5787</v>
      </c>
      <c r="X316" s="304" t="s">
        <v>4417</v>
      </c>
      <c r="Y316" s="304" t="s">
        <v>5787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69">(AT316-AK316)-AV316</f>
        <v>22.5</v>
      </c>
      <c r="AV316" s="16">
        <f t="shared" si="164"/>
        <v>22.5</v>
      </c>
      <c r="AW316" s="299" t="s">
        <v>5802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6197</v>
      </c>
      <c r="BI316" s="304" t="s">
        <v>6197</v>
      </c>
      <c r="BJ316" s="304">
        <v>2</v>
      </c>
      <c r="BK316" s="17">
        <v>6</v>
      </c>
      <c r="BL316" s="196" t="s">
        <v>5787</v>
      </c>
      <c r="BM316" s="197" t="s">
        <v>5787</v>
      </c>
      <c r="BN316" s="197" t="s">
        <v>5787</v>
      </c>
      <c r="BO316" s="197" t="s">
        <v>5787</v>
      </c>
      <c r="BP316" s="197" t="s">
        <v>5787</v>
      </c>
      <c r="BQ316" s="197" t="s">
        <v>5787</v>
      </c>
      <c r="BR316" s="197" t="s">
        <v>5787</v>
      </c>
      <c r="BS316" s="197" t="s">
        <v>5787</v>
      </c>
      <c r="BT316" s="196" t="s">
        <v>5787</v>
      </c>
      <c r="BU316" s="197" t="s">
        <v>5787</v>
      </c>
      <c r="BV316" s="197" t="s">
        <v>5787</v>
      </c>
      <c r="BW316" s="197" t="s">
        <v>5787</v>
      </c>
      <c r="BX316" s="197" t="s">
        <v>5787</v>
      </c>
      <c r="BY316" s="197" t="s">
        <v>5787</v>
      </c>
      <c r="BZ316" s="212" t="s">
        <v>5787</v>
      </c>
      <c r="CA316" s="197" t="s">
        <v>5787</v>
      </c>
      <c r="CB316" s="197" t="s">
        <v>5787</v>
      </c>
      <c r="CC316" s="197" t="s">
        <v>5787</v>
      </c>
      <c r="CD316" s="197" t="s">
        <v>5787</v>
      </c>
      <c r="CE316" s="197" t="s">
        <v>5787</v>
      </c>
      <c r="CF316" s="212" t="s">
        <v>5787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5787</v>
      </c>
      <c r="CZ316" s="199" t="s">
        <v>5787</v>
      </c>
      <c r="DA316" s="199" t="s">
        <v>5787</v>
      </c>
      <c r="DB316" s="200" t="s">
        <v>5787</v>
      </c>
      <c r="DC316" s="198" t="s">
        <v>5787</v>
      </c>
      <c r="DD316" s="199" t="s">
        <v>5787</v>
      </c>
      <c r="DE316" s="200" t="s">
        <v>5787</v>
      </c>
      <c r="DF316" s="274" t="s">
        <v>5787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4761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18"/>
      <c r="C317" s="318"/>
      <c r="D317" s="318"/>
      <c r="E317" s="318"/>
      <c r="F317" s="318"/>
      <c r="G317" s="318"/>
      <c r="H317" s="318"/>
      <c r="I317" s="318"/>
      <c r="J317" s="285" t="s">
        <v>4724</v>
      </c>
      <c r="K317" s="300" t="s">
        <v>4380</v>
      </c>
      <c r="L317" s="306" t="s">
        <v>5787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5787</v>
      </c>
      <c r="T317" s="86" t="s">
        <v>4417</v>
      </c>
      <c r="U317" s="86" t="s">
        <v>5787</v>
      </c>
      <c r="V317" s="86" t="s">
        <v>4417</v>
      </c>
      <c r="W317" s="86" t="s">
        <v>5787</v>
      </c>
      <c r="X317" s="306" t="s">
        <v>4417</v>
      </c>
      <c r="Y317" s="306" t="s">
        <v>5787</v>
      </c>
      <c r="Z317" s="306" t="s">
        <v>4555</v>
      </c>
      <c r="AA317" s="14">
        <v>6</v>
      </c>
      <c r="AB317" s="228">
        <v>0</v>
      </c>
      <c r="AC317" s="14" t="s">
        <v>5787</v>
      </c>
      <c r="AD317" s="191" t="s">
        <v>5787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69"/>
        <v>22.5</v>
      </c>
      <c r="AV317" s="23">
        <f t="shared" si="164"/>
        <v>22.5</v>
      </c>
      <c r="AW317" s="300" t="s">
        <v>5802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6197</v>
      </c>
      <c r="BI317" s="306" t="s">
        <v>6197</v>
      </c>
      <c r="BJ317" s="306">
        <v>2</v>
      </c>
      <c r="BK317" s="14">
        <v>6</v>
      </c>
      <c r="BL317" s="191" t="s">
        <v>5787</v>
      </c>
      <c r="BM317" s="192" t="s">
        <v>5787</v>
      </c>
      <c r="BN317" s="192" t="s">
        <v>5787</v>
      </c>
      <c r="BO317" s="192" t="s">
        <v>5787</v>
      </c>
      <c r="BP317" s="192" t="s">
        <v>5787</v>
      </c>
      <c r="BQ317" s="192" t="s">
        <v>5787</v>
      </c>
      <c r="BR317" s="192" t="s">
        <v>5787</v>
      </c>
      <c r="BS317" s="192" t="s">
        <v>5787</v>
      </c>
      <c r="BT317" s="191" t="s">
        <v>5787</v>
      </c>
      <c r="BU317" s="192" t="s">
        <v>5787</v>
      </c>
      <c r="BV317" s="192" t="s">
        <v>5787</v>
      </c>
      <c r="BW317" s="192" t="s">
        <v>5787</v>
      </c>
      <c r="BX317" s="192" t="s">
        <v>5787</v>
      </c>
      <c r="BY317" s="192" t="s">
        <v>5787</v>
      </c>
      <c r="BZ317" s="214" t="s">
        <v>5787</v>
      </c>
      <c r="CA317" s="192" t="s">
        <v>5787</v>
      </c>
      <c r="CB317" s="192" t="s">
        <v>5787</v>
      </c>
      <c r="CC317" s="192" t="s">
        <v>5787</v>
      </c>
      <c r="CD317" s="192" t="s">
        <v>5787</v>
      </c>
      <c r="CE317" s="192" t="s">
        <v>5787</v>
      </c>
      <c r="CF317" s="214" t="s">
        <v>5787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5787</v>
      </c>
      <c r="CZ317" s="202" t="s">
        <v>5787</v>
      </c>
      <c r="DA317" s="202" t="s">
        <v>5787</v>
      </c>
      <c r="DB317" s="203" t="s">
        <v>5787</v>
      </c>
      <c r="DC317" s="201" t="s">
        <v>5787</v>
      </c>
      <c r="DD317" s="202" t="s">
        <v>5787</v>
      </c>
      <c r="DE317" s="203" t="s">
        <v>5787</v>
      </c>
      <c r="DF317" s="275" t="s">
        <v>5787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5831</v>
      </c>
      <c r="DN317" s="300" t="s">
        <v>4432</v>
      </c>
      <c r="DO317" s="313" t="s">
        <v>4562</v>
      </c>
    </row>
    <row r="318" spans="1:119">
      <c r="A318" s="299">
        <v>313</v>
      </c>
      <c r="B318" s="316">
        <v>47</v>
      </c>
      <c r="C318" s="316">
        <v>2012</v>
      </c>
      <c r="D318" s="319" t="s">
        <v>4679</v>
      </c>
      <c r="E318" s="321" t="s">
        <v>4841</v>
      </c>
      <c r="F318" s="316">
        <v>4</v>
      </c>
      <c r="G318" s="331" t="s">
        <v>5930</v>
      </c>
      <c r="H318" s="331" t="s">
        <v>5929</v>
      </c>
      <c r="I318" s="331" t="s">
        <v>6243</v>
      </c>
      <c r="J318" s="286" t="s">
        <v>4563</v>
      </c>
      <c r="K318" s="299" t="s">
        <v>4380</v>
      </c>
      <c r="L318" s="304" t="s">
        <v>5787</v>
      </c>
      <c r="M318" s="299" t="s">
        <v>4505</v>
      </c>
      <c r="N318" s="304" t="s">
        <v>4699</v>
      </c>
      <c r="O318" s="17" t="s">
        <v>4503</v>
      </c>
      <c r="P318" s="304" t="s">
        <v>6301</v>
      </c>
      <c r="Q318" s="304" t="s">
        <v>4417</v>
      </c>
      <c r="R318" s="304" t="s">
        <v>4417</v>
      </c>
      <c r="S318" s="304" t="s">
        <v>5787</v>
      </c>
      <c r="T318" s="64" t="s">
        <v>4417</v>
      </c>
      <c r="U318" s="64" t="s">
        <v>5787</v>
      </c>
      <c r="V318" s="64" t="s">
        <v>4417</v>
      </c>
      <c r="W318" s="64" t="s">
        <v>5787</v>
      </c>
      <c r="X318" s="304" t="s">
        <v>4417</v>
      </c>
      <c r="Y318" s="304" t="s">
        <v>5787</v>
      </c>
      <c r="Z318" s="304" t="s">
        <v>6039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69"/>
        <v>25</v>
      </c>
      <c r="AV318" s="16">
        <f t="shared" si="164"/>
        <v>25</v>
      </c>
      <c r="AW318" s="299" t="s">
        <v>5802</v>
      </c>
      <c r="AX318" s="304" t="s">
        <v>6122</v>
      </c>
      <c r="AY318" s="16" t="s">
        <v>6122</v>
      </c>
      <c r="AZ318" s="304">
        <v>20</v>
      </c>
      <c r="BA318" s="304">
        <f t="shared" si="162"/>
        <v>245</v>
      </c>
      <c r="BB318" s="16">
        <v>85</v>
      </c>
      <c r="BC318" s="16">
        <f t="shared" si="167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6197</v>
      </c>
      <c r="BI318" s="304" t="s">
        <v>6197</v>
      </c>
      <c r="BJ318" s="304">
        <v>2</v>
      </c>
      <c r="BK318" s="304">
        <v>4</v>
      </c>
      <c r="BL318" s="194" t="s">
        <v>5787</v>
      </c>
      <c r="BM318" s="195" t="s">
        <v>5787</v>
      </c>
      <c r="BN318" s="195" t="s">
        <v>5787</v>
      </c>
      <c r="BO318" s="195" t="s">
        <v>5787</v>
      </c>
      <c r="BP318" s="195" t="s">
        <v>5787</v>
      </c>
      <c r="BQ318" s="195" t="s">
        <v>5787</v>
      </c>
      <c r="BR318" s="195" t="s">
        <v>5787</v>
      </c>
      <c r="BS318" s="195" t="s">
        <v>5787</v>
      </c>
      <c r="BT318" s="194" t="s">
        <v>5787</v>
      </c>
      <c r="BU318" s="195" t="s">
        <v>5787</v>
      </c>
      <c r="BV318" s="195" t="s">
        <v>5787</v>
      </c>
      <c r="BW318" s="195" t="s">
        <v>5787</v>
      </c>
      <c r="BX318" s="195" t="s">
        <v>5787</v>
      </c>
      <c r="BY318" s="195" t="s">
        <v>5787</v>
      </c>
      <c r="BZ318" s="213" t="s">
        <v>5787</v>
      </c>
      <c r="CA318" s="195" t="s">
        <v>5787</v>
      </c>
      <c r="CB318" s="195" t="s">
        <v>5787</v>
      </c>
      <c r="CC318" s="195" t="s">
        <v>5787</v>
      </c>
      <c r="CD318" s="195" t="s">
        <v>5787</v>
      </c>
      <c r="CE318" s="195" t="s">
        <v>5787</v>
      </c>
      <c r="CF318" s="213" t="s">
        <v>5787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5787</v>
      </c>
      <c r="CZ318" s="199" t="s">
        <v>5787</v>
      </c>
      <c r="DA318" s="199" t="s">
        <v>5787</v>
      </c>
      <c r="DB318" s="200" t="s">
        <v>5787</v>
      </c>
      <c r="DC318" s="198" t="s">
        <v>5787</v>
      </c>
      <c r="DD318" s="199" t="s">
        <v>5787</v>
      </c>
      <c r="DE318" s="200" t="s">
        <v>5787</v>
      </c>
      <c r="DF318" s="273" t="s">
        <v>5787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5827</v>
      </c>
      <c r="DN318" s="304" t="s">
        <v>6046</v>
      </c>
      <c r="DO318" s="311" t="s">
        <v>6038</v>
      </c>
    </row>
    <row r="319" spans="1:119" ht="15.6" customHeight="1">
      <c r="A319" s="307">
        <v>314</v>
      </c>
      <c r="B319" s="317"/>
      <c r="C319" s="317"/>
      <c r="D319" s="320"/>
      <c r="E319" s="322"/>
      <c r="F319" s="317"/>
      <c r="G319" s="332"/>
      <c r="H319" s="332"/>
      <c r="I319" s="332"/>
      <c r="J319" s="286" t="s">
        <v>4564</v>
      </c>
      <c r="K319" s="307" t="s">
        <v>4380</v>
      </c>
      <c r="L319" s="305" t="s">
        <v>5787</v>
      </c>
      <c r="M319" s="307" t="s">
        <v>4505</v>
      </c>
      <c r="N319" s="305" t="s">
        <v>4699</v>
      </c>
      <c r="O319" s="18" t="s">
        <v>4503</v>
      </c>
      <c r="P319" s="305" t="s">
        <v>6301</v>
      </c>
      <c r="Q319" s="305" t="s">
        <v>4417</v>
      </c>
      <c r="R319" s="305" t="s">
        <v>4417</v>
      </c>
      <c r="S319" s="305" t="s">
        <v>5787</v>
      </c>
      <c r="T319" s="59" t="s">
        <v>4417</v>
      </c>
      <c r="U319" s="59" t="s">
        <v>5787</v>
      </c>
      <c r="V319" s="59" t="s">
        <v>4417</v>
      </c>
      <c r="W319" s="59" t="s">
        <v>5787</v>
      </c>
      <c r="X319" s="305" t="s">
        <v>4417</v>
      </c>
      <c r="Y319" s="305" t="s">
        <v>5787</v>
      </c>
      <c r="Z319" s="305" t="s">
        <v>6039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69"/>
        <v>25</v>
      </c>
      <c r="AV319" s="21">
        <f t="shared" si="164"/>
        <v>25</v>
      </c>
      <c r="AW319" s="307" t="s">
        <v>5802</v>
      </c>
      <c r="AX319" s="305" t="s">
        <v>6122</v>
      </c>
      <c r="AY319" s="21" t="s">
        <v>6122</v>
      </c>
      <c r="AZ319" s="305">
        <v>20</v>
      </c>
      <c r="BA319" s="305">
        <f t="shared" si="162"/>
        <v>245</v>
      </c>
      <c r="BB319" s="21">
        <v>85</v>
      </c>
      <c r="BC319" s="21">
        <f t="shared" si="167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6197</v>
      </c>
      <c r="BI319" s="305" t="s">
        <v>6197</v>
      </c>
      <c r="BJ319" s="305">
        <v>2</v>
      </c>
      <c r="BK319" s="305">
        <v>4</v>
      </c>
      <c r="BL319" s="196" t="s">
        <v>5787</v>
      </c>
      <c r="BM319" s="197" t="s">
        <v>5787</v>
      </c>
      <c r="BN319" s="197" t="s">
        <v>5787</v>
      </c>
      <c r="BO319" s="197" t="s">
        <v>5787</v>
      </c>
      <c r="BP319" s="197" t="s">
        <v>5787</v>
      </c>
      <c r="BQ319" s="197" t="s">
        <v>5787</v>
      </c>
      <c r="BR319" s="197" t="s">
        <v>5787</v>
      </c>
      <c r="BS319" s="197" t="s">
        <v>5787</v>
      </c>
      <c r="BT319" s="196" t="s">
        <v>5787</v>
      </c>
      <c r="BU319" s="197" t="s">
        <v>5787</v>
      </c>
      <c r="BV319" s="197" t="s">
        <v>5787</v>
      </c>
      <c r="BW319" s="197" t="s">
        <v>5787</v>
      </c>
      <c r="BX319" s="197" t="s">
        <v>5787</v>
      </c>
      <c r="BY319" s="197" t="s">
        <v>5787</v>
      </c>
      <c r="BZ319" s="212" t="s">
        <v>5787</v>
      </c>
      <c r="CA319" s="197" t="s">
        <v>5787</v>
      </c>
      <c r="CB319" s="197" t="s">
        <v>5787</v>
      </c>
      <c r="CC319" s="197" t="s">
        <v>5787</v>
      </c>
      <c r="CD319" s="197" t="s">
        <v>5787</v>
      </c>
      <c r="CE319" s="197" t="s">
        <v>5787</v>
      </c>
      <c r="CF319" s="212" t="s">
        <v>5787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5787</v>
      </c>
      <c r="CZ319" s="202" t="s">
        <v>5787</v>
      </c>
      <c r="DA319" s="202" t="s">
        <v>5787</v>
      </c>
      <c r="DB319" s="203" t="s">
        <v>5787</v>
      </c>
      <c r="DC319" s="201" t="s">
        <v>5787</v>
      </c>
      <c r="DD319" s="202" t="s">
        <v>5787</v>
      </c>
      <c r="DE319" s="203" t="s">
        <v>5787</v>
      </c>
      <c r="DF319" s="274" t="s">
        <v>5787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6040</v>
      </c>
      <c r="DN319" s="305" t="s">
        <v>6046</v>
      </c>
      <c r="DO319" s="312" t="s">
        <v>6038</v>
      </c>
    </row>
    <row r="320" spans="1:119" ht="15.6" customHeight="1">
      <c r="A320" s="307">
        <v>315</v>
      </c>
      <c r="B320" s="317"/>
      <c r="C320" s="317"/>
      <c r="D320" s="320"/>
      <c r="E320" s="322"/>
      <c r="F320" s="317"/>
      <c r="G320" s="332"/>
      <c r="H320" s="332"/>
      <c r="I320" s="332"/>
      <c r="J320" s="286" t="s">
        <v>4565</v>
      </c>
      <c r="K320" s="307" t="s">
        <v>4380</v>
      </c>
      <c r="L320" s="305" t="s">
        <v>5787</v>
      </c>
      <c r="M320" s="307" t="s">
        <v>4505</v>
      </c>
      <c r="N320" s="305" t="s">
        <v>4699</v>
      </c>
      <c r="O320" s="18" t="s">
        <v>4503</v>
      </c>
      <c r="P320" s="305" t="s">
        <v>6301</v>
      </c>
      <c r="Q320" s="305" t="s">
        <v>4417</v>
      </c>
      <c r="R320" s="305" t="s">
        <v>4417</v>
      </c>
      <c r="S320" s="305" t="s">
        <v>5787</v>
      </c>
      <c r="T320" s="59" t="s">
        <v>4417</v>
      </c>
      <c r="U320" s="59" t="s">
        <v>5787</v>
      </c>
      <c r="V320" s="59" t="s">
        <v>4417</v>
      </c>
      <c r="W320" s="59" t="s">
        <v>5787</v>
      </c>
      <c r="X320" s="305" t="s">
        <v>4417</v>
      </c>
      <c r="Y320" s="305" t="s">
        <v>5787</v>
      </c>
      <c r="Z320" s="305" t="s">
        <v>6039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69"/>
        <v>25</v>
      </c>
      <c r="AV320" s="21">
        <f t="shared" si="164"/>
        <v>25</v>
      </c>
      <c r="AW320" s="307" t="s">
        <v>5802</v>
      </c>
      <c r="AX320" s="305" t="s">
        <v>6122</v>
      </c>
      <c r="AY320" s="21" t="s">
        <v>6122</v>
      </c>
      <c r="AZ320" s="305">
        <v>20</v>
      </c>
      <c r="BA320" s="305">
        <f t="shared" si="162"/>
        <v>245</v>
      </c>
      <c r="BB320" s="21">
        <v>85</v>
      </c>
      <c r="BC320" s="21">
        <f t="shared" si="167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5787</v>
      </c>
      <c r="BM320" s="197" t="s">
        <v>5787</v>
      </c>
      <c r="BN320" s="197" t="s">
        <v>5787</v>
      </c>
      <c r="BO320" s="197" t="s">
        <v>5787</v>
      </c>
      <c r="BP320" s="197" t="s">
        <v>5787</v>
      </c>
      <c r="BQ320" s="197" t="s">
        <v>5787</v>
      </c>
      <c r="BR320" s="197" t="s">
        <v>5787</v>
      </c>
      <c r="BS320" s="197" t="s">
        <v>5787</v>
      </c>
      <c r="BT320" s="196" t="s">
        <v>5787</v>
      </c>
      <c r="BU320" s="197" t="s">
        <v>5787</v>
      </c>
      <c r="BV320" s="197" t="s">
        <v>5787</v>
      </c>
      <c r="BW320" s="197" t="s">
        <v>5787</v>
      </c>
      <c r="BX320" s="197" t="s">
        <v>5787</v>
      </c>
      <c r="BY320" s="197" t="s">
        <v>5787</v>
      </c>
      <c r="BZ320" s="212" t="s">
        <v>5787</v>
      </c>
      <c r="CA320" s="197" t="s">
        <v>5787</v>
      </c>
      <c r="CB320" s="197" t="s">
        <v>5787</v>
      </c>
      <c r="CC320" s="197" t="s">
        <v>5787</v>
      </c>
      <c r="CD320" s="197" t="s">
        <v>5787</v>
      </c>
      <c r="CE320" s="197" t="s">
        <v>5787</v>
      </c>
      <c r="CF320" s="212" t="s">
        <v>5787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5787</v>
      </c>
      <c r="CZ320" s="202" t="s">
        <v>5787</v>
      </c>
      <c r="DA320" s="202" t="s">
        <v>5787</v>
      </c>
      <c r="DB320" s="203" t="s">
        <v>5787</v>
      </c>
      <c r="DC320" s="201" t="s">
        <v>5787</v>
      </c>
      <c r="DD320" s="202" t="s">
        <v>5787</v>
      </c>
      <c r="DE320" s="203" t="s">
        <v>5787</v>
      </c>
      <c r="DF320" s="274" t="s">
        <v>5787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6040</v>
      </c>
      <c r="DN320" s="305" t="s">
        <v>6046</v>
      </c>
      <c r="DO320" s="312" t="s">
        <v>6038</v>
      </c>
    </row>
    <row r="321" spans="1:119" ht="15.6" customHeight="1" thickBot="1">
      <c r="A321" s="307">
        <v>316</v>
      </c>
      <c r="B321" s="318"/>
      <c r="C321" s="318"/>
      <c r="D321" s="329"/>
      <c r="E321" s="330"/>
      <c r="F321" s="318"/>
      <c r="G321" s="333"/>
      <c r="H321" s="333"/>
      <c r="I321" s="333"/>
      <c r="J321" s="286" t="s">
        <v>4566</v>
      </c>
      <c r="K321" s="307" t="s">
        <v>4380</v>
      </c>
      <c r="L321" s="305" t="s">
        <v>5787</v>
      </c>
      <c r="M321" s="307" t="s">
        <v>4505</v>
      </c>
      <c r="N321" s="305" t="s">
        <v>4699</v>
      </c>
      <c r="O321" s="18" t="s">
        <v>4503</v>
      </c>
      <c r="P321" s="305" t="s">
        <v>6301</v>
      </c>
      <c r="Q321" s="305" t="s">
        <v>4417</v>
      </c>
      <c r="R321" s="305" t="s">
        <v>4417</v>
      </c>
      <c r="S321" s="305" t="s">
        <v>5787</v>
      </c>
      <c r="T321" s="59" t="s">
        <v>4417</v>
      </c>
      <c r="U321" s="59" t="s">
        <v>5787</v>
      </c>
      <c r="V321" s="59" t="s">
        <v>4417</v>
      </c>
      <c r="W321" s="59" t="s">
        <v>5787</v>
      </c>
      <c r="X321" s="305" t="s">
        <v>4417</v>
      </c>
      <c r="Y321" s="305" t="s">
        <v>5787</v>
      </c>
      <c r="Z321" s="305" t="s">
        <v>6039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69"/>
        <v>25</v>
      </c>
      <c r="AV321" s="21">
        <f t="shared" si="164"/>
        <v>25</v>
      </c>
      <c r="AW321" s="307" t="s">
        <v>5802</v>
      </c>
      <c r="AX321" s="305" t="s">
        <v>6122</v>
      </c>
      <c r="AY321" s="21" t="s">
        <v>6122</v>
      </c>
      <c r="AZ321" s="305">
        <v>20</v>
      </c>
      <c r="BA321" s="305">
        <f t="shared" si="162"/>
        <v>245</v>
      </c>
      <c r="BB321" s="21">
        <v>85</v>
      </c>
      <c r="BC321" s="21">
        <f t="shared" si="167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5787</v>
      </c>
      <c r="BM321" s="197" t="s">
        <v>5787</v>
      </c>
      <c r="BN321" s="197" t="s">
        <v>5787</v>
      </c>
      <c r="BO321" s="197" t="s">
        <v>5787</v>
      </c>
      <c r="BP321" s="197" t="s">
        <v>5787</v>
      </c>
      <c r="BQ321" s="197" t="s">
        <v>5787</v>
      </c>
      <c r="BR321" s="197" t="s">
        <v>5787</v>
      </c>
      <c r="BS321" s="197" t="s">
        <v>5787</v>
      </c>
      <c r="BT321" s="196" t="s">
        <v>5787</v>
      </c>
      <c r="BU321" s="197" t="s">
        <v>5787</v>
      </c>
      <c r="BV321" s="197" t="s">
        <v>5787</v>
      </c>
      <c r="BW321" s="197" t="s">
        <v>5787</v>
      </c>
      <c r="BX321" s="197" t="s">
        <v>5787</v>
      </c>
      <c r="BY321" s="197" t="s">
        <v>5787</v>
      </c>
      <c r="BZ321" s="212" t="s">
        <v>5787</v>
      </c>
      <c r="CA321" s="197" t="s">
        <v>5787</v>
      </c>
      <c r="CB321" s="197" t="s">
        <v>5787</v>
      </c>
      <c r="CC321" s="197" t="s">
        <v>5787</v>
      </c>
      <c r="CD321" s="197" t="s">
        <v>5787</v>
      </c>
      <c r="CE321" s="197" t="s">
        <v>5787</v>
      </c>
      <c r="CF321" s="212" t="s">
        <v>5787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5787</v>
      </c>
      <c r="CZ321" s="202" t="s">
        <v>5787</v>
      </c>
      <c r="DA321" s="202" t="s">
        <v>5787</v>
      </c>
      <c r="DB321" s="203" t="s">
        <v>5787</v>
      </c>
      <c r="DC321" s="201" t="s">
        <v>5787</v>
      </c>
      <c r="DD321" s="202" t="s">
        <v>5787</v>
      </c>
      <c r="DE321" s="203" t="s">
        <v>5787</v>
      </c>
      <c r="DF321" s="274" t="s">
        <v>5787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5827</v>
      </c>
      <c r="DN321" s="305" t="s">
        <v>6046</v>
      </c>
      <c r="DO321" s="312" t="s">
        <v>6038</v>
      </c>
    </row>
    <row r="322" spans="1:119" ht="15.6" customHeight="1">
      <c r="A322" s="299">
        <v>317</v>
      </c>
      <c r="B322" s="316">
        <v>48</v>
      </c>
      <c r="C322" s="316">
        <v>2013</v>
      </c>
      <c r="D322" s="340" t="s">
        <v>5647</v>
      </c>
      <c r="E322" s="343" t="s">
        <v>5651</v>
      </c>
      <c r="F322" s="316">
        <v>7</v>
      </c>
      <c r="G322" s="331" t="s">
        <v>5908</v>
      </c>
      <c r="H322" s="331" t="s">
        <v>5897</v>
      </c>
      <c r="I322" s="331" t="s">
        <v>6244</v>
      </c>
      <c r="J322" s="284" t="s">
        <v>4508</v>
      </c>
      <c r="K322" s="299" t="s">
        <v>4380</v>
      </c>
      <c r="L322" s="304" t="s">
        <v>5787</v>
      </c>
      <c r="M322" s="299" t="s">
        <v>4505</v>
      </c>
      <c r="N322" s="304" t="s">
        <v>4699</v>
      </c>
      <c r="O322" s="17" t="s">
        <v>4503</v>
      </c>
      <c r="P322" s="304" t="s">
        <v>6301</v>
      </c>
      <c r="Q322" s="304" t="s">
        <v>4467</v>
      </c>
      <c r="R322" s="304" t="s">
        <v>4417</v>
      </c>
      <c r="S322" s="304" t="s">
        <v>5787</v>
      </c>
      <c r="T322" s="64" t="s">
        <v>4417</v>
      </c>
      <c r="U322" s="64" t="s">
        <v>5787</v>
      </c>
      <c r="V322" s="64" t="s">
        <v>4417</v>
      </c>
      <c r="W322" s="64" t="s">
        <v>5787</v>
      </c>
      <c r="X322" s="304" t="s">
        <v>4417</v>
      </c>
      <c r="Y322" s="304" t="s">
        <v>5787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69"/>
        <v>20.300000000000011</v>
      </c>
      <c r="AV322" s="16">
        <f t="shared" si="164"/>
        <v>20.300000000000011</v>
      </c>
      <c r="AW322" s="299" t="s">
        <v>5648</v>
      </c>
      <c r="AX322" s="30" t="s">
        <v>5653</v>
      </c>
      <c r="AY322" s="31">
        <v>57.192744999999995</v>
      </c>
      <c r="AZ322" s="304">
        <v>16</v>
      </c>
      <c r="BA322" s="304">
        <f t="shared" si="162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6197</v>
      </c>
      <c r="BI322" s="304" t="s">
        <v>6197</v>
      </c>
      <c r="BJ322" s="304">
        <v>2</v>
      </c>
      <c r="BK322" s="17">
        <v>6</v>
      </c>
      <c r="BL322" s="194" t="s">
        <v>5787</v>
      </c>
      <c r="BM322" s="195" t="s">
        <v>5787</v>
      </c>
      <c r="BN322" s="195" t="s">
        <v>5787</v>
      </c>
      <c r="BO322" s="195" t="s">
        <v>5787</v>
      </c>
      <c r="BP322" s="195" t="s">
        <v>5787</v>
      </c>
      <c r="BQ322" s="195" t="s">
        <v>5787</v>
      </c>
      <c r="BR322" s="195" t="s">
        <v>5787</v>
      </c>
      <c r="BS322" s="195" t="s">
        <v>5787</v>
      </c>
      <c r="BT322" s="194" t="s">
        <v>5787</v>
      </c>
      <c r="BU322" s="195" t="s">
        <v>5787</v>
      </c>
      <c r="BV322" s="195" t="s">
        <v>5787</v>
      </c>
      <c r="BW322" s="195" t="s">
        <v>5787</v>
      </c>
      <c r="BX322" s="195" t="s">
        <v>5787</v>
      </c>
      <c r="BY322" s="195" t="s">
        <v>5787</v>
      </c>
      <c r="BZ322" s="213" t="s">
        <v>5787</v>
      </c>
      <c r="CA322" s="195" t="s">
        <v>5787</v>
      </c>
      <c r="CB322" s="195" t="s">
        <v>5787</v>
      </c>
      <c r="CC322" s="195" t="s">
        <v>5787</v>
      </c>
      <c r="CD322" s="195" t="s">
        <v>5787</v>
      </c>
      <c r="CE322" s="195" t="s">
        <v>5787</v>
      </c>
      <c r="CF322" s="213" t="s">
        <v>5787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5649</v>
      </c>
      <c r="CZ322" s="16">
        <v>40</v>
      </c>
      <c r="DA322" s="31">
        <v>2.5</v>
      </c>
      <c r="DB322" s="65">
        <v>35000</v>
      </c>
      <c r="DC322" s="198" t="s">
        <v>5787</v>
      </c>
      <c r="DD322" s="199" t="s">
        <v>5787</v>
      </c>
      <c r="DE322" s="200" t="s">
        <v>5787</v>
      </c>
      <c r="DF322" s="273" t="s">
        <v>5787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5652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17"/>
      <c r="C323" s="317"/>
      <c r="D323" s="341"/>
      <c r="E323" s="344"/>
      <c r="F323" s="317"/>
      <c r="G323" s="332"/>
      <c r="H323" s="332"/>
      <c r="I323" s="332"/>
      <c r="J323" s="286" t="s">
        <v>4394</v>
      </c>
      <c r="K323" s="307" t="s">
        <v>4380</v>
      </c>
      <c r="L323" s="305" t="s">
        <v>5787</v>
      </c>
      <c r="M323" s="307" t="s">
        <v>4505</v>
      </c>
      <c r="N323" s="305" t="s">
        <v>4699</v>
      </c>
      <c r="O323" s="18" t="s">
        <v>4503</v>
      </c>
      <c r="P323" s="305" t="s">
        <v>6301</v>
      </c>
      <c r="Q323" s="305" t="s">
        <v>4467</v>
      </c>
      <c r="R323" s="305" t="s">
        <v>4417</v>
      </c>
      <c r="S323" s="305" t="s">
        <v>5787</v>
      </c>
      <c r="T323" s="59" t="s">
        <v>4417</v>
      </c>
      <c r="U323" s="59" t="s">
        <v>5787</v>
      </c>
      <c r="V323" s="59" t="s">
        <v>4417</v>
      </c>
      <c r="W323" s="59" t="s">
        <v>5787</v>
      </c>
      <c r="X323" s="305" t="s">
        <v>4417</v>
      </c>
      <c r="Y323" s="305" t="s">
        <v>5787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5483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9"/>
        <v>20.099999999999994</v>
      </c>
      <c r="AV323" s="21">
        <f t="shared" si="164"/>
        <v>20.099999999999994</v>
      </c>
      <c r="AW323" s="307" t="s">
        <v>5648</v>
      </c>
      <c r="AX323" s="32" t="s">
        <v>5653</v>
      </c>
      <c r="AY323" s="33">
        <v>54.875424999999993</v>
      </c>
      <c r="AZ323" s="305">
        <v>16</v>
      </c>
      <c r="BA323" s="305">
        <f t="shared" si="162"/>
        <v>157</v>
      </c>
      <c r="BB323" s="21">
        <f t="shared" ref="BB323:BB328" si="170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6197</v>
      </c>
      <c r="BI323" s="305" t="s">
        <v>6197</v>
      </c>
      <c r="BJ323" s="305">
        <v>2</v>
      </c>
      <c r="BK323" s="18">
        <v>6</v>
      </c>
      <c r="BL323" s="196" t="s">
        <v>5787</v>
      </c>
      <c r="BM323" s="197" t="s">
        <v>5787</v>
      </c>
      <c r="BN323" s="197" t="s">
        <v>5787</v>
      </c>
      <c r="BO323" s="197" t="s">
        <v>5787</v>
      </c>
      <c r="BP323" s="197" t="s">
        <v>5787</v>
      </c>
      <c r="BQ323" s="197" t="s">
        <v>5787</v>
      </c>
      <c r="BR323" s="197" t="s">
        <v>5787</v>
      </c>
      <c r="BS323" s="197" t="s">
        <v>5787</v>
      </c>
      <c r="BT323" s="196" t="s">
        <v>5787</v>
      </c>
      <c r="BU323" s="197" t="s">
        <v>5787</v>
      </c>
      <c r="BV323" s="197" t="s">
        <v>5787</v>
      </c>
      <c r="BW323" s="197" t="s">
        <v>5787</v>
      </c>
      <c r="BX323" s="197" t="s">
        <v>5787</v>
      </c>
      <c r="BY323" s="197" t="s">
        <v>5787</v>
      </c>
      <c r="BZ323" s="212" t="s">
        <v>5787</v>
      </c>
      <c r="CA323" s="197" t="s">
        <v>5787</v>
      </c>
      <c r="CB323" s="197" t="s">
        <v>5787</v>
      </c>
      <c r="CC323" s="197" t="s">
        <v>5787</v>
      </c>
      <c r="CD323" s="197" t="s">
        <v>5787</v>
      </c>
      <c r="CE323" s="197" t="s">
        <v>5787</v>
      </c>
      <c r="CF323" s="212" t="s">
        <v>5787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1">1.1*CT323</f>
        <v>390.50000000000006</v>
      </c>
      <c r="CV323" s="21">
        <v>470</v>
      </c>
      <c r="CW323" s="21">
        <f t="shared" si="171"/>
        <v>517</v>
      </c>
      <c r="CX323" s="60">
        <v>200000</v>
      </c>
      <c r="CY323" s="307" t="s">
        <v>5649</v>
      </c>
      <c r="CZ323" s="21">
        <v>45</v>
      </c>
      <c r="DA323" s="33">
        <v>2.5</v>
      </c>
      <c r="DB323" s="66">
        <v>35000</v>
      </c>
      <c r="DC323" s="201" t="s">
        <v>5787</v>
      </c>
      <c r="DD323" s="202" t="s">
        <v>5787</v>
      </c>
      <c r="DE323" s="203" t="s">
        <v>5787</v>
      </c>
      <c r="DF323" s="274" t="s">
        <v>5787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5652</v>
      </c>
      <c r="DN323" s="305" t="s">
        <v>4432</v>
      </c>
      <c r="DO323" s="312" t="s">
        <v>4562</v>
      </c>
    </row>
    <row r="324" spans="1:119">
      <c r="A324" s="307">
        <v>319</v>
      </c>
      <c r="B324" s="317"/>
      <c r="C324" s="317"/>
      <c r="D324" s="341"/>
      <c r="E324" s="344"/>
      <c r="F324" s="317"/>
      <c r="G324" s="332"/>
      <c r="H324" s="332"/>
      <c r="I324" s="332"/>
      <c r="J324" s="286" t="s">
        <v>4396</v>
      </c>
      <c r="K324" s="307" t="s">
        <v>4380</v>
      </c>
      <c r="L324" s="305" t="s">
        <v>5787</v>
      </c>
      <c r="M324" s="307" t="s">
        <v>4505</v>
      </c>
      <c r="N324" s="305" t="s">
        <v>4699</v>
      </c>
      <c r="O324" s="18" t="s">
        <v>4503</v>
      </c>
      <c r="P324" s="305" t="s">
        <v>6301</v>
      </c>
      <c r="Q324" s="305" t="s">
        <v>4467</v>
      </c>
      <c r="R324" s="305" t="s">
        <v>4417</v>
      </c>
      <c r="S324" s="305" t="s">
        <v>5787</v>
      </c>
      <c r="T324" s="59" t="s">
        <v>4417</v>
      </c>
      <c r="U324" s="59" t="s">
        <v>5787</v>
      </c>
      <c r="V324" s="59" t="s">
        <v>4417</v>
      </c>
      <c r="W324" s="59" t="s">
        <v>5787</v>
      </c>
      <c r="X324" s="305" t="s">
        <v>4417</v>
      </c>
      <c r="Y324" s="305" t="s">
        <v>5787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69"/>
        <v>20.099999999999994</v>
      </c>
      <c r="AV324" s="21">
        <f t="shared" si="164"/>
        <v>20.099999999999994</v>
      </c>
      <c r="AW324" s="307" t="s">
        <v>5648</v>
      </c>
      <c r="AX324" s="32" t="s">
        <v>5653</v>
      </c>
      <c r="AY324" s="33">
        <v>54.714500000000001</v>
      </c>
      <c r="AZ324" s="305">
        <v>16</v>
      </c>
      <c r="BA324" s="305">
        <f t="shared" si="162"/>
        <v>157</v>
      </c>
      <c r="BB324" s="21">
        <f t="shared" si="170"/>
        <v>81</v>
      </c>
      <c r="BC324" s="21">
        <f t="shared" ref="BC324:BC328" si="172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6197</v>
      </c>
      <c r="BI324" s="305" t="s">
        <v>6197</v>
      </c>
      <c r="BJ324" s="305">
        <v>2</v>
      </c>
      <c r="BK324" s="18">
        <v>6</v>
      </c>
      <c r="BL324" s="196" t="s">
        <v>5787</v>
      </c>
      <c r="BM324" s="197" t="s">
        <v>5787</v>
      </c>
      <c r="BN324" s="197" t="s">
        <v>5787</v>
      </c>
      <c r="BO324" s="197" t="s">
        <v>5787</v>
      </c>
      <c r="BP324" s="197" t="s">
        <v>5787</v>
      </c>
      <c r="BQ324" s="197" t="s">
        <v>5787</v>
      </c>
      <c r="BR324" s="197" t="s">
        <v>5787</v>
      </c>
      <c r="BS324" s="197" t="s">
        <v>5787</v>
      </c>
      <c r="BT324" s="196" t="s">
        <v>5787</v>
      </c>
      <c r="BU324" s="197" t="s">
        <v>5787</v>
      </c>
      <c r="BV324" s="197" t="s">
        <v>5787</v>
      </c>
      <c r="BW324" s="197" t="s">
        <v>5787</v>
      </c>
      <c r="BX324" s="197" t="s">
        <v>5787</v>
      </c>
      <c r="BY324" s="197" t="s">
        <v>5787</v>
      </c>
      <c r="BZ324" s="212" t="s">
        <v>5787</v>
      </c>
      <c r="CA324" s="197" t="s">
        <v>5787</v>
      </c>
      <c r="CB324" s="197" t="s">
        <v>5787</v>
      </c>
      <c r="CC324" s="197" t="s">
        <v>5787</v>
      </c>
      <c r="CD324" s="197" t="s">
        <v>5787</v>
      </c>
      <c r="CE324" s="197" t="s">
        <v>5787</v>
      </c>
      <c r="CF324" s="212" t="s">
        <v>5787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1"/>
        <v>390.50000000000006</v>
      </c>
      <c r="CV324" s="21">
        <v>470</v>
      </c>
      <c r="CW324" s="21">
        <f t="shared" si="171"/>
        <v>517</v>
      </c>
      <c r="CX324" s="60">
        <v>200000</v>
      </c>
      <c r="CY324" s="307" t="s">
        <v>5649</v>
      </c>
      <c r="CZ324" s="21">
        <v>39</v>
      </c>
      <c r="DA324" s="33">
        <v>2.5</v>
      </c>
      <c r="DB324" s="66">
        <v>35000</v>
      </c>
      <c r="DC324" s="201" t="s">
        <v>5787</v>
      </c>
      <c r="DD324" s="202" t="s">
        <v>5787</v>
      </c>
      <c r="DE324" s="203" t="s">
        <v>5787</v>
      </c>
      <c r="DF324" s="274" t="s">
        <v>5787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5652</v>
      </c>
      <c r="DN324" s="305" t="s">
        <v>4432</v>
      </c>
      <c r="DO324" s="312" t="s">
        <v>4562</v>
      </c>
    </row>
    <row r="325" spans="1:119">
      <c r="A325" s="307">
        <v>320</v>
      </c>
      <c r="B325" s="317"/>
      <c r="C325" s="317"/>
      <c r="D325" s="341"/>
      <c r="E325" s="344"/>
      <c r="F325" s="317"/>
      <c r="G325" s="332"/>
      <c r="H325" s="332"/>
      <c r="I325" s="332"/>
      <c r="J325" s="286" t="s">
        <v>4397</v>
      </c>
      <c r="K325" s="307" t="s">
        <v>4380</v>
      </c>
      <c r="L325" s="305" t="s">
        <v>5787</v>
      </c>
      <c r="M325" s="307" t="s">
        <v>4505</v>
      </c>
      <c r="N325" s="305" t="s">
        <v>4699</v>
      </c>
      <c r="O325" s="18" t="s">
        <v>4503</v>
      </c>
      <c r="P325" s="305" t="s">
        <v>6301</v>
      </c>
      <c r="Q325" s="305" t="s">
        <v>4467</v>
      </c>
      <c r="R325" s="305" t="s">
        <v>4417</v>
      </c>
      <c r="S325" s="305" t="s">
        <v>5787</v>
      </c>
      <c r="T325" s="59" t="s">
        <v>4417</v>
      </c>
      <c r="U325" s="59" t="s">
        <v>5787</v>
      </c>
      <c r="V325" s="59" t="s">
        <v>4417</v>
      </c>
      <c r="W325" s="59" t="s">
        <v>5787</v>
      </c>
      <c r="X325" s="305" t="s">
        <v>4417</v>
      </c>
      <c r="Y325" s="305" t="s">
        <v>5787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69"/>
        <v>20.300000000000011</v>
      </c>
      <c r="AV325" s="21">
        <f t="shared" si="164"/>
        <v>20.300000000000011</v>
      </c>
      <c r="AW325" s="307" t="s">
        <v>5648</v>
      </c>
      <c r="AX325" s="32" t="s">
        <v>5653</v>
      </c>
      <c r="AY325" s="33">
        <v>57.064004999999995</v>
      </c>
      <c r="AZ325" s="305">
        <v>16</v>
      </c>
      <c r="BA325" s="305">
        <f t="shared" si="162"/>
        <v>157</v>
      </c>
      <c r="BB325" s="21">
        <f t="shared" si="170"/>
        <v>86.000000000000014</v>
      </c>
      <c r="BC325" s="21">
        <f t="shared" si="172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6197</v>
      </c>
      <c r="BI325" s="305" t="s">
        <v>6197</v>
      </c>
      <c r="BJ325" s="305">
        <v>2</v>
      </c>
      <c r="BK325" s="18">
        <v>6</v>
      </c>
      <c r="BL325" s="196" t="s">
        <v>5787</v>
      </c>
      <c r="BM325" s="197" t="s">
        <v>5787</v>
      </c>
      <c r="BN325" s="197" t="s">
        <v>5787</v>
      </c>
      <c r="BO325" s="197" t="s">
        <v>5787</v>
      </c>
      <c r="BP325" s="197" t="s">
        <v>5787</v>
      </c>
      <c r="BQ325" s="197" t="s">
        <v>5787</v>
      </c>
      <c r="BR325" s="197" t="s">
        <v>5787</v>
      </c>
      <c r="BS325" s="197" t="s">
        <v>5787</v>
      </c>
      <c r="BT325" s="196" t="s">
        <v>5787</v>
      </c>
      <c r="BU325" s="197" t="s">
        <v>5787</v>
      </c>
      <c r="BV325" s="197" t="s">
        <v>5787</v>
      </c>
      <c r="BW325" s="197" t="s">
        <v>5787</v>
      </c>
      <c r="BX325" s="197" t="s">
        <v>5787</v>
      </c>
      <c r="BY325" s="197" t="s">
        <v>5787</v>
      </c>
      <c r="BZ325" s="212" t="s">
        <v>5787</v>
      </c>
      <c r="CA325" s="197" t="s">
        <v>5787</v>
      </c>
      <c r="CB325" s="197" t="s">
        <v>5787</v>
      </c>
      <c r="CC325" s="197" t="s">
        <v>5787</v>
      </c>
      <c r="CD325" s="197" t="s">
        <v>5787</v>
      </c>
      <c r="CE325" s="197" t="s">
        <v>5787</v>
      </c>
      <c r="CF325" s="212" t="s">
        <v>5787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1"/>
        <v>390.50000000000006</v>
      </c>
      <c r="CV325" s="21">
        <v>470</v>
      </c>
      <c r="CW325" s="21">
        <f t="shared" si="171"/>
        <v>517</v>
      </c>
      <c r="CX325" s="60">
        <v>200000</v>
      </c>
      <c r="CY325" s="307" t="s">
        <v>5649</v>
      </c>
      <c r="CZ325" s="21">
        <v>40</v>
      </c>
      <c r="DA325" s="33">
        <v>2.5</v>
      </c>
      <c r="DB325" s="66">
        <v>35000</v>
      </c>
      <c r="DC325" s="201" t="s">
        <v>5787</v>
      </c>
      <c r="DD325" s="202" t="s">
        <v>5787</v>
      </c>
      <c r="DE325" s="203" t="s">
        <v>5787</v>
      </c>
      <c r="DF325" s="274" t="s">
        <v>5787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5652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17"/>
      <c r="C326" s="317"/>
      <c r="D326" s="341"/>
      <c r="E326" s="344"/>
      <c r="F326" s="317"/>
      <c r="G326" s="332"/>
      <c r="H326" s="332"/>
      <c r="I326" s="332"/>
      <c r="J326" s="286" t="s">
        <v>4398</v>
      </c>
      <c r="K326" s="307" t="s">
        <v>4380</v>
      </c>
      <c r="L326" s="305" t="s">
        <v>5787</v>
      </c>
      <c r="M326" s="307" t="s">
        <v>4505</v>
      </c>
      <c r="N326" s="305" t="s">
        <v>4699</v>
      </c>
      <c r="O326" s="18" t="s">
        <v>4503</v>
      </c>
      <c r="P326" s="305" t="s">
        <v>6301</v>
      </c>
      <c r="Q326" s="305" t="s">
        <v>4467</v>
      </c>
      <c r="R326" s="305" t="s">
        <v>4417</v>
      </c>
      <c r="S326" s="305" t="s">
        <v>5787</v>
      </c>
      <c r="T326" s="59" t="s">
        <v>4417</v>
      </c>
      <c r="U326" s="59" t="s">
        <v>5787</v>
      </c>
      <c r="V326" s="59" t="s">
        <v>4417</v>
      </c>
      <c r="W326" s="59" t="s">
        <v>5787</v>
      </c>
      <c r="X326" s="305" t="s">
        <v>4417</v>
      </c>
      <c r="Y326" s="305" t="s">
        <v>5787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69"/>
        <v>20.099999999999994</v>
      </c>
      <c r="AV326" s="21">
        <f t="shared" si="164"/>
        <v>20.099999999999994</v>
      </c>
      <c r="AW326" s="307" t="s">
        <v>5648</v>
      </c>
      <c r="AX326" s="32" t="s">
        <v>5653</v>
      </c>
      <c r="AY326" s="33">
        <v>48.374054999999998</v>
      </c>
      <c r="AZ326" s="305">
        <v>16</v>
      </c>
      <c r="BA326" s="305">
        <f t="shared" si="162"/>
        <v>157</v>
      </c>
      <c r="BB326" s="21">
        <f t="shared" si="170"/>
        <v>81</v>
      </c>
      <c r="BC326" s="21">
        <f t="shared" si="172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6197</v>
      </c>
      <c r="BI326" s="305" t="s">
        <v>6197</v>
      </c>
      <c r="BJ326" s="305">
        <v>2</v>
      </c>
      <c r="BK326" s="18">
        <v>6</v>
      </c>
      <c r="BL326" s="196" t="s">
        <v>5787</v>
      </c>
      <c r="BM326" s="197" t="s">
        <v>5787</v>
      </c>
      <c r="BN326" s="197" t="s">
        <v>5787</v>
      </c>
      <c r="BO326" s="197" t="s">
        <v>5787</v>
      </c>
      <c r="BP326" s="197" t="s">
        <v>5787</v>
      </c>
      <c r="BQ326" s="197" t="s">
        <v>5787</v>
      </c>
      <c r="BR326" s="197" t="s">
        <v>5787</v>
      </c>
      <c r="BS326" s="197" t="s">
        <v>5787</v>
      </c>
      <c r="BT326" s="196" t="s">
        <v>5787</v>
      </c>
      <c r="BU326" s="197" t="s">
        <v>5787</v>
      </c>
      <c r="BV326" s="197" t="s">
        <v>5787</v>
      </c>
      <c r="BW326" s="197" t="s">
        <v>5787</v>
      </c>
      <c r="BX326" s="197" t="s">
        <v>5787</v>
      </c>
      <c r="BY326" s="197" t="s">
        <v>5787</v>
      </c>
      <c r="BZ326" s="212" t="s">
        <v>5787</v>
      </c>
      <c r="CA326" s="197" t="s">
        <v>5787</v>
      </c>
      <c r="CB326" s="197" t="s">
        <v>5787</v>
      </c>
      <c r="CC326" s="197" t="s">
        <v>5787</v>
      </c>
      <c r="CD326" s="197" t="s">
        <v>5787</v>
      </c>
      <c r="CE326" s="197" t="s">
        <v>5787</v>
      </c>
      <c r="CF326" s="212" t="s">
        <v>5787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1"/>
        <v>390.50000000000006</v>
      </c>
      <c r="CV326" s="21">
        <v>470</v>
      </c>
      <c r="CW326" s="21">
        <f t="shared" si="171"/>
        <v>517</v>
      </c>
      <c r="CX326" s="60">
        <v>200000</v>
      </c>
      <c r="CY326" s="307" t="s">
        <v>5649</v>
      </c>
      <c r="CZ326" s="21">
        <v>42</v>
      </c>
      <c r="DA326" s="33">
        <v>2.5</v>
      </c>
      <c r="DB326" s="66">
        <v>35000</v>
      </c>
      <c r="DC326" s="201" t="s">
        <v>5787</v>
      </c>
      <c r="DD326" s="202" t="s">
        <v>5787</v>
      </c>
      <c r="DE326" s="203" t="s">
        <v>5787</v>
      </c>
      <c r="DF326" s="274" t="s">
        <v>5787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5652</v>
      </c>
      <c r="DN326" s="305" t="s">
        <v>4432</v>
      </c>
      <c r="DO326" s="312" t="s">
        <v>4562</v>
      </c>
    </row>
    <row r="327" spans="1:119">
      <c r="A327" s="307">
        <v>322</v>
      </c>
      <c r="B327" s="317"/>
      <c r="C327" s="317"/>
      <c r="D327" s="341"/>
      <c r="E327" s="344"/>
      <c r="F327" s="317"/>
      <c r="G327" s="332"/>
      <c r="H327" s="332"/>
      <c r="I327" s="332"/>
      <c r="J327" s="286" t="s">
        <v>4399</v>
      </c>
      <c r="K327" s="307" t="s">
        <v>4380</v>
      </c>
      <c r="L327" s="305" t="s">
        <v>5787</v>
      </c>
      <c r="M327" s="307" t="s">
        <v>4505</v>
      </c>
      <c r="N327" s="305" t="s">
        <v>4699</v>
      </c>
      <c r="O327" s="18" t="s">
        <v>4503</v>
      </c>
      <c r="P327" s="305" t="s">
        <v>6301</v>
      </c>
      <c r="Q327" s="305" t="s">
        <v>4467</v>
      </c>
      <c r="R327" s="305" t="s">
        <v>4417</v>
      </c>
      <c r="S327" s="305" t="s">
        <v>5787</v>
      </c>
      <c r="T327" s="59" t="s">
        <v>4417</v>
      </c>
      <c r="U327" s="59" t="s">
        <v>5787</v>
      </c>
      <c r="V327" s="59" t="s">
        <v>4417</v>
      </c>
      <c r="W327" s="59" t="s">
        <v>5787</v>
      </c>
      <c r="X327" s="305" t="s">
        <v>4417</v>
      </c>
      <c r="Y327" s="305" t="s">
        <v>5787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5483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69"/>
        <v>20.300000000000011</v>
      </c>
      <c r="AV327" s="21">
        <f t="shared" si="164"/>
        <v>20.300000000000011</v>
      </c>
      <c r="AW327" s="307" t="s">
        <v>5648</v>
      </c>
      <c r="AX327" s="32" t="s">
        <v>5653</v>
      </c>
      <c r="AY327" s="33">
        <v>61.602090000000004</v>
      </c>
      <c r="AZ327" s="305">
        <v>16</v>
      </c>
      <c r="BA327" s="305">
        <f t="shared" si="162"/>
        <v>157</v>
      </c>
      <c r="BB327" s="21">
        <f t="shared" si="170"/>
        <v>86.000000000000014</v>
      </c>
      <c r="BC327" s="21">
        <f t="shared" si="172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6197</v>
      </c>
      <c r="BI327" s="305" t="s">
        <v>6197</v>
      </c>
      <c r="BJ327" s="305">
        <v>2</v>
      </c>
      <c r="BK327" s="18">
        <v>6</v>
      </c>
      <c r="BL327" s="196" t="s">
        <v>5787</v>
      </c>
      <c r="BM327" s="197" t="s">
        <v>5787</v>
      </c>
      <c r="BN327" s="197" t="s">
        <v>5787</v>
      </c>
      <c r="BO327" s="197" t="s">
        <v>5787</v>
      </c>
      <c r="BP327" s="197" t="s">
        <v>5787</v>
      </c>
      <c r="BQ327" s="197" t="s">
        <v>5787</v>
      </c>
      <c r="BR327" s="197" t="s">
        <v>5787</v>
      </c>
      <c r="BS327" s="197" t="s">
        <v>5787</v>
      </c>
      <c r="BT327" s="196" t="s">
        <v>5787</v>
      </c>
      <c r="BU327" s="197" t="s">
        <v>5787</v>
      </c>
      <c r="BV327" s="197" t="s">
        <v>5787</v>
      </c>
      <c r="BW327" s="197" t="s">
        <v>5787</v>
      </c>
      <c r="BX327" s="197" t="s">
        <v>5787</v>
      </c>
      <c r="BY327" s="197" t="s">
        <v>5787</v>
      </c>
      <c r="BZ327" s="212" t="s">
        <v>5787</v>
      </c>
      <c r="CA327" s="197" t="s">
        <v>5787</v>
      </c>
      <c r="CB327" s="197" t="s">
        <v>5787</v>
      </c>
      <c r="CC327" s="197" t="s">
        <v>5787</v>
      </c>
      <c r="CD327" s="197" t="s">
        <v>5787</v>
      </c>
      <c r="CE327" s="197" t="s">
        <v>5787</v>
      </c>
      <c r="CF327" s="212" t="s">
        <v>5787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1"/>
        <v>390.50000000000006</v>
      </c>
      <c r="CV327" s="21">
        <v>470</v>
      </c>
      <c r="CW327" s="21">
        <f t="shared" si="171"/>
        <v>517</v>
      </c>
      <c r="CX327" s="60">
        <v>200000</v>
      </c>
      <c r="CY327" s="307" t="s">
        <v>5649</v>
      </c>
      <c r="CZ327" s="63">
        <v>40</v>
      </c>
      <c r="DA327" s="33">
        <v>2.5</v>
      </c>
      <c r="DB327" s="66">
        <v>35000</v>
      </c>
      <c r="DC327" s="201" t="s">
        <v>5787</v>
      </c>
      <c r="DD327" s="202" t="s">
        <v>5787</v>
      </c>
      <c r="DE327" s="203" t="s">
        <v>5787</v>
      </c>
      <c r="DF327" s="274" t="s">
        <v>5787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5652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18"/>
      <c r="C328" s="318"/>
      <c r="D328" s="342"/>
      <c r="E328" s="345"/>
      <c r="F328" s="318"/>
      <c r="G328" s="333"/>
      <c r="H328" s="333"/>
      <c r="I328" s="333"/>
      <c r="J328" s="285" t="s">
        <v>4400</v>
      </c>
      <c r="K328" s="300" t="s">
        <v>4380</v>
      </c>
      <c r="L328" s="306" t="s">
        <v>5787</v>
      </c>
      <c r="M328" s="300" t="s">
        <v>4505</v>
      </c>
      <c r="N328" s="306" t="s">
        <v>4699</v>
      </c>
      <c r="O328" s="14" t="s">
        <v>4503</v>
      </c>
      <c r="P328" s="306" t="s">
        <v>6301</v>
      </c>
      <c r="Q328" s="306" t="s">
        <v>4467</v>
      </c>
      <c r="R328" s="306" t="s">
        <v>4417</v>
      </c>
      <c r="S328" s="306" t="s">
        <v>5787</v>
      </c>
      <c r="T328" s="86" t="s">
        <v>4417</v>
      </c>
      <c r="U328" s="86" t="s">
        <v>5787</v>
      </c>
      <c r="V328" s="86" t="s">
        <v>4417</v>
      </c>
      <c r="W328" s="86" t="s">
        <v>5787</v>
      </c>
      <c r="X328" s="306" t="s">
        <v>4417</v>
      </c>
      <c r="Y328" s="306" t="s">
        <v>5787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5483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69"/>
        <v>20.300000000000011</v>
      </c>
      <c r="AV328" s="23">
        <f t="shared" si="164"/>
        <v>20.300000000000011</v>
      </c>
      <c r="AW328" s="300" t="s">
        <v>5648</v>
      </c>
      <c r="AX328" s="34" t="s">
        <v>5653</v>
      </c>
      <c r="AY328" s="35">
        <v>55</v>
      </c>
      <c r="AZ328" s="306">
        <v>16</v>
      </c>
      <c r="BA328" s="306">
        <f t="shared" si="162"/>
        <v>157</v>
      </c>
      <c r="BB328" s="23">
        <f t="shared" si="170"/>
        <v>86.000000000000014</v>
      </c>
      <c r="BC328" s="23">
        <f t="shared" si="172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6197</v>
      </c>
      <c r="BI328" s="306" t="s">
        <v>6197</v>
      </c>
      <c r="BJ328" s="306">
        <v>2</v>
      </c>
      <c r="BK328" s="14">
        <v>6</v>
      </c>
      <c r="BL328" s="191" t="s">
        <v>5787</v>
      </c>
      <c r="BM328" s="192" t="s">
        <v>5787</v>
      </c>
      <c r="BN328" s="192" t="s">
        <v>5787</v>
      </c>
      <c r="BO328" s="192" t="s">
        <v>5787</v>
      </c>
      <c r="BP328" s="192" t="s">
        <v>5787</v>
      </c>
      <c r="BQ328" s="192" t="s">
        <v>5787</v>
      </c>
      <c r="BR328" s="192" t="s">
        <v>5787</v>
      </c>
      <c r="BS328" s="192" t="s">
        <v>5787</v>
      </c>
      <c r="BT328" s="191" t="s">
        <v>5787</v>
      </c>
      <c r="BU328" s="192" t="s">
        <v>5787</v>
      </c>
      <c r="BV328" s="192" t="s">
        <v>5787</v>
      </c>
      <c r="BW328" s="192" t="s">
        <v>5787</v>
      </c>
      <c r="BX328" s="192" t="s">
        <v>5787</v>
      </c>
      <c r="BY328" s="192" t="s">
        <v>5787</v>
      </c>
      <c r="BZ328" s="214" t="s">
        <v>5787</v>
      </c>
      <c r="CA328" s="192" t="s">
        <v>5787</v>
      </c>
      <c r="CB328" s="192" t="s">
        <v>5787</v>
      </c>
      <c r="CC328" s="192" t="s">
        <v>5787</v>
      </c>
      <c r="CD328" s="192" t="s">
        <v>5787</v>
      </c>
      <c r="CE328" s="192" t="s">
        <v>5787</v>
      </c>
      <c r="CF328" s="214" t="s">
        <v>5787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1"/>
        <v>390.50000000000006</v>
      </c>
      <c r="CV328" s="23">
        <v>470</v>
      </c>
      <c r="CW328" s="23">
        <f t="shared" si="171"/>
        <v>517</v>
      </c>
      <c r="CX328" s="60">
        <v>200000</v>
      </c>
      <c r="CY328" s="300" t="s">
        <v>5650</v>
      </c>
      <c r="CZ328" s="83">
        <v>60</v>
      </c>
      <c r="DA328" s="35">
        <v>2.5</v>
      </c>
      <c r="DB328" s="69">
        <v>35000</v>
      </c>
      <c r="DC328" s="204" t="s">
        <v>5787</v>
      </c>
      <c r="DD328" s="205" t="s">
        <v>5787</v>
      </c>
      <c r="DE328" s="206" t="s">
        <v>5787</v>
      </c>
      <c r="DF328" s="275" t="s">
        <v>5787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5652</v>
      </c>
      <c r="DN328" s="307" t="s">
        <v>4432</v>
      </c>
      <c r="DO328" s="312" t="s">
        <v>4562</v>
      </c>
    </row>
    <row r="329" spans="1:119">
      <c r="A329" s="299">
        <v>324</v>
      </c>
      <c r="B329" s="316">
        <v>49</v>
      </c>
      <c r="C329" s="316">
        <v>2014</v>
      </c>
      <c r="D329" s="316" t="s">
        <v>5958</v>
      </c>
      <c r="E329" s="316" t="s">
        <v>5968</v>
      </c>
      <c r="F329" s="316">
        <v>2</v>
      </c>
      <c r="G329" s="316" t="s">
        <v>5963</v>
      </c>
      <c r="H329" s="316" t="s">
        <v>5959</v>
      </c>
      <c r="I329" s="316" t="s">
        <v>5674</v>
      </c>
      <c r="J329" s="284" t="s">
        <v>5961</v>
      </c>
      <c r="K329" s="299" t="s">
        <v>4380</v>
      </c>
      <c r="L329" s="304" t="s">
        <v>5787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5787</v>
      </c>
      <c r="T329" s="64" t="s">
        <v>4417</v>
      </c>
      <c r="U329" s="64" t="s">
        <v>5787</v>
      </c>
      <c r="V329" s="64" t="s">
        <v>4417</v>
      </c>
      <c r="W329" s="64" t="s">
        <v>5787</v>
      </c>
      <c r="X329" s="304" t="s">
        <v>4417</v>
      </c>
      <c r="Y329" s="304" t="s">
        <v>5787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5802</v>
      </c>
      <c r="AX329" s="304" t="s">
        <v>5960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6199</v>
      </c>
      <c r="BI329" s="308" t="s">
        <v>6199</v>
      </c>
      <c r="BJ329" s="308">
        <v>4</v>
      </c>
      <c r="BK329" s="308">
        <v>8</v>
      </c>
      <c r="BL329" s="194" t="s">
        <v>5787</v>
      </c>
      <c r="BM329" s="195" t="s">
        <v>5787</v>
      </c>
      <c r="BN329" s="195" t="s">
        <v>5787</v>
      </c>
      <c r="BO329" s="195" t="s">
        <v>5787</v>
      </c>
      <c r="BP329" s="195" t="s">
        <v>5787</v>
      </c>
      <c r="BQ329" s="195" t="s">
        <v>5787</v>
      </c>
      <c r="BR329" s="195" t="s">
        <v>5787</v>
      </c>
      <c r="BS329" s="195" t="s">
        <v>5787</v>
      </c>
      <c r="BT329" s="194" t="s">
        <v>5787</v>
      </c>
      <c r="BU329" s="195" t="s">
        <v>5787</v>
      </c>
      <c r="BV329" s="195" t="s">
        <v>5787</v>
      </c>
      <c r="BW329" s="195" t="s">
        <v>5787</v>
      </c>
      <c r="BX329" s="195" t="s">
        <v>5787</v>
      </c>
      <c r="BY329" s="195" t="s">
        <v>5787</v>
      </c>
      <c r="BZ329" s="213" t="s">
        <v>5787</v>
      </c>
      <c r="CA329" s="195" t="s">
        <v>5787</v>
      </c>
      <c r="CB329" s="195" t="s">
        <v>5787</v>
      </c>
      <c r="CC329" s="195" t="s">
        <v>5787</v>
      </c>
      <c r="CD329" s="195" t="s">
        <v>5787</v>
      </c>
      <c r="CE329" s="195" t="s">
        <v>5787</v>
      </c>
      <c r="CF329" s="213" t="s">
        <v>5787</v>
      </c>
      <c r="CG329" s="299" t="s">
        <v>5964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5964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5965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5787</v>
      </c>
      <c r="CZ329" s="199" t="s">
        <v>5787</v>
      </c>
      <c r="DA329" s="199" t="s">
        <v>5787</v>
      </c>
      <c r="DB329" s="200" t="s">
        <v>5787</v>
      </c>
      <c r="DC329" s="198" t="s">
        <v>5787</v>
      </c>
      <c r="DD329" s="199" t="s">
        <v>5787</v>
      </c>
      <c r="DE329" s="200" t="s">
        <v>5787</v>
      </c>
      <c r="DF329" s="273" t="s">
        <v>5787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5966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18"/>
      <c r="C330" s="318"/>
      <c r="D330" s="318"/>
      <c r="E330" s="318"/>
      <c r="F330" s="318"/>
      <c r="G330" s="318"/>
      <c r="H330" s="318"/>
      <c r="I330" s="318"/>
      <c r="J330" s="285" t="s">
        <v>5962</v>
      </c>
      <c r="K330" s="303" t="s">
        <v>4380</v>
      </c>
      <c r="L330" s="310" t="s">
        <v>5787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5787</v>
      </c>
      <c r="T330" s="86" t="s">
        <v>4417</v>
      </c>
      <c r="U330" s="86" t="s">
        <v>5787</v>
      </c>
      <c r="V330" s="86" t="s">
        <v>4417</v>
      </c>
      <c r="W330" s="86" t="s">
        <v>5787</v>
      </c>
      <c r="X330" s="310" t="s">
        <v>4417</v>
      </c>
      <c r="Y330" s="310" t="s">
        <v>5787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5802</v>
      </c>
      <c r="AX330" s="306" t="s">
        <v>5960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6199</v>
      </c>
      <c r="BI330" s="310" t="s">
        <v>6199</v>
      </c>
      <c r="BJ330" s="310">
        <v>4</v>
      </c>
      <c r="BK330" s="310">
        <v>8</v>
      </c>
      <c r="BL330" s="191" t="s">
        <v>5787</v>
      </c>
      <c r="BM330" s="192" t="s">
        <v>5787</v>
      </c>
      <c r="BN330" s="192" t="s">
        <v>5787</v>
      </c>
      <c r="BO330" s="192" t="s">
        <v>5787</v>
      </c>
      <c r="BP330" s="192" t="s">
        <v>5787</v>
      </c>
      <c r="BQ330" s="192" t="s">
        <v>5787</v>
      </c>
      <c r="BR330" s="192" t="s">
        <v>5787</v>
      </c>
      <c r="BS330" s="192" t="s">
        <v>5787</v>
      </c>
      <c r="BT330" s="191" t="s">
        <v>5787</v>
      </c>
      <c r="BU330" s="192" t="s">
        <v>5787</v>
      </c>
      <c r="BV330" s="192" t="s">
        <v>5787</v>
      </c>
      <c r="BW330" s="192" t="s">
        <v>5787</v>
      </c>
      <c r="BX330" s="192" t="s">
        <v>5787</v>
      </c>
      <c r="BY330" s="192" t="s">
        <v>5787</v>
      </c>
      <c r="BZ330" s="214" t="s">
        <v>5787</v>
      </c>
      <c r="CA330" s="192" t="s">
        <v>5787</v>
      </c>
      <c r="CB330" s="192" t="s">
        <v>5787</v>
      </c>
      <c r="CC330" s="192" t="s">
        <v>5787</v>
      </c>
      <c r="CD330" s="192" t="s">
        <v>5787</v>
      </c>
      <c r="CE330" s="192" t="s">
        <v>5787</v>
      </c>
      <c r="CF330" s="214" t="s">
        <v>5787</v>
      </c>
      <c r="CG330" s="300" t="s">
        <v>5964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5964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5965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5787</v>
      </c>
      <c r="CZ330" s="205" t="s">
        <v>5787</v>
      </c>
      <c r="DA330" s="205" t="s">
        <v>5787</v>
      </c>
      <c r="DB330" s="206" t="s">
        <v>5787</v>
      </c>
      <c r="DC330" s="204" t="s">
        <v>5787</v>
      </c>
      <c r="DD330" s="205" t="s">
        <v>5787</v>
      </c>
      <c r="DE330" s="206" t="s">
        <v>5787</v>
      </c>
      <c r="DF330" s="275" t="s">
        <v>5787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5966</v>
      </c>
      <c r="DN330" s="310" t="s">
        <v>4432</v>
      </c>
      <c r="DO330" s="313" t="s">
        <v>4562</v>
      </c>
    </row>
    <row r="331" spans="1:119">
      <c r="A331" s="299">
        <v>326</v>
      </c>
      <c r="B331" s="316">
        <v>50</v>
      </c>
      <c r="C331" s="316">
        <v>2016</v>
      </c>
      <c r="D331" s="334" t="s">
        <v>4680</v>
      </c>
      <c r="E331" s="337" t="s">
        <v>4840</v>
      </c>
      <c r="F331" s="316">
        <v>10</v>
      </c>
      <c r="G331" s="331" t="s">
        <v>5927</v>
      </c>
      <c r="H331" s="331" t="s">
        <v>5918</v>
      </c>
      <c r="I331" s="331" t="s">
        <v>6245</v>
      </c>
      <c r="J331" s="284" t="s">
        <v>4728</v>
      </c>
      <c r="K331" s="299" t="s">
        <v>4380</v>
      </c>
      <c r="L331" s="304" t="s">
        <v>5787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6157</v>
      </c>
      <c r="S331" s="304">
        <v>16</v>
      </c>
      <c r="T331" s="64" t="s">
        <v>4417</v>
      </c>
      <c r="U331" s="64" t="s">
        <v>5787</v>
      </c>
      <c r="V331" s="64" t="s">
        <v>4417</v>
      </c>
      <c r="W331" s="64" t="s">
        <v>5787</v>
      </c>
      <c r="X331" s="304" t="s">
        <v>4417</v>
      </c>
      <c r="Y331" s="304" t="s">
        <v>5787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6332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6333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69"/>
        <v>25</v>
      </c>
      <c r="AV331" s="21">
        <f t="shared" si="164"/>
        <v>25</v>
      </c>
      <c r="AW331" s="299" t="s">
        <v>5802</v>
      </c>
      <c r="AX331" s="305" t="s">
        <v>4601</v>
      </c>
      <c r="AY331" s="21">
        <f t="shared" ref="AY331:AY336" si="173">300/AZ331/0.25</f>
        <v>50</v>
      </c>
      <c r="AZ331" s="305">
        <v>24</v>
      </c>
      <c r="BA331" s="305">
        <f t="shared" si="162"/>
        <v>353</v>
      </c>
      <c r="BB331" s="21">
        <v>85</v>
      </c>
      <c r="BC331" s="21">
        <f t="shared" si="167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6197</v>
      </c>
      <c r="BI331" s="305" t="s">
        <v>6197</v>
      </c>
      <c r="BJ331" s="305">
        <v>2</v>
      </c>
      <c r="BK331" s="305">
        <v>4</v>
      </c>
      <c r="BL331" s="196" t="s">
        <v>5787</v>
      </c>
      <c r="BM331" s="197" t="s">
        <v>5787</v>
      </c>
      <c r="BN331" s="197" t="s">
        <v>5787</v>
      </c>
      <c r="BO331" s="197" t="s">
        <v>5787</v>
      </c>
      <c r="BP331" s="197" t="s">
        <v>5787</v>
      </c>
      <c r="BQ331" s="197" t="s">
        <v>5787</v>
      </c>
      <c r="BR331" s="197" t="s">
        <v>5787</v>
      </c>
      <c r="BS331" s="197" t="s">
        <v>5787</v>
      </c>
      <c r="BT331" s="196" t="s">
        <v>5787</v>
      </c>
      <c r="BU331" s="197" t="s">
        <v>5787</v>
      </c>
      <c r="BV331" s="197" t="s">
        <v>5787</v>
      </c>
      <c r="BW331" s="197" t="s">
        <v>5787</v>
      </c>
      <c r="BX331" s="197" t="s">
        <v>5787</v>
      </c>
      <c r="BY331" s="197" t="s">
        <v>5787</v>
      </c>
      <c r="BZ331" s="212" t="s">
        <v>5787</v>
      </c>
      <c r="CA331" s="197" t="s">
        <v>5787</v>
      </c>
      <c r="CB331" s="197" t="s">
        <v>5787</v>
      </c>
      <c r="CC331" s="197" t="s">
        <v>5787</v>
      </c>
      <c r="CD331" s="197" t="s">
        <v>5787</v>
      </c>
      <c r="CE331" s="197" t="s">
        <v>5787</v>
      </c>
      <c r="CF331" s="212" t="s">
        <v>5787</v>
      </c>
      <c r="CG331" s="59" t="s">
        <v>5659</v>
      </c>
      <c r="CH331" s="59">
        <v>300</v>
      </c>
      <c r="CI331" s="46">
        <f t="shared" ref="CI331:CI336" si="174">(328.8+351.7)/2</f>
        <v>340.25</v>
      </c>
      <c r="CJ331" s="21">
        <v>505</v>
      </c>
      <c r="CK331" s="21">
        <f t="shared" ref="CK331:CK336" si="175">(524.7+522.8)/2</f>
        <v>523.75</v>
      </c>
      <c r="CL331" s="68">
        <f t="shared" ref="CL331:CL336" si="176">(191700+202100)/2</f>
        <v>196900</v>
      </c>
      <c r="CM331" s="134" t="s">
        <v>5659</v>
      </c>
      <c r="CN331" s="59">
        <v>300</v>
      </c>
      <c r="CO331" s="46">
        <f t="shared" ref="CO331:CO336" si="177">(352.2+398.8)/2</f>
        <v>375.5</v>
      </c>
      <c r="CP331" s="46">
        <v>505</v>
      </c>
      <c r="CQ331" s="21">
        <f t="shared" ref="CQ331:CQ336" si="178">(530.6+551.4)/2</f>
        <v>541</v>
      </c>
      <c r="CR331" s="68">
        <f t="shared" ref="CR331:CR336" si="179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5787</v>
      </c>
      <c r="CZ331" s="199" t="s">
        <v>5787</v>
      </c>
      <c r="DA331" s="199" t="s">
        <v>5787</v>
      </c>
      <c r="DB331" s="200" t="s">
        <v>5787</v>
      </c>
      <c r="DC331" s="201" t="s">
        <v>5787</v>
      </c>
      <c r="DD331" s="202" t="s">
        <v>5787</v>
      </c>
      <c r="DE331" s="203" t="s">
        <v>5787</v>
      </c>
      <c r="DF331" s="274" t="s">
        <v>5787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5833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17"/>
      <c r="C332" s="317"/>
      <c r="D332" s="335"/>
      <c r="E332" s="338"/>
      <c r="F332" s="317"/>
      <c r="G332" s="332"/>
      <c r="H332" s="332"/>
      <c r="I332" s="332"/>
      <c r="J332" s="286" t="s">
        <v>4729</v>
      </c>
      <c r="K332" s="307" t="s">
        <v>4380</v>
      </c>
      <c r="L332" s="305" t="s">
        <v>5787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6157</v>
      </c>
      <c r="S332" s="305">
        <v>16</v>
      </c>
      <c r="T332" s="59" t="s">
        <v>4417</v>
      </c>
      <c r="U332" s="59" t="s">
        <v>5787</v>
      </c>
      <c r="V332" s="59" t="s">
        <v>4417</v>
      </c>
      <c r="W332" s="59" t="s">
        <v>5787</v>
      </c>
      <c r="X332" s="305" t="s">
        <v>4417</v>
      </c>
      <c r="Y332" s="305" t="s">
        <v>5787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6332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69"/>
        <v>25</v>
      </c>
      <c r="AV332" s="21">
        <f t="shared" si="164"/>
        <v>25</v>
      </c>
      <c r="AW332" s="307" t="s">
        <v>5802</v>
      </c>
      <c r="AX332" s="305" t="s">
        <v>4601</v>
      </c>
      <c r="AY332" s="21">
        <f t="shared" si="173"/>
        <v>50</v>
      </c>
      <c r="AZ332" s="305">
        <v>24</v>
      </c>
      <c r="BA332" s="305">
        <f t="shared" si="162"/>
        <v>353</v>
      </c>
      <c r="BB332" s="21">
        <v>85</v>
      </c>
      <c r="BC332" s="21">
        <f t="shared" si="167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6197</v>
      </c>
      <c r="BI332" s="305" t="s">
        <v>6197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5787</v>
      </c>
      <c r="BO332" s="197" t="s">
        <v>5787</v>
      </c>
      <c r="BP332" s="197" t="s">
        <v>5787</v>
      </c>
      <c r="BQ332" s="197" t="s">
        <v>5787</v>
      </c>
      <c r="BR332" s="197" t="s">
        <v>5787</v>
      </c>
      <c r="BS332" s="197" t="s">
        <v>5787</v>
      </c>
      <c r="BT332" s="307" t="s">
        <v>5852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0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5659</v>
      </c>
      <c r="CH332" s="59">
        <v>300</v>
      </c>
      <c r="CI332" s="46">
        <f t="shared" si="174"/>
        <v>340.25</v>
      </c>
      <c r="CJ332" s="21">
        <v>505</v>
      </c>
      <c r="CK332" s="21">
        <f t="shared" si="175"/>
        <v>523.75</v>
      </c>
      <c r="CL332" s="68">
        <f t="shared" si="176"/>
        <v>196900</v>
      </c>
      <c r="CM332" s="134" t="s">
        <v>5659</v>
      </c>
      <c r="CN332" s="59">
        <v>300</v>
      </c>
      <c r="CO332" s="46">
        <f t="shared" si="177"/>
        <v>375.5</v>
      </c>
      <c r="CP332" s="46">
        <v>505</v>
      </c>
      <c r="CQ332" s="21">
        <f t="shared" si="178"/>
        <v>541</v>
      </c>
      <c r="CR332" s="68">
        <f t="shared" si="179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5855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5787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5849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17"/>
      <c r="C333" s="317"/>
      <c r="D333" s="335"/>
      <c r="E333" s="338"/>
      <c r="F333" s="317"/>
      <c r="G333" s="332"/>
      <c r="H333" s="332"/>
      <c r="I333" s="332"/>
      <c r="J333" s="286" t="s">
        <v>4730</v>
      </c>
      <c r="K333" s="307" t="s">
        <v>4380</v>
      </c>
      <c r="L333" s="305" t="s">
        <v>5787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6157</v>
      </c>
      <c r="S333" s="305">
        <v>16</v>
      </c>
      <c r="T333" s="59" t="s">
        <v>4417</v>
      </c>
      <c r="U333" s="59" t="s">
        <v>5787</v>
      </c>
      <c r="V333" s="59" t="s">
        <v>4417</v>
      </c>
      <c r="W333" s="59" t="s">
        <v>5787</v>
      </c>
      <c r="X333" s="305" t="s">
        <v>4417</v>
      </c>
      <c r="Y333" s="305" t="s">
        <v>5787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6332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69"/>
        <v>25</v>
      </c>
      <c r="AV333" s="21">
        <f t="shared" si="164"/>
        <v>25</v>
      </c>
      <c r="AW333" s="307" t="s">
        <v>5802</v>
      </c>
      <c r="AX333" s="305" t="s">
        <v>4601</v>
      </c>
      <c r="AY333" s="21">
        <f t="shared" si="173"/>
        <v>50</v>
      </c>
      <c r="AZ333" s="305">
        <v>24</v>
      </c>
      <c r="BA333" s="305">
        <f t="shared" si="162"/>
        <v>353</v>
      </c>
      <c r="BB333" s="21">
        <v>85</v>
      </c>
      <c r="BC333" s="21">
        <f t="shared" si="167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6197</v>
      </c>
      <c r="BI333" s="305" t="s">
        <v>6197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5787</v>
      </c>
      <c r="BO333" s="197" t="s">
        <v>5787</v>
      </c>
      <c r="BP333" s="197" t="s">
        <v>5787</v>
      </c>
      <c r="BQ333" s="197" t="s">
        <v>5787</v>
      </c>
      <c r="BR333" s="197" t="s">
        <v>5787</v>
      </c>
      <c r="BS333" s="197" t="s">
        <v>5787</v>
      </c>
      <c r="BT333" s="307" t="s">
        <v>5852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0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1">CD333/BL333/BM333</f>
        <v>7.2827829696854307E-3</v>
      </c>
      <c r="CG333" s="59" t="s">
        <v>5659</v>
      </c>
      <c r="CH333" s="59">
        <v>300</v>
      </c>
      <c r="CI333" s="46">
        <f t="shared" si="174"/>
        <v>340.25</v>
      </c>
      <c r="CJ333" s="21">
        <v>505</v>
      </c>
      <c r="CK333" s="21">
        <f t="shared" si="175"/>
        <v>523.75</v>
      </c>
      <c r="CL333" s="68">
        <f t="shared" si="176"/>
        <v>196900</v>
      </c>
      <c r="CM333" s="134" t="s">
        <v>5659</v>
      </c>
      <c r="CN333" s="59">
        <v>300</v>
      </c>
      <c r="CO333" s="46">
        <f t="shared" si="177"/>
        <v>375.5</v>
      </c>
      <c r="CP333" s="46">
        <v>505</v>
      </c>
      <c r="CQ333" s="21">
        <f t="shared" si="178"/>
        <v>541</v>
      </c>
      <c r="CR333" s="68">
        <f t="shared" si="179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5855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5787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5850</v>
      </c>
      <c r="DN333" s="307" t="s">
        <v>4432</v>
      </c>
      <c r="DO333" s="312" t="s">
        <v>4562</v>
      </c>
    </row>
    <row r="334" spans="1:119">
      <c r="A334" s="307">
        <v>329</v>
      </c>
      <c r="B334" s="317"/>
      <c r="C334" s="317"/>
      <c r="D334" s="335"/>
      <c r="E334" s="338"/>
      <c r="F334" s="317"/>
      <c r="G334" s="332"/>
      <c r="H334" s="332"/>
      <c r="I334" s="332"/>
      <c r="J334" s="286" t="s">
        <v>4731</v>
      </c>
      <c r="K334" s="307" t="s">
        <v>4380</v>
      </c>
      <c r="L334" s="305" t="s">
        <v>5787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5787</v>
      </c>
      <c r="T334" s="59" t="s">
        <v>4417</v>
      </c>
      <c r="U334" s="59" t="s">
        <v>5787</v>
      </c>
      <c r="V334" s="59" t="s">
        <v>4417</v>
      </c>
      <c r="W334" s="59" t="s">
        <v>5787</v>
      </c>
      <c r="X334" s="305" t="s">
        <v>4417</v>
      </c>
      <c r="Y334" s="305" t="s">
        <v>5787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69"/>
        <v>25</v>
      </c>
      <c r="AV334" s="21">
        <f t="shared" si="164"/>
        <v>25</v>
      </c>
      <c r="AW334" s="307" t="s">
        <v>5654</v>
      </c>
      <c r="AX334" s="305" t="s">
        <v>4601</v>
      </c>
      <c r="AY334" s="21">
        <f t="shared" si="173"/>
        <v>60</v>
      </c>
      <c r="AZ334" s="305">
        <v>20</v>
      </c>
      <c r="BA334" s="305">
        <f t="shared" si="162"/>
        <v>245</v>
      </c>
      <c r="BB334" s="21">
        <v>95</v>
      </c>
      <c r="BC334" s="21">
        <f t="shared" si="167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6197</v>
      </c>
      <c r="BI334" s="305" t="s">
        <v>6197</v>
      </c>
      <c r="BJ334" s="305">
        <v>2</v>
      </c>
      <c r="BK334" s="305">
        <v>6</v>
      </c>
      <c r="BL334" s="196" t="s">
        <v>5787</v>
      </c>
      <c r="BM334" s="197" t="s">
        <v>5787</v>
      </c>
      <c r="BN334" s="197" t="s">
        <v>5787</v>
      </c>
      <c r="BO334" s="197" t="s">
        <v>5787</v>
      </c>
      <c r="BP334" s="197" t="s">
        <v>5787</v>
      </c>
      <c r="BQ334" s="197" t="s">
        <v>5787</v>
      </c>
      <c r="BR334" s="197" t="s">
        <v>5787</v>
      </c>
      <c r="BS334" s="197" t="s">
        <v>5787</v>
      </c>
      <c r="BT334" s="196" t="s">
        <v>5787</v>
      </c>
      <c r="BU334" s="197" t="s">
        <v>5787</v>
      </c>
      <c r="BV334" s="197" t="s">
        <v>5787</v>
      </c>
      <c r="BW334" s="197" t="s">
        <v>5787</v>
      </c>
      <c r="BX334" s="197" t="s">
        <v>5787</v>
      </c>
      <c r="BY334" s="197" t="s">
        <v>5787</v>
      </c>
      <c r="BZ334" s="212" t="s">
        <v>5787</v>
      </c>
      <c r="CA334" s="197" t="s">
        <v>5787</v>
      </c>
      <c r="CB334" s="197" t="s">
        <v>5787</v>
      </c>
      <c r="CC334" s="197" t="s">
        <v>5787</v>
      </c>
      <c r="CD334" s="197" t="s">
        <v>5787</v>
      </c>
      <c r="CE334" s="197" t="s">
        <v>5787</v>
      </c>
      <c r="CF334" s="212"/>
      <c r="CG334" s="59" t="s">
        <v>5659</v>
      </c>
      <c r="CH334" s="59">
        <v>300</v>
      </c>
      <c r="CI334" s="46">
        <f t="shared" si="174"/>
        <v>340.25</v>
      </c>
      <c r="CJ334" s="21">
        <v>505</v>
      </c>
      <c r="CK334" s="21">
        <f t="shared" si="175"/>
        <v>523.75</v>
      </c>
      <c r="CL334" s="68">
        <f t="shared" si="176"/>
        <v>196900</v>
      </c>
      <c r="CM334" s="134" t="s">
        <v>5659</v>
      </c>
      <c r="CN334" s="59">
        <v>300</v>
      </c>
      <c r="CO334" s="46">
        <f t="shared" si="177"/>
        <v>375.5</v>
      </c>
      <c r="CP334" s="46">
        <v>505</v>
      </c>
      <c r="CQ334" s="21">
        <f t="shared" si="178"/>
        <v>541</v>
      </c>
      <c r="CR334" s="68">
        <f t="shared" si="179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5787</v>
      </c>
      <c r="CZ334" s="202" t="s">
        <v>5787</v>
      </c>
      <c r="DA334" s="202" t="s">
        <v>5787</v>
      </c>
      <c r="DB334" s="203" t="s">
        <v>5787</v>
      </c>
      <c r="DC334" s="201" t="s">
        <v>5787</v>
      </c>
      <c r="DD334" s="202" t="s">
        <v>5787</v>
      </c>
      <c r="DE334" s="203" t="s">
        <v>5787</v>
      </c>
      <c r="DF334" s="274" t="s">
        <v>5787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5833</v>
      </c>
      <c r="DN334" s="307" t="s">
        <v>4432</v>
      </c>
      <c r="DO334" s="312" t="s">
        <v>4562</v>
      </c>
    </row>
    <row r="335" spans="1:119">
      <c r="A335" s="307">
        <v>330</v>
      </c>
      <c r="B335" s="317"/>
      <c r="C335" s="317"/>
      <c r="D335" s="335"/>
      <c r="E335" s="338"/>
      <c r="F335" s="317"/>
      <c r="G335" s="332"/>
      <c r="H335" s="332"/>
      <c r="I335" s="332"/>
      <c r="J335" s="286" t="s">
        <v>4732</v>
      </c>
      <c r="K335" s="307" t="s">
        <v>4380</v>
      </c>
      <c r="L335" s="305" t="s">
        <v>5787</v>
      </c>
      <c r="M335" s="307" t="s">
        <v>4504</v>
      </c>
      <c r="N335" s="305" t="s">
        <v>4698</v>
      </c>
      <c r="O335" s="18" t="s">
        <v>4503</v>
      </c>
      <c r="P335" s="305" t="s">
        <v>6302</v>
      </c>
      <c r="Q335" s="305" t="s">
        <v>4467</v>
      </c>
      <c r="R335" s="305" t="s">
        <v>4417</v>
      </c>
      <c r="S335" s="305" t="s">
        <v>5787</v>
      </c>
      <c r="T335" s="59" t="s">
        <v>4417</v>
      </c>
      <c r="U335" s="59" t="s">
        <v>5787</v>
      </c>
      <c r="V335" s="59" t="s">
        <v>4417</v>
      </c>
      <c r="W335" s="59" t="s">
        <v>5787</v>
      </c>
      <c r="X335" s="305" t="s">
        <v>4417</v>
      </c>
      <c r="Y335" s="305" t="s">
        <v>5787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69"/>
        <v>25</v>
      </c>
      <c r="AV335" s="21">
        <f t="shared" si="164"/>
        <v>25</v>
      </c>
      <c r="AW335" s="307" t="s">
        <v>5654</v>
      </c>
      <c r="AX335" s="305" t="s">
        <v>4601</v>
      </c>
      <c r="AY335" s="21">
        <f t="shared" si="173"/>
        <v>60</v>
      </c>
      <c r="AZ335" s="305">
        <v>20</v>
      </c>
      <c r="BA335" s="305">
        <f t="shared" si="162"/>
        <v>245</v>
      </c>
      <c r="BB335" s="21">
        <v>95</v>
      </c>
      <c r="BC335" s="21">
        <f t="shared" si="167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6197</v>
      </c>
      <c r="BI335" s="305" t="s">
        <v>6197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5787</v>
      </c>
      <c r="BO335" s="197" t="s">
        <v>5787</v>
      </c>
      <c r="BP335" s="197" t="s">
        <v>5787</v>
      </c>
      <c r="BQ335" s="197" t="s">
        <v>5787</v>
      </c>
      <c r="BR335" s="197" t="s">
        <v>5787</v>
      </c>
      <c r="BS335" s="197" t="s">
        <v>5787</v>
      </c>
      <c r="BT335" s="307" t="s">
        <v>5852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2">((BM335/150)+1)*PI()*10^2/4</f>
        <v>654.49846949787343</v>
      </c>
      <c r="CD335" s="21">
        <f t="shared" ref="CD335:CD340" si="183">4*PI()*16^2/4+2*PI()*10^2/4</f>
        <v>961.32735199847673</v>
      </c>
      <c r="CE335" s="305">
        <v>30</v>
      </c>
      <c r="CF335" s="119">
        <f t="shared" si="181"/>
        <v>7.2827829696854307E-3</v>
      </c>
      <c r="CG335" s="59" t="s">
        <v>5659</v>
      </c>
      <c r="CH335" s="59">
        <v>300</v>
      </c>
      <c r="CI335" s="46">
        <f t="shared" si="174"/>
        <v>340.25</v>
      </c>
      <c r="CJ335" s="21">
        <v>505</v>
      </c>
      <c r="CK335" s="21">
        <f t="shared" si="175"/>
        <v>523.75</v>
      </c>
      <c r="CL335" s="68">
        <f t="shared" si="176"/>
        <v>196900</v>
      </c>
      <c r="CM335" s="134" t="s">
        <v>5659</v>
      </c>
      <c r="CN335" s="59">
        <v>300</v>
      </c>
      <c r="CO335" s="46">
        <f t="shared" si="177"/>
        <v>375.5</v>
      </c>
      <c r="CP335" s="46">
        <v>505</v>
      </c>
      <c r="CQ335" s="21">
        <f t="shared" si="178"/>
        <v>541</v>
      </c>
      <c r="CR335" s="68">
        <f t="shared" si="179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5855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5787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5850</v>
      </c>
      <c r="DN335" s="307" t="s">
        <v>4432</v>
      </c>
      <c r="DO335" s="312" t="s">
        <v>4562</v>
      </c>
    </row>
    <row r="336" spans="1:119">
      <c r="A336" s="307">
        <v>331</v>
      </c>
      <c r="B336" s="317"/>
      <c r="C336" s="317"/>
      <c r="D336" s="335"/>
      <c r="E336" s="338"/>
      <c r="F336" s="317"/>
      <c r="G336" s="332"/>
      <c r="H336" s="332"/>
      <c r="I336" s="332"/>
      <c r="J336" s="286" t="s">
        <v>4733</v>
      </c>
      <c r="K336" s="307" t="s">
        <v>4380</v>
      </c>
      <c r="L336" s="305" t="s">
        <v>5787</v>
      </c>
      <c r="M336" s="307" t="s">
        <v>4504</v>
      </c>
      <c r="N336" s="305" t="s">
        <v>4698</v>
      </c>
      <c r="O336" s="18" t="s">
        <v>4503</v>
      </c>
      <c r="P336" s="305" t="s">
        <v>6302</v>
      </c>
      <c r="Q336" s="305" t="s">
        <v>4467</v>
      </c>
      <c r="R336" s="305" t="s">
        <v>4417</v>
      </c>
      <c r="S336" s="305" t="s">
        <v>5787</v>
      </c>
      <c r="T336" s="59" t="s">
        <v>4417</v>
      </c>
      <c r="U336" s="59" t="s">
        <v>5787</v>
      </c>
      <c r="V336" s="59" t="s">
        <v>4417</v>
      </c>
      <c r="W336" s="59" t="s">
        <v>5787</v>
      </c>
      <c r="X336" s="305" t="s">
        <v>4417</v>
      </c>
      <c r="Y336" s="305" t="s">
        <v>5787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6334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69"/>
        <v>25</v>
      </c>
      <c r="AV336" s="21">
        <f t="shared" si="164"/>
        <v>25</v>
      </c>
      <c r="AW336" s="307" t="s">
        <v>5654</v>
      </c>
      <c r="AX336" s="305" t="s">
        <v>4601</v>
      </c>
      <c r="AY336" s="21">
        <f t="shared" si="173"/>
        <v>60</v>
      </c>
      <c r="AZ336" s="305">
        <v>20</v>
      </c>
      <c r="BA336" s="305">
        <f t="shared" si="162"/>
        <v>245</v>
      </c>
      <c r="BB336" s="21">
        <v>95</v>
      </c>
      <c r="BC336" s="21">
        <f t="shared" si="167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6197</v>
      </c>
      <c r="BI336" s="305" t="s">
        <v>6197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5787</v>
      </c>
      <c r="BO336" s="197" t="s">
        <v>5787</v>
      </c>
      <c r="BP336" s="197" t="s">
        <v>5787</v>
      </c>
      <c r="BQ336" s="197" t="s">
        <v>5787</v>
      </c>
      <c r="BR336" s="197" t="s">
        <v>5787</v>
      </c>
      <c r="BS336" s="197" t="s">
        <v>5787</v>
      </c>
      <c r="BT336" s="307" t="s">
        <v>5852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2"/>
        <v>654.49846949787343</v>
      </c>
      <c r="CD336" s="21">
        <f t="shared" si="183"/>
        <v>961.32735199847673</v>
      </c>
      <c r="CE336" s="305">
        <v>30</v>
      </c>
      <c r="CF336" s="119">
        <f t="shared" si="181"/>
        <v>7.2827829696854307E-3</v>
      </c>
      <c r="CG336" s="59" t="s">
        <v>5659</v>
      </c>
      <c r="CH336" s="59">
        <v>300</v>
      </c>
      <c r="CI336" s="46">
        <f t="shared" si="174"/>
        <v>340.25</v>
      </c>
      <c r="CJ336" s="21">
        <v>505</v>
      </c>
      <c r="CK336" s="21">
        <f t="shared" si="175"/>
        <v>523.75</v>
      </c>
      <c r="CL336" s="68">
        <f t="shared" si="176"/>
        <v>196900</v>
      </c>
      <c r="CM336" s="134" t="s">
        <v>5659</v>
      </c>
      <c r="CN336" s="59">
        <v>300</v>
      </c>
      <c r="CO336" s="46">
        <f t="shared" si="177"/>
        <v>375.5</v>
      </c>
      <c r="CP336" s="46">
        <v>505</v>
      </c>
      <c r="CQ336" s="21">
        <f t="shared" si="178"/>
        <v>541</v>
      </c>
      <c r="CR336" s="68">
        <f t="shared" si="179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5855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5787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5850</v>
      </c>
      <c r="DN336" s="307" t="s">
        <v>4432</v>
      </c>
      <c r="DO336" s="312" t="s">
        <v>4562</v>
      </c>
    </row>
    <row r="337" spans="1:119">
      <c r="A337" s="307">
        <v>332</v>
      </c>
      <c r="B337" s="317"/>
      <c r="C337" s="317"/>
      <c r="D337" s="335"/>
      <c r="E337" s="338"/>
      <c r="F337" s="317"/>
      <c r="G337" s="332"/>
      <c r="H337" s="332"/>
      <c r="I337" s="332"/>
      <c r="J337" s="286" t="s">
        <v>4734</v>
      </c>
      <c r="K337" s="307" t="s">
        <v>4380</v>
      </c>
      <c r="L337" s="305" t="s">
        <v>5787</v>
      </c>
      <c r="M337" s="307" t="s">
        <v>4504</v>
      </c>
      <c r="N337" s="305" t="s">
        <v>4698</v>
      </c>
      <c r="O337" s="18" t="s">
        <v>4503</v>
      </c>
      <c r="P337" s="305" t="s">
        <v>6302</v>
      </c>
      <c r="Q337" s="305" t="s">
        <v>4467</v>
      </c>
      <c r="R337" s="305" t="s">
        <v>4417</v>
      </c>
      <c r="S337" s="305" t="s">
        <v>5787</v>
      </c>
      <c r="T337" s="59" t="s">
        <v>4417</v>
      </c>
      <c r="U337" s="59" t="s">
        <v>5787</v>
      </c>
      <c r="V337" s="59" t="s">
        <v>4417</v>
      </c>
      <c r="W337" s="59" t="s">
        <v>5787</v>
      </c>
      <c r="X337" s="305" t="s">
        <v>4417</v>
      </c>
      <c r="Y337" s="305" t="s">
        <v>5787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6334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6333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69"/>
        <v>25</v>
      </c>
      <c r="AV337" s="21">
        <f t="shared" si="164"/>
        <v>25</v>
      </c>
      <c r="AW337" s="307" t="s">
        <v>5654</v>
      </c>
      <c r="AX337" s="305" t="s">
        <v>4497</v>
      </c>
      <c r="AY337" s="21">
        <v>145</v>
      </c>
      <c r="AZ337" s="305">
        <v>20</v>
      </c>
      <c r="BA337" s="305">
        <f t="shared" si="162"/>
        <v>245</v>
      </c>
      <c r="BB337" s="21">
        <v>95</v>
      </c>
      <c r="BC337" s="21">
        <f t="shared" si="167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6197</v>
      </c>
      <c r="BI337" s="305" t="s">
        <v>6197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5787</v>
      </c>
      <c r="BO337" s="197" t="s">
        <v>5787</v>
      </c>
      <c r="BP337" s="197" t="s">
        <v>5787</v>
      </c>
      <c r="BQ337" s="197" t="s">
        <v>5787</v>
      </c>
      <c r="BR337" s="197" t="s">
        <v>5787</v>
      </c>
      <c r="BS337" s="197" t="s">
        <v>5787</v>
      </c>
      <c r="BT337" s="307" t="s">
        <v>5852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2"/>
        <v>654.49846949787343</v>
      </c>
      <c r="CD337" s="21">
        <f t="shared" si="183"/>
        <v>961.32735199847673</v>
      </c>
      <c r="CE337" s="305">
        <v>30</v>
      </c>
      <c r="CF337" s="119">
        <f t="shared" si="181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5659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5855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5787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5850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17"/>
      <c r="C338" s="317"/>
      <c r="D338" s="335"/>
      <c r="E338" s="338"/>
      <c r="F338" s="317"/>
      <c r="G338" s="332"/>
      <c r="H338" s="332"/>
      <c r="I338" s="332"/>
      <c r="J338" s="286" t="s">
        <v>4735</v>
      </c>
      <c r="K338" s="307" t="s">
        <v>4380</v>
      </c>
      <c r="L338" s="305" t="s">
        <v>5787</v>
      </c>
      <c r="M338" s="307" t="s">
        <v>4504</v>
      </c>
      <c r="N338" s="305" t="s">
        <v>4698</v>
      </c>
      <c r="O338" s="18" t="s">
        <v>4503</v>
      </c>
      <c r="P338" s="305" t="s">
        <v>6302</v>
      </c>
      <c r="Q338" s="305" t="s">
        <v>4467</v>
      </c>
      <c r="R338" s="305" t="s">
        <v>4417</v>
      </c>
      <c r="S338" s="305" t="s">
        <v>5787</v>
      </c>
      <c r="T338" s="59" t="s">
        <v>4417</v>
      </c>
      <c r="U338" s="59" t="s">
        <v>5787</v>
      </c>
      <c r="V338" s="59" t="s">
        <v>4417</v>
      </c>
      <c r="W338" s="59" t="s">
        <v>5787</v>
      </c>
      <c r="X338" s="305" t="s">
        <v>4417</v>
      </c>
      <c r="Y338" s="305" t="s">
        <v>5787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6334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6333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69"/>
        <v>25</v>
      </c>
      <c r="AV338" s="21">
        <f t="shared" si="164"/>
        <v>25</v>
      </c>
      <c r="AW338" s="307" t="s">
        <v>5654</v>
      </c>
      <c r="AX338" s="305" t="s">
        <v>4497</v>
      </c>
      <c r="AY338" s="21">
        <v>95</v>
      </c>
      <c r="AZ338" s="305">
        <v>20</v>
      </c>
      <c r="BA338" s="305">
        <f t="shared" si="162"/>
        <v>245</v>
      </c>
      <c r="BB338" s="21">
        <v>95</v>
      </c>
      <c r="BC338" s="21">
        <f t="shared" si="167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6197</v>
      </c>
      <c r="BI338" s="305" t="s">
        <v>6197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5787</v>
      </c>
      <c r="BO338" s="197" t="s">
        <v>5787</v>
      </c>
      <c r="BP338" s="197" t="s">
        <v>5787</v>
      </c>
      <c r="BQ338" s="197" t="s">
        <v>5787</v>
      </c>
      <c r="BR338" s="197" t="s">
        <v>5787</v>
      </c>
      <c r="BS338" s="197" t="s">
        <v>5787</v>
      </c>
      <c r="BT338" s="307" t="s">
        <v>5852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2"/>
        <v>654.49846949787343</v>
      </c>
      <c r="CD338" s="21">
        <f t="shared" si="183"/>
        <v>961.32735199847673</v>
      </c>
      <c r="CE338" s="305">
        <v>30</v>
      </c>
      <c r="CF338" s="119">
        <f t="shared" si="181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5659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5855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5787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5850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17"/>
      <c r="C339" s="317"/>
      <c r="D339" s="335"/>
      <c r="E339" s="338"/>
      <c r="F339" s="317"/>
      <c r="G339" s="332"/>
      <c r="H339" s="332"/>
      <c r="I339" s="332"/>
      <c r="J339" s="286" t="s">
        <v>4736</v>
      </c>
      <c r="K339" s="307" t="s">
        <v>4380</v>
      </c>
      <c r="L339" s="305" t="s">
        <v>5787</v>
      </c>
      <c r="M339" s="307" t="s">
        <v>4504</v>
      </c>
      <c r="N339" s="305" t="s">
        <v>4698</v>
      </c>
      <c r="O339" s="18" t="s">
        <v>4503</v>
      </c>
      <c r="P339" s="305" t="s">
        <v>6302</v>
      </c>
      <c r="Q339" s="305" t="s">
        <v>4417</v>
      </c>
      <c r="R339" s="305" t="s">
        <v>4417</v>
      </c>
      <c r="S339" s="305" t="s">
        <v>5787</v>
      </c>
      <c r="T339" s="59" t="s">
        <v>4417</v>
      </c>
      <c r="U339" s="59" t="s">
        <v>5787</v>
      </c>
      <c r="V339" s="59" t="s">
        <v>4417</v>
      </c>
      <c r="W339" s="59" t="s">
        <v>5787</v>
      </c>
      <c r="X339" s="305" t="s">
        <v>4417</v>
      </c>
      <c r="Y339" s="305" t="s">
        <v>5787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6332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6333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69"/>
        <v>25</v>
      </c>
      <c r="AV339" s="21">
        <f t="shared" si="164"/>
        <v>25</v>
      </c>
      <c r="AW339" s="307" t="s">
        <v>5802</v>
      </c>
      <c r="AX339" s="305" t="s">
        <v>4497</v>
      </c>
      <c r="AY339" s="21">
        <v>95</v>
      </c>
      <c r="AZ339" s="305">
        <v>24</v>
      </c>
      <c r="BA339" s="305">
        <f t="shared" si="162"/>
        <v>353</v>
      </c>
      <c r="BB339" s="21">
        <v>95</v>
      </c>
      <c r="BC339" s="21">
        <f t="shared" si="167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6302</v>
      </c>
      <c r="BH339" s="305" t="s">
        <v>6197</v>
      </c>
      <c r="BI339" s="305" t="s">
        <v>6197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5787</v>
      </c>
      <c r="BO339" s="197" t="s">
        <v>5787</v>
      </c>
      <c r="BP339" s="197" t="s">
        <v>5787</v>
      </c>
      <c r="BQ339" s="197" t="s">
        <v>5787</v>
      </c>
      <c r="BR339" s="197" t="s">
        <v>5787</v>
      </c>
      <c r="BS339" s="197" t="s">
        <v>5787</v>
      </c>
      <c r="BT339" s="307" t="s">
        <v>5852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2"/>
        <v>654.49846949787343</v>
      </c>
      <c r="CD339" s="21">
        <f t="shared" si="183"/>
        <v>961.32735199847673</v>
      </c>
      <c r="CE339" s="305">
        <v>30</v>
      </c>
      <c r="CF339" s="119">
        <f t="shared" si="181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5659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5855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5787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5850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18"/>
      <c r="C340" s="318"/>
      <c r="D340" s="336"/>
      <c r="E340" s="339"/>
      <c r="F340" s="318"/>
      <c r="G340" s="333"/>
      <c r="H340" s="333"/>
      <c r="I340" s="333"/>
      <c r="J340" s="285" t="s">
        <v>4737</v>
      </c>
      <c r="K340" s="300" t="s">
        <v>4380</v>
      </c>
      <c r="L340" s="306" t="s">
        <v>5787</v>
      </c>
      <c r="M340" s="300" t="s">
        <v>4504</v>
      </c>
      <c r="N340" s="306" t="s">
        <v>4698</v>
      </c>
      <c r="O340" s="14" t="s">
        <v>4503</v>
      </c>
      <c r="P340" s="306" t="s">
        <v>6302</v>
      </c>
      <c r="Q340" s="306" t="s">
        <v>4417</v>
      </c>
      <c r="R340" s="306" t="s">
        <v>4417</v>
      </c>
      <c r="S340" s="306" t="s">
        <v>5787</v>
      </c>
      <c r="T340" s="86" t="s">
        <v>4417</v>
      </c>
      <c r="U340" s="86" t="s">
        <v>5787</v>
      </c>
      <c r="V340" s="86" t="s">
        <v>4417</v>
      </c>
      <c r="W340" s="86" t="s">
        <v>5787</v>
      </c>
      <c r="X340" s="306" t="s">
        <v>4417</v>
      </c>
      <c r="Y340" s="306" t="s">
        <v>5787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6332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6333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69"/>
        <v>25</v>
      </c>
      <c r="AV340" s="23">
        <f t="shared" si="164"/>
        <v>25</v>
      </c>
      <c r="AW340" s="307" t="s">
        <v>5802</v>
      </c>
      <c r="AX340" s="305" t="s">
        <v>4497</v>
      </c>
      <c r="AY340" s="21">
        <v>145</v>
      </c>
      <c r="AZ340" s="305">
        <v>24</v>
      </c>
      <c r="BA340" s="305">
        <f t="shared" si="162"/>
        <v>353</v>
      </c>
      <c r="BB340" s="21">
        <v>95</v>
      </c>
      <c r="BC340" s="21">
        <f t="shared" si="167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6302</v>
      </c>
      <c r="BH340" s="305" t="s">
        <v>6197</v>
      </c>
      <c r="BI340" s="305" t="s">
        <v>6197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5787</v>
      </c>
      <c r="BO340" s="197" t="s">
        <v>5787</v>
      </c>
      <c r="BP340" s="197" t="s">
        <v>5787</v>
      </c>
      <c r="BQ340" s="197" t="s">
        <v>5787</v>
      </c>
      <c r="BR340" s="197" t="s">
        <v>5787</v>
      </c>
      <c r="BS340" s="197" t="s">
        <v>5787</v>
      </c>
      <c r="BT340" s="307" t="s">
        <v>5852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3"/>
        <v>961.32735199847673</v>
      </c>
      <c r="CE340" s="305">
        <v>30</v>
      </c>
      <c r="CF340" s="119">
        <f t="shared" si="181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5659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5855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5787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5850</v>
      </c>
      <c r="DN340" s="307" t="s">
        <v>4432</v>
      </c>
      <c r="DO340" s="312" t="s">
        <v>4562</v>
      </c>
    </row>
    <row r="341" spans="1:119">
      <c r="A341" s="307">
        <v>336</v>
      </c>
      <c r="B341" s="316">
        <v>51</v>
      </c>
      <c r="C341" s="316">
        <v>2016</v>
      </c>
      <c r="D341" s="319" t="s">
        <v>5642</v>
      </c>
      <c r="E341" s="321" t="s">
        <v>4839</v>
      </c>
      <c r="F341" s="316">
        <v>6</v>
      </c>
      <c r="G341" s="331" t="s">
        <v>5925</v>
      </c>
      <c r="H341" s="331" t="s">
        <v>5924</v>
      </c>
      <c r="I341" s="331" t="s">
        <v>6246</v>
      </c>
      <c r="J341" s="284" t="s">
        <v>6335</v>
      </c>
      <c r="K341" s="307" t="s">
        <v>6356</v>
      </c>
      <c r="L341" s="305" t="s">
        <v>6054</v>
      </c>
      <c r="M341" s="307" t="s">
        <v>4505</v>
      </c>
      <c r="N341" s="305" t="s">
        <v>4699</v>
      </c>
      <c r="O341" s="18" t="s">
        <v>4503</v>
      </c>
      <c r="P341" s="305" t="s">
        <v>6301</v>
      </c>
      <c r="Q341" s="305" t="s">
        <v>4417</v>
      </c>
      <c r="R341" s="305" t="s">
        <v>4417</v>
      </c>
      <c r="S341" s="305" t="s">
        <v>5787</v>
      </c>
      <c r="T341" s="59" t="s">
        <v>4417</v>
      </c>
      <c r="U341" s="59" t="s">
        <v>5787</v>
      </c>
      <c r="V341" s="59" t="s">
        <v>4417</v>
      </c>
      <c r="W341" s="59" t="s">
        <v>5787</v>
      </c>
      <c r="X341" s="305" t="s">
        <v>4417</v>
      </c>
      <c r="Y341" s="305" t="s">
        <v>5787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6336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6337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5802</v>
      </c>
      <c r="AX341" s="304" t="s">
        <v>6122</v>
      </c>
      <c r="AY341" s="16" t="s">
        <v>6122</v>
      </c>
      <c r="AZ341" s="304">
        <v>16</v>
      </c>
      <c r="BA341" s="304">
        <f t="shared" si="162"/>
        <v>157</v>
      </c>
      <c r="BB341" s="16">
        <v>48</v>
      </c>
      <c r="BC341" s="16">
        <f t="shared" si="167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6302</v>
      </c>
      <c r="BH341" s="304" t="s">
        <v>6197</v>
      </c>
      <c r="BI341" s="304" t="s">
        <v>6197</v>
      </c>
      <c r="BJ341" s="304">
        <v>2</v>
      </c>
      <c r="BK341" s="304">
        <v>4</v>
      </c>
      <c r="BL341" s="194" t="s">
        <v>5787</v>
      </c>
      <c r="BM341" s="195" t="s">
        <v>5787</v>
      </c>
      <c r="BN341" s="195" t="s">
        <v>5787</v>
      </c>
      <c r="BO341" s="195" t="s">
        <v>5787</v>
      </c>
      <c r="BP341" s="195" t="s">
        <v>5787</v>
      </c>
      <c r="BQ341" s="195" t="s">
        <v>5787</v>
      </c>
      <c r="BR341" s="195" t="s">
        <v>5787</v>
      </c>
      <c r="BS341" s="195" t="s">
        <v>5787</v>
      </c>
      <c r="BT341" s="194" t="s">
        <v>5787</v>
      </c>
      <c r="BU341" s="195" t="s">
        <v>5787</v>
      </c>
      <c r="BV341" s="195" t="s">
        <v>5787</v>
      </c>
      <c r="BW341" s="195" t="s">
        <v>5787</v>
      </c>
      <c r="BX341" s="195" t="s">
        <v>5787</v>
      </c>
      <c r="BY341" s="195" t="s">
        <v>5787</v>
      </c>
      <c r="BZ341" s="213" t="s">
        <v>5787</v>
      </c>
      <c r="CA341" s="195" t="s">
        <v>5787</v>
      </c>
      <c r="CB341" s="195" t="s">
        <v>5787</v>
      </c>
      <c r="CC341" s="195" t="s">
        <v>5787</v>
      </c>
      <c r="CD341" s="195" t="s">
        <v>5787</v>
      </c>
      <c r="CE341" s="195" t="s">
        <v>5787</v>
      </c>
      <c r="CF341" s="213" t="s">
        <v>5787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5787</v>
      </c>
      <c r="CZ341" s="199" t="s">
        <v>5787</v>
      </c>
      <c r="DA341" s="199" t="s">
        <v>5787</v>
      </c>
      <c r="DB341" s="200" t="s">
        <v>5787</v>
      </c>
      <c r="DC341" s="198" t="s">
        <v>5787</v>
      </c>
      <c r="DD341" s="199" t="s">
        <v>5787</v>
      </c>
      <c r="DE341" s="200" t="s">
        <v>5787</v>
      </c>
      <c r="DF341" s="273" t="s">
        <v>5787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17"/>
      <c r="C342" s="317"/>
      <c r="D342" s="320"/>
      <c r="E342" s="322"/>
      <c r="F342" s="317"/>
      <c r="G342" s="332"/>
      <c r="H342" s="332"/>
      <c r="I342" s="332"/>
      <c r="J342" s="286" t="s">
        <v>4383</v>
      </c>
      <c r="K342" s="307" t="s">
        <v>6356</v>
      </c>
      <c r="L342" s="305" t="s">
        <v>6054</v>
      </c>
      <c r="M342" s="307" t="s">
        <v>4505</v>
      </c>
      <c r="N342" s="305" t="s">
        <v>4699</v>
      </c>
      <c r="O342" s="18" t="s">
        <v>4503</v>
      </c>
      <c r="P342" s="305" t="s">
        <v>6301</v>
      </c>
      <c r="Q342" s="305" t="s">
        <v>4417</v>
      </c>
      <c r="R342" s="305" t="s">
        <v>4417</v>
      </c>
      <c r="S342" s="305" t="s">
        <v>5787</v>
      </c>
      <c r="T342" s="59" t="s">
        <v>4417</v>
      </c>
      <c r="U342" s="59" t="s">
        <v>5787</v>
      </c>
      <c r="V342" s="59" t="s">
        <v>4417</v>
      </c>
      <c r="W342" s="59" t="s">
        <v>5787</v>
      </c>
      <c r="X342" s="305" t="s">
        <v>4417</v>
      </c>
      <c r="Y342" s="305" t="s">
        <v>5787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6337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4">(AT342-AK342)-AV342</f>
        <v>14</v>
      </c>
      <c r="AV342" s="21">
        <f t="shared" ref="AV342:AV360" si="185">(AT342-AK342)/2</f>
        <v>14</v>
      </c>
      <c r="AW342" s="307" t="s">
        <v>5802</v>
      </c>
      <c r="AX342" s="305" t="s">
        <v>6122</v>
      </c>
      <c r="AY342" s="21" t="s">
        <v>6122</v>
      </c>
      <c r="AZ342" s="305">
        <v>20</v>
      </c>
      <c r="BA342" s="305">
        <f t="shared" si="162"/>
        <v>245</v>
      </c>
      <c r="BB342" s="21">
        <v>44</v>
      </c>
      <c r="BC342" s="21">
        <f t="shared" si="167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6302</v>
      </c>
      <c r="BH342" s="305" t="s">
        <v>6197</v>
      </c>
      <c r="BI342" s="305" t="s">
        <v>6197</v>
      </c>
      <c r="BJ342" s="305">
        <v>2</v>
      </c>
      <c r="BK342" s="305">
        <v>4</v>
      </c>
      <c r="BL342" s="196" t="s">
        <v>5787</v>
      </c>
      <c r="BM342" s="197" t="s">
        <v>5787</v>
      </c>
      <c r="BN342" s="197" t="s">
        <v>5787</v>
      </c>
      <c r="BO342" s="197" t="s">
        <v>5787</v>
      </c>
      <c r="BP342" s="197" t="s">
        <v>5787</v>
      </c>
      <c r="BQ342" s="197" t="s">
        <v>5787</v>
      </c>
      <c r="BR342" s="197" t="s">
        <v>5787</v>
      </c>
      <c r="BS342" s="197" t="s">
        <v>5787</v>
      </c>
      <c r="BT342" s="196" t="s">
        <v>5787</v>
      </c>
      <c r="BU342" s="197" t="s">
        <v>5787</v>
      </c>
      <c r="BV342" s="197" t="s">
        <v>5787</v>
      </c>
      <c r="BW342" s="197" t="s">
        <v>5787</v>
      </c>
      <c r="BX342" s="197" t="s">
        <v>5787</v>
      </c>
      <c r="BY342" s="197" t="s">
        <v>5787</v>
      </c>
      <c r="BZ342" s="212" t="s">
        <v>5787</v>
      </c>
      <c r="CA342" s="197" t="s">
        <v>5787</v>
      </c>
      <c r="CB342" s="197" t="s">
        <v>5787</v>
      </c>
      <c r="CC342" s="197" t="s">
        <v>5787</v>
      </c>
      <c r="CD342" s="197" t="s">
        <v>5787</v>
      </c>
      <c r="CE342" s="197" t="s">
        <v>5787</v>
      </c>
      <c r="CF342" s="212" t="s">
        <v>5787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5787</v>
      </c>
      <c r="CZ342" s="202" t="s">
        <v>5787</v>
      </c>
      <c r="DA342" s="202" t="s">
        <v>5787</v>
      </c>
      <c r="DB342" s="203" t="s">
        <v>5787</v>
      </c>
      <c r="DC342" s="201" t="s">
        <v>5787</v>
      </c>
      <c r="DD342" s="202" t="s">
        <v>5787</v>
      </c>
      <c r="DE342" s="203" t="s">
        <v>5787</v>
      </c>
      <c r="DF342" s="274" t="s">
        <v>5787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17"/>
      <c r="C343" s="317"/>
      <c r="D343" s="320"/>
      <c r="E343" s="322"/>
      <c r="F343" s="317"/>
      <c r="G343" s="332"/>
      <c r="H343" s="332"/>
      <c r="I343" s="332"/>
      <c r="J343" s="286" t="s">
        <v>4384</v>
      </c>
      <c r="K343" s="307" t="s">
        <v>6356</v>
      </c>
      <c r="L343" s="305" t="s">
        <v>6054</v>
      </c>
      <c r="M343" s="307" t="s">
        <v>4505</v>
      </c>
      <c r="N343" s="305" t="s">
        <v>4699</v>
      </c>
      <c r="O343" s="18" t="s">
        <v>4503</v>
      </c>
      <c r="P343" s="305" t="s">
        <v>6301</v>
      </c>
      <c r="Q343" s="305" t="s">
        <v>4417</v>
      </c>
      <c r="R343" s="305" t="s">
        <v>4417</v>
      </c>
      <c r="S343" s="305" t="s">
        <v>5787</v>
      </c>
      <c r="T343" s="59" t="s">
        <v>4417</v>
      </c>
      <c r="U343" s="59" t="s">
        <v>5787</v>
      </c>
      <c r="V343" s="59" t="s">
        <v>4417</v>
      </c>
      <c r="W343" s="59" t="s">
        <v>5787</v>
      </c>
      <c r="X343" s="305" t="s">
        <v>4417</v>
      </c>
      <c r="Y343" s="305" t="s">
        <v>5787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6336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6337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4"/>
        <v>11.5</v>
      </c>
      <c r="AV343" s="21">
        <f t="shared" si="185"/>
        <v>11.5</v>
      </c>
      <c r="AW343" s="307" t="s">
        <v>5802</v>
      </c>
      <c r="AX343" s="305" t="s">
        <v>6122</v>
      </c>
      <c r="AY343" s="21" t="s">
        <v>6122</v>
      </c>
      <c r="AZ343" s="305">
        <v>20</v>
      </c>
      <c r="BA343" s="305">
        <f t="shared" si="162"/>
        <v>245</v>
      </c>
      <c r="BB343" s="21">
        <v>38.5</v>
      </c>
      <c r="BC343" s="21">
        <f t="shared" si="167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6302</v>
      </c>
      <c r="BH343" s="305" t="s">
        <v>6197</v>
      </c>
      <c r="BI343" s="305" t="s">
        <v>6197</v>
      </c>
      <c r="BJ343" s="305">
        <v>2</v>
      </c>
      <c r="BK343" s="305">
        <v>4</v>
      </c>
      <c r="BL343" s="196" t="s">
        <v>5787</v>
      </c>
      <c r="BM343" s="197" t="s">
        <v>5787</v>
      </c>
      <c r="BN343" s="197" t="s">
        <v>5787</v>
      </c>
      <c r="BO343" s="197" t="s">
        <v>5787</v>
      </c>
      <c r="BP343" s="197" t="s">
        <v>5787</v>
      </c>
      <c r="BQ343" s="197" t="s">
        <v>5787</v>
      </c>
      <c r="BR343" s="197" t="s">
        <v>5787</v>
      </c>
      <c r="BS343" s="197" t="s">
        <v>5787</v>
      </c>
      <c r="BT343" s="196" t="s">
        <v>5787</v>
      </c>
      <c r="BU343" s="197" t="s">
        <v>5787</v>
      </c>
      <c r="BV343" s="197" t="s">
        <v>5787</v>
      </c>
      <c r="BW343" s="197" t="s">
        <v>5787</v>
      </c>
      <c r="BX343" s="197" t="s">
        <v>5787</v>
      </c>
      <c r="BY343" s="197" t="s">
        <v>5787</v>
      </c>
      <c r="BZ343" s="212" t="s">
        <v>5787</v>
      </c>
      <c r="CA343" s="197" t="s">
        <v>5787</v>
      </c>
      <c r="CB343" s="197" t="s">
        <v>5787</v>
      </c>
      <c r="CC343" s="197" t="s">
        <v>5787</v>
      </c>
      <c r="CD343" s="197" t="s">
        <v>5787</v>
      </c>
      <c r="CE343" s="197" t="s">
        <v>5787</v>
      </c>
      <c r="CF343" s="212" t="s">
        <v>5787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5787</v>
      </c>
      <c r="CZ343" s="202" t="s">
        <v>5787</v>
      </c>
      <c r="DA343" s="202" t="s">
        <v>5787</v>
      </c>
      <c r="DB343" s="203" t="s">
        <v>5787</v>
      </c>
      <c r="DC343" s="201" t="s">
        <v>5787</v>
      </c>
      <c r="DD343" s="202" t="s">
        <v>5787</v>
      </c>
      <c r="DE343" s="203" t="s">
        <v>5787</v>
      </c>
      <c r="DF343" s="274" t="s">
        <v>5787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17"/>
      <c r="C344" s="317"/>
      <c r="D344" s="320"/>
      <c r="E344" s="322"/>
      <c r="F344" s="317"/>
      <c r="G344" s="332"/>
      <c r="H344" s="332"/>
      <c r="I344" s="332"/>
      <c r="J344" s="286" t="s">
        <v>4385</v>
      </c>
      <c r="K344" s="307" t="s">
        <v>6356</v>
      </c>
      <c r="L344" s="305" t="s">
        <v>6054</v>
      </c>
      <c r="M344" s="307" t="s">
        <v>4505</v>
      </c>
      <c r="N344" s="305" t="s">
        <v>4699</v>
      </c>
      <c r="O344" s="18" t="s">
        <v>4503</v>
      </c>
      <c r="P344" s="305" t="s">
        <v>6301</v>
      </c>
      <c r="Q344" s="305" t="s">
        <v>4417</v>
      </c>
      <c r="R344" s="305" t="s">
        <v>4417</v>
      </c>
      <c r="S344" s="305" t="s">
        <v>5787</v>
      </c>
      <c r="T344" s="59" t="s">
        <v>4417</v>
      </c>
      <c r="U344" s="59" t="s">
        <v>5787</v>
      </c>
      <c r="V344" s="59" t="s">
        <v>4417</v>
      </c>
      <c r="W344" s="59" t="s">
        <v>5787</v>
      </c>
      <c r="X344" s="305" t="s">
        <v>4417</v>
      </c>
      <c r="Y344" s="305" t="s">
        <v>5787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6336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6338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4"/>
        <v>14</v>
      </c>
      <c r="AV344" s="21">
        <f t="shared" si="185"/>
        <v>14</v>
      </c>
      <c r="AW344" s="307" t="s">
        <v>5802</v>
      </c>
      <c r="AX344" s="305" t="s">
        <v>6122</v>
      </c>
      <c r="AY344" s="21" t="s">
        <v>6122</v>
      </c>
      <c r="AZ344" s="305">
        <v>20</v>
      </c>
      <c r="BA344" s="305">
        <f t="shared" si="162"/>
        <v>245</v>
      </c>
      <c r="BB344" s="21">
        <v>44</v>
      </c>
      <c r="BC344" s="21">
        <f t="shared" si="167"/>
        <v>44</v>
      </c>
      <c r="BD344" s="21">
        <v>50</v>
      </c>
      <c r="BE344" s="21">
        <v>50</v>
      </c>
      <c r="BF344" s="21">
        <v>0</v>
      </c>
      <c r="BG344" s="15" t="s">
        <v>6302</v>
      </c>
      <c r="BH344" s="305" t="s">
        <v>4462</v>
      </c>
      <c r="BI344" s="305" t="s">
        <v>6197</v>
      </c>
      <c r="BJ344" s="305">
        <v>4</v>
      </c>
      <c r="BK344" s="305">
        <v>6</v>
      </c>
      <c r="BL344" s="196" t="s">
        <v>5787</v>
      </c>
      <c r="BM344" s="197" t="s">
        <v>5787</v>
      </c>
      <c r="BN344" s="197" t="s">
        <v>5787</v>
      </c>
      <c r="BO344" s="197" t="s">
        <v>5787</v>
      </c>
      <c r="BP344" s="197" t="s">
        <v>5787</v>
      </c>
      <c r="BQ344" s="197" t="s">
        <v>5787</v>
      </c>
      <c r="BR344" s="197" t="s">
        <v>5787</v>
      </c>
      <c r="BS344" s="197" t="s">
        <v>5787</v>
      </c>
      <c r="BT344" s="196" t="s">
        <v>5787</v>
      </c>
      <c r="BU344" s="197" t="s">
        <v>5787</v>
      </c>
      <c r="BV344" s="197" t="s">
        <v>5787</v>
      </c>
      <c r="BW344" s="197" t="s">
        <v>5787</v>
      </c>
      <c r="BX344" s="197" t="s">
        <v>5787</v>
      </c>
      <c r="BY344" s="197" t="s">
        <v>5787</v>
      </c>
      <c r="BZ344" s="212" t="s">
        <v>5787</v>
      </c>
      <c r="CA344" s="197" t="s">
        <v>5787</v>
      </c>
      <c r="CB344" s="197" t="s">
        <v>5787</v>
      </c>
      <c r="CC344" s="197" t="s">
        <v>5787</v>
      </c>
      <c r="CD344" s="197" t="s">
        <v>5787</v>
      </c>
      <c r="CE344" s="197" t="s">
        <v>5787</v>
      </c>
      <c r="CF344" s="212" t="s">
        <v>5787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5787</v>
      </c>
      <c r="CZ344" s="202" t="s">
        <v>5787</v>
      </c>
      <c r="DA344" s="202" t="s">
        <v>5787</v>
      </c>
      <c r="DB344" s="203" t="s">
        <v>5787</v>
      </c>
      <c r="DC344" s="201" t="s">
        <v>5787</v>
      </c>
      <c r="DD344" s="202" t="s">
        <v>5787</v>
      </c>
      <c r="DE344" s="203" t="s">
        <v>5787</v>
      </c>
      <c r="DF344" s="274" t="s">
        <v>5787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17"/>
      <c r="C345" s="317"/>
      <c r="D345" s="320"/>
      <c r="E345" s="322"/>
      <c r="F345" s="317"/>
      <c r="G345" s="332"/>
      <c r="H345" s="332"/>
      <c r="I345" s="332"/>
      <c r="J345" s="286" t="s">
        <v>4386</v>
      </c>
      <c r="K345" s="307" t="s">
        <v>6356</v>
      </c>
      <c r="L345" s="305" t="s">
        <v>6054</v>
      </c>
      <c r="M345" s="307" t="s">
        <v>4505</v>
      </c>
      <c r="N345" s="305" t="s">
        <v>4699</v>
      </c>
      <c r="O345" s="18" t="s">
        <v>4503</v>
      </c>
      <c r="P345" s="305" t="s">
        <v>6301</v>
      </c>
      <c r="Q345" s="305" t="s">
        <v>4417</v>
      </c>
      <c r="R345" s="305" t="s">
        <v>4417</v>
      </c>
      <c r="S345" s="305" t="s">
        <v>5787</v>
      </c>
      <c r="T345" s="59" t="s">
        <v>4417</v>
      </c>
      <c r="U345" s="59" t="s">
        <v>5787</v>
      </c>
      <c r="V345" s="59" t="s">
        <v>4417</v>
      </c>
      <c r="W345" s="59" t="s">
        <v>5787</v>
      </c>
      <c r="X345" s="305" t="s">
        <v>4417</v>
      </c>
      <c r="Y345" s="305" t="s">
        <v>5787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6336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6338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4"/>
        <v>15</v>
      </c>
      <c r="AV345" s="21">
        <f t="shared" si="185"/>
        <v>15</v>
      </c>
      <c r="AW345" s="307" t="s">
        <v>5802</v>
      </c>
      <c r="AX345" s="305" t="s">
        <v>6122</v>
      </c>
      <c r="AY345" s="21" t="s">
        <v>6122</v>
      </c>
      <c r="AZ345" s="305">
        <v>16</v>
      </c>
      <c r="BA345" s="305">
        <f t="shared" si="162"/>
        <v>157</v>
      </c>
      <c r="BB345" s="21">
        <v>45</v>
      </c>
      <c r="BC345" s="21">
        <f t="shared" si="167"/>
        <v>45</v>
      </c>
      <c r="BD345" s="21">
        <v>50</v>
      </c>
      <c r="BE345" s="21">
        <v>50</v>
      </c>
      <c r="BF345" s="21">
        <v>0</v>
      </c>
      <c r="BG345" s="15" t="s">
        <v>6302</v>
      </c>
      <c r="BH345" s="305" t="s">
        <v>4462</v>
      </c>
      <c r="BI345" s="305" t="s">
        <v>6197</v>
      </c>
      <c r="BJ345" s="305">
        <v>4</v>
      </c>
      <c r="BK345" s="305">
        <v>6</v>
      </c>
      <c r="BL345" s="196" t="s">
        <v>5787</v>
      </c>
      <c r="BM345" s="197" t="s">
        <v>5787</v>
      </c>
      <c r="BN345" s="197" t="s">
        <v>5787</v>
      </c>
      <c r="BO345" s="197" t="s">
        <v>5787</v>
      </c>
      <c r="BP345" s="197" t="s">
        <v>5787</v>
      </c>
      <c r="BQ345" s="197" t="s">
        <v>5787</v>
      </c>
      <c r="BR345" s="197" t="s">
        <v>5787</v>
      </c>
      <c r="BS345" s="197" t="s">
        <v>5787</v>
      </c>
      <c r="BT345" s="196" t="s">
        <v>5787</v>
      </c>
      <c r="BU345" s="197" t="s">
        <v>5787</v>
      </c>
      <c r="BV345" s="197" t="s">
        <v>5787</v>
      </c>
      <c r="BW345" s="197" t="s">
        <v>5787</v>
      </c>
      <c r="BX345" s="197" t="s">
        <v>5787</v>
      </c>
      <c r="BY345" s="197" t="s">
        <v>5787</v>
      </c>
      <c r="BZ345" s="212" t="s">
        <v>5787</v>
      </c>
      <c r="CA345" s="197" t="s">
        <v>5787</v>
      </c>
      <c r="CB345" s="197" t="s">
        <v>5787</v>
      </c>
      <c r="CC345" s="197" t="s">
        <v>5787</v>
      </c>
      <c r="CD345" s="197" t="s">
        <v>5787</v>
      </c>
      <c r="CE345" s="197" t="s">
        <v>5787</v>
      </c>
      <c r="CF345" s="212" t="s">
        <v>5787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5787</v>
      </c>
      <c r="CZ345" s="202" t="s">
        <v>5787</v>
      </c>
      <c r="DA345" s="202" t="s">
        <v>5787</v>
      </c>
      <c r="DB345" s="203" t="s">
        <v>5787</v>
      </c>
      <c r="DC345" s="201" t="s">
        <v>5787</v>
      </c>
      <c r="DD345" s="202" t="s">
        <v>5787</v>
      </c>
      <c r="DE345" s="203" t="s">
        <v>5787</v>
      </c>
      <c r="DF345" s="274" t="s">
        <v>5787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18"/>
      <c r="C346" s="318"/>
      <c r="D346" s="329"/>
      <c r="E346" s="330"/>
      <c r="F346" s="318"/>
      <c r="G346" s="333"/>
      <c r="H346" s="333"/>
      <c r="I346" s="333"/>
      <c r="J346" s="285" t="s">
        <v>4387</v>
      </c>
      <c r="K346" s="307" t="s">
        <v>6356</v>
      </c>
      <c r="L346" s="305" t="s">
        <v>6054</v>
      </c>
      <c r="M346" s="307" t="s">
        <v>4505</v>
      </c>
      <c r="N346" s="305" t="s">
        <v>4699</v>
      </c>
      <c r="O346" s="18" t="s">
        <v>4503</v>
      </c>
      <c r="P346" s="305" t="s">
        <v>6301</v>
      </c>
      <c r="Q346" s="305" t="s">
        <v>4417</v>
      </c>
      <c r="R346" s="305" t="s">
        <v>4417</v>
      </c>
      <c r="S346" s="305" t="s">
        <v>5787</v>
      </c>
      <c r="T346" s="59" t="s">
        <v>4417</v>
      </c>
      <c r="U346" s="59" t="s">
        <v>5787</v>
      </c>
      <c r="V346" s="59" t="s">
        <v>4417</v>
      </c>
      <c r="W346" s="59" t="s">
        <v>5787</v>
      </c>
      <c r="X346" s="305" t="s">
        <v>4417</v>
      </c>
      <c r="Y346" s="305" t="s">
        <v>5787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6337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6338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4"/>
        <v>15</v>
      </c>
      <c r="AV346" s="23">
        <f t="shared" si="185"/>
        <v>15</v>
      </c>
      <c r="AW346" s="300" t="s">
        <v>5802</v>
      </c>
      <c r="AX346" s="305" t="s">
        <v>6122</v>
      </c>
      <c r="AY346" s="23" t="s">
        <v>6122</v>
      </c>
      <c r="AZ346" s="306">
        <v>16</v>
      </c>
      <c r="BA346" s="306">
        <f t="shared" si="162"/>
        <v>157</v>
      </c>
      <c r="BB346" s="23">
        <v>45</v>
      </c>
      <c r="BC346" s="23">
        <f t="shared" si="167"/>
        <v>45</v>
      </c>
      <c r="BD346" s="23">
        <v>50</v>
      </c>
      <c r="BE346" s="23">
        <v>50</v>
      </c>
      <c r="BF346" s="23">
        <v>0</v>
      </c>
      <c r="BG346" s="19" t="s">
        <v>6302</v>
      </c>
      <c r="BH346" s="306" t="s">
        <v>4462</v>
      </c>
      <c r="BI346" s="306" t="s">
        <v>6197</v>
      </c>
      <c r="BJ346" s="306">
        <v>4</v>
      </c>
      <c r="BK346" s="306">
        <v>6</v>
      </c>
      <c r="BL346" s="191" t="s">
        <v>5787</v>
      </c>
      <c r="BM346" s="192" t="s">
        <v>5787</v>
      </c>
      <c r="BN346" s="192" t="s">
        <v>5787</v>
      </c>
      <c r="BO346" s="192" t="s">
        <v>5787</v>
      </c>
      <c r="BP346" s="192" t="s">
        <v>5787</v>
      </c>
      <c r="BQ346" s="192" t="s">
        <v>5787</v>
      </c>
      <c r="BR346" s="192" t="s">
        <v>5787</v>
      </c>
      <c r="BS346" s="192" t="s">
        <v>5787</v>
      </c>
      <c r="BT346" s="191" t="s">
        <v>5787</v>
      </c>
      <c r="BU346" s="192" t="s">
        <v>5787</v>
      </c>
      <c r="BV346" s="192" t="s">
        <v>5787</v>
      </c>
      <c r="BW346" s="192" t="s">
        <v>5787</v>
      </c>
      <c r="BX346" s="192" t="s">
        <v>5787</v>
      </c>
      <c r="BY346" s="192" t="s">
        <v>5787</v>
      </c>
      <c r="BZ346" s="214" t="s">
        <v>5787</v>
      </c>
      <c r="CA346" s="192" t="s">
        <v>5787</v>
      </c>
      <c r="CB346" s="192" t="s">
        <v>5787</v>
      </c>
      <c r="CC346" s="192" t="s">
        <v>5787</v>
      </c>
      <c r="CD346" s="192" t="s">
        <v>5787</v>
      </c>
      <c r="CE346" s="192" t="s">
        <v>5787</v>
      </c>
      <c r="CF346" s="214" t="s">
        <v>5787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5787</v>
      </c>
      <c r="CZ346" s="205" t="s">
        <v>5787</v>
      </c>
      <c r="DA346" s="205" t="s">
        <v>5787</v>
      </c>
      <c r="DB346" s="206" t="s">
        <v>5787</v>
      </c>
      <c r="DC346" s="204" t="s">
        <v>5787</v>
      </c>
      <c r="DD346" s="205" t="s">
        <v>5787</v>
      </c>
      <c r="DE346" s="206" t="s">
        <v>5787</v>
      </c>
      <c r="DF346" s="275" t="s">
        <v>5787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16">
        <v>52</v>
      </c>
      <c r="C347" s="316">
        <v>2016</v>
      </c>
      <c r="D347" s="319" t="s">
        <v>4695</v>
      </c>
      <c r="E347" s="321" t="s">
        <v>4838</v>
      </c>
      <c r="F347" s="316">
        <v>4</v>
      </c>
      <c r="G347" s="316" t="s">
        <v>5923</v>
      </c>
      <c r="H347" s="316" t="s">
        <v>5918</v>
      </c>
      <c r="I347" s="316" t="s">
        <v>6247</v>
      </c>
      <c r="J347" s="284" t="s">
        <v>6339</v>
      </c>
      <c r="K347" s="299" t="s">
        <v>6354</v>
      </c>
      <c r="L347" s="304" t="s">
        <v>5787</v>
      </c>
      <c r="M347" s="299" t="s">
        <v>4504</v>
      </c>
      <c r="N347" s="304" t="s">
        <v>4698</v>
      </c>
      <c r="O347" s="17" t="s">
        <v>4503</v>
      </c>
      <c r="P347" s="304" t="s">
        <v>6301</v>
      </c>
      <c r="Q347" s="304" t="s">
        <v>4467</v>
      </c>
      <c r="R347" s="304" t="s">
        <v>4417</v>
      </c>
      <c r="S347" s="304" t="s">
        <v>5787</v>
      </c>
      <c r="T347" s="64" t="s">
        <v>4417</v>
      </c>
      <c r="U347" s="64" t="s">
        <v>5787</v>
      </c>
      <c r="V347" s="64" t="s">
        <v>4417</v>
      </c>
      <c r="W347" s="64" t="s">
        <v>5787</v>
      </c>
      <c r="X347" s="304" t="s">
        <v>4417</v>
      </c>
      <c r="Y347" s="304" t="s">
        <v>5787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6340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4"/>
        <v>0</v>
      </c>
      <c r="AV347" s="21">
        <f t="shared" si="185"/>
        <v>0</v>
      </c>
      <c r="AW347" s="299" t="s">
        <v>5654</v>
      </c>
      <c r="AX347" s="304" t="s">
        <v>6122</v>
      </c>
      <c r="AY347" s="16" t="s">
        <v>6122</v>
      </c>
      <c r="AZ347" s="304">
        <v>20</v>
      </c>
      <c r="BA347" s="304">
        <f t="shared" si="162"/>
        <v>245</v>
      </c>
      <c r="BB347" s="16">
        <v>65</v>
      </c>
      <c r="BC347" s="16">
        <f t="shared" si="167"/>
        <v>65</v>
      </c>
      <c r="BD347" s="16">
        <v>87</v>
      </c>
      <c r="BE347" s="16">
        <v>100</v>
      </c>
      <c r="BF347" s="16">
        <v>0</v>
      </c>
      <c r="BG347" s="22" t="s">
        <v>6301</v>
      </c>
      <c r="BH347" s="304" t="s">
        <v>6197</v>
      </c>
      <c r="BI347" s="304" t="s">
        <v>6197</v>
      </c>
      <c r="BJ347" s="304">
        <v>2</v>
      </c>
      <c r="BK347" s="304">
        <v>6</v>
      </c>
      <c r="BL347" s="194" t="s">
        <v>5787</v>
      </c>
      <c r="BM347" s="195" t="s">
        <v>5787</v>
      </c>
      <c r="BN347" s="195" t="s">
        <v>5787</v>
      </c>
      <c r="BO347" s="195" t="s">
        <v>5787</v>
      </c>
      <c r="BP347" s="195" t="s">
        <v>5787</v>
      </c>
      <c r="BQ347" s="195" t="s">
        <v>5787</v>
      </c>
      <c r="BR347" s="195" t="s">
        <v>5787</v>
      </c>
      <c r="BS347" s="195" t="s">
        <v>5787</v>
      </c>
      <c r="BT347" s="194" t="s">
        <v>5787</v>
      </c>
      <c r="BU347" s="195" t="s">
        <v>5787</v>
      </c>
      <c r="BV347" s="195" t="s">
        <v>5787</v>
      </c>
      <c r="BW347" s="195" t="s">
        <v>5787</v>
      </c>
      <c r="BX347" s="195" t="s">
        <v>5787</v>
      </c>
      <c r="BY347" s="195" t="s">
        <v>5787</v>
      </c>
      <c r="BZ347" s="213" t="s">
        <v>5787</v>
      </c>
      <c r="CA347" s="195" t="s">
        <v>5787</v>
      </c>
      <c r="CB347" s="195" t="s">
        <v>5787</v>
      </c>
      <c r="CC347" s="195" t="s">
        <v>5787</v>
      </c>
      <c r="CD347" s="195" t="s">
        <v>5787</v>
      </c>
      <c r="CE347" s="195" t="s">
        <v>5787</v>
      </c>
      <c r="CF347" s="213" t="s">
        <v>5787</v>
      </c>
      <c r="CG347" s="304" t="s">
        <v>5658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5658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5658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5787</v>
      </c>
      <c r="CZ347" s="199" t="s">
        <v>5787</v>
      </c>
      <c r="DA347" s="199" t="s">
        <v>5787</v>
      </c>
      <c r="DB347" s="200" t="s">
        <v>5787</v>
      </c>
      <c r="DC347" s="198" t="s">
        <v>5787</v>
      </c>
      <c r="DD347" s="199" t="s">
        <v>5787</v>
      </c>
      <c r="DE347" s="200" t="s">
        <v>5787</v>
      </c>
      <c r="DF347" s="273" t="s">
        <v>5787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6045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17"/>
      <c r="C348" s="317"/>
      <c r="D348" s="320"/>
      <c r="E348" s="322"/>
      <c r="F348" s="317"/>
      <c r="G348" s="317"/>
      <c r="H348" s="317"/>
      <c r="I348" s="317"/>
      <c r="J348" s="286" t="s">
        <v>4388</v>
      </c>
      <c r="K348" s="307" t="s">
        <v>6354</v>
      </c>
      <c r="L348" s="305" t="s">
        <v>5787</v>
      </c>
      <c r="M348" s="307" t="s">
        <v>4504</v>
      </c>
      <c r="N348" s="305" t="s">
        <v>4698</v>
      </c>
      <c r="O348" s="18" t="s">
        <v>4503</v>
      </c>
      <c r="P348" s="305" t="s">
        <v>6302</v>
      </c>
      <c r="Q348" s="305" t="s">
        <v>4467</v>
      </c>
      <c r="R348" s="305" t="s">
        <v>4417</v>
      </c>
      <c r="S348" s="305" t="s">
        <v>5787</v>
      </c>
      <c r="T348" s="59" t="s">
        <v>4417</v>
      </c>
      <c r="U348" s="59" t="s">
        <v>5787</v>
      </c>
      <c r="V348" s="59" t="s">
        <v>4417</v>
      </c>
      <c r="W348" s="59" t="s">
        <v>5787</v>
      </c>
      <c r="X348" s="305" t="s">
        <v>4417</v>
      </c>
      <c r="Y348" s="305" t="s">
        <v>5787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6340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4"/>
        <v>0</v>
      </c>
      <c r="AV348" s="21">
        <f t="shared" si="185"/>
        <v>0</v>
      </c>
      <c r="AW348" s="307" t="s">
        <v>5654</v>
      </c>
      <c r="AX348" s="305" t="s">
        <v>6122</v>
      </c>
      <c r="AY348" s="21" t="s">
        <v>6122</v>
      </c>
      <c r="AZ348" s="305">
        <v>20</v>
      </c>
      <c r="BA348" s="305">
        <f t="shared" si="162"/>
        <v>245</v>
      </c>
      <c r="BB348" s="21">
        <v>65</v>
      </c>
      <c r="BC348" s="21">
        <f t="shared" si="167"/>
        <v>65</v>
      </c>
      <c r="BD348" s="21">
        <v>87</v>
      </c>
      <c r="BE348" s="21">
        <v>100</v>
      </c>
      <c r="BF348" s="21">
        <v>0</v>
      </c>
      <c r="BG348" s="15" t="s">
        <v>6301</v>
      </c>
      <c r="BH348" s="305" t="s">
        <v>6197</v>
      </c>
      <c r="BI348" s="305" t="s">
        <v>6197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6185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5851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6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5658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5658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5658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5663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6047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17"/>
      <c r="C349" s="317"/>
      <c r="D349" s="320"/>
      <c r="E349" s="322"/>
      <c r="F349" s="317"/>
      <c r="G349" s="317"/>
      <c r="H349" s="317"/>
      <c r="I349" s="317"/>
      <c r="J349" s="286" t="s">
        <v>4389</v>
      </c>
      <c r="K349" s="307" t="s">
        <v>6354</v>
      </c>
      <c r="L349" s="305" t="s">
        <v>5787</v>
      </c>
      <c r="M349" s="307" t="s">
        <v>4504</v>
      </c>
      <c r="N349" s="305" t="s">
        <v>4698</v>
      </c>
      <c r="O349" s="18" t="s">
        <v>4503</v>
      </c>
      <c r="P349" s="305" t="s">
        <v>6302</v>
      </c>
      <c r="Q349" s="305" t="s">
        <v>4467</v>
      </c>
      <c r="R349" s="305" t="s">
        <v>4417</v>
      </c>
      <c r="S349" s="305" t="s">
        <v>5787</v>
      </c>
      <c r="T349" s="59" t="s">
        <v>4417</v>
      </c>
      <c r="U349" s="59" t="s">
        <v>5787</v>
      </c>
      <c r="V349" s="59" t="s">
        <v>4417</v>
      </c>
      <c r="W349" s="59" t="s">
        <v>5787</v>
      </c>
      <c r="X349" s="305" t="s">
        <v>4417</v>
      </c>
      <c r="Y349" s="305" t="s">
        <v>5787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6340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4"/>
        <v>0</v>
      </c>
      <c r="AV349" s="21">
        <f t="shared" si="185"/>
        <v>0</v>
      </c>
      <c r="AW349" s="307" t="s">
        <v>5654</v>
      </c>
      <c r="AX349" s="305" t="s">
        <v>6122</v>
      </c>
      <c r="AY349" s="21" t="s">
        <v>6122</v>
      </c>
      <c r="AZ349" s="305">
        <v>20</v>
      </c>
      <c r="BA349" s="305">
        <f t="shared" si="162"/>
        <v>245</v>
      </c>
      <c r="BB349" s="21">
        <v>65</v>
      </c>
      <c r="BC349" s="21">
        <f t="shared" si="167"/>
        <v>65</v>
      </c>
      <c r="BD349" s="21">
        <v>87</v>
      </c>
      <c r="BE349" s="21">
        <v>100</v>
      </c>
      <c r="BF349" s="21">
        <v>0</v>
      </c>
      <c r="BG349" s="15" t="s">
        <v>6301</v>
      </c>
      <c r="BH349" s="305" t="s">
        <v>6197</v>
      </c>
      <c r="BI349" s="305" t="s">
        <v>6197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6185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5851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6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5658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5658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5658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5663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6047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17"/>
      <c r="C350" s="317"/>
      <c r="D350" s="320"/>
      <c r="E350" s="322"/>
      <c r="F350" s="317"/>
      <c r="G350" s="318"/>
      <c r="H350" s="318"/>
      <c r="I350" s="318"/>
      <c r="J350" s="285" t="s">
        <v>4390</v>
      </c>
      <c r="K350" s="300" t="s">
        <v>6356</v>
      </c>
      <c r="L350" s="306" t="s">
        <v>6054</v>
      </c>
      <c r="M350" s="300" t="s">
        <v>4504</v>
      </c>
      <c r="N350" s="306" t="s">
        <v>4698</v>
      </c>
      <c r="O350" s="14" t="s">
        <v>4503</v>
      </c>
      <c r="P350" s="306" t="s">
        <v>6302</v>
      </c>
      <c r="Q350" s="306" t="s">
        <v>4467</v>
      </c>
      <c r="R350" s="306" t="s">
        <v>4417</v>
      </c>
      <c r="S350" s="306" t="s">
        <v>5787</v>
      </c>
      <c r="T350" s="86" t="s">
        <v>4417</v>
      </c>
      <c r="U350" s="86" t="s">
        <v>5787</v>
      </c>
      <c r="V350" s="86" t="s">
        <v>4417</v>
      </c>
      <c r="W350" s="86" t="s">
        <v>5787</v>
      </c>
      <c r="X350" s="306" t="s">
        <v>4417</v>
      </c>
      <c r="Y350" s="306" t="s">
        <v>5787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6340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4"/>
        <v>0</v>
      </c>
      <c r="AV350" s="23">
        <f t="shared" si="185"/>
        <v>0</v>
      </c>
      <c r="AW350" s="300" t="s">
        <v>5654</v>
      </c>
      <c r="AX350" s="306" t="s">
        <v>6122</v>
      </c>
      <c r="AY350" s="23" t="s">
        <v>6122</v>
      </c>
      <c r="AZ350" s="306">
        <v>20</v>
      </c>
      <c r="BA350" s="306">
        <f t="shared" si="162"/>
        <v>245</v>
      </c>
      <c r="BB350" s="23">
        <v>65</v>
      </c>
      <c r="BC350" s="23">
        <f t="shared" si="167"/>
        <v>65</v>
      </c>
      <c r="BD350" s="23">
        <v>87</v>
      </c>
      <c r="BE350" s="23">
        <v>100</v>
      </c>
      <c r="BF350" s="23">
        <v>0</v>
      </c>
      <c r="BG350" s="19" t="s">
        <v>6301</v>
      </c>
      <c r="BH350" s="306" t="s">
        <v>6197</v>
      </c>
      <c r="BI350" s="306" t="s">
        <v>6197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6185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5851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5658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5658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5658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5663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6048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4837</v>
      </c>
      <c r="F351" s="8">
        <v>1</v>
      </c>
      <c r="G351" s="8" t="s">
        <v>5927</v>
      </c>
      <c r="H351" s="8" t="s">
        <v>5918</v>
      </c>
      <c r="I351" s="8" t="s">
        <v>6248</v>
      </c>
      <c r="J351" s="287" t="s">
        <v>4631</v>
      </c>
      <c r="K351" s="9" t="s">
        <v>4380</v>
      </c>
      <c r="L351" s="107" t="s">
        <v>5787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5787</v>
      </c>
      <c r="T351" s="154" t="s">
        <v>4417</v>
      </c>
      <c r="U351" s="154" t="s">
        <v>5787</v>
      </c>
      <c r="V351" s="154" t="s">
        <v>4417</v>
      </c>
      <c r="W351" s="154" t="s">
        <v>5787</v>
      </c>
      <c r="X351" s="107" t="s">
        <v>4417</v>
      </c>
      <c r="Y351" s="107" t="s">
        <v>5787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5504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5"/>
        <v>10</v>
      </c>
      <c r="AW351" s="9" t="s">
        <v>5667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2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6197</v>
      </c>
      <c r="BI351" s="107" t="s">
        <v>6197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6186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5851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5657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5659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5657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5670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6044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16">
        <v>54</v>
      </c>
      <c r="C352" s="316">
        <v>2017</v>
      </c>
      <c r="D352" s="316" t="s">
        <v>4671</v>
      </c>
      <c r="E352" s="316" t="s">
        <v>4836</v>
      </c>
      <c r="F352" s="316">
        <v>2</v>
      </c>
      <c r="G352" s="316" t="s">
        <v>5932</v>
      </c>
      <c r="H352" s="316" t="s">
        <v>5915</v>
      </c>
      <c r="I352" s="316" t="s">
        <v>6249</v>
      </c>
      <c r="J352" s="286" t="s">
        <v>4690</v>
      </c>
      <c r="K352" s="299" t="s">
        <v>4531</v>
      </c>
      <c r="L352" s="304" t="s">
        <v>6051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5787</v>
      </c>
      <c r="T352" s="64" t="s">
        <v>4417</v>
      </c>
      <c r="U352" s="64" t="s">
        <v>5787</v>
      </c>
      <c r="V352" s="64" t="s">
        <v>4417</v>
      </c>
      <c r="W352" s="64" t="s">
        <v>5787</v>
      </c>
      <c r="X352" s="304" t="s">
        <v>4417</v>
      </c>
      <c r="Y352" s="304" t="s">
        <v>5787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5"/>
        <v>20</v>
      </c>
      <c r="AW352" s="299" t="s">
        <v>5654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2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5787</v>
      </c>
      <c r="BO352" s="195" t="s">
        <v>5787</v>
      </c>
      <c r="BP352" s="195" t="s">
        <v>5787</v>
      </c>
      <c r="BQ352" s="195" t="s">
        <v>5787</v>
      </c>
      <c r="BR352" s="195" t="s">
        <v>5787</v>
      </c>
      <c r="BS352" s="195" t="s">
        <v>5787</v>
      </c>
      <c r="BT352" s="299" t="s">
        <v>5851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5788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5788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5788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5669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5787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5828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18"/>
      <c r="C353" s="318"/>
      <c r="D353" s="318"/>
      <c r="E353" s="318"/>
      <c r="F353" s="318"/>
      <c r="G353" s="318"/>
      <c r="H353" s="318"/>
      <c r="I353" s="318"/>
      <c r="J353" s="285" t="s">
        <v>4693</v>
      </c>
      <c r="K353" s="300" t="s">
        <v>4531</v>
      </c>
      <c r="L353" s="306" t="s">
        <v>6051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5787</v>
      </c>
      <c r="T353" s="86" t="s">
        <v>4417</v>
      </c>
      <c r="U353" s="86" t="s">
        <v>5787</v>
      </c>
      <c r="V353" s="86" t="s">
        <v>4417</v>
      </c>
      <c r="W353" s="86" t="s">
        <v>5787</v>
      </c>
      <c r="X353" s="306" t="s">
        <v>4417</v>
      </c>
      <c r="Y353" s="306" t="s">
        <v>5787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4727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5"/>
        <v>20</v>
      </c>
      <c r="AW353" s="307" t="s">
        <v>5654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2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5787</v>
      </c>
      <c r="BO353" s="197" t="s">
        <v>5787</v>
      </c>
      <c r="BP353" s="197" t="s">
        <v>5787</v>
      </c>
      <c r="BQ353" s="197" t="s">
        <v>5787</v>
      </c>
      <c r="BR353" s="197" t="s">
        <v>5787</v>
      </c>
      <c r="BS353" s="197" t="s">
        <v>5787</v>
      </c>
      <c r="BT353" s="300" t="s">
        <v>5851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5646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5788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5788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5669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5787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5828</v>
      </c>
      <c r="DN353" s="300" t="s">
        <v>4557</v>
      </c>
      <c r="DO353" s="313" t="s">
        <v>4562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5553</v>
      </c>
      <c r="E354" s="307" t="s">
        <v>5634</v>
      </c>
      <c r="F354" s="297">
        <v>1</v>
      </c>
      <c r="G354" s="297" t="s">
        <v>5926</v>
      </c>
      <c r="H354" s="297" t="s">
        <v>5915</v>
      </c>
      <c r="I354" s="297" t="s">
        <v>6250</v>
      </c>
      <c r="J354" s="284" t="s">
        <v>4508</v>
      </c>
      <c r="K354" s="307" t="s">
        <v>4380</v>
      </c>
      <c r="L354" s="305" t="s">
        <v>5787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5787</v>
      </c>
      <c r="T354" s="59" t="s">
        <v>4417</v>
      </c>
      <c r="U354" s="59" t="s">
        <v>5787</v>
      </c>
      <c r="V354" s="59" t="s">
        <v>4417</v>
      </c>
      <c r="W354" s="59" t="s">
        <v>5787</v>
      </c>
      <c r="X354" s="305" t="s">
        <v>4417</v>
      </c>
      <c r="Y354" s="305" t="s">
        <v>5787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5554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5575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5802</v>
      </c>
      <c r="AX354" s="107" t="s">
        <v>6122</v>
      </c>
      <c r="AY354" s="109" t="s">
        <v>6122</v>
      </c>
      <c r="AZ354" s="109">
        <v>20</v>
      </c>
      <c r="BA354" s="124">
        <f t="shared" si="162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6197</v>
      </c>
      <c r="BI354" s="107" t="s">
        <v>6197</v>
      </c>
      <c r="BJ354" s="107">
        <v>2</v>
      </c>
      <c r="BK354" s="108">
        <v>4</v>
      </c>
      <c r="BL354" s="194" t="s">
        <v>5787</v>
      </c>
      <c r="BM354" s="195" t="s">
        <v>5787</v>
      </c>
      <c r="BN354" s="195" t="s">
        <v>5787</v>
      </c>
      <c r="BO354" s="195" t="s">
        <v>5787</v>
      </c>
      <c r="BP354" s="195" t="s">
        <v>5787</v>
      </c>
      <c r="BQ354" s="195" t="s">
        <v>5787</v>
      </c>
      <c r="BR354" s="195" t="s">
        <v>5787</v>
      </c>
      <c r="BS354" s="195" t="s">
        <v>5787</v>
      </c>
      <c r="BT354" s="194" t="s">
        <v>5787</v>
      </c>
      <c r="BU354" s="195" t="s">
        <v>5787</v>
      </c>
      <c r="BV354" s="195" t="s">
        <v>5787</v>
      </c>
      <c r="BW354" s="195" t="s">
        <v>5787</v>
      </c>
      <c r="BX354" s="195" t="s">
        <v>5787</v>
      </c>
      <c r="BY354" s="195" t="s">
        <v>5787</v>
      </c>
      <c r="BZ354" s="213" t="s">
        <v>5787</v>
      </c>
      <c r="CA354" s="195" t="s">
        <v>5787</v>
      </c>
      <c r="CB354" s="195" t="s">
        <v>5787</v>
      </c>
      <c r="CC354" s="195" t="s">
        <v>5787</v>
      </c>
      <c r="CD354" s="195" t="s">
        <v>5787</v>
      </c>
      <c r="CE354" s="195" t="s">
        <v>5787</v>
      </c>
      <c r="CF354" s="213" t="s">
        <v>5787</v>
      </c>
      <c r="CG354" s="130" t="s">
        <v>5646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5646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5646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5787</v>
      </c>
      <c r="CZ354" s="199" t="s">
        <v>5787</v>
      </c>
      <c r="DA354" s="199" t="s">
        <v>5787</v>
      </c>
      <c r="DB354" s="200" t="s">
        <v>5787</v>
      </c>
      <c r="DC354" s="198" t="s">
        <v>5787</v>
      </c>
      <c r="DD354" s="199" t="s">
        <v>5787</v>
      </c>
      <c r="DE354" s="200" t="s">
        <v>5787</v>
      </c>
      <c r="DF354" s="273" t="s">
        <v>5787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5829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16">
        <v>56</v>
      </c>
      <c r="C355" s="316">
        <v>2018</v>
      </c>
      <c r="D355" s="319" t="s">
        <v>4677</v>
      </c>
      <c r="E355" s="321" t="s">
        <v>6251</v>
      </c>
      <c r="F355" s="316">
        <v>4</v>
      </c>
      <c r="G355" s="316" t="s">
        <v>5930</v>
      </c>
      <c r="H355" s="316" t="s">
        <v>5929</v>
      </c>
      <c r="I355" s="316" t="s">
        <v>6252</v>
      </c>
      <c r="J355" s="284" t="s">
        <v>6253</v>
      </c>
      <c r="K355" s="308" t="s">
        <v>4380</v>
      </c>
      <c r="L355" s="304" t="s">
        <v>5787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5787</v>
      </c>
      <c r="T355" s="64" t="s">
        <v>4417</v>
      </c>
      <c r="U355" s="64" t="s">
        <v>5787</v>
      </c>
      <c r="V355" s="64" t="s">
        <v>4417</v>
      </c>
      <c r="W355" s="64" t="s">
        <v>5787</v>
      </c>
      <c r="X355" s="304" t="s">
        <v>4417</v>
      </c>
      <c r="Y355" s="304" t="s">
        <v>5787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5487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6254</v>
      </c>
      <c r="AX355" s="304" t="s">
        <v>6255</v>
      </c>
      <c r="AY355" s="16">
        <f>65/AZ355/0.25</f>
        <v>13</v>
      </c>
      <c r="AZ355" s="304">
        <v>20</v>
      </c>
      <c r="BA355" s="304">
        <f t="shared" si="162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6197</v>
      </c>
      <c r="BI355" s="304" t="s">
        <v>6197</v>
      </c>
      <c r="BJ355" s="304">
        <v>2</v>
      </c>
      <c r="BK355" s="17">
        <v>4</v>
      </c>
      <c r="BL355" s="194" t="s">
        <v>5787</v>
      </c>
      <c r="BM355" s="195" t="s">
        <v>5787</v>
      </c>
      <c r="BN355" s="195" t="s">
        <v>5787</v>
      </c>
      <c r="BO355" s="195" t="s">
        <v>5787</v>
      </c>
      <c r="BP355" s="195" t="s">
        <v>5787</v>
      </c>
      <c r="BQ355" s="195" t="s">
        <v>5787</v>
      </c>
      <c r="BR355" s="195" t="s">
        <v>5787</v>
      </c>
      <c r="BS355" s="195" t="s">
        <v>5787</v>
      </c>
      <c r="BT355" s="194" t="s">
        <v>5787</v>
      </c>
      <c r="BU355" s="195" t="s">
        <v>5787</v>
      </c>
      <c r="BV355" s="195" t="s">
        <v>5787</v>
      </c>
      <c r="BW355" s="195" t="s">
        <v>5787</v>
      </c>
      <c r="BX355" s="195" t="s">
        <v>5787</v>
      </c>
      <c r="BY355" s="195" t="s">
        <v>5787</v>
      </c>
      <c r="BZ355" s="213" t="s">
        <v>5787</v>
      </c>
      <c r="CA355" s="194" t="s">
        <v>5787</v>
      </c>
      <c r="CB355" s="195" t="s">
        <v>5787</v>
      </c>
      <c r="CC355" s="195" t="s">
        <v>5787</v>
      </c>
      <c r="CD355" s="195" t="s">
        <v>5787</v>
      </c>
      <c r="CE355" s="195" t="s">
        <v>5787</v>
      </c>
      <c r="CF355" s="213" t="s">
        <v>5787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5787</v>
      </c>
      <c r="CZ355" s="199" t="s">
        <v>5787</v>
      </c>
      <c r="DA355" s="199" t="s">
        <v>5787</v>
      </c>
      <c r="DB355" s="200" t="s">
        <v>5787</v>
      </c>
      <c r="DC355" s="198" t="s">
        <v>5787</v>
      </c>
      <c r="DD355" s="199" t="s">
        <v>5787</v>
      </c>
      <c r="DE355" s="200" t="s">
        <v>5787</v>
      </c>
      <c r="DF355" s="273" t="s">
        <v>5787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6256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17"/>
      <c r="C356" s="317"/>
      <c r="D356" s="320"/>
      <c r="E356" s="322"/>
      <c r="F356" s="317"/>
      <c r="G356" s="317"/>
      <c r="H356" s="317"/>
      <c r="I356" s="317"/>
      <c r="J356" s="286" t="s">
        <v>6257</v>
      </c>
      <c r="K356" s="309" t="s">
        <v>4380</v>
      </c>
      <c r="L356" s="305" t="s">
        <v>5787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5787</v>
      </c>
      <c r="T356" s="59" t="s">
        <v>4417</v>
      </c>
      <c r="U356" s="59" t="s">
        <v>5787</v>
      </c>
      <c r="V356" s="59" t="s">
        <v>4417</v>
      </c>
      <c r="W356" s="59" t="s">
        <v>5787</v>
      </c>
      <c r="X356" s="305" t="s">
        <v>4417</v>
      </c>
      <c r="Y356" s="305" t="s">
        <v>5787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5487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6254</v>
      </c>
      <c r="AX356" s="305" t="s">
        <v>6258</v>
      </c>
      <c r="AY356" s="21">
        <f>75/AZ356/0.25</f>
        <v>12.5</v>
      </c>
      <c r="AZ356" s="305">
        <v>24</v>
      </c>
      <c r="BA356" s="305">
        <f t="shared" si="162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6197</v>
      </c>
      <c r="BI356" s="305" t="s">
        <v>6197</v>
      </c>
      <c r="BJ356" s="305">
        <v>2</v>
      </c>
      <c r="BK356" s="18">
        <v>4</v>
      </c>
      <c r="BL356" s="196" t="s">
        <v>5787</v>
      </c>
      <c r="BM356" s="197" t="s">
        <v>5787</v>
      </c>
      <c r="BN356" s="197" t="s">
        <v>5787</v>
      </c>
      <c r="BO356" s="197" t="s">
        <v>5787</v>
      </c>
      <c r="BP356" s="197" t="s">
        <v>5787</v>
      </c>
      <c r="BQ356" s="197" t="s">
        <v>5787</v>
      </c>
      <c r="BR356" s="197" t="s">
        <v>5787</v>
      </c>
      <c r="BS356" s="197" t="s">
        <v>5787</v>
      </c>
      <c r="BT356" s="196" t="s">
        <v>5787</v>
      </c>
      <c r="BU356" s="197" t="s">
        <v>5787</v>
      </c>
      <c r="BV356" s="197" t="s">
        <v>5787</v>
      </c>
      <c r="BW356" s="197" t="s">
        <v>5787</v>
      </c>
      <c r="BX356" s="197" t="s">
        <v>5787</v>
      </c>
      <c r="BY356" s="197" t="s">
        <v>5787</v>
      </c>
      <c r="BZ356" s="212" t="s">
        <v>5787</v>
      </c>
      <c r="CA356" s="196" t="s">
        <v>5787</v>
      </c>
      <c r="CB356" s="197" t="s">
        <v>5787</v>
      </c>
      <c r="CC356" s="197" t="s">
        <v>5787</v>
      </c>
      <c r="CD356" s="197" t="s">
        <v>5787</v>
      </c>
      <c r="CE356" s="197" t="s">
        <v>5787</v>
      </c>
      <c r="CF356" s="212" t="s">
        <v>5787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5787</v>
      </c>
      <c r="CZ356" s="202" t="s">
        <v>5787</v>
      </c>
      <c r="DA356" s="202" t="s">
        <v>5787</v>
      </c>
      <c r="DB356" s="203" t="s">
        <v>5787</v>
      </c>
      <c r="DC356" s="201" t="s">
        <v>5787</v>
      </c>
      <c r="DD356" s="202" t="s">
        <v>5787</v>
      </c>
      <c r="DE356" s="203" t="s">
        <v>5787</v>
      </c>
      <c r="DF356" s="274" t="s">
        <v>5787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6256</v>
      </c>
      <c r="DN356" s="305" t="s">
        <v>4432</v>
      </c>
      <c r="DO356" s="312" t="s">
        <v>4562</v>
      </c>
    </row>
    <row r="357" spans="1:119">
      <c r="A357" s="309">
        <v>352</v>
      </c>
      <c r="B357" s="317"/>
      <c r="C357" s="317"/>
      <c r="D357" s="320"/>
      <c r="E357" s="322"/>
      <c r="F357" s="317"/>
      <c r="G357" s="317"/>
      <c r="H357" s="317"/>
      <c r="I357" s="317"/>
      <c r="J357" s="286" t="s">
        <v>6259</v>
      </c>
      <c r="K357" s="309" t="s">
        <v>4380</v>
      </c>
      <c r="L357" s="305" t="s">
        <v>5787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5787</v>
      </c>
      <c r="T357" s="59" t="s">
        <v>4417</v>
      </c>
      <c r="U357" s="59" t="s">
        <v>5787</v>
      </c>
      <c r="V357" s="59" t="s">
        <v>4417</v>
      </c>
      <c r="W357" s="59" t="s">
        <v>5787</v>
      </c>
      <c r="X357" s="305" t="s">
        <v>4417</v>
      </c>
      <c r="Y357" s="305" t="s">
        <v>5787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5487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6254</v>
      </c>
      <c r="AX357" s="305" t="s">
        <v>6255</v>
      </c>
      <c r="AY357" s="21">
        <f t="shared" ref="AY357" si="187">65/AZ357/0.25</f>
        <v>13</v>
      </c>
      <c r="AZ357" s="305">
        <v>20</v>
      </c>
      <c r="BA357" s="305">
        <f t="shared" si="162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5787</v>
      </c>
      <c r="BM357" s="197" t="s">
        <v>5787</v>
      </c>
      <c r="BN357" s="197" t="s">
        <v>5787</v>
      </c>
      <c r="BO357" s="197" t="s">
        <v>5787</v>
      </c>
      <c r="BP357" s="197" t="s">
        <v>5787</v>
      </c>
      <c r="BQ357" s="197" t="s">
        <v>5787</v>
      </c>
      <c r="BR357" s="197" t="s">
        <v>5787</v>
      </c>
      <c r="BS357" s="197" t="s">
        <v>5787</v>
      </c>
      <c r="BT357" s="196" t="s">
        <v>5787</v>
      </c>
      <c r="BU357" s="197" t="s">
        <v>5787</v>
      </c>
      <c r="BV357" s="197" t="s">
        <v>5787</v>
      </c>
      <c r="BW357" s="197" t="s">
        <v>5787</v>
      </c>
      <c r="BX357" s="197" t="s">
        <v>5787</v>
      </c>
      <c r="BY357" s="197" t="s">
        <v>5787</v>
      </c>
      <c r="BZ357" s="212" t="s">
        <v>5787</v>
      </c>
      <c r="CA357" s="196" t="s">
        <v>5787</v>
      </c>
      <c r="CB357" s="197" t="s">
        <v>5787</v>
      </c>
      <c r="CC357" s="197" t="s">
        <v>5787</v>
      </c>
      <c r="CD357" s="197" t="s">
        <v>5787</v>
      </c>
      <c r="CE357" s="197" t="s">
        <v>5787</v>
      </c>
      <c r="CF357" s="212" t="s">
        <v>5787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5787</v>
      </c>
      <c r="CZ357" s="202" t="s">
        <v>5787</v>
      </c>
      <c r="DA357" s="202" t="s">
        <v>5787</v>
      </c>
      <c r="DB357" s="203" t="s">
        <v>5787</v>
      </c>
      <c r="DC357" s="201" t="s">
        <v>5787</v>
      </c>
      <c r="DD357" s="202" t="s">
        <v>5787</v>
      </c>
      <c r="DE357" s="203" t="s">
        <v>5787</v>
      </c>
      <c r="DF357" s="274" t="s">
        <v>5787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6256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17"/>
      <c r="C358" s="317"/>
      <c r="D358" s="320"/>
      <c r="E358" s="322"/>
      <c r="F358" s="317"/>
      <c r="G358" s="318"/>
      <c r="H358" s="318"/>
      <c r="I358" s="318"/>
      <c r="J358" s="285" t="s">
        <v>6260</v>
      </c>
      <c r="K358" s="310" t="s">
        <v>4380</v>
      </c>
      <c r="L358" s="306" t="s">
        <v>5787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5787</v>
      </c>
      <c r="T358" s="86" t="s">
        <v>4417</v>
      </c>
      <c r="U358" s="86" t="s">
        <v>5787</v>
      </c>
      <c r="V358" s="86" t="s">
        <v>4417</v>
      </c>
      <c r="W358" s="86" t="s">
        <v>5787</v>
      </c>
      <c r="X358" s="306" t="s">
        <v>4417</v>
      </c>
      <c r="Y358" s="306" t="s">
        <v>5787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5487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6254</v>
      </c>
      <c r="AX358" s="306" t="s">
        <v>6258</v>
      </c>
      <c r="AY358" s="23">
        <f>75/AZ358/0.25</f>
        <v>12.5</v>
      </c>
      <c r="AZ358" s="306">
        <v>24</v>
      </c>
      <c r="BA358" s="306">
        <f t="shared" si="162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5787</v>
      </c>
      <c r="BM358" s="197" t="s">
        <v>5787</v>
      </c>
      <c r="BN358" s="197" t="s">
        <v>5787</v>
      </c>
      <c r="BO358" s="197" t="s">
        <v>5787</v>
      </c>
      <c r="BP358" s="197" t="s">
        <v>5787</v>
      </c>
      <c r="BQ358" s="197" t="s">
        <v>5787</v>
      </c>
      <c r="BR358" s="197" t="s">
        <v>5787</v>
      </c>
      <c r="BS358" s="197" t="s">
        <v>5787</v>
      </c>
      <c r="BT358" s="196" t="s">
        <v>5787</v>
      </c>
      <c r="BU358" s="197" t="s">
        <v>5787</v>
      </c>
      <c r="BV358" s="197" t="s">
        <v>5787</v>
      </c>
      <c r="BW358" s="197" t="s">
        <v>5787</v>
      </c>
      <c r="BX358" s="197" t="s">
        <v>5787</v>
      </c>
      <c r="BY358" s="197" t="s">
        <v>5787</v>
      </c>
      <c r="BZ358" s="212" t="s">
        <v>5787</v>
      </c>
      <c r="CA358" s="196" t="s">
        <v>5787</v>
      </c>
      <c r="CB358" s="197" t="s">
        <v>5787</v>
      </c>
      <c r="CC358" s="197" t="s">
        <v>5787</v>
      </c>
      <c r="CD358" s="197" t="s">
        <v>5787</v>
      </c>
      <c r="CE358" s="197" t="s">
        <v>5787</v>
      </c>
      <c r="CF358" s="212" t="s">
        <v>5787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5787</v>
      </c>
      <c r="CZ358" s="202" t="s">
        <v>5787</v>
      </c>
      <c r="DA358" s="202" t="s">
        <v>5787</v>
      </c>
      <c r="DB358" s="203" t="s">
        <v>5787</v>
      </c>
      <c r="DC358" s="201" t="s">
        <v>5787</v>
      </c>
      <c r="DD358" s="202" t="s">
        <v>5787</v>
      </c>
      <c r="DE358" s="203" t="s">
        <v>5787</v>
      </c>
      <c r="DF358" s="274" t="s">
        <v>5787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6256</v>
      </c>
      <c r="DN358" s="300" t="s">
        <v>4432</v>
      </c>
      <c r="DO358" s="312" t="s">
        <v>4562</v>
      </c>
    </row>
    <row r="359" spans="1:119">
      <c r="A359" s="299">
        <v>354</v>
      </c>
      <c r="B359" s="323">
        <v>57</v>
      </c>
      <c r="C359" s="323">
        <v>2019</v>
      </c>
      <c r="D359" s="325" t="s">
        <v>4682</v>
      </c>
      <c r="E359" s="327" t="s">
        <v>4835</v>
      </c>
      <c r="F359" s="316">
        <v>2</v>
      </c>
      <c r="G359" s="316" t="s">
        <v>5927</v>
      </c>
      <c r="H359" s="316" t="s">
        <v>5918</v>
      </c>
      <c r="I359" s="316" t="s">
        <v>6249</v>
      </c>
      <c r="J359" s="284" t="s">
        <v>6335</v>
      </c>
      <c r="K359" s="299" t="s">
        <v>6354</v>
      </c>
      <c r="L359" s="304" t="s">
        <v>5787</v>
      </c>
      <c r="M359" s="299" t="s">
        <v>4504</v>
      </c>
      <c r="N359" s="304" t="s">
        <v>4698</v>
      </c>
      <c r="O359" s="17" t="s">
        <v>4503</v>
      </c>
      <c r="P359" s="304" t="s">
        <v>6302</v>
      </c>
      <c r="Q359" s="304" t="s">
        <v>4467</v>
      </c>
      <c r="R359" s="304" t="s">
        <v>4417</v>
      </c>
      <c r="S359" s="304" t="s">
        <v>5787</v>
      </c>
      <c r="T359" s="64" t="s">
        <v>4417</v>
      </c>
      <c r="U359" s="64" t="s">
        <v>5787</v>
      </c>
      <c r="V359" s="64" t="s">
        <v>4417</v>
      </c>
      <c r="W359" s="64" t="s">
        <v>5787</v>
      </c>
      <c r="X359" s="304" t="s">
        <v>4417</v>
      </c>
      <c r="Y359" s="304" t="s">
        <v>5787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6341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5"/>
        <v>4</v>
      </c>
      <c r="AW359" s="299" t="s">
        <v>5667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88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6197</v>
      </c>
      <c r="BI359" s="304" t="s">
        <v>6197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6184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5851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5657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5659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5657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5668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6002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24"/>
      <c r="C360" s="324"/>
      <c r="D360" s="326"/>
      <c r="E360" s="328"/>
      <c r="F360" s="318"/>
      <c r="G360" s="318"/>
      <c r="H360" s="318"/>
      <c r="I360" s="318"/>
      <c r="J360" s="285" t="s">
        <v>6342</v>
      </c>
      <c r="K360" s="300" t="s">
        <v>6356</v>
      </c>
      <c r="L360" s="306" t="s">
        <v>6055</v>
      </c>
      <c r="M360" s="300" t="s">
        <v>4504</v>
      </c>
      <c r="N360" s="306" t="s">
        <v>4698</v>
      </c>
      <c r="O360" s="14" t="s">
        <v>4503</v>
      </c>
      <c r="P360" s="306" t="s">
        <v>6302</v>
      </c>
      <c r="Q360" s="306" t="s">
        <v>4467</v>
      </c>
      <c r="R360" s="306" t="s">
        <v>4417</v>
      </c>
      <c r="S360" s="306" t="s">
        <v>5787</v>
      </c>
      <c r="T360" s="86" t="s">
        <v>4417</v>
      </c>
      <c r="U360" s="86" t="s">
        <v>5787</v>
      </c>
      <c r="V360" s="86" t="s">
        <v>4417</v>
      </c>
      <c r="W360" s="86" t="s">
        <v>5787</v>
      </c>
      <c r="X360" s="306" t="s">
        <v>4417</v>
      </c>
      <c r="Y360" s="306" t="s">
        <v>5787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6341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5"/>
        <v>4</v>
      </c>
      <c r="AW360" s="300" t="s">
        <v>5667</v>
      </c>
      <c r="AX360" s="306" t="s">
        <v>4498</v>
      </c>
      <c r="AY360" s="23">
        <f>380/AZ360/0.25</f>
        <v>76</v>
      </c>
      <c r="AZ360" s="306">
        <v>20</v>
      </c>
      <c r="BA360" s="306">
        <f t="shared" si="188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6197</v>
      </c>
      <c r="BI360" s="306" t="s">
        <v>6197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6184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5851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5657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5659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5657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5668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6002</v>
      </c>
      <c r="DN360" s="300" t="s">
        <v>4557</v>
      </c>
      <c r="DO360" s="313" t="s">
        <v>6005</v>
      </c>
    </row>
    <row r="361" spans="1:119" ht="15.6" customHeight="1">
      <c r="A361" s="299">
        <v>356</v>
      </c>
      <c r="B361" s="316">
        <v>58</v>
      </c>
      <c r="C361" s="316">
        <v>2019</v>
      </c>
      <c r="D361" s="316" t="s">
        <v>5641</v>
      </c>
      <c r="E361" s="316" t="s">
        <v>4868</v>
      </c>
      <c r="F361" s="316">
        <v>3</v>
      </c>
      <c r="G361" s="316" t="s">
        <v>5928</v>
      </c>
      <c r="H361" s="316" t="s">
        <v>5897</v>
      </c>
      <c r="I361" s="316" t="s">
        <v>6261</v>
      </c>
      <c r="J361" s="284" t="s">
        <v>4798</v>
      </c>
      <c r="K361" s="299" t="s">
        <v>4380</v>
      </c>
      <c r="L361" s="304" t="s">
        <v>5787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5787</v>
      </c>
      <c r="T361" s="64" t="s">
        <v>4417</v>
      </c>
      <c r="U361" s="64" t="s">
        <v>5787</v>
      </c>
      <c r="V361" s="64" t="s">
        <v>4417</v>
      </c>
      <c r="W361" s="64" t="s">
        <v>5787</v>
      </c>
      <c r="X361" s="304" t="s">
        <v>4417</v>
      </c>
      <c r="Y361" s="304" t="s">
        <v>5787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5802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88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6197</v>
      </c>
      <c r="BI361" s="304" t="s">
        <v>6197</v>
      </c>
      <c r="BJ361" s="304">
        <v>2</v>
      </c>
      <c r="BK361" s="17">
        <v>6</v>
      </c>
      <c r="BL361" s="194" t="s">
        <v>5787</v>
      </c>
      <c r="BM361" s="195" t="s">
        <v>5787</v>
      </c>
      <c r="BN361" s="195" t="s">
        <v>5787</v>
      </c>
      <c r="BO361" s="195" t="s">
        <v>5787</v>
      </c>
      <c r="BP361" s="195" t="s">
        <v>5787</v>
      </c>
      <c r="BQ361" s="195" t="s">
        <v>5787</v>
      </c>
      <c r="BR361" s="195" t="s">
        <v>5787</v>
      </c>
      <c r="BS361" s="195" t="s">
        <v>5787</v>
      </c>
      <c r="BT361" s="194" t="s">
        <v>5787</v>
      </c>
      <c r="BU361" s="195" t="s">
        <v>5787</v>
      </c>
      <c r="BV361" s="195" t="s">
        <v>5787</v>
      </c>
      <c r="BW361" s="195" t="s">
        <v>5787</v>
      </c>
      <c r="BX361" s="195" t="s">
        <v>5787</v>
      </c>
      <c r="BY361" s="195" t="s">
        <v>5787</v>
      </c>
      <c r="BZ361" s="213" t="s">
        <v>5787</v>
      </c>
      <c r="CA361" s="195" t="s">
        <v>5787</v>
      </c>
      <c r="CB361" s="195" t="s">
        <v>5787</v>
      </c>
      <c r="CC361" s="195" t="s">
        <v>5787</v>
      </c>
      <c r="CD361" s="195" t="s">
        <v>5787</v>
      </c>
      <c r="CE361" s="195" t="s">
        <v>5787</v>
      </c>
      <c r="CF361" s="213" t="s">
        <v>5787</v>
      </c>
      <c r="CG361" s="299" t="s">
        <v>5656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5656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5656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5787</v>
      </c>
      <c r="CZ361" s="199" t="s">
        <v>5787</v>
      </c>
      <c r="DA361" s="199" t="s">
        <v>5787</v>
      </c>
      <c r="DB361" s="200" t="s">
        <v>5787</v>
      </c>
      <c r="DC361" s="198" t="s">
        <v>5787</v>
      </c>
      <c r="DD361" s="199" t="s">
        <v>5787</v>
      </c>
      <c r="DE361" s="200" t="s">
        <v>5787</v>
      </c>
      <c r="DF361" s="273" t="s">
        <v>5787</v>
      </c>
      <c r="DG361" s="304" t="s">
        <v>5664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5830</v>
      </c>
      <c r="DN361" s="304" t="s">
        <v>4432</v>
      </c>
      <c r="DO361" s="311" t="s">
        <v>4562</v>
      </c>
    </row>
    <row r="362" spans="1:119">
      <c r="A362" s="307">
        <v>357</v>
      </c>
      <c r="B362" s="317"/>
      <c r="C362" s="317"/>
      <c r="D362" s="317"/>
      <c r="E362" s="317"/>
      <c r="F362" s="317"/>
      <c r="G362" s="317"/>
      <c r="H362" s="317"/>
      <c r="I362" s="317"/>
      <c r="J362" s="286" t="s">
        <v>4816</v>
      </c>
      <c r="K362" s="307" t="s">
        <v>4380</v>
      </c>
      <c r="L362" s="305" t="s">
        <v>5787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5787</v>
      </c>
      <c r="T362" s="59" t="s">
        <v>4417</v>
      </c>
      <c r="U362" s="59" t="s">
        <v>5787</v>
      </c>
      <c r="V362" s="59" t="s">
        <v>4417</v>
      </c>
      <c r="W362" s="59" t="s">
        <v>5787</v>
      </c>
      <c r="X362" s="305" t="s">
        <v>4417</v>
      </c>
      <c r="Y362" s="305" t="s">
        <v>5787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4815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5654</v>
      </c>
      <c r="AX362" s="305" t="s">
        <v>4818</v>
      </c>
      <c r="AY362" s="21">
        <f>190/AZ362/0.25</f>
        <v>47.5</v>
      </c>
      <c r="AZ362" s="305">
        <v>16</v>
      </c>
      <c r="BA362" s="305">
        <f t="shared" si="188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6197</v>
      </c>
      <c r="BI362" s="305" t="s">
        <v>6197</v>
      </c>
      <c r="BJ362" s="305">
        <v>2</v>
      </c>
      <c r="BK362" s="18">
        <v>6</v>
      </c>
      <c r="BL362" s="196" t="s">
        <v>5787</v>
      </c>
      <c r="BM362" s="197" t="s">
        <v>5787</v>
      </c>
      <c r="BN362" s="197" t="s">
        <v>5787</v>
      </c>
      <c r="BO362" s="197" t="s">
        <v>5787</v>
      </c>
      <c r="BP362" s="197" t="s">
        <v>5787</v>
      </c>
      <c r="BQ362" s="197" t="s">
        <v>5787</v>
      </c>
      <c r="BR362" s="197" t="s">
        <v>5787</v>
      </c>
      <c r="BS362" s="197" t="s">
        <v>5787</v>
      </c>
      <c r="BT362" s="196" t="s">
        <v>5787</v>
      </c>
      <c r="BU362" s="197" t="s">
        <v>5787</v>
      </c>
      <c r="BV362" s="197" t="s">
        <v>5787</v>
      </c>
      <c r="BW362" s="197" t="s">
        <v>5787</v>
      </c>
      <c r="BX362" s="197" t="s">
        <v>5787</v>
      </c>
      <c r="BY362" s="197" t="s">
        <v>5787</v>
      </c>
      <c r="BZ362" s="212" t="s">
        <v>5787</v>
      </c>
      <c r="CA362" s="197" t="s">
        <v>5787</v>
      </c>
      <c r="CB362" s="197" t="s">
        <v>5787</v>
      </c>
      <c r="CC362" s="197" t="s">
        <v>5787</v>
      </c>
      <c r="CD362" s="197" t="s">
        <v>5787</v>
      </c>
      <c r="CE362" s="197" t="s">
        <v>5787</v>
      </c>
      <c r="CF362" s="212" t="s">
        <v>5787</v>
      </c>
      <c r="CG362" s="307" t="s">
        <v>5656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5656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5656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5787</v>
      </c>
      <c r="CZ362" s="202" t="s">
        <v>5787</v>
      </c>
      <c r="DA362" s="202" t="s">
        <v>5787</v>
      </c>
      <c r="DB362" s="203" t="s">
        <v>5787</v>
      </c>
      <c r="DC362" s="201" t="s">
        <v>5787</v>
      </c>
      <c r="DD362" s="202" t="s">
        <v>5787</v>
      </c>
      <c r="DE362" s="203" t="s">
        <v>5787</v>
      </c>
      <c r="DF362" s="274" t="s">
        <v>5787</v>
      </c>
      <c r="DG362" s="305" t="s">
        <v>5665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5827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18"/>
      <c r="C363" s="318"/>
      <c r="D363" s="318"/>
      <c r="E363" s="318"/>
      <c r="F363" s="318"/>
      <c r="G363" s="318"/>
      <c r="H363" s="318"/>
      <c r="I363" s="318"/>
      <c r="J363" s="285" t="s">
        <v>4817</v>
      </c>
      <c r="K363" s="300" t="s">
        <v>4380</v>
      </c>
      <c r="L363" s="306" t="s">
        <v>5787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5787</v>
      </c>
      <c r="T363" s="86" t="s">
        <v>4417</v>
      </c>
      <c r="U363" s="86" t="s">
        <v>5787</v>
      </c>
      <c r="V363" s="86" t="s">
        <v>4417</v>
      </c>
      <c r="W363" s="86" t="s">
        <v>5787</v>
      </c>
      <c r="X363" s="306" t="s">
        <v>4417</v>
      </c>
      <c r="Y363" s="306" t="s">
        <v>5787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5442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5654</v>
      </c>
      <c r="AX363" s="306" t="s">
        <v>4818</v>
      </c>
      <c r="AY363" s="23">
        <f>190/AZ363/0.25</f>
        <v>47.5</v>
      </c>
      <c r="AZ363" s="306">
        <v>16</v>
      </c>
      <c r="BA363" s="306">
        <f t="shared" si="188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6197</v>
      </c>
      <c r="BI363" s="306" t="s">
        <v>6197</v>
      </c>
      <c r="BJ363" s="306">
        <v>2</v>
      </c>
      <c r="BK363" s="14">
        <v>6</v>
      </c>
      <c r="BL363" s="191" t="s">
        <v>5787</v>
      </c>
      <c r="BM363" s="192" t="s">
        <v>5787</v>
      </c>
      <c r="BN363" s="192" t="s">
        <v>5787</v>
      </c>
      <c r="BO363" s="192" t="s">
        <v>5787</v>
      </c>
      <c r="BP363" s="192" t="s">
        <v>5787</v>
      </c>
      <c r="BQ363" s="192" t="s">
        <v>5787</v>
      </c>
      <c r="BR363" s="192" t="s">
        <v>5787</v>
      </c>
      <c r="BS363" s="192" t="s">
        <v>5787</v>
      </c>
      <c r="BT363" s="191" t="s">
        <v>5787</v>
      </c>
      <c r="BU363" s="192" t="s">
        <v>5787</v>
      </c>
      <c r="BV363" s="192" t="s">
        <v>5787</v>
      </c>
      <c r="BW363" s="192" t="s">
        <v>5787</v>
      </c>
      <c r="BX363" s="192" t="s">
        <v>5787</v>
      </c>
      <c r="BY363" s="192" t="s">
        <v>5787</v>
      </c>
      <c r="BZ363" s="214" t="s">
        <v>5787</v>
      </c>
      <c r="CA363" s="192" t="s">
        <v>5787</v>
      </c>
      <c r="CB363" s="192" t="s">
        <v>5787</v>
      </c>
      <c r="CC363" s="192" t="s">
        <v>5787</v>
      </c>
      <c r="CD363" s="192" t="s">
        <v>5787</v>
      </c>
      <c r="CE363" s="192" t="s">
        <v>5787</v>
      </c>
      <c r="CF363" s="214" t="s">
        <v>5787</v>
      </c>
      <c r="CG363" s="300" t="s">
        <v>5656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5656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5656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5787</v>
      </c>
      <c r="CZ363" s="205" t="s">
        <v>5787</v>
      </c>
      <c r="DA363" s="205" t="s">
        <v>5787</v>
      </c>
      <c r="DB363" s="206" t="s">
        <v>5787</v>
      </c>
      <c r="DC363" s="204" t="s">
        <v>5787</v>
      </c>
      <c r="DD363" s="205" t="s">
        <v>5787</v>
      </c>
      <c r="DE363" s="206" t="s">
        <v>5787</v>
      </c>
      <c r="DF363" s="275" t="s">
        <v>5787</v>
      </c>
      <c r="DG363" s="306" t="s">
        <v>5665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4819</v>
      </c>
      <c r="DN363" s="300" t="s">
        <v>4432</v>
      </c>
      <c r="DO363" s="313" t="s">
        <v>4562</v>
      </c>
    </row>
    <row r="364" spans="1:119">
      <c r="A364" s="299">
        <v>359</v>
      </c>
      <c r="B364" s="316">
        <v>59</v>
      </c>
      <c r="C364" s="316">
        <v>2020</v>
      </c>
      <c r="D364" s="316" t="s">
        <v>4671</v>
      </c>
      <c r="E364" s="316" t="s">
        <v>5671</v>
      </c>
      <c r="F364" s="316">
        <v>6</v>
      </c>
      <c r="G364" s="316" t="s">
        <v>5926</v>
      </c>
      <c r="H364" s="316" t="s">
        <v>5915</v>
      </c>
      <c r="I364" s="316" t="s">
        <v>6262</v>
      </c>
      <c r="J364" s="284" t="s">
        <v>5635</v>
      </c>
      <c r="K364" s="299" t="s">
        <v>4531</v>
      </c>
      <c r="L364" s="304" t="s">
        <v>6056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5787</v>
      </c>
      <c r="T364" s="64" t="s">
        <v>4417</v>
      </c>
      <c r="U364" s="64" t="s">
        <v>5787</v>
      </c>
      <c r="V364" s="64" t="s">
        <v>4417</v>
      </c>
      <c r="W364" s="64" t="s">
        <v>5787</v>
      </c>
      <c r="X364" s="304" t="s">
        <v>4417</v>
      </c>
      <c r="Y364" s="304" t="s">
        <v>5787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5497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5593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5648</v>
      </c>
      <c r="AX364" s="304" t="s">
        <v>4647</v>
      </c>
      <c r="AY364" s="304">
        <v>70</v>
      </c>
      <c r="AZ364" s="304">
        <v>16</v>
      </c>
      <c r="BA364" s="304">
        <f t="shared" si="188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6197</v>
      </c>
      <c r="BI364" s="304" t="s">
        <v>6197</v>
      </c>
      <c r="BJ364" s="304">
        <v>2</v>
      </c>
      <c r="BK364" s="17">
        <v>6</v>
      </c>
      <c r="BL364" s="194" t="s">
        <v>5787</v>
      </c>
      <c r="BM364" s="195" t="s">
        <v>5787</v>
      </c>
      <c r="BN364" s="195" t="s">
        <v>5787</v>
      </c>
      <c r="BO364" s="195" t="s">
        <v>5787</v>
      </c>
      <c r="BP364" s="195" t="s">
        <v>5787</v>
      </c>
      <c r="BQ364" s="195" t="s">
        <v>5787</v>
      </c>
      <c r="BR364" s="195" t="s">
        <v>5787</v>
      </c>
      <c r="BS364" s="195" t="s">
        <v>5787</v>
      </c>
      <c r="BT364" s="194" t="s">
        <v>5787</v>
      </c>
      <c r="BU364" s="195" t="s">
        <v>5787</v>
      </c>
      <c r="BV364" s="195" t="s">
        <v>5787</v>
      </c>
      <c r="BW364" s="195" t="s">
        <v>5787</v>
      </c>
      <c r="BX364" s="195" t="s">
        <v>5787</v>
      </c>
      <c r="BY364" s="195" t="s">
        <v>5787</v>
      </c>
      <c r="BZ364" s="213" t="s">
        <v>5787</v>
      </c>
      <c r="CA364" s="194" t="s">
        <v>5787</v>
      </c>
      <c r="CB364" s="195" t="s">
        <v>5787</v>
      </c>
      <c r="CC364" s="195" t="s">
        <v>5787</v>
      </c>
      <c r="CD364" s="195" t="s">
        <v>5787</v>
      </c>
      <c r="CE364" s="195" t="s">
        <v>5787</v>
      </c>
      <c r="CF364" s="213" t="s">
        <v>5787</v>
      </c>
      <c r="CG364" s="299" t="s">
        <v>6318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6318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6318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5790</v>
      </c>
      <c r="CZ364" s="16">
        <v>39.92</v>
      </c>
      <c r="DA364" s="75">
        <v>3</v>
      </c>
      <c r="DB364" s="95">
        <v>32700</v>
      </c>
      <c r="DC364" s="198" t="s">
        <v>5787</v>
      </c>
      <c r="DD364" s="199" t="s">
        <v>5787</v>
      </c>
      <c r="DE364" s="200" t="s">
        <v>5787</v>
      </c>
      <c r="DF364" s="273" t="s">
        <v>5787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6023</v>
      </c>
      <c r="DN364" s="304" t="s">
        <v>4432</v>
      </c>
      <c r="DO364" s="311" t="s">
        <v>4562</v>
      </c>
    </row>
    <row r="365" spans="1:119">
      <c r="A365" s="307">
        <v>360</v>
      </c>
      <c r="B365" s="317"/>
      <c r="C365" s="317"/>
      <c r="D365" s="317"/>
      <c r="E365" s="317"/>
      <c r="F365" s="317"/>
      <c r="G365" s="317"/>
      <c r="H365" s="317"/>
      <c r="I365" s="317"/>
      <c r="J365" s="286" t="s">
        <v>5636</v>
      </c>
      <c r="K365" s="307" t="s">
        <v>4531</v>
      </c>
      <c r="L365" s="305" t="s">
        <v>6056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5787</v>
      </c>
      <c r="T365" s="59" t="s">
        <v>4417</v>
      </c>
      <c r="U365" s="59" t="s">
        <v>5787</v>
      </c>
      <c r="V365" s="59" t="s">
        <v>4417</v>
      </c>
      <c r="W365" s="59" t="s">
        <v>5787</v>
      </c>
      <c r="X365" s="305" t="s">
        <v>4417</v>
      </c>
      <c r="Y365" s="305" t="s">
        <v>5787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5497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5593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5648</v>
      </c>
      <c r="AX365" s="305" t="s">
        <v>4647</v>
      </c>
      <c r="AY365" s="305">
        <v>70</v>
      </c>
      <c r="AZ365" s="305">
        <v>16</v>
      </c>
      <c r="BA365" s="305">
        <f t="shared" si="188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6197</v>
      </c>
      <c r="BI365" s="305" t="s">
        <v>6197</v>
      </c>
      <c r="BJ365" s="305">
        <v>2</v>
      </c>
      <c r="BK365" s="18">
        <v>6</v>
      </c>
      <c r="BL365" s="196" t="s">
        <v>5787</v>
      </c>
      <c r="BM365" s="197" t="s">
        <v>5787</v>
      </c>
      <c r="BN365" s="197" t="s">
        <v>5787</v>
      </c>
      <c r="BO365" s="197" t="s">
        <v>5787</v>
      </c>
      <c r="BP365" s="197" t="s">
        <v>5787</v>
      </c>
      <c r="BQ365" s="197" t="s">
        <v>5787</v>
      </c>
      <c r="BR365" s="197" t="s">
        <v>5787</v>
      </c>
      <c r="BS365" s="197" t="s">
        <v>5787</v>
      </c>
      <c r="BT365" s="196" t="s">
        <v>5787</v>
      </c>
      <c r="BU365" s="197" t="s">
        <v>5787</v>
      </c>
      <c r="BV365" s="197" t="s">
        <v>5787</v>
      </c>
      <c r="BW365" s="197" t="s">
        <v>5787</v>
      </c>
      <c r="BX365" s="197" t="s">
        <v>5787</v>
      </c>
      <c r="BY365" s="197" t="s">
        <v>5787</v>
      </c>
      <c r="BZ365" s="212" t="s">
        <v>5787</v>
      </c>
      <c r="CA365" s="196" t="s">
        <v>5787</v>
      </c>
      <c r="CB365" s="197" t="s">
        <v>5787</v>
      </c>
      <c r="CC365" s="197" t="s">
        <v>5787</v>
      </c>
      <c r="CD365" s="197" t="s">
        <v>5787</v>
      </c>
      <c r="CE365" s="197" t="s">
        <v>5787</v>
      </c>
      <c r="CF365" s="212" t="s">
        <v>5787</v>
      </c>
      <c r="CG365" s="307" t="s">
        <v>4744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4744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4744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5790</v>
      </c>
      <c r="CZ365" s="21">
        <v>39.92</v>
      </c>
      <c r="DA365" s="60">
        <v>3</v>
      </c>
      <c r="DB365" s="68">
        <v>32700</v>
      </c>
      <c r="DC365" s="201" t="s">
        <v>5787</v>
      </c>
      <c r="DD365" s="202" t="s">
        <v>5787</v>
      </c>
      <c r="DE365" s="203" t="s">
        <v>5787</v>
      </c>
      <c r="DF365" s="274" t="s">
        <v>5787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5645</v>
      </c>
      <c r="DN365" s="305" t="s">
        <v>4432</v>
      </c>
      <c r="DO365" s="312" t="s">
        <v>4562</v>
      </c>
    </row>
    <row r="366" spans="1:119">
      <c r="A366" s="307">
        <v>361</v>
      </c>
      <c r="B366" s="317"/>
      <c r="C366" s="317"/>
      <c r="D366" s="317"/>
      <c r="E366" s="317"/>
      <c r="F366" s="317"/>
      <c r="G366" s="317"/>
      <c r="H366" s="317"/>
      <c r="I366" s="317"/>
      <c r="J366" s="286" t="s">
        <v>5637</v>
      </c>
      <c r="K366" s="307" t="s">
        <v>4531</v>
      </c>
      <c r="L366" s="305" t="s">
        <v>6056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5787</v>
      </c>
      <c r="T366" s="59" t="s">
        <v>4417</v>
      </c>
      <c r="U366" s="59" t="s">
        <v>5787</v>
      </c>
      <c r="V366" s="59" t="s">
        <v>4417</v>
      </c>
      <c r="W366" s="59" t="s">
        <v>5787</v>
      </c>
      <c r="X366" s="305" t="s">
        <v>4417</v>
      </c>
      <c r="Y366" s="305" t="s">
        <v>5787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5497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5593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5648</v>
      </c>
      <c r="AX366" s="305" t="s">
        <v>4647</v>
      </c>
      <c r="AY366" s="305">
        <v>70</v>
      </c>
      <c r="AZ366" s="305">
        <v>16</v>
      </c>
      <c r="BA366" s="305">
        <f t="shared" si="188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6197</v>
      </c>
      <c r="BI366" s="305" t="s">
        <v>6197</v>
      </c>
      <c r="BJ366" s="305">
        <v>2</v>
      </c>
      <c r="BK366" s="18">
        <v>6</v>
      </c>
      <c r="BL366" s="196" t="s">
        <v>5787</v>
      </c>
      <c r="BM366" s="197" t="s">
        <v>5787</v>
      </c>
      <c r="BN366" s="197" t="s">
        <v>5787</v>
      </c>
      <c r="BO366" s="197" t="s">
        <v>5787</v>
      </c>
      <c r="BP366" s="197" t="s">
        <v>5787</v>
      </c>
      <c r="BQ366" s="197" t="s">
        <v>5787</v>
      </c>
      <c r="BR366" s="197" t="s">
        <v>5787</v>
      </c>
      <c r="BS366" s="197" t="s">
        <v>5787</v>
      </c>
      <c r="BT366" s="196" t="s">
        <v>5787</v>
      </c>
      <c r="BU366" s="197" t="s">
        <v>5787</v>
      </c>
      <c r="BV366" s="197" t="s">
        <v>5787</v>
      </c>
      <c r="BW366" s="197" t="s">
        <v>5787</v>
      </c>
      <c r="BX366" s="197" t="s">
        <v>5787</v>
      </c>
      <c r="BY366" s="197" t="s">
        <v>5787</v>
      </c>
      <c r="BZ366" s="212" t="s">
        <v>5787</v>
      </c>
      <c r="CA366" s="196" t="s">
        <v>5787</v>
      </c>
      <c r="CB366" s="197" t="s">
        <v>5787</v>
      </c>
      <c r="CC366" s="197" t="s">
        <v>5787</v>
      </c>
      <c r="CD366" s="197" t="s">
        <v>5787</v>
      </c>
      <c r="CE366" s="197" t="s">
        <v>5787</v>
      </c>
      <c r="CF366" s="212" t="s">
        <v>5787</v>
      </c>
      <c r="CG366" s="307" t="s">
        <v>4744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4744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4744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5790</v>
      </c>
      <c r="CZ366" s="21">
        <v>39.92</v>
      </c>
      <c r="DA366" s="60">
        <v>3</v>
      </c>
      <c r="DB366" s="68">
        <v>32700</v>
      </c>
      <c r="DC366" s="201" t="s">
        <v>5787</v>
      </c>
      <c r="DD366" s="202" t="s">
        <v>5787</v>
      </c>
      <c r="DE366" s="203" t="s">
        <v>5787</v>
      </c>
      <c r="DF366" s="274" t="s">
        <v>5787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6023</v>
      </c>
      <c r="DN366" s="305" t="s">
        <v>4432</v>
      </c>
      <c r="DO366" s="312" t="s">
        <v>6006</v>
      </c>
    </row>
    <row r="367" spans="1:119">
      <c r="A367" s="307">
        <v>362</v>
      </c>
      <c r="B367" s="317"/>
      <c r="C367" s="317"/>
      <c r="D367" s="317"/>
      <c r="E367" s="317"/>
      <c r="F367" s="317"/>
      <c r="G367" s="317"/>
      <c r="H367" s="317"/>
      <c r="I367" s="317"/>
      <c r="J367" s="286" t="s">
        <v>5638</v>
      </c>
      <c r="K367" s="307" t="s">
        <v>4531</v>
      </c>
      <c r="L367" s="305" t="s">
        <v>6056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5787</v>
      </c>
      <c r="T367" s="59" t="s">
        <v>4417</v>
      </c>
      <c r="U367" s="59" t="s">
        <v>5787</v>
      </c>
      <c r="V367" s="59" t="s">
        <v>4417</v>
      </c>
      <c r="W367" s="59" t="s">
        <v>5787</v>
      </c>
      <c r="X367" s="305" t="s">
        <v>4417</v>
      </c>
      <c r="Y367" s="305" t="s">
        <v>5787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5497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5593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5648</v>
      </c>
      <c r="AX367" s="305" t="s">
        <v>4647</v>
      </c>
      <c r="AY367" s="305">
        <v>70</v>
      </c>
      <c r="AZ367" s="305">
        <v>16</v>
      </c>
      <c r="BA367" s="305">
        <f t="shared" si="188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6197</v>
      </c>
      <c r="BI367" s="305" t="s">
        <v>6197</v>
      </c>
      <c r="BJ367" s="305">
        <v>2</v>
      </c>
      <c r="BK367" s="18">
        <v>6</v>
      </c>
      <c r="BL367" s="196" t="s">
        <v>5787</v>
      </c>
      <c r="BM367" s="197" t="s">
        <v>5787</v>
      </c>
      <c r="BN367" s="197" t="s">
        <v>5787</v>
      </c>
      <c r="BO367" s="197" t="s">
        <v>5787</v>
      </c>
      <c r="BP367" s="197" t="s">
        <v>5787</v>
      </c>
      <c r="BQ367" s="197" t="s">
        <v>5787</v>
      </c>
      <c r="BR367" s="197" t="s">
        <v>5787</v>
      </c>
      <c r="BS367" s="197" t="s">
        <v>5787</v>
      </c>
      <c r="BT367" s="196" t="s">
        <v>5787</v>
      </c>
      <c r="BU367" s="197" t="s">
        <v>5787</v>
      </c>
      <c r="BV367" s="197" t="s">
        <v>5787</v>
      </c>
      <c r="BW367" s="197" t="s">
        <v>5787</v>
      </c>
      <c r="BX367" s="197" t="s">
        <v>5787</v>
      </c>
      <c r="BY367" s="197" t="s">
        <v>5787</v>
      </c>
      <c r="BZ367" s="212" t="s">
        <v>5787</v>
      </c>
      <c r="CA367" s="196" t="s">
        <v>5787</v>
      </c>
      <c r="CB367" s="197" t="s">
        <v>5787</v>
      </c>
      <c r="CC367" s="197" t="s">
        <v>5787</v>
      </c>
      <c r="CD367" s="197" t="s">
        <v>5787</v>
      </c>
      <c r="CE367" s="197" t="s">
        <v>5787</v>
      </c>
      <c r="CF367" s="212" t="s">
        <v>5787</v>
      </c>
      <c r="CG367" s="307" t="s">
        <v>4744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4744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4744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5790</v>
      </c>
      <c r="CZ367" s="21">
        <v>39.92</v>
      </c>
      <c r="DA367" s="60">
        <v>3</v>
      </c>
      <c r="DB367" s="68">
        <v>32700</v>
      </c>
      <c r="DC367" s="201" t="s">
        <v>5787</v>
      </c>
      <c r="DD367" s="202" t="s">
        <v>5787</v>
      </c>
      <c r="DE367" s="203" t="s">
        <v>5787</v>
      </c>
      <c r="DF367" s="274" t="s">
        <v>5787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5644</v>
      </c>
      <c r="DN367" s="305" t="s">
        <v>4432</v>
      </c>
      <c r="DO367" s="312" t="s">
        <v>6006</v>
      </c>
    </row>
    <row r="368" spans="1:119">
      <c r="A368" s="307">
        <v>363</v>
      </c>
      <c r="B368" s="317"/>
      <c r="C368" s="317"/>
      <c r="D368" s="317"/>
      <c r="E368" s="317"/>
      <c r="F368" s="317"/>
      <c r="G368" s="317"/>
      <c r="H368" s="317"/>
      <c r="I368" s="317"/>
      <c r="J368" s="286" t="s">
        <v>5639</v>
      </c>
      <c r="K368" s="307" t="s">
        <v>4531</v>
      </c>
      <c r="L368" s="305" t="s">
        <v>6056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5787</v>
      </c>
      <c r="T368" s="59" t="s">
        <v>4417</v>
      </c>
      <c r="U368" s="59" t="s">
        <v>5787</v>
      </c>
      <c r="V368" s="59" t="s">
        <v>4417</v>
      </c>
      <c r="W368" s="59" t="s">
        <v>5787</v>
      </c>
      <c r="X368" s="305" t="s">
        <v>4417</v>
      </c>
      <c r="Y368" s="305" t="s">
        <v>5787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5497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5593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5666</v>
      </c>
      <c r="AX368" s="305" t="s">
        <v>4647</v>
      </c>
      <c r="AY368" s="305">
        <v>70</v>
      </c>
      <c r="AZ368" s="305">
        <v>16</v>
      </c>
      <c r="BA368" s="305">
        <f t="shared" si="188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6197</v>
      </c>
      <c r="BI368" s="305" t="s">
        <v>6197</v>
      </c>
      <c r="BJ368" s="305">
        <v>2</v>
      </c>
      <c r="BK368" s="18">
        <v>6</v>
      </c>
      <c r="BL368" s="196" t="s">
        <v>5787</v>
      </c>
      <c r="BM368" s="197" t="s">
        <v>5787</v>
      </c>
      <c r="BN368" s="197" t="s">
        <v>5787</v>
      </c>
      <c r="BO368" s="197" t="s">
        <v>5787</v>
      </c>
      <c r="BP368" s="197" t="s">
        <v>5787</v>
      </c>
      <c r="BQ368" s="197" t="s">
        <v>5787</v>
      </c>
      <c r="BR368" s="197" t="s">
        <v>5787</v>
      </c>
      <c r="BS368" s="197" t="s">
        <v>5787</v>
      </c>
      <c r="BT368" s="196" t="s">
        <v>5787</v>
      </c>
      <c r="BU368" s="197" t="s">
        <v>5787</v>
      </c>
      <c r="BV368" s="197" t="s">
        <v>5787</v>
      </c>
      <c r="BW368" s="197" t="s">
        <v>5787</v>
      </c>
      <c r="BX368" s="197" t="s">
        <v>5787</v>
      </c>
      <c r="BY368" s="197" t="s">
        <v>5787</v>
      </c>
      <c r="BZ368" s="212" t="s">
        <v>5787</v>
      </c>
      <c r="CA368" s="196" t="s">
        <v>5787</v>
      </c>
      <c r="CB368" s="197" t="s">
        <v>5787</v>
      </c>
      <c r="CC368" s="197" t="s">
        <v>5787</v>
      </c>
      <c r="CD368" s="197" t="s">
        <v>5787</v>
      </c>
      <c r="CE368" s="197" t="s">
        <v>5787</v>
      </c>
      <c r="CF368" s="212" t="s">
        <v>5787</v>
      </c>
      <c r="CG368" s="307" t="s">
        <v>4744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4744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4744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5790</v>
      </c>
      <c r="CZ368" s="21">
        <v>39.92</v>
      </c>
      <c r="DA368" s="60">
        <v>3</v>
      </c>
      <c r="DB368" s="68">
        <v>32700</v>
      </c>
      <c r="DC368" s="201" t="s">
        <v>5787</v>
      </c>
      <c r="DD368" s="202" t="s">
        <v>5787</v>
      </c>
      <c r="DE368" s="203" t="s">
        <v>5787</v>
      </c>
      <c r="DF368" s="274" t="s">
        <v>5787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5644</v>
      </c>
      <c r="DN368" s="305" t="s">
        <v>4432</v>
      </c>
      <c r="DO368" s="312" t="s">
        <v>6006</v>
      </c>
    </row>
    <row r="369" spans="1:119" ht="16.2" thickBot="1">
      <c r="A369" s="300">
        <v>364</v>
      </c>
      <c r="B369" s="318"/>
      <c r="C369" s="318"/>
      <c r="D369" s="318"/>
      <c r="E369" s="318"/>
      <c r="F369" s="318"/>
      <c r="G369" s="318"/>
      <c r="H369" s="318"/>
      <c r="I369" s="318"/>
      <c r="J369" s="285" t="s">
        <v>5640</v>
      </c>
      <c r="K369" s="300" t="s">
        <v>4531</v>
      </c>
      <c r="L369" s="306" t="s">
        <v>6056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5787</v>
      </c>
      <c r="T369" s="86" t="s">
        <v>4417</v>
      </c>
      <c r="U369" s="86" t="s">
        <v>5787</v>
      </c>
      <c r="V369" s="86" t="s">
        <v>4417</v>
      </c>
      <c r="W369" s="86" t="s">
        <v>5787</v>
      </c>
      <c r="X369" s="306" t="s">
        <v>4417</v>
      </c>
      <c r="Y369" s="306" t="s">
        <v>5787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5497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5591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5648</v>
      </c>
      <c r="AX369" s="306" t="s">
        <v>4647</v>
      </c>
      <c r="AY369" s="306">
        <v>70</v>
      </c>
      <c r="AZ369" s="306">
        <v>16</v>
      </c>
      <c r="BA369" s="306">
        <f t="shared" si="188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6197</v>
      </c>
      <c r="BI369" s="306" t="s">
        <v>6197</v>
      </c>
      <c r="BJ369" s="306">
        <v>2</v>
      </c>
      <c r="BK369" s="14">
        <v>6</v>
      </c>
      <c r="BL369" s="191" t="s">
        <v>5787</v>
      </c>
      <c r="BM369" s="192" t="s">
        <v>5787</v>
      </c>
      <c r="BN369" s="192" t="s">
        <v>5787</v>
      </c>
      <c r="BO369" s="192" t="s">
        <v>5787</v>
      </c>
      <c r="BP369" s="192" t="s">
        <v>5787</v>
      </c>
      <c r="BQ369" s="192" t="s">
        <v>5787</v>
      </c>
      <c r="BR369" s="192" t="s">
        <v>5787</v>
      </c>
      <c r="BS369" s="192" t="s">
        <v>5787</v>
      </c>
      <c r="BT369" s="191" t="s">
        <v>5787</v>
      </c>
      <c r="BU369" s="192" t="s">
        <v>5787</v>
      </c>
      <c r="BV369" s="192" t="s">
        <v>5787</v>
      </c>
      <c r="BW369" s="192" t="s">
        <v>5787</v>
      </c>
      <c r="BX369" s="192" t="s">
        <v>5787</v>
      </c>
      <c r="BY369" s="192" t="s">
        <v>5787</v>
      </c>
      <c r="BZ369" s="214" t="s">
        <v>5787</v>
      </c>
      <c r="CA369" s="191" t="s">
        <v>5787</v>
      </c>
      <c r="CB369" s="192" t="s">
        <v>5787</v>
      </c>
      <c r="CC369" s="192" t="s">
        <v>5787</v>
      </c>
      <c r="CD369" s="192" t="s">
        <v>5787</v>
      </c>
      <c r="CE369" s="192" t="s">
        <v>5787</v>
      </c>
      <c r="CF369" s="214" t="s">
        <v>5787</v>
      </c>
      <c r="CG369" s="300" t="s">
        <v>4744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5646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4744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5790</v>
      </c>
      <c r="CZ369" s="23">
        <v>39.92</v>
      </c>
      <c r="DA369" s="76">
        <v>3</v>
      </c>
      <c r="DB369" s="82">
        <v>32700</v>
      </c>
      <c r="DC369" s="204" t="s">
        <v>5787</v>
      </c>
      <c r="DD369" s="205" t="s">
        <v>5787</v>
      </c>
      <c r="DE369" s="206" t="s">
        <v>5787</v>
      </c>
      <c r="DF369" s="275" t="s">
        <v>5787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5643</v>
      </c>
      <c r="DN369" s="300" t="s">
        <v>4432</v>
      </c>
      <c r="DO369" s="313" t="s">
        <v>6006</v>
      </c>
    </row>
  </sheetData>
  <sheetProtection algorithmName="SHA-512" hashValue="tk6vyyigpbLPls4fI6c+eUiZHupotzYmsbvbnD/bZP03Mf5QWNtLyug6lau8XeU4+rWITfCXfGzGFRHJqucoSw==" saltValue="z6z68PXJXAKFWIS48joe+A==" spinCount="100000" sheet="1" objects="1" scenarios="1"/>
  <mergeCells count="575"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CU4:CU5"/>
    <mergeCell ref="V4:V5"/>
    <mergeCell ref="W4:W5"/>
    <mergeCell ref="X4:X5"/>
    <mergeCell ref="I115:I118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C30:C3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H48:H52"/>
    <mergeCell ref="C54:C76"/>
    <mergeCell ref="H87:H100"/>
    <mergeCell ref="H81:H86"/>
    <mergeCell ref="C101:C108"/>
    <mergeCell ref="D101:D108"/>
    <mergeCell ref="E101:E108"/>
    <mergeCell ref="F101:F108"/>
    <mergeCell ref="H54:H76"/>
    <mergeCell ref="C77:C80"/>
    <mergeCell ref="D77:D80"/>
    <mergeCell ref="E77:E80"/>
    <mergeCell ref="G48:G52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C48:C52"/>
    <mergeCell ref="D48:D52"/>
    <mergeCell ref="E48:E52"/>
    <mergeCell ref="F48:F52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C146:C155"/>
    <mergeCell ref="D146:D155"/>
    <mergeCell ref="E146:E155"/>
    <mergeCell ref="F146:F15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I204:I210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22:B328"/>
    <mergeCell ref="C322:C328"/>
    <mergeCell ref="D322:D328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64:B369"/>
    <mergeCell ref="C364:C369"/>
    <mergeCell ref="D364:D369"/>
    <mergeCell ref="E364:E369"/>
    <mergeCell ref="F364:F369"/>
    <mergeCell ref="G364:G369"/>
    <mergeCell ref="H364:H369"/>
    <mergeCell ref="I364:I369"/>
  </mergeCells>
  <conditionalFormatting sqref="AW180:AY181 AW183:AY183 AW185:AY185 AW187:AY187">
    <cfRule type="uniqueValues" dxfId="123" priority="124"/>
  </conditionalFormatting>
  <conditionalFormatting sqref="AW194:AW195">
    <cfRule type="uniqueValues" dxfId="122" priority="123"/>
  </conditionalFormatting>
  <conditionalFormatting sqref="Y6:Y165 S160:W165 Y169 S169:W169 Y359:Y369 L359:L369 S359:W369 L278:L354 S278:W354 Y172:Y181 S172:W181 L180:L181 L184 S183:W273 Y183:Y354 L186:L273">
    <cfRule type="cellIs" dxfId="121" priority="122" operator="equal">
      <formula>"NA"</formula>
    </cfRule>
  </conditionalFormatting>
  <conditionalFormatting sqref="S6:W159">
    <cfRule type="cellIs" dxfId="120" priority="121" operator="equal">
      <formula>"NA"</formula>
    </cfRule>
  </conditionalFormatting>
  <conditionalFormatting sqref="S274:W277">
    <cfRule type="cellIs" dxfId="119" priority="120" operator="equal">
      <formula>"NA"</formula>
    </cfRule>
  </conditionalFormatting>
  <conditionalFormatting sqref="Y166:Y167">
    <cfRule type="cellIs" dxfId="118" priority="119" operator="equal">
      <formula>"NA"</formula>
    </cfRule>
  </conditionalFormatting>
  <conditionalFormatting sqref="S166:W167">
    <cfRule type="cellIs" dxfId="117" priority="118" operator="equal">
      <formula>"NA"</formula>
    </cfRule>
  </conditionalFormatting>
  <conditionalFormatting sqref="Y168">
    <cfRule type="cellIs" dxfId="116" priority="117" operator="equal">
      <formula>"NA"</formula>
    </cfRule>
  </conditionalFormatting>
  <conditionalFormatting sqref="S168:W168">
    <cfRule type="cellIs" dxfId="115" priority="116" operator="equal">
      <formula>"NA"</formula>
    </cfRule>
  </conditionalFormatting>
  <conditionalFormatting sqref="L160:L165 L169 L172:L179 L183 L185">
    <cfRule type="cellIs" dxfId="114" priority="115" operator="equal">
      <formula>"NA"</formula>
    </cfRule>
  </conditionalFormatting>
  <conditionalFormatting sqref="L6:L159">
    <cfRule type="cellIs" dxfId="113" priority="114" operator="equal">
      <formula>"NA"</formula>
    </cfRule>
  </conditionalFormatting>
  <conditionalFormatting sqref="L274:L277">
    <cfRule type="cellIs" dxfId="112" priority="113" operator="equal">
      <formula>"NA"</formula>
    </cfRule>
  </conditionalFormatting>
  <conditionalFormatting sqref="L166:L167">
    <cfRule type="cellIs" dxfId="111" priority="112" operator="equal">
      <formula>"NA"</formula>
    </cfRule>
  </conditionalFormatting>
  <conditionalFormatting sqref="L168">
    <cfRule type="cellIs" dxfId="110" priority="111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9 DG4:DO169 B173:BN179 CG181:CX181 DG183:DM183 CG183:CX183 CG185:CX185 DG185:DM185 DG172:DO181 B189:DE307 DF188:DO354 A189:A369 J182:BN182 B180:D180 J188:DE188 J186:DM187 J184:DM184 J185:BK185 J183:BK183 J181:BK181 J180:DF180 H180 DO183:DO187">
    <cfRule type="cellIs" dxfId="109" priority="110" operator="equal">
      <formula>"NA"</formula>
    </cfRule>
  </conditionalFormatting>
  <conditionalFormatting sqref="CB161:CB165 CD161:CD165">
    <cfRule type="cellIs" dxfId="108" priority="109" operator="equal">
      <formula>"NA"</formula>
    </cfRule>
  </conditionalFormatting>
  <conditionalFormatting sqref="CC4:CC160 CC166:CC169 CC359:CC369 CC172:CC179 CC313:CC354">
    <cfRule type="cellIs" dxfId="107" priority="108" operator="equal">
      <formula>"NA"</formula>
    </cfRule>
  </conditionalFormatting>
  <conditionalFormatting sqref="CC161:CC165">
    <cfRule type="cellIs" dxfId="106" priority="107" operator="equal">
      <formula>"NA"</formula>
    </cfRule>
  </conditionalFormatting>
  <conditionalFormatting sqref="BO4:BQ169 BO359:BQ369 BO172:BQ179 BO313:BQ354">
    <cfRule type="cellIs" dxfId="105" priority="106" operator="equal">
      <formula>"NA"</formula>
    </cfRule>
  </conditionalFormatting>
  <conditionalFormatting sqref="BV4:BV169 BV359:BV369 BV172:BV179 BV313:BV354">
    <cfRule type="cellIs" dxfId="104" priority="105" operator="equal">
      <formula>"NA"</formula>
    </cfRule>
  </conditionalFormatting>
  <conditionalFormatting sqref="DF4:DF5">
    <cfRule type="cellIs" dxfId="103" priority="104" operator="equal">
      <formula>"NA"</formula>
    </cfRule>
  </conditionalFormatting>
  <conditionalFormatting sqref="DF6:DF169 DF359:DF369 DF172:DF179">
    <cfRule type="cellIs" dxfId="102" priority="103" operator="equal">
      <formula>"NA"</formula>
    </cfRule>
  </conditionalFormatting>
  <conditionalFormatting sqref="I4:I5">
    <cfRule type="cellIs" dxfId="101" priority="102" operator="equal">
      <formula>"NA"</formula>
    </cfRule>
  </conditionalFormatting>
  <conditionalFormatting sqref="I6:I169 I359:I369">
    <cfRule type="cellIs" dxfId="100" priority="101" operator="equal">
      <formula>"NA"</formula>
    </cfRule>
  </conditionalFormatting>
  <conditionalFormatting sqref="B355:H358">
    <cfRule type="cellIs" dxfId="99" priority="100" operator="equal">
      <formula>"NA"</formula>
    </cfRule>
  </conditionalFormatting>
  <conditionalFormatting sqref="I355:I358">
    <cfRule type="cellIs" dxfId="98" priority="99" operator="equal">
      <formula>"NA"</formula>
    </cfRule>
  </conditionalFormatting>
  <conditionalFormatting sqref="M355:O358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5:L356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7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L358">
    <cfRule type="cellIs" dxfId="91" priority="92" operator="equal">
      <formula>"NA"</formula>
    </cfRule>
  </conditionalFormatting>
  <conditionalFormatting sqref="S355:W358 Y355:Y358">
    <cfRule type="cellIs" dxfId="90" priority="91" operator="equal">
      <formula>"NA"</formula>
    </cfRule>
  </conditionalFormatting>
  <conditionalFormatting sqref="P355:Y358">
    <cfRule type="cellIs" dxfId="89" priority="90" operator="equal">
      <formula>"NA"</formula>
    </cfRule>
  </conditionalFormatting>
  <conditionalFormatting sqref="AD355:AI358">
    <cfRule type="cellIs" dxfId="88" priority="89" operator="equal">
      <formula>"NA"</formula>
    </cfRule>
  </conditionalFormatting>
  <conditionalFormatting sqref="BH356:BK358">
    <cfRule type="cellIs" dxfId="87" priority="88" operator="equal">
      <formula>"NA"</formula>
    </cfRule>
  </conditionalFormatting>
  <conditionalFormatting sqref="BH355:BK355">
    <cfRule type="cellIs" dxfId="86" priority="87" operator="equal">
      <formula>"NA"</formula>
    </cfRule>
  </conditionalFormatting>
  <conditionalFormatting sqref="BW355:CB358 BR355:BU358 CD355:CF358 BL355:BN358">
    <cfRule type="cellIs" dxfId="85" priority="86" operator="equal">
      <formula>"NA"</formula>
    </cfRule>
  </conditionalFormatting>
  <conditionalFormatting sqref="CC355:CC358">
    <cfRule type="cellIs" dxfId="84" priority="85" operator="equal">
      <formula>"NA"</formula>
    </cfRule>
  </conditionalFormatting>
  <conditionalFormatting sqref="BO355:BQ358">
    <cfRule type="cellIs" dxfId="83" priority="84" operator="equal">
      <formula>"NA"</formula>
    </cfRule>
  </conditionalFormatting>
  <conditionalFormatting sqref="BV355:BV358">
    <cfRule type="cellIs" dxfId="82" priority="83" operator="equal">
      <formula>"NA"</formula>
    </cfRule>
  </conditionalFormatting>
  <conditionalFormatting sqref="BG365:BK366">
    <cfRule type="cellIs" dxfId="81" priority="82" operator="equal">
      <formula>"NA"</formula>
    </cfRule>
  </conditionalFormatting>
  <conditionalFormatting sqref="BG364:BK364">
    <cfRule type="cellIs" dxfId="80" priority="81" operator="equal">
      <formula>"NA"</formula>
    </cfRule>
  </conditionalFormatting>
  <conditionalFormatting sqref="CG355:CL358">
    <cfRule type="cellIs" dxfId="79" priority="80" operator="equal">
      <formula>"NA"</formula>
    </cfRule>
  </conditionalFormatting>
  <conditionalFormatting sqref="CM355:CR358">
    <cfRule type="cellIs" dxfId="78" priority="79" operator="equal">
      <formula>"NA"</formula>
    </cfRule>
  </conditionalFormatting>
  <conditionalFormatting sqref="CS355:CX358">
    <cfRule type="cellIs" dxfId="77" priority="78" operator="equal">
      <formula>"NA"</formula>
    </cfRule>
  </conditionalFormatting>
  <conditionalFormatting sqref="CY355:DE358">
    <cfRule type="cellIs" dxfId="76" priority="77" operator="equal">
      <formula>"NA"</formula>
    </cfRule>
  </conditionalFormatting>
  <conditionalFormatting sqref="DF355:DF358">
    <cfRule type="cellIs" dxfId="75" priority="76" operator="equal">
      <formula>"NA"</formula>
    </cfRule>
  </conditionalFormatting>
  <conditionalFormatting sqref="DG355:DL356">
    <cfRule type="cellIs" dxfId="74" priority="75" operator="equal">
      <formula>"NA"</formula>
    </cfRule>
  </conditionalFormatting>
  <conditionalFormatting sqref="DM355:DO358">
    <cfRule type="cellIs" dxfId="73" priority="74" operator="equal">
      <formula>"NA"</formula>
    </cfRule>
  </conditionalFormatting>
  <conditionalFormatting sqref="AX356:AY358 AX355">
    <cfRule type="cellIs" dxfId="72" priority="73" operator="equal">
      <formula>"NA"</formula>
    </cfRule>
  </conditionalFormatting>
  <conditionalFormatting sqref="AY355">
    <cfRule type="cellIs" dxfId="71" priority="72" operator="equal">
      <formula>"NA"</formula>
    </cfRule>
  </conditionalFormatting>
  <conditionalFormatting sqref="CS172:CT172 CV172 CX172">
    <cfRule type="cellIs" dxfId="70" priority="50" operator="equal">
      <formula>"NA"</formula>
    </cfRule>
  </conditionalFormatting>
  <conditionalFormatting sqref="CS170:CT171">
    <cfRule type="cellIs" dxfId="69" priority="49" operator="equal">
      <formula>"NA"</formula>
    </cfRule>
  </conditionalFormatting>
  <conditionalFormatting sqref="CX170:CX171">
    <cfRule type="cellIs" dxfId="68" priority="48" operator="equal">
      <formula>"NA"</formula>
    </cfRule>
  </conditionalFormatting>
  <conditionalFormatting sqref="K170:AI171">
    <cfRule type="cellIs" dxfId="67" priority="68" operator="equal">
      <formula>"NA"</formula>
    </cfRule>
  </conditionalFormatting>
  <conditionalFormatting sqref="Y170:Y171">
    <cfRule type="cellIs" dxfId="66" priority="71" operator="equal">
      <formula>"NA"</formula>
    </cfRule>
  </conditionalFormatting>
  <conditionalFormatting sqref="S170:W171">
    <cfRule type="cellIs" dxfId="65" priority="70" operator="equal">
      <formula>"NA"</formula>
    </cfRule>
  </conditionalFormatting>
  <conditionalFormatting sqref="L170:L171">
    <cfRule type="cellIs" dxfId="64" priority="69" operator="equal">
      <formula>"NA"</formula>
    </cfRule>
  </conditionalFormatting>
  <conditionalFormatting sqref="A166:A169 A172:A188">
    <cfRule type="cellIs" dxfId="63" priority="67" operator="equal">
      <formula>"NA"</formula>
    </cfRule>
  </conditionalFormatting>
  <conditionalFormatting sqref="A170:A171">
    <cfRule type="cellIs" dxfId="62" priority="66" operator="equal">
      <formula>"NA"</formula>
    </cfRule>
  </conditionalFormatting>
  <conditionalFormatting sqref="BW170:CB171 BR170:BU171 CD170:CF171 AJ170:BN171">
    <cfRule type="cellIs" dxfId="61" priority="65" operator="equal">
      <formula>"NA"</formula>
    </cfRule>
  </conditionalFormatting>
  <conditionalFormatting sqref="CC170:CC171">
    <cfRule type="cellIs" dxfId="60" priority="64" operator="equal">
      <formula>"NA"</formula>
    </cfRule>
  </conditionalFormatting>
  <conditionalFormatting sqref="BO170:BQ171">
    <cfRule type="cellIs" dxfId="59" priority="63" operator="equal">
      <formula>"NA"</formula>
    </cfRule>
  </conditionalFormatting>
  <conditionalFormatting sqref="BV170:BV171">
    <cfRule type="cellIs" dxfId="58" priority="62" operator="equal">
      <formula>"NA"</formula>
    </cfRule>
  </conditionalFormatting>
  <conditionalFormatting sqref="CG170:CH171">
    <cfRule type="cellIs" dxfId="57" priority="61" operator="equal">
      <formula>"NA"</formula>
    </cfRule>
  </conditionalFormatting>
  <conditionalFormatting sqref="CW170:CW172">
    <cfRule type="cellIs" dxfId="56" priority="45" operator="equal">
      <formula>"NA"</formula>
    </cfRule>
  </conditionalFormatting>
  <conditionalFormatting sqref="DM170:DO171">
    <cfRule type="cellIs" dxfId="55" priority="41" operator="equal">
      <formula>"NA"</formula>
    </cfRule>
  </conditionalFormatting>
  <conditionalFormatting sqref="CL170:CL171">
    <cfRule type="cellIs" dxfId="54" priority="60" operator="equal">
      <formula>"NA"</formula>
    </cfRule>
  </conditionalFormatting>
  <conditionalFormatting sqref="CJ170:CJ171">
    <cfRule type="cellIs" dxfId="53" priority="59" operator="equal">
      <formula>"NA"</formula>
    </cfRule>
  </conditionalFormatting>
  <conditionalFormatting sqref="CI170:CI172">
    <cfRule type="cellIs" dxfId="52" priority="58" operator="equal">
      <formula>"NA"</formula>
    </cfRule>
  </conditionalFormatting>
  <conditionalFormatting sqref="CK170:CK172">
    <cfRule type="cellIs" dxfId="51" priority="57" operator="equal">
      <formula>"NA"</formula>
    </cfRule>
  </conditionalFormatting>
  <conditionalFormatting sqref="CM172:CN172 CP172 CR172">
    <cfRule type="cellIs" dxfId="50" priority="56" operator="equal">
      <formula>"NA"</formula>
    </cfRule>
  </conditionalFormatting>
  <conditionalFormatting sqref="CM170:CN171">
    <cfRule type="cellIs" dxfId="49" priority="55" operator="equal">
      <formula>"NA"</formula>
    </cfRule>
  </conditionalFormatting>
  <conditionalFormatting sqref="CR170:CR171">
    <cfRule type="cellIs" dxfId="48" priority="54" operator="equal">
      <formula>"NA"</formula>
    </cfRule>
  </conditionalFormatting>
  <conditionalFormatting sqref="CP170:CP171">
    <cfRule type="cellIs" dxfId="47" priority="53" operator="equal">
      <formula>"NA"</formula>
    </cfRule>
  </conditionalFormatting>
  <conditionalFormatting sqref="CO170:CO172">
    <cfRule type="cellIs" dxfId="46" priority="52" operator="equal">
      <formula>"NA"</formula>
    </cfRule>
  </conditionalFormatting>
  <conditionalFormatting sqref="CQ170:CQ172">
    <cfRule type="cellIs" dxfId="45" priority="51" operator="equal">
      <formula>"NA"</formula>
    </cfRule>
  </conditionalFormatting>
  <conditionalFormatting sqref="CV170:CV171">
    <cfRule type="cellIs" dxfId="44" priority="47" operator="equal">
      <formula>"NA"</formula>
    </cfRule>
  </conditionalFormatting>
  <conditionalFormatting sqref="CU170:CU172">
    <cfRule type="cellIs" dxfId="43" priority="46" operator="equal">
      <formula>"NA"</formula>
    </cfRule>
  </conditionalFormatting>
  <conditionalFormatting sqref="DG170:DJ171 CY170:DE171">
    <cfRule type="cellIs" dxfId="42" priority="44" operator="equal">
      <formula>"NA"</formula>
    </cfRule>
  </conditionalFormatting>
  <conditionalFormatting sqref="DF170:DF171">
    <cfRule type="cellIs" dxfId="41" priority="43" operator="equal">
      <formula>"NA"</formula>
    </cfRule>
  </conditionalFormatting>
  <conditionalFormatting sqref="DK170:DL171">
    <cfRule type="cellIs" dxfId="40" priority="42" operator="equal">
      <formula>"NA"</formula>
    </cfRule>
  </conditionalFormatting>
  <conditionalFormatting sqref="CD308:CF312 BR308:BU312 BW308:CB312 BL308:BN312">
    <cfRule type="cellIs" dxfId="39" priority="40" operator="equal">
      <formula>"NA"</formula>
    </cfRule>
  </conditionalFormatting>
  <conditionalFormatting sqref="CC308:CC312">
    <cfRule type="cellIs" dxfId="38" priority="39" operator="equal">
      <formula>"NA"</formula>
    </cfRule>
  </conditionalFormatting>
  <conditionalFormatting sqref="BO308:BQ312">
    <cfRule type="cellIs" dxfId="37" priority="38" operator="equal">
      <formula>"NA"</formula>
    </cfRule>
  </conditionalFormatting>
  <conditionalFormatting sqref="BV308:BV312">
    <cfRule type="cellIs" dxfId="36" priority="37" operator="equal">
      <formula>"NA"</formula>
    </cfRule>
  </conditionalFormatting>
  <conditionalFormatting sqref="T4:W5">
    <cfRule type="cellIs" dxfId="35" priority="36" operator="equal">
      <formula>"NA"</formula>
    </cfRule>
  </conditionalFormatting>
  <conditionalFormatting sqref="CY183:DE183">
    <cfRule type="cellIs" dxfId="34" priority="15" operator="equal">
      <formula>"NA"</formula>
    </cfRule>
  </conditionalFormatting>
  <conditionalFormatting sqref="BR181:BS181 BL181:BN181">
    <cfRule type="cellIs" dxfId="33" priority="35" operator="equal">
      <formula>"NA"</formula>
    </cfRule>
  </conditionalFormatting>
  <conditionalFormatting sqref="BO181:BQ181">
    <cfRule type="cellIs" dxfId="32" priority="34" operator="equal">
      <formula>"NA"</formula>
    </cfRule>
  </conditionalFormatting>
  <conditionalFormatting sqref="BR183:BS183 BL183:BN183">
    <cfRule type="cellIs" dxfId="31" priority="33" operator="equal">
      <formula>"NA"</formula>
    </cfRule>
  </conditionalFormatting>
  <conditionalFormatting sqref="BO183:BQ183">
    <cfRule type="cellIs" dxfId="30" priority="32" operator="equal">
      <formula>"NA"</formula>
    </cfRule>
  </conditionalFormatting>
  <conditionalFormatting sqref="BR185:BS185 BL185:BN185">
    <cfRule type="cellIs" dxfId="29" priority="31" operator="equal">
      <formula>"NA"</formula>
    </cfRule>
  </conditionalFormatting>
  <conditionalFormatting sqref="BO185:BQ185">
    <cfRule type="cellIs" dxfId="28" priority="30" operator="equal">
      <formula>"NA"</formula>
    </cfRule>
  </conditionalFormatting>
  <conditionalFormatting sqref="BT181:BU181 BW181:BZ181">
    <cfRule type="cellIs" dxfId="27" priority="29" operator="equal">
      <formula>"NA"</formula>
    </cfRule>
  </conditionalFormatting>
  <conditionalFormatting sqref="BV181">
    <cfRule type="cellIs" dxfId="26" priority="28" operator="equal">
      <formula>"NA"</formula>
    </cfRule>
  </conditionalFormatting>
  <conditionalFormatting sqref="BT183:BU183 BW183:BZ183">
    <cfRule type="cellIs" dxfId="25" priority="27" operator="equal">
      <formula>"NA"</formula>
    </cfRule>
  </conditionalFormatting>
  <conditionalFormatting sqref="BV183">
    <cfRule type="cellIs" dxfId="24" priority="26" operator="equal">
      <formula>"NA"</formula>
    </cfRule>
  </conditionalFormatting>
  <conditionalFormatting sqref="BT185:BU185 BW185:BZ185">
    <cfRule type="cellIs" dxfId="23" priority="25" operator="equal">
      <formula>"NA"</formula>
    </cfRule>
  </conditionalFormatting>
  <conditionalFormatting sqref="BV185">
    <cfRule type="cellIs" dxfId="22" priority="24" operator="equal">
      <formula>"NA"</formula>
    </cfRule>
  </conditionalFormatting>
  <conditionalFormatting sqref="CA181:CB181 CD181:CF181">
    <cfRule type="cellIs" dxfId="21" priority="23" operator="equal">
      <formula>"NA"</formula>
    </cfRule>
  </conditionalFormatting>
  <conditionalFormatting sqref="CC181">
    <cfRule type="cellIs" dxfId="20" priority="22" operator="equal">
      <formula>"NA"</formula>
    </cfRule>
  </conditionalFormatting>
  <conditionalFormatting sqref="CA183:CB183 CD183:CF183">
    <cfRule type="cellIs" dxfId="19" priority="21" operator="equal">
      <formula>"NA"</formula>
    </cfRule>
  </conditionalFormatting>
  <conditionalFormatting sqref="CC183">
    <cfRule type="cellIs" dxfId="18" priority="20" operator="equal">
      <formula>"NA"</formula>
    </cfRule>
  </conditionalFormatting>
  <conditionalFormatting sqref="CA185:CB185 CD185:CF185">
    <cfRule type="cellIs" dxfId="17" priority="19" operator="equal">
      <formula>"NA"</formula>
    </cfRule>
  </conditionalFormatting>
  <conditionalFormatting sqref="CC185">
    <cfRule type="cellIs" dxfId="16" priority="18" operator="equal">
      <formula>"NA"</formula>
    </cfRule>
  </conditionalFormatting>
  <conditionalFormatting sqref="CY181:DE181">
    <cfRule type="cellIs" dxfId="15" priority="17" operator="equal">
      <formula>"NA"</formula>
    </cfRule>
  </conditionalFormatting>
  <conditionalFormatting sqref="DF181">
    <cfRule type="cellIs" dxfId="14" priority="16" operator="equal">
      <formula>"NA"</formula>
    </cfRule>
  </conditionalFormatting>
  <conditionalFormatting sqref="DF183">
    <cfRule type="cellIs" dxfId="13" priority="14" operator="equal">
      <formula>"NA"</formula>
    </cfRule>
  </conditionalFormatting>
  <conditionalFormatting sqref="CY185:DE185">
    <cfRule type="cellIs" dxfId="12" priority="13" operator="equal">
      <formula>"NA"</formula>
    </cfRule>
  </conditionalFormatting>
  <conditionalFormatting sqref="DF185">
    <cfRule type="cellIs" dxfId="11" priority="12" operator="equal">
      <formula>"NA"</formula>
    </cfRule>
  </conditionalFormatting>
  <conditionalFormatting sqref="Y182 S182:W182">
    <cfRule type="cellIs" dxfId="10" priority="11" operator="equal">
      <formula>"NA"</formula>
    </cfRule>
  </conditionalFormatting>
  <conditionalFormatting sqref="L182">
    <cfRule type="cellIs" dxfId="9" priority="10" operator="equal">
      <formula>"NA"</formula>
    </cfRule>
  </conditionalFormatting>
  <conditionalFormatting sqref="DG182:DO182 CD182:DE182 BW182:CB182 BR182:BU182 DN183:DN187">
    <cfRule type="cellIs" dxfId="8" priority="9" operator="equal">
      <formula>"NA"</formula>
    </cfRule>
  </conditionalFormatting>
  <conditionalFormatting sqref="CC182">
    <cfRule type="cellIs" dxfId="7" priority="8" operator="equal">
      <formula>"NA"</formula>
    </cfRule>
  </conditionalFormatting>
  <conditionalFormatting sqref="BO182:BQ182">
    <cfRule type="cellIs" dxfId="6" priority="7" operator="equal">
      <formula>"NA"</formula>
    </cfRule>
  </conditionalFormatting>
  <conditionalFormatting sqref="BV182">
    <cfRule type="cellIs" dxfId="5" priority="6" operator="equal">
      <formula>"NA"</formula>
    </cfRule>
  </conditionalFormatting>
  <conditionalFormatting sqref="DF182">
    <cfRule type="cellIs" dxfId="4" priority="5" operator="equal">
      <formula>"NA"</formula>
    </cfRule>
  </conditionalFormatting>
  <conditionalFormatting sqref="I180">
    <cfRule type="cellIs" dxfId="3" priority="4" operator="equal">
      <formula>"NA"</formula>
    </cfRule>
  </conditionalFormatting>
  <conditionalFormatting sqref="G180">
    <cfRule type="cellIs" dxfId="2" priority="3" operator="equal">
      <formula>"NA"</formula>
    </cfRule>
  </conditionalFormatting>
  <conditionalFormatting sqref="F180">
    <cfRule type="cellIs" dxfId="1" priority="2" operator="equal">
      <formula>"NA"</formula>
    </cfRule>
  </conditionalFormatting>
  <conditionalFormatting sqref="E1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5043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5044</v>
      </c>
      <c r="L1" s="174" t="s">
        <v>5045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5046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5047</v>
      </c>
      <c r="B2429" s="169" t="s">
        <v>5047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5048</v>
      </c>
      <c r="B2430" s="169" t="s">
        <v>5048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5049</v>
      </c>
      <c r="B2431" s="169" t="s">
        <v>5049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5050</v>
      </c>
      <c r="B2432" s="169" t="s">
        <v>5050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5051</v>
      </c>
      <c r="B2433" s="169" t="s">
        <v>5051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5052</v>
      </c>
      <c r="B2434" s="169" t="s">
        <v>5052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5053</v>
      </c>
      <c r="B2435" s="169" t="s">
        <v>5053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5054</v>
      </c>
      <c r="B2436" s="169" t="s">
        <v>5054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5055</v>
      </c>
      <c r="B2437" s="169" t="s">
        <v>5055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5056</v>
      </c>
      <c r="B2438" s="169" t="s">
        <v>5056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5057</v>
      </c>
      <c r="B2439" s="169" t="s">
        <v>5057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5058</v>
      </c>
      <c r="B2440" s="169" t="s">
        <v>5058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5059</v>
      </c>
      <c r="B2441" s="169" t="s">
        <v>5059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5060</v>
      </c>
      <c r="B2442" s="169" t="s">
        <v>5060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5061</v>
      </c>
      <c r="B2443" s="169" t="s">
        <v>5061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5062</v>
      </c>
      <c r="B2445" s="169" t="s">
        <v>5062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5063</v>
      </c>
      <c r="B2446" s="169" t="s">
        <v>5063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5064</v>
      </c>
      <c r="B2447" s="169" t="s">
        <v>5064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5065</v>
      </c>
      <c r="B2448" s="169" t="s">
        <v>5065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5066</v>
      </c>
      <c r="B2450" s="169" t="s">
        <v>5066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5067</v>
      </c>
      <c r="B2451" s="169" t="s">
        <v>5067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5068</v>
      </c>
      <c r="B2452" s="169" t="s">
        <v>5068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5069</v>
      </c>
      <c r="B2453" s="169" t="s">
        <v>5069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5070</v>
      </c>
      <c r="B2454" s="169" t="s">
        <v>5070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5071</v>
      </c>
      <c r="B2455" s="169" t="s">
        <v>5071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5072</v>
      </c>
      <c r="B2456" s="169" t="s">
        <v>5072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5073</v>
      </c>
      <c r="B2457" s="169" t="s">
        <v>5073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5074</v>
      </c>
      <c r="B2458" s="169" t="s">
        <v>5074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5075</v>
      </c>
      <c r="B2459" s="169" t="s">
        <v>5075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5076</v>
      </c>
      <c r="B2461" s="169" t="s">
        <v>5076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5077</v>
      </c>
      <c r="B2462" s="169" t="s">
        <v>5077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5078</v>
      </c>
      <c r="B2463" s="169" t="s">
        <v>5078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5079</v>
      </c>
      <c r="B2464" s="169" t="s">
        <v>5079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5080</v>
      </c>
      <c r="B2465" s="169" t="s">
        <v>5080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5081</v>
      </c>
      <c r="B2466" s="169" t="s">
        <v>5081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5082</v>
      </c>
      <c r="B2467" s="169" t="s">
        <v>5082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5083</v>
      </c>
      <c r="B2468" s="169" t="s">
        <v>5083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5084</v>
      </c>
      <c r="B2469" s="169" t="s">
        <v>5084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5085</v>
      </c>
      <c r="B2470" s="170" t="s">
        <v>5085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5086</v>
      </c>
      <c r="B2471" s="170" t="s">
        <v>5086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5087</v>
      </c>
      <c r="B2472" s="170" t="s">
        <v>5087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5088</v>
      </c>
      <c r="B2473" s="170" t="s">
        <v>5088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5089</v>
      </c>
      <c r="B2474" s="170" t="s">
        <v>5089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5090</v>
      </c>
      <c r="B2475" s="170" t="s">
        <v>5090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5091</v>
      </c>
      <c r="B2476" s="170" t="s">
        <v>5091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5092</v>
      </c>
      <c r="B2477" s="170" t="s">
        <v>5092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5093</v>
      </c>
      <c r="B2478" s="170" t="s">
        <v>5093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5094</v>
      </c>
      <c r="B2479" s="170" t="s">
        <v>5094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4741</v>
      </c>
      <c r="B2480" s="170" t="s">
        <v>4741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5095</v>
      </c>
      <c r="B2481" s="170" t="s">
        <v>5095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5096</v>
      </c>
      <c r="B2482" s="170" t="s">
        <v>5096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5097</v>
      </c>
      <c r="B2483" s="170" t="s">
        <v>5097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5098</v>
      </c>
      <c r="B2484" s="170" t="s">
        <v>5098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5099</v>
      </c>
      <c r="B2485" s="170" t="s">
        <v>5099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5100</v>
      </c>
      <c r="B2486" s="170" t="s">
        <v>5100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5101</v>
      </c>
      <c r="B2487" s="170" t="s">
        <v>5101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5102</v>
      </c>
      <c r="B2488" s="170" t="s">
        <v>5102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5103</v>
      </c>
      <c r="B2491" s="170" t="s">
        <v>5103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5104</v>
      </c>
      <c r="B2492" s="170" t="s">
        <v>5104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5105</v>
      </c>
      <c r="B2493" s="170" t="s">
        <v>5105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5106</v>
      </c>
      <c r="B2494" s="170" t="s">
        <v>5106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5107</v>
      </c>
      <c r="B2495" s="170" t="s">
        <v>5107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5108</v>
      </c>
      <c r="B2496" s="170" t="s">
        <v>5108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5109</v>
      </c>
      <c r="B2497" s="170" t="s">
        <v>5109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5110</v>
      </c>
      <c r="B2498" s="170" t="s">
        <v>5110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5111</v>
      </c>
      <c r="B2499" s="170" t="s">
        <v>5111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5112</v>
      </c>
      <c r="B2500" s="170" t="s">
        <v>5112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5113</v>
      </c>
      <c r="B2501" s="170" t="s">
        <v>5113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5114</v>
      </c>
      <c r="B2502" s="170" t="s">
        <v>5114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5115</v>
      </c>
      <c r="B2503" s="170" t="s">
        <v>5115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5116</v>
      </c>
      <c r="B2504" s="170" t="s">
        <v>5116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5117</v>
      </c>
      <c r="B2505" s="170" t="s">
        <v>5117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5113</v>
      </c>
      <c r="B2506" s="170" t="s">
        <v>5113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5114</v>
      </c>
      <c r="B2507" s="170" t="s">
        <v>5114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5115</v>
      </c>
      <c r="B2508" s="170" t="s">
        <v>5115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5116</v>
      </c>
      <c r="B2509" s="170" t="s">
        <v>5116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5117</v>
      </c>
      <c r="B2510" s="170" t="s">
        <v>5117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5118</v>
      </c>
      <c r="B2511" s="170" t="s">
        <v>5118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5119</v>
      </c>
      <c r="B2512" s="170" t="s">
        <v>5119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5120</v>
      </c>
      <c r="B2513" s="170" t="s">
        <v>5120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5121</v>
      </c>
      <c r="B2514" s="170" t="s">
        <v>5121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5122</v>
      </c>
      <c r="B2515" s="170" t="s">
        <v>5122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5123</v>
      </c>
      <c r="B2516" s="170" t="s">
        <v>5123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5124</v>
      </c>
      <c r="B2517" s="170" t="s">
        <v>5124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5125</v>
      </c>
      <c r="B2518" s="170" t="s">
        <v>5125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5126</v>
      </c>
      <c r="B2519" s="170" t="s">
        <v>5126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5127</v>
      </c>
      <c r="B2521" s="170" t="s">
        <v>5127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5128</v>
      </c>
      <c r="B2522" s="170" t="s">
        <v>5128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5129</v>
      </c>
      <c r="B2523" s="170" t="s">
        <v>5129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5130</v>
      </c>
      <c r="B2524" s="170" t="s">
        <v>5130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5131</v>
      </c>
      <c r="B2525" s="170" t="s">
        <v>5131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5132</v>
      </c>
      <c r="B2526" s="170" t="s">
        <v>5132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5133</v>
      </c>
      <c r="B2527" s="170" t="s">
        <v>5133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5134</v>
      </c>
      <c r="B2528" s="170" t="s">
        <v>5134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5135</v>
      </c>
      <c r="B2529" s="170" t="s">
        <v>5135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5136</v>
      </c>
      <c r="B2530" s="170" t="s">
        <v>5136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5137</v>
      </c>
      <c r="B2531" s="170" t="s">
        <v>5137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5138</v>
      </c>
      <c r="B2532" s="170" t="s">
        <v>5138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5139</v>
      </c>
      <c r="B2533" s="170" t="s">
        <v>5139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5140</v>
      </c>
      <c r="B2534" s="170" t="s">
        <v>5140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5141</v>
      </c>
      <c r="B2535" s="170" t="s">
        <v>5141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5142</v>
      </c>
      <c r="B2536" s="170" t="s">
        <v>5142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5143</v>
      </c>
      <c r="B2537" s="170" t="s">
        <v>5143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5144</v>
      </c>
      <c r="B2538" s="170" t="s">
        <v>5144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5145</v>
      </c>
      <c r="B2539" s="170" t="s">
        <v>5145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5146</v>
      </c>
      <c r="B2540" s="170" t="s">
        <v>5146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5147</v>
      </c>
      <c r="B2541" s="170" t="s">
        <v>5147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5148</v>
      </c>
      <c r="B2542" s="170" t="s">
        <v>5148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5149</v>
      </c>
      <c r="B2543" s="170" t="s">
        <v>5149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5150</v>
      </c>
      <c r="B2544" s="170" t="s">
        <v>5150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5151</v>
      </c>
      <c r="B2545" s="170" t="s">
        <v>5151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5152</v>
      </c>
      <c r="B2546" s="170" t="s">
        <v>5152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5153</v>
      </c>
      <c r="B2547" s="170" t="s">
        <v>5153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5154</v>
      </c>
      <c r="B2548" s="170" t="s">
        <v>5154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5155</v>
      </c>
      <c r="B2549" s="170" t="s">
        <v>5155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5156</v>
      </c>
      <c r="B2550" s="170" t="s">
        <v>5156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5157</v>
      </c>
      <c r="B2551" s="170" t="s">
        <v>5157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5158</v>
      </c>
      <c r="B2552" s="170" t="s">
        <v>5158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5159</v>
      </c>
      <c r="B2553" s="170" t="s">
        <v>5159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5160</v>
      </c>
      <c r="B2554" s="170" t="s">
        <v>5160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5161</v>
      </c>
      <c r="B2555" s="170" t="s">
        <v>5161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5162</v>
      </c>
      <c r="B2556" s="170" t="s">
        <v>5162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5163</v>
      </c>
      <c r="B2557" s="170" t="s">
        <v>5163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5164</v>
      </c>
      <c r="B2558" s="170" t="s">
        <v>5164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5165</v>
      </c>
      <c r="B2559" s="170" t="s">
        <v>5165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5166</v>
      </c>
      <c r="B2560" s="170" t="s">
        <v>5166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5167</v>
      </c>
      <c r="B2561" s="170" t="s">
        <v>5167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5168</v>
      </c>
      <c r="B2562" s="170" t="s">
        <v>5168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5169</v>
      </c>
      <c r="B2563" s="170" t="s">
        <v>5169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5170</v>
      </c>
      <c r="B2564" s="170" t="s">
        <v>5170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5171</v>
      </c>
      <c r="B2565" s="170" t="s">
        <v>5171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5172</v>
      </c>
      <c r="B2566" s="170" t="s">
        <v>5172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5173</v>
      </c>
      <c r="B2567" s="170" t="s">
        <v>5173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5174</v>
      </c>
      <c r="B2568" s="170" t="s">
        <v>5174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5175</v>
      </c>
      <c r="B2569" s="170" t="s">
        <v>5175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5176</v>
      </c>
      <c r="B2570" s="170" t="s">
        <v>5176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5177</v>
      </c>
      <c r="B2571" s="170" t="s">
        <v>5177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5178</v>
      </c>
      <c r="B2572" s="170" t="s">
        <v>5178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5179</v>
      </c>
      <c r="B2573" s="170" t="s">
        <v>5179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5180</v>
      </c>
      <c r="B2574" s="170" t="s">
        <v>5180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5181</v>
      </c>
      <c r="B2575" s="170" t="s">
        <v>5181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5182</v>
      </c>
      <c r="B2576" s="170" t="s">
        <v>5182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5183</v>
      </c>
      <c r="B2577" s="170" t="s">
        <v>5183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5184</v>
      </c>
      <c r="B2578" s="170" t="s">
        <v>5184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5185</v>
      </c>
      <c r="B2579" s="170" t="s">
        <v>5185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5186</v>
      </c>
      <c r="B2580" s="170" t="s">
        <v>5186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5187</v>
      </c>
      <c r="B2581" s="170" t="s">
        <v>5187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5188</v>
      </c>
      <c r="B2582" s="170" t="s">
        <v>5188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5189</v>
      </c>
      <c r="B2583" s="171" t="s">
        <v>5189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5190</v>
      </c>
      <c r="B2584" s="173" t="s">
        <v>5190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5191</v>
      </c>
      <c r="B2585" s="173" t="s">
        <v>5191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5192</v>
      </c>
      <c r="B2586" s="171" t="s">
        <v>5192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5193</v>
      </c>
      <c r="B2587" s="173" t="s">
        <v>5193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5194</v>
      </c>
      <c r="B2588" s="173" t="s">
        <v>5194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5195</v>
      </c>
      <c r="B2589" s="173" t="s">
        <v>5195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5196</v>
      </c>
      <c r="B2590" s="171" t="s">
        <v>5196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5197</v>
      </c>
      <c r="B2591" s="173" t="s">
        <v>5197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5198</v>
      </c>
      <c r="B2592" s="173" t="s">
        <v>5198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5199</v>
      </c>
      <c r="B2593" s="173" t="s">
        <v>5199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5200</v>
      </c>
      <c r="B2594" s="173" t="s">
        <v>5200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5201</v>
      </c>
      <c r="B2595" s="173" t="s">
        <v>5201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5202</v>
      </c>
      <c r="B2596" s="171" t="s">
        <v>5202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5203</v>
      </c>
      <c r="B2597" s="173" t="s">
        <v>5203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5204</v>
      </c>
      <c r="B2598" s="173" t="s">
        <v>5204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5205</v>
      </c>
      <c r="B2599" s="173" t="s">
        <v>5205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5206</v>
      </c>
      <c r="B2600" s="173" t="s">
        <v>5206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5207</v>
      </c>
      <c r="B2601" s="173" t="s">
        <v>5207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5208</v>
      </c>
      <c r="B2602" s="171" t="s">
        <v>5208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5209</v>
      </c>
      <c r="B2603" s="173" t="s">
        <v>5209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5210</v>
      </c>
      <c r="B2604" s="173" t="s">
        <v>5210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5211</v>
      </c>
      <c r="B2605" s="173" t="s">
        <v>5211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5212</v>
      </c>
      <c r="B2606" s="173" t="s">
        <v>5212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5213</v>
      </c>
      <c r="B2607" s="173" t="s">
        <v>5213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5214</v>
      </c>
      <c r="B2608" s="173" t="s">
        <v>5214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5215</v>
      </c>
      <c r="B2609" s="173" t="s">
        <v>5215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5216</v>
      </c>
      <c r="B2610" s="173" t="s">
        <v>5216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5217</v>
      </c>
      <c r="B2611" s="171" t="s">
        <v>5217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5218</v>
      </c>
      <c r="B2612" s="173" t="s">
        <v>5218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5219</v>
      </c>
      <c r="B2613" s="173" t="s">
        <v>5219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5220</v>
      </c>
      <c r="B2614" s="173" t="s">
        <v>5220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5221</v>
      </c>
      <c r="B2615" s="173" t="s">
        <v>5221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5222</v>
      </c>
      <c r="B2616" s="173" t="s">
        <v>5222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5223</v>
      </c>
      <c r="B2617" s="173" t="s">
        <v>5223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5224</v>
      </c>
      <c r="B2618" s="173" t="s">
        <v>5224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5225</v>
      </c>
      <c r="B2619" s="173" t="s">
        <v>5225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5226</v>
      </c>
      <c r="B2620" s="173" t="s">
        <v>5226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5227</v>
      </c>
      <c r="B2621" s="173" t="s">
        <v>5227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5228</v>
      </c>
      <c r="B2622" s="171" t="s">
        <v>5228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5229</v>
      </c>
      <c r="B2623" s="173" t="s">
        <v>5229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5230</v>
      </c>
      <c r="B2624" s="173" t="s">
        <v>5230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5231</v>
      </c>
      <c r="B2625" s="173" t="s">
        <v>5231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5232</v>
      </c>
      <c r="B2626" s="173" t="s">
        <v>5232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5233</v>
      </c>
      <c r="B2627" s="173" t="s">
        <v>5233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5234</v>
      </c>
      <c r="B2628" s="173" t="s">
        <v>5234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5235</v>
      </c>
      <c r="B2629" s="173" t="s">
        <v>5235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5236</v>
      </c>
      <c r="B2630" s="173" t="s">
        <v>5236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5237</v>
      </c>
      <c r="B2631" s="173" t="s">
        <v>5237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5238</v>
      </c>
      <c r="B2632" s="171" t="s">
        <v>5238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5239</v>
      </c>
      <c r="B2633" s="173" t="s">
        <v>5239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5240</v>
      </c>
      <c r="B2634" s="173" t="s">
        <v>5240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5241</v>
      </c>
      <c r="B2635" s="173" t="s">
        <v>5241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5242</v>
      </c>
      <c r="B2636" s="173" t="s">
        <v>5242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5243</v>
      </c>
      <c r="B2637" s="173" t="s">
        <v>5243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5244</v>
      </c>
      <c r="B2638" s="173" t="s">
        <v>5244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5245</v>
      </c>
      <c r="B2639" s="173" t="s">
        <v>5245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5246</v>
      </c>
      <c r="B2640" s="173" t="s">
        <v>5246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5247</v>
      </c>
      <c r="B2641" s="173" t="s">
        <v>5247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5248</v>
      </c>
      <c r="B2642" s="171" t="s">
        <v>5248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5249</v>
      </c>
      <c r="B2643" s="173" t="s">
        <v>5249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5250</v>
      </c>
      <c r="B2644" s="173" t="s">
        <v>5250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5251</v>
      </c>
      <c r="B2645" s="173" t="s">
        <v>5251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5252</v>
      </c>
      <c r="B2646" s="173" t="s">
        <v>5252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5253</v>
      </c>
      <c r="B2647" s="173" t="s">
        <v>5253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5254</v>
      </c>
      <c r="B2648" s="173" t="s">
        <v>5254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5255</v>
      </c>
      <c r="B2649" s="173" t="s">
        <v>5255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5256</v>
      </c>
      <c r="B2650" s="173" t="s">
        <v>5256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5257</v>
      </c>
      <c r="B2651" s="171" t="s">
        <v>5257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5258</v>
      </c>
      <c r="B2652" s="173" t="s">
        <v>5258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5259</v>
      </c>
      <c r="B2653" s="173" t="s">
        <v>5259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5260</v>
      </c>
      <c r="B2654" s="173" t="s">
        <v>5260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5261</v>
      </c>
      <c r="B2655" s="173" t="s">
        <v>5261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5262</v>
      </c>
      <c r="B2656" s="173" t="s">
        <v>5262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5263</v>
      </c>
      <c r="B2657" s="173" t="s">
        <v>5263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5264</v>
      </c>
      <c r="B2658" s="173" t="s">
        <v>5264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5265</v>
      </c>
      <c r="B2659" s="173" t="s">
        <v>5265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5266</v>
      </c>
      <c r="B2660" s="171" t="s">
        <v>5266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5267</v>
      </c>
      <c r="B2661" s="173" t="s">
        <v>5267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5268</v>
      </c>
      <c r="B2662" s="173" t="s">
        <v>5268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5269</v>
      </c>
      <c r="B2663" s="173" t="s">
        <v>5269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5270</v>
      </c>
      <c r="B2664" s="173" t="s">
        <v>5270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5271</v>
      </c>
      <c r="B2665" s="173" t="s">
        <v>5271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5272</v>
      </c>
      <c r="B2666" s="173" t="s">
        <v>5272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5273</v>
      </c>
      <c r="B2667" s="173" t="s">
        <v>5273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5274</v>
      </c>
      <c r="B2668" s="173" t="s">
        <v>5274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5275</v>
      </c>
      <c r="B2669" s="171" t="s">
        <v>5275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5276</v>
      </c>
      <c r="B2670" s="173" t="s">
        <v>5276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5277</v>
      </c>
      <c r="B2671" s="173" t="s">
        <v>5277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5278</v>
      </c>
      <c r="B2672" s="173" t="s">
        <v>5278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5279</v>
      </c>
      <c r="B2673" s="173" t="s">
        <v>5279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5280</v>
      </c>
      <c r="B2674" s="173" t="s">
        <v>5280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5281</v>
      </c>
      <c r="B2675" s="173" t="s">
        <v>5281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5282</v>
      </c>
      <c r="B2676" s="173" t="s">
        <v>5282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5283</v>
      </c>
      <c r="B2677" s="171" t="s">
        <v>5283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5284</v>
      </c>
      <c r="B2678" s="173" t="s">
        <v>5284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5285</v>
      </c>
      <c r="B2679" s="173" t="s">
        <v>5285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5286</v>
      </c>
      <c r="B2680" s="173" t="s">
        <v>5286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5287</v>
      </c>
      <c r="B2681" s="173" t="s">
        <v>5287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5288</v>
      </c>
      <c r="B2682" s="173" t="s">
        <v>5288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5289</v>
      </c>
      <c r="B2683" s="173" t="s">
        <v>5289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5290</v>
      </c>
      <c r="B2684" s="173" t="s">
        <v>5290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5291</v>
      </c>
      <c r="B2685" s="173" t="s">
        <v>5291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5292</v>
      </c>
      <c r="B2686" s="173" t="s">
        <v>5292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5293</v>
      </c>
      <c r="B2687" s="171" t="s">
        <v>5293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5294</v>
      </c>
      <c r="B2688" s="173" t="s">
        <v>5294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5295</v>
      </c>
      <c r="B2689" s="173" t="s">
        <v>5295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5296</v>
      </c>
      <c r="B2690" s="173" t="s">
        <v>5296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5297</v>
      </c>
      <c r="B2691" s="173" t="s">
        <v>5297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5298</v>
      </c>
      <c r="B2692" s="173" t="s">
        <v>5298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5299</v>
      </c>
      <c r="B2693" s="173" t="s">
        <v>5299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5300</v>
      </c>
      <c r="B2694" s="173" t="s">
        <v>5300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5301</v>
      </c>
      <c r="B2695" s="173" t="s">
        <v>5301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5302</v>
      </c>
      <c r="B2696" s="173" t="s">
        <v>5302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5303</v>
      </c>
      <c r="B2697" s="173" t="s">
        <v>5303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5304</v>
      </c>
      <c r="B2698" s="171" t="s">
        <v>5304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5305</v>
      </c>
      <c r="B2699" s="173" t="s">
        <v>5305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5306</v>
      </c>
      <c r="B2700" s="173" t="s">
        <v>5306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5307</v>
      </c>
      <c r="B2701" s="173" t="s">
        <v>5307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5308</v>
      </c>
      <c r="B2702" s="173" t="s">
        <v>5308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5309</v>
      </c>
      <c r="B2703" s="173" t="s">
        <v>5309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5310</v>
      </c>
      <c r="B2704" s="173" t="s">
        <v>5310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5311</v>
      </c>
      <c r="B2705" s="173" t="s">
        <v>5311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5312</v>
      </c>
      <c r="B2706" s="173" t="s">
        <v>5312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5313</v>
      </c>
      <c r="B2707" s="173" t="s">
        <v>5313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5314</v>
      </c>
      <c r="B2708" s="171" t="s">
        <v>5314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5315</v>
      </c>
      <c r="B2709" s="173" t="s">
        <v>5315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5316</v>
      </c>
      <c r="B2710" s="173" t="s">
        <v>5316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5317</v>
      </c>
      <c r="B2711" s="173" t="s">
        <v>5317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5318</v>
      </c>
      <c r="B2712" s="173" t="s">
        <v>5318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5319</v>
      </c>
      <c r="B2713" s="173" t="s">
        <v>5319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5320</v>
      </c>
      <c r="B2714" s="173" t="s">
        <v>5320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5321</v>
      </c>
      <c r="B2715" s="173" t="s">
        <v>5321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5322</v>
      </c>
      <c r="B2716" s="173" t="s">
        <v>5322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5323</v>
      </c>
      <c r="B2717" s="173" t="s">
        <v>5323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5324</v>
      </c>
      <c r="B2718" s="171" t="s">
        <v>5324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5325</v>
      </c>
      <c r="B2719" s="173" t="s">
        <v>5325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5326</v>
      </c>
      <c r="B2720" s="173" t="s">
        <v>5326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5327</v>
      </c>
      <c r="B2721" s="173" t="s">
        <v>5327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5328</v>
      </c>
      <c r="B2722" s="173" t="s">
        <v>5328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5329</v>
      </c>
      <c r="B2723" s="173" t="s">
        <v>5329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5330</v>
      </c>
      <c r="B2724" s="173" t="s">
        <v>5330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5331</v>
      </c>
      <c r="B2725" s="173" t="s">
        <v>5331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5332</v>
      </c>
      <c r="B2726" s="173" t="s">
        <v>5332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5333</v>
      </c>
      <c r="B2727" s="173" t="s">
        <v>5333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5334</v>
      </c>
      <c r="B2728" s="171" t="s">
        <v>5334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5335</v>
      </c>
      <c r="B2729" s="173" t="s">
        <v>5335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5336</v>
      </c>
      <c r="B2730" s="173" t="s">
        <v>5336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5337</v>
      </c>
      <c r="B2731" s="173" t="s">
        <v>5337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5338</v>
      </c>
      <c r="B2732" s="173" t="s">
        <v>5338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5339</v>
      </c>
      <c r="B2733" s="173" t="s">
        <v>5339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5340</v>
      </c>
      <c r="B2734" s="173" t="s">
        <v>5340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5341</v>
      </c>
      <c r="B2735" s="173" t="s">
        <v>5341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5342</v>
      </c>
      <c r="B2736" s="171" t="s">
        <v>5342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5343</v>
      </c>
      <c r="B2737" s="173" t="s">
        <v>5343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5344</v>
      </c>
      <c r="B2738" s="173" t="s">
        <v>5344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5345</v>
      </c>
      <c r="B2739" s="173" t="s">
        <v>5345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5346</v>
      </c>
      <c r="B2740" s="173" t="s">
        <v>5346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5347</v>
      </c>
      <c r="B2741" s="171" t="s">
        <v>5347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5348</v>
      </c>
      <c r="B2742" s="173" t="s">
        <v>5348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5349</v>
      </c>
      <c r="B2743" s="173" t="s">
        <v>5349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5350</v>
      </c>
      <c r="B2744" s="173" t="s">
        <v>5350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5351</v>
      </c>
      <c r="B2745" s="173" t="s">
        <v>5351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5352</v>
      </c>
      <c r="B2746" s="171" t="s">
        <v>5352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5353</v>
      </c>
      <c r="B2747" s="173" t="s">
        <v>5353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5354</v>
      </c>
      <c r="B2748" s="173" t="s">
        <v>5354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5355</v>
      </c>
      <c r="B2749" s="173" t="s">
        <v>5355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5356</v>
      </c>
      <c r="B2750" s="173" t="s">
        <v>5356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5460</v>
      </c>
      <c r="B2751" s="184" t="s">
        <v>5460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5461</v>
      </c>
      <c r="B2752" s="184" t="s">
        <v>5461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5462</v>
      </c>
      <c r="B2753" s="184" t="s">
        <v>5462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5357</v>
      </c>
      <c r="B2754" s="184" t="s">
        <v>5357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5358</v>
      </c>
      <c r="B2755" s="172" t="s">
        <v>5358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5359</v>
      </c>
      <c r="B2756" s="172" t="s">
        <v>5359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5360</v>
      </c>
      <c r="B2757" s="172" t="s">
        <v>5360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5361</v>
      </c>
      <c r="B2758" s="172" t="s">
        <v>5361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5362</v>
      </c>
      <c r="B2759" s="172" t="s">
        <v>5362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5363</v>
      </c>
      <c r="B2760" s="172" t="s">
        <v>5363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5364</v>
      </c>
      <c r="B2761" s="184" t="s">
        <v>5364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5365</v>
      </c>
      <c r="B2762" s="172" t="s">
        <v>5365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5366</v>
      </c>
      <c r="B2763" s="172" t="s">
        <v>5366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5367</v>
      </c>
      <c r="B2764" s="172" t="s">
        <v>5367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5368</v>
      </c>
      <c r="B2765" s="172" t="s">
        <v>5368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5369</v>
      </c>
      <c r="B2766" s="172" t="s">
        <v>5369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5370</v>
      </c>
      <c r="B2767" s="172" t="s">
        <v>5370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5371</v>
      </c>
      <c r="B2768" s="172" t="s">
        <v>5371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5372</v>
      </c>
      <c r="B2769" s="172" t="s">
        <v>5372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5373</v>
      </c>
      <c r="B2770" s="172" t="s">
        <v>5373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5374</v>
      </c>
      <c r="B2771" s="172" t="s">
        <v>5374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5375</v>
      </c>
      <c r="B2772" s="172" t="s">
        <v>5375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5376</v>
      </c>
      <c r="B2773" s="172" t="s">
        <v>5376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5377</v>
      </c>
      <c r="B2774" s="172" t="s">
        <v>5377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5378</v>
      </c>
      <c r="B2775" s="172" t="s">
        <v>5378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5379</v>
      </c>
      <c r="B2776" s="172" t="s">
        <v>5379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5380</v>
      </c>
      <c r="B2777" s="172" t="s">
        <v>5380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5381</v>
      </c>
      <c r="B2778" s="172" t="s">
        <v>5381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5382</v>
      </c>
      <c r="B2779" s="172" t="s">
        <v>5382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5383</v>
      </c>
      <c r="B2780" s="172" t="s">
        <v>5383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5384</v>
      </c>
      <c r="B2781" s="172" t="s">
        <v>5384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5385</v>
      </c>
      <c r="B2782" s="184" t="s">
        <v>5385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5386</v>
      </c>
      <c r="B2783" s="172" t="s">
        <v>5386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5387</v>
      </c>
      <c r="B2784" s="172" t="s">
        <v>5387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5388</v>
      </c>
      <c r="B2785" s="172" t="s">
        <v>5388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5389</v>
      </c>
      <c r="B2786" s="172" t="s">
        <v>5389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5390</v>
      </c>
      <c r="B2787" s="172" t="s">
        <v>5390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5391</v>
      </c>
      <c r="B2788" s="172" t="s">
        <v>5391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5392</v>
      </c>
      <c r="B2789" s="172" t="s">
        <v>5392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5393</v>
      </c>
      <c r="B2790" s="172" t="s">
        <v>5393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5394</v>
      </c>
      <c r="B2791" s="184" t="s">
        <v>5394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5395</v>
      </c>
      <c r="B2792" s="172" t="s">
        <v>5395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5396</v>
      </c>
      <c r="B2793" s="172" t="s">
        <v>5396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5397</v>
      </c>
      <c r="B2794" s="172" t="s">
        <v>5397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5398</v>
      </c>
      <c r="B2795" s="172" t="s">
        <v>5398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5399</v>
      </c>
      <c r="B2796" s="172" t="s">
        <v>5399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5400</v>
      </c>
      <c r="B2797" s="172" t="s">
        <v>5400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5401</v>
      </c>
      <c r="B2798" s="172" t="s">
        <v>5401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5402</v>
      </c>
      <c r="B2799" s="172" t="s">
        <v>5402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5403</v>
      </c>
      <c r="B2800" s="172" t="s">
        <v>5403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5404</v>
      </c>
      <c r="B2801" s="172" t="s">
        <v>5404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5405</v>
      </c>
      <c r="B2802" s="172" t="s">
        <v>5405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5406</v>
      </c>
      <c r="B2803" s="172" t="s">
        <v>5406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5407</v>
      </c>
      <c r="B2804" s="172" t="s">
        <v>5407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5408</v>
      </c>
      <c r="B2805" s="184" t="s">
        <v>5408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5409</v>
      </c>
      <c r="B2806" s="172" t="s">
        <v>5409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5410</v>
      </c>
      <c r="B2807" s="172" t="s">
        <v>5410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5411</v>
      </c>
      <c r="B2808" s="172" t="s">
        <v>5411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5412</v>
      </c>
      <c r="B2809" s="172" t="s">
        <v>5412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5413</v>
      </c>
      <c r="B2810" s="172" t="s">
        <v>5413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5414</v>
      </c>
      <c r="B2811" s="172" t="s">
        <v>5414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5415</v>
      </c>
      <c r="B2812" s="172" t="s">
        <v>5415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5416</v>
      </c>
      <c r="B2813" s="172" t="s">
        <v>5416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5417</v>
      </c>
      <c r="B2814" s="172" t="s">
        <v>5417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5418</v>
      </c>
      <c r="B2815" s="172" t="s">
        <v>5418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5419</v>
      </c>
      <c r="B2816" s="172" t="s">
        <v>5419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5420</v>
      </c>
      <c r="B2817" s="172" t="s">
        <v>5420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5421</v>
      </c>
      <c r="B2818" s="172" t="s">
        <v>5421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5422</v>
      </c>
      <c r="B2819" s="172" t="s">
        <v>5422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5423</v>
      </c>
      <c r="B2820" s="184" t="s">
        <v>5423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5424</v>
      </c>
      <c r="B2821" s="172" t="s">
        <v>5424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5425</v>
      </c>
      <c r="B2822" s="172" t="s">
        <v>5425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5426</v>
      </c>
      <c r="B2823" s="172" t="s">
        <v>5426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5427</v>
      </c>
      <c r="B2824" s="172" t="s">
        <v>5427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5428</v>
      </c>
      <c r="B2825" s="172" t="s">
        <v>5428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5429</v>
      </c>
      <c r="B2826" s="172" t="s">
        <v>5429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5430</v>
      </c>
      <c r="B2827" s="172" t="s">
        <v>5430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5431</v>
      </c>
      <c r="B2828" s="172" t="s">
        <v>5431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5432</v>
      </c>
      <c r="B2829" s="172" t="s">
        <v>5432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5433</v>
      </c>
      <c r="B2830" s="172" t="s">
        <v>5433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5434</v>
      </c>
      <c r="B2831" s="172" t="s">
        <v>5434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5435</v>
      </c>
      <c r="B2832" s="172" t="s">
        <v>5435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5436</v>
      </c>
      <c r="B2833" s="172" t="s">
        <v>5436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5436</v>
      </c>
      <c r="B2834" s="172" t="s">
        <v>5436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5437</v>
      </c>
      <c r="B2835" s="172" t="s">
        <v>5437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5438</v>
      </c>
      <c r="B2836" s="172" t="s">
        <v>5438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5439</v>
      </c>
      <c r="B2837" s="172" t="s">
        <v>5439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5440</v>
      </c>
      <c r="B2838" s="172" t="s">
        <v>5440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5441</v>
      </c>
      <c r="B2839" s="172" t="s">
        <v>5441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5442</v>
      </c>
      <c r="B2840" s="172" t="s">
        <v>5442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5443</v>
      </c>
      <c r="B2841" s="172" t="s">
        <v>5443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5444</v>
      </c>
      <c r="B2842" s="172" t="s">
        <v>5444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5445</v>
      </c>
      <c r="B2843" s="172" t="s">
        <v>5445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4815</v>
      </c>
      <c r="B2844" s="172" t="s">
        <v>4815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5446</v>
      </c>
      <c r="B2845" s="172" t="s">
        <v>5446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5447</v>
      </c>
      <c r="B2846" s="172" t="s">
        <v>5447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5448</v>
      </c>
      <c r="B2847" s="172" t="s">
        <v>5448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5449</v>
      </c>
      <c r="B2848" s="184" t="s">
        <v>5449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5463</v>
      </c>
      <c r="B2849" s="184" t="s">
        <v>5463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5466</v>
      </c>
      <c r="B2850" s="184" t="s">
        <v>5466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5467</v>
      </c>
      <c r="B2851" s="184" t="s">
        <v>5467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5468</v>
      </c>
      <c r="B2852" s="184" t="s">
        <v>5468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5464</v>
      </c>
      <c r="B2853" s="184" t="s">
        <v>5464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5469</v>
      </c>
      <c r="B2854" s="184" t="s">
        <v>5469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5465</v>
      </c>
      <c r="B2855" s="184" t="s">
        <v>5465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5465</v>
      </c>
      <c r="B2856" s="184" t="s">
        <v>5465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5470</v>
      </c>
      <c r="B2857" s="184" t="s">
        <v>5470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5471</v>
      </c>
      <c r="B2858" s="184" t="s">
        <v>5471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5472</v>
      </c>
      <c r="B2859" s="184" t="s">
        <v>5472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5473</v>
      </c>
      <c r="B2860" s="184" t="s">
        <v>5473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5474</v>
      </c>
      <c r="B2861" s="184" t="s">
        <v>5474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5475</v>
      </c>
      <c r="B2862" s="184" t="s">
        <v>5475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5476</v>
      </c>
      <c r="B2863" s="184" t="s">
        <v>5476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5477</v>
      </c>
      <c r="B2864" s="184" t="s">
        <v>5477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5478</v>
      </c>
      <c r="B2865" s="184" t="s">
        <v>5478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5479</v>
      </c>
      <c r="B2866" s="184" t="s">
        <v>5479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5480</v>
      </c>
      <c r="B2867" s="184" t="s">
        <v>5480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5481</v>
      </c>
      <c r="B2868" s="184" t="s">
        <v>5481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5482</v>
      </c>
      <c r="B2869" s="184" t="s">
        <v>5482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5485</v>
      </c>
      <c r="B2870" s="184" t="s">
        <v>5485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5486</v>
      </c>
      <c r="B2872" s="184" t="s">
        <v>5486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5487</v>
      </c>
      <c r="B2874" s="184" t="s">
        <v>5487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5483</v>
      </c>
      <c r="B2875" s="184" t="s">
        <v>5483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5484</v>
      </c>
      <c r="B2876" s="184" t="s">
        <v>5484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5488</v>
      </c>
      <c r="B2878" s="184" t="s">
        <v>5488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5489</v>
      </c>
      <c r="B2879" s="184" t="s">
        <v>5489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5490</v>
      </c>
      <c r="B2880" s="184" t="s">
        <v>5490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5493</v>
      </c>
      <c r="B2881" s="184" t="s">
        <v>5493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5491</v>
      </c>
      <c r="B2882" s="184" t="s">
        <v>5491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5492</v>
      </c>
      <c r="B2883" s="184" t="s">
        <v>5492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5494</v>
      </c>
      <c r="B2884" s="184" t="s">
        <v>5494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5495</v>
      </c>
      <c r="B2885" s="184" t="s">
        <v>5495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5496</v>
      </c>
      <c r="B2886" s="184" t="s">
        <v>5496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5497</v>
      </c>
      <c r="B2887" s="184" t="s">
        <v>5497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5501</v>
      </c>
      <c r="B2888" s="184" t="s">
        <v>5501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5502</v>
      </c>
      <c r="B2889" s="184" t="s">
        <v>5502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5503</v>
      </c>
      <c r="B2890" s="184" t="s">
        <v>5503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5498</v>
      </c>
      <c r="B2891" s="184" t="s">
        <v>5498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5504</v>
      </c>
      <c r="B2892" s="184" t="s">
        <v>5504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5499</v>
      </c>
      <c r="B2893" s="184" t="s">
        <v>5499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5500</v>
      </c>
      <c r="B2894" s="184" t="s">
        <v>5500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5505</v>
      </c>
      <c r="B2895" s="184" t="s">
        <v>5505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5506</v>
      </c>
      <c r="B2896" s="184" t="s">
        <v>5506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5459</v>
      </c>
      <c r="B2897" s="184" t="s">
        <v>5459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5508</v>
      </c>
      <c r="B2898" s="184" t="s">
        <v>5508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5507</v>
      </c>
      <c r="B2899" s="184" t="s">
        <v>5507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5511</v>
      </c>
      <c r="B2900" s="184" t="s">
        <v>5511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5509</v>
      </c>
      <c r="B2901" s="184" t="s">
        <v>5509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5510</v>
      </c>
      <c r="B2902" s="184" t="s">
        <v>5510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5512</v>
      </c>
      <c r="B2903" s="184" t="s">
        <v>5512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5513</v>
      </c>
      <c r="B2904" s="184" t="s">
        <v>5513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5514</v>
      </c>
      <c r="B2905" s="184" t="s">
        <v>5514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5515</v>
      </c>
      <c r="B2906" s="184" t="s">
        <v>5515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5516</v>
      </c>
      <c r="B2907" s="184" t="s">
        <v>5516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5517</v>
      </c>
      <c r="B2908" s="184" t="s">
        <v>5517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5518</v>
      </c>
      <c r="B2909" s="184" t="s">
        <v>5518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5519</v>
      </c>
      <c r="B2911" s="184" t="s">
        <v>5519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5520</v>
      </c>
      <c r="B2912" s="184" t="s">
        <v>5520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5521</v>
      </c>
      <c r="B2913" s="184" t="s">
        <v>5521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5522</v>
      </c>
      <c r="B2914" s="184" t="s">
        <v>5522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5523</v>
      </c>
      <c r="B2915" s="184" t="s">
        <v>5523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5526</v>
      </c>
      <c r="B2916" s="184" t="s">
        <v>5526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5524</v>
      </c>
      <c r="B2917" s="184" t="s">
        <v>5524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5525</v>
      </c>
      <c r="B2918" s="184" t="s">
        <v>5525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5527</v>
      </c>
      <c r="B2919" s="184" t="s">
        <v>5527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5528</v>
      </c>
      <c r="B2920" s="184" t="s">
        <v>5528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5529</v>
      </c>
      <c r="B2921" s="184" t="s">
        <v>5529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5450</v>
      </c>
      <c r="B2922" s="184" t="s">
        <v>5450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5451</v>
      </c>
      <c r="B2923" s="172" t="s">
        <v>5451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5452</v>
      </c>
      <c r="B2924" s="172" t="s">
        <v>5452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5453</v>
      </c>
      <c r="B2925" s="172" t="s">
        <v>5453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5454</v>
      </c>
      <c r="B2926" s="172" t="s">
        <v>5454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5455</v>
      </c>
      <c r="B2927" s="172" t="s">
        <v>5455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5456</v>
      </c>
      <c r="B2928" s="172" t="s">
        <v>5456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5715</v>
      </c>
      <c r="B2929" s="185" t="s">
        <v>5555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5716</v>
      </c>
      <c r="B2930" s="185" t="s">
        <v>5556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5717</v>
      </c>
      <c r="B2931" s="185" t="s">
        <v>5557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5718</v>
      </c>
      <c r="B2932" s="185" t="s">
        <v>5558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5719</v>
      </c>
      <c r="B2933" s="185" t="s">
        <v>5559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5720</v>
      </c>
      <c r="B2934" s="185" t="s">
        <v>5560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5721</v>
      </c>
      <c r="B2935" s="185" t="s">
        <v>5561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5722</v>
      </c>
      <c r="B2936" s="185" t="s">
        <v>5562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5723</v>
      </c>
      <c r="B2937" s="185" t="s">
        <v>5563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5724</v>
      </c>
      <c r="B2938" s="185" t="s">
        <v>5564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5725</v>
      </c>
      <c r="B2939" s="185" t="s">
        <v>5565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5726</v>
      </c>
      <c r="B2940" s="185" t="s">
        <v>5566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5727</v>
      </c>
      <c r="B2941" s="185" t="s">
        <v>5567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5728</v>
      </c>
      <c r="B2942" s="185" t="s">
        <v>5568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5729</v>
      </c>
      <c r="B2943" s="185" t="s">
        <v>5569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5730</v>
      </c>
      <c r="B2944" s="185" t="s">
        <v>5570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5731</v>
      </c>
      <c r="B2945" s="185" t="s">
        <v>5571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5732</v>
      </c>
      <c r="B2946" s="185" t="s">
        <v>5572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5733</v>
      </c>
      <c r="B2947" s="185" t="s">
        <v>5573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5734</v>
      </c>
      <c r="B2948" s="185" t="s">
        <v>5574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5735</v>
      </c>
      <c r="B2949" s="185" t="s">
        <v>5575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5736</v>
      </c>
      <c r="B2950" s="185" t="s">
        <v>5554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5737</v>
      </c>
      <c r="B2951" s="185" t="s">
        <v>5576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5738</v>
      </c>
      <c r="B2952" s="185" t="s">
        <v>5577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5739</v>
      </c>
      <c r="B2953" s="185" t="s">
        <v>5578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5740</v>
      </c>
      <c r="B2954" s="185" t="s">
        <v>5579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5741</v>
      </c>
      <c r="B2955" s="185" t="s">
        <v>5580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5742</v>
      </c>
      <c r="B2956" s="185" t="s">
        <v>5581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5743</v>
      </c>
      <c r="B2957" s="185" t="s">
        <v>5582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5744</v>
      </c>
      <c r="B2958" s="185" t="s">
        <v>5583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5745</v>
      </c>
      <c r="B2959" s="185" t="s">
        <v>5584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5746</v>
      </c>
      <c r="B2960" s="185" t="s">
        <v>5585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5747</v>
      </c>
      <c r="B2961" s="185" t="s">
        <v>5586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5748</v>
      </c>
      <c r="B2962" s="185" t="s">
        <v>5587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5749</v>
      </c>
      <c r="B2963" s="185" t="s">
        <v>5588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5750</v>
      </c>
      <c r="B2964" s="185" t="s">
        <v>5589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5751</v>
      </c>
      <c r="B2965" s="185" t="s">
        <v>5590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5752</v>
      </c>
      <c r="B2966" s="185" t="s">
        <v>5591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5753</v>
      </c>
      <c r="B2967" s="185" t="s">
        <v>5592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5754</v>
      </c>
      <c r="B2968" s="185" t="s">
        <v>5593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5755</v>
      </c>
      <c r="B2969" s="185" t="s">
        <v>5594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5756</v>
      </c>
      <c r="B2970" s="185" t="s">
        <v>5595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5757</v>
      </c>
      <c r="B2971" s="185" t="s">
        <v>5596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5758</v>
      </c>
      <c r="B2972" s="185" t="s">
        <v>5597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5759</v>
      </c>
      <c r="B2973" s="185" t="s">
        <v>5598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5760</v>
      </c>
      <c r="B2974" s="185" t="s">
        <v>5599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5761</v>
      </c>
      <c r="B2975" s="185" t="s">
        <v>5600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5762</v>
      </c>
      <c r="B2976" s="185" t="s">
        <v>5601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5763</v>
      </c>
      <c r="B2977" s="185" t="s">
        <v>5602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5764</v>
      </c>
      <c r="B2978" s="185" t="s">
        <v>5603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5765</v>
      </c>
      <c r="B2979" s="185" t="s">
        <v>5604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5766</v>
      </c>
      <c r="B2980" s="185" t="s">
        <v>5605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5767</v>
      </c>
      <c r="B2981" s="185" t="s">
        <v>5606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5768</v>
      </c>
      <c r="B2982" s="185" t="s">
        <v>5607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5769</v>
      </c>
      <c r="B2983" s="185" t="s">
        <v>5608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5770</v>
      </c>
      <c r="B2984" s="185" t="s">
        <v>5609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5771</v>
      </c>
      <c r="B2985" s="185" t="s">
        <v>5610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5772</v>
      </c>
      <c r="B2986" s="185" t="s">
        <v>5611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5773</v>
      </c>
      <c r="B2987" s="185" t="s">
        <v>5612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5774</v>
      </c>
      <c r="B2988" s="185" t="s">
        <v>5613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5775</v>
      </c>
      <c r="B2989" s="185" t="s">
        <v>5614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5776</v>
      </c>
      <c r="B2990" s="185" t="s">
        <v>5615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5777</v>
      </c>
      <c r="B2991" s="185" t="s">
        <v>5616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5778</v>
      </c>
      <c r="B2992" s="185" t="s">
        <v>5617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5779</v>
      </c>
      <c r="B2993" s="185" t="s">
        <v>5618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5780</v>
      </c>
      <c r="B2994" s="185" t="s">
        <v>5619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5781</v>
      </c>
      <c r="B2995" s="185" t="s">
        <v>5620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5782</v>
      </c>
      <c r="B2996" s="185" t="s">
        <v>5621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5783</v>
      </c>
      <c r="B2997" s="185" t="s">
        <v>5622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5784</v>
      </c>
      <c r="B2998" s="185" t="s">
        <v>5623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5785</v>
      </c>
      <c r="B2999" s="185" t="s">
        <v>5624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5786</v>
      </c>
      <c r="B3000" s="185" t="s">
        <v>5625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2021-04-08T11:43:40Z</dcterms:modified>
</cp:coreProperties>
</file>