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ória Régia\Desktop\"/>
    </mc:Choice>
  </mc:AlternateContent>
  <xr:revisionPtr revIDLastSave="0" documentId="8_{9B601727-69AD-447F-8BEE-24D67BBA6F0D}" xr6:coauthVersionLast="43" xr6:coauthVersionMax="43" xr10:uidLastSave="{00000000-0000-0000-0000-000000000000}"/>
  <bookViews>
    <workbookView xWindow="-28920" yWindow="-2715" windowWidth="29040" windowHeight="15840" tabRatio="500" xr2:uid="{00000000-000D-0000-FFFF-FFFF00000000}"/>
  </bookViews>
  <sheets>
    <sheet name="Custo Processo Importação" sheetId="1" r:id="rId1"/>
    <sheet name="Agilize a emissão da sua NF-e" sheetId="2" r:id="rId2"/>
  </sheets>
  <definedNames>
    <definedName name="Print_Area_0" localSheetId="0">'Custo Processo Importação'!$A$1:$AT$45</definedName>
    <definedName name="Print_Area_0_0" localSheetId="0">'Custo Processo Importação'!$A$1:$AT$45</definedName>
    <definedName name="Print_Area_0_0_0" localSheetId="0">'Custo Processo Importação'!$A$1:$AT$45</definedName>
    <definedName name="Print_Area_0_0_0_0" localSheetId="0">'Custo Processo Importação'!$A$1:$AT$45</definedName>
    <definedName name="Print_Area_0_0_0_0_0" localSheetId="0">'Custo Processo Importação'!$A$1:$AT$45</definedName>
    <definedName name="Print_Area_0_0_0_0_0_0" localSheetId="0">'Custo Processo Importação'!$A$1:$AT$45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40" i="1" l="1"/>
  <c r="G39" i="1"/>
  <c r="J38" i="1"/>
  <c r="G38" i="1"/>
  <c r="F38" i="1" s="1"/>
  <c r="F37" i="1"/>
  <c r="G37" i="1" s="1"/>
  <c r="M29" i="1"/>
  <c r="AS28" i="1"/>
  <c r="BA28" i="1" s="1"/>
  <c r="AR28" i="1"/>
  <c r="AY28" i="1" s="1"/>
  <c r="AQ28" i="1"/>
  <c r="V28" i="1"/>
  <c r="T28" i="1"/>
  <c r="R28" i="1"/>
  <c r="P28" i="1"/>
  <c r="N28" i="1"/>
  <c r="O28" i="1" s="1"/>
  <c r="L28" i="1"/>
  <c r="AS27" i="1"/>
  <c r="BA27" i="1" s="1"/>
  <c r="AR27" i="1"/>
  <c r="AY27" i="1" s="1"/>
  <c r="AQ27" i="1"/>
  <c r="V27" i="1"/>
  <c r="T27" i="1"/>
  <c r="R27" i="1"/>
  <c r="P27" i="1"/>
  <c r="N27" i="1"/>
  <c r="O27" i="1" s="1"/>
  <c r="L27" i="1"/>
  <c r="AS26" i="1"/>
  <c r="BA26" i="1" s="1"/>
  <c r="AR26" i="1"/>
  <c r="AY26" i="1" s="1"/>
  <c r="AQ26" i="1"/>
  <c r="V26" i="1"/>
  <c r="T26" i="1"/>
  <c r="R26" i="1"/>
  <c r="P26" i="1"/>
  <c r="O26" i="1"/>
  <c r="N26" i="1"/>
  <c r="L26" i="1"/>
  <c r="AS25" i="1"/>
  <c r="BA25" i="1" s="1"/>
  <c r="AR25" i="1"/>
  <c r="AY25" i="1" s="1"/>
  <c r="AQ25" i="1"/>
  <c r="V25" i="1"/>
  <c r="T25" i="1"/>
  <c r="R25" i="1"/>
  <c r="P25" i="1"/>
  <c r="N25" i="1"/>
  <c r="O25" i="1" s="1"/>
  <c r="L25" i="1"/>
  <c r="AS24" i="1"/>
  <c r="BA24" i="1" s="1"/>
  <c r="AR24" i="1"/>
  <c r="AY24" i="1" s="1"/>
  <c r="AQ24" i="1"/>
  <c r="V24" i="1"/>
  <c r="T24" i="1"/>
  <c r="R24" i="1"/>
  <c r="P24" i="1"/>
  <c r="N24" i="1"/>
  <c r="O24" i="1" s="1"/>
  <c r="L24" i="1"/>
  <c r="AS23" i="1"/>
  <c r="BA23" i="1" s="1"/>
  <c r="AR23" i="1"/>
  <c r="AY23" i="1" s="1"/>
  <c r="AQ23" i="1"/>
  <c r="V23" i="1"/>
  <c r="T23" i="1"/>
  <c r="R23" i="1"/>
  <c r="P23" i="1"/>
  <c r="N23" i="1"/>
  <c r="O23" i="1" s="1"/>
  <c r="L23" i="1"/>
  <c r="AS22" i="1"/>
  <c r="BA22" i="1" s="1"/>
  <c r="AR22" i="1"/>
  <c r="AY22" i="1" s="1"/>
  <c r="AQ22" i="1"/>
  <c r="V22" i="1"/>
  <c r="T22" i="1"/>
  <c r="R22" i="1"/>
  <c r="P22" i="1"/>
  <c r="N22" i="1"/>
  <c r="O22" i="1" s="1"/>
  <c r="L22" i="1"/>
  <c r="AS21" i="1"/>
  <c r="BA21" i="1" s="1"/>
  <c r="AR21" i="1"/>
  <c r="AY21" i="1" s="1"/>
  <c r="AQ21" i="1"/>
  <c r="V21" i="1"/>
  <c r="T21" i="1"/>
  <c r="R21" i="1"/>
  <c r="P21" i="1"/>
  <c r="N21" i="1"/>
  <c r="O21" i="1" s="1"/>
  <c r="L21" i="1"/>
  <c r="AS20" i="1"/>
  <c r="BA20" i="1" s="1"/>
  <c r="AR20" i="1"/>
  <c r="AY20" i="1" s="1"/>
  <c r="AQ20" i="1"/>
  <c r="V20" i="1"/>
  <c r="T20" i="1"/>
  <c r="R20" i="1"/>
  <c r="Q20" i="1"/>
  <c r="P20" i="1"/>
  <c r="N20" i="1"/>
  <c r="O20" i="1" s="1"/>
  <c r="L20" i="1"/>
  <c r="AS19" i="1"/>
  <c r="BA19" i="1" s="1"/>
  <c r="AR19" i="1"/>
  <c r="AQ19" i="1"/>
  <c r="V19" i="1"/>
  <c r="T19" i="1"/>
  <c r="R19" i="1"/>
  <c r="P19" i="1"/>
  <c r="N19" i="1"/>
  <c r="L19" i="1"/>
  <c r="AS18" i="1"/>
  <c r="BA18" i="1" s="1"/>
  <c r="AR18" i="1"/>
  <c r="AY18" i="1" s="1"/>
  <c r="AQ18" i="1"/>
  <c r="V18" i="1"/>
  <c r="T18" i="1"/>
  <c r="R18" i="1"/>
  <c r="P18" i="1"/>
  <c r="N18" i="1"/>
  <c r="O18" i="1" s="1"/>
  <c r="L18" i="1"/>
  <c r="AS17" i="1"/>
  <c r="BA17" i="1" s="1"/>
  <c r="AR17" i="1"/>
  <c r="AY17" i="1" s="1"/>
  <c r="AQ17" i="1"/>
  <c r="V17" i="1"/>
  <c r="T17" i="1"/>
  <c r="R17" i="1"/>
  <c r="P17" i="1"/>
  <c r="N17" i="1"/>
  <c r="O17" i="1" s="1"/>
  <c r="L17" i="1"/>
  <c r="AS16" i="1"/>
  <c r="BA16" i="1" s="1"/>
  <c r="AR16" i="1"/>
  <c r="AY16" i="1" s="1"/>
  <c r="AQ16" i="1"/>
  <c r="V16" i="1"/>
  <c r="T16" i="1"/>
  <c r="R16" i="1"/>
  <c r="P16" i="1"/>
  <c r="N16" i="1"/>
  <c r="O16" i="1" s="1"/>
  <c r="L16" i="1"/>
  <c r="AS15" i="1"/>
  <c r="BA15" i="1" s="1"/>
  <c r="AR15" i="1"/>
  <c r="AY15" i="1" s="1"/>
  <c r="AQ15" i="1"/>
  <c r="V15" i="1"/>
  <c r="T15" i="1"/>
  <c r="R15" i="1"/>
  <c r="P15" i="1"/>
  <c r="N15" i="1"/>
  <c r="O15" i="1" s="1"/>
  <c r="L15" i="1"/>
  <c r="AS14" i="1"/>
  <c r="BA14" i="1" s="1"/>
  <c r="AR14" i="1"/>
  <c r="AY14" i="1" s="1"/>
  <c r="AQ14" i="1"/>
  <c r="V14" i="1"/>
  <c r="T14" i="1"/>
  <c r="R14" i="1"/>
  <c r="Q14" i="1"/>
  <c r="P14" i="1"/>
  <c r="O14" i="1"/>
  <c r="N14" i="1"/>
  <c r="L14" i="1"/>
  <c r="AR13" i="1"/>
  <c r="AY13" i="1" s="1"/>
  <c r="AQ13" i="1"/>
  <c r="P13" i="1"/>
  <c r="N13" i="1"/>
  <c r="O13" i="1" s="1"/>
  <c r="L13" i="1"/>
  <c r="AR12" i="1"/>
  <c r="AY12" i="1" s="1"/>
  <c r="AQ12" i="1"/>
  <c r="N12" i="1"/>
  <c r="O12" i="1" s="1"/>
  <c r="L12" i="1"/>
  <c r="AR11" i="1"/>
  <c r="AY11" i="1" s="1"/>
  <c r="AQ11" i="1"/>
  <c r="O11" i="1"/>
  <c r="N11" i="1"/>
  <c r="L11" i="1"/>
  <c r="AR10" i="1"/>
  <c r="AY10" i="1" s="1"/>
  <c r="AQ10" i="1"/>
  <c r="N10" i="1"/>
  <c r="O10" i="1" s="1"/>
  <c r="L10" i="1"/>
  <c r="AR9" i="1"/>
  <c r="AY9" i="1" s="1"/>
  <c r="AQ9" i="1"/>
  <c r="O9" i="1"/>
  <c r="N9" i="1"/>
  <c r="L9" i="1"/>
  <c r="AR8" i="1"/>
  <c r="AY8" i="1" s="1"/>
  <c r="AQ8" i="1"/>
  <c r="Q8" i="1"/>
  <c r="N8" i="1"/>
  <c r="O8" i="1" s="1"/>
  <c r="L8" i="1"/>
  <c r="X27" i="1" l="1"/>
  <c r="X14" i="1"/>
  <c r="X16" i="1"/>
  <c r="X26" i="1"/>
  <c r="X15" i="1"/>
  <c r="X28" i="1"/>
  <c r="X21" i="1"/>
  <c r="Q18" i="1"/>
  <c r="Q12" i="1"/>
  <c r="P12" i="1" s="1"/>
  <c r="X17" i="1"/>
  <c r="X18" i="1"/>
  <c r="X19" i="1"/>
  <c r="X23" i="1"/>
  <c r="X25" i="1"/>
  <c r="AR29" i="1"/>
  <c r="X20" i="1"/>
  <c r="X22" i="1"/>
  <c r="X24" i="1"/>
  <c r="P8" i="1"/>
  <c r="Q27" i="1"/>
  <c r="Q23" i="1"/>
  <c r="Q19" i="1"/>
  <c r="Q26" i="1"/>
  <c r="Q22" i="1"/>
  <c r="Q9" i="1"/>
  <c r="Q13" i="1"/>
  <c r="Q17" i="1"/>
  <c r="Q24" i="1"/>
  <c r="Q28" i="1"/>
  <c r="Q10" i="1"/>
  <c r="P10" i="1" s="1"/>
  <c r="Q16" i="1"/>
  <c r="N29" i="1"/>
  <c r="AY19" i="1"/>
  <c r="AY29" i="1" s="1"/>
  <c r="P38" i="1" s="1"/>
  <c r="AQ29" i="1"/>
  <c r="Q11" i="1"/>
  <c r="P11" i="1" s="1"/>
  <c r="Q15" i="1"/>
  <c r="O19" i="1"/>
  <c r="O29" i="1" s="1"/>
  <c r="Q21" i="1"/>
  <c r="Q25" i="1"/>
  <c r="U8" i="1" l="1"/>
  <c r="S24" i="1"/>
  <c r="U21" i="1"/>
  <c r="W24" i="1"/>
  <c r="S9" i="1"/>
  <c r="R9" i="1" s="1"/>
  <c r="S26" i="1"/>
  <c r="W26" i="1" s="1"/>
  <c r="S22" i="1"/>
  <c r="W22" i="1" s="1"/>
  <c r="U17" i="1"/>
  <c r="U13" i="1"/>
  <c r="T13" i="1" s="1"/>
  <c r="S12" i="1"/>
  <c r="S8" i="1"/>
  <c r="U28" i="1"/>
  <c r="U24" i="1"/>
  <c r="U18" i="1"/>
  <c r="U14" i="1"/>
  <c r="S11" i="1"/>
  <c r="R11" i="1" s="1"/>
  <c r="U9" i="1"/>
  <c r="T9" i="1" s="1"/>
  <c r="U20" i="1"/>
  <c r="U10" i="1"/>
  <c r="T10" i="1" s="1"/>
  <c r="S13" i="1"/>
  <c r="U26" i="1"/>
  <c r="S14" i="1"/>
  <c r="W14" i="1" s="1"/>
  <c r="S21" i="1"/>
  <c r="W21" i="1" s="1"/>
  <c r="S15" i="1"/>
  <c r="W15" i="1" s="1"/>
  <c r="S16" i="1"/>
  <c r="W16" i="1" s="1"/>
  <c r="S27" i="1"/>
  <c r="W27" i="1" s="1"/>
  <c r="S20" i="1"/>
  <c r="W20" i="1" s="1"/>
  <c r="S28" i="1"/>
  <c r="W28" i="1" s="1"/>
  <c r="U19" i="1"/>
  <c r="S19" i="1"/>
  <c r="W19" i="1" s="1"/>
  <c r="U25" i="1"/>
  <c r="G44" i="1"/>
  <c r="G42" i="1"/>
  <c r="G43" i="1" s="1"/>
  <c r="U11" i="1"/>
  <c r="T11" i="1" s="1"/>
  <c r="S25" i="1"/>
  <c r="W25" i="1" s="1"/>
  <c r="U27" i="1"/>
  <c r="S10" i="1"/>
  <c r="U23" i="1"/>
  <c r="T8" i="1"/>
  <c r="U15" i="1"/>
  <c r="S23" i="1"/>
  <c r="W23" i="1" s="1"/>
  <c r="S17" i="1"/>
  <c r="W17" i="1" s="1"/>
  <c r="U22" i="1"/>
  <c r="S18" i="1"/>
  <c r="W18" i="1" s="1"/>
  <c r="P9" i="1"/>
  <c r="U16" i="1"/>
  <c r="P29" i="1"/>
  <c r="W11" i="1"/>
  <c r="U12" i="1"/>
  <c r="T12" i="1" s="1"/>
  <c r="W13" i="1" l="1"/>
  <c r="V13" i="1" s="1"/>
  <c r="X13" i="1" s="1"/>
  <c r="R13" i="1"/>
  <c r="Y24" i="1"/>
  <c r="AJ24" i="1" s="1"/>
  <c r="AL24" i="1" s="1"/>
  <c r="AW24" i="1" s="1"/>
  <c r="W9" i="1"/>
  <c r="V9" i="1" s="1"/>
  <c r="X9" i="1" s="1"/>
  <c r="Z24" i="1"/>
  <c r="Z16" i="1"/>
  <c r="Y16" i="1"/>
  <c r="AA24" i="1"/>
  <c r="Z21" i="1"/>
  <c r="Y21" i="1"/>
  <c r="Z22" i="1"/>
  <c r="Y22" i="1"/>
  <c r="Z17" i="1"/>
  <c r="Y17" i="1"/>
  <c r="Z19" i="1"/>
  <c r="Y19" i="1"/>
  <c r="Z27" i="1"/>
  <c r="Y27" i="1"/>
  <c r="Z26" i="1"/>
  <c r="Y26" i="1"/>
  <c r="R10" i="1"/>
  <c r="W10" i="1"/>
  <c r="Z14" i="1"/>
  <c r="Y14" i="1"/>
  <c r="R8" i="1"/>
  <c r="R29" i="1"/>
  <c r="W8" i="1"/>
  <c r="Z15" i="1"/>
  <c r="Y15" i="1"/>
  <c r="Y28" i="1"/>
  <c r="Z28" i="1"/>
  <c r="R12" i="1"/>
  <c r="W12" i="1"/>
  <c r="Z25" i="1"/>
  <c r="Y25" i="1"/>
  <c r="Z11" i="1"/>
  <c r="V11" i="1"/>
  <c r="X11" i="1" s="1"/>
  <c r="Y11" i="1"/>
  <c r="Z23" i="1"/>
  <c r="Y23" i="1"/>
  <c r="T29" i="1"/>
  <c r="Z13" i="1"/>
  <c r="Y13" i="1"/>
  <c r="AS13" i="1" s="1"/>
  <c r="BA13" i="1" s="1"/>
  <c r="Z18" i="1"/>
  <c r="Y18" i="1"/>
  <c r="Y20" i="1"/>
  <c r="Z20" i="1"/>
  <c r="Z9" i="1" l="1"/>
  <c r="Y9" i="1"/>
  <c r="AG24" i="1"/>
  <c r="AI24" i="1" s="1"/>
  <c r="AV24" i="1" s="1"/>
  <c r="AJ20" i="1"/>
  <c r="AL20" i="1" s="1"/>
  <c r="AW20" i="1" s="1"/>
  <c r="AG20" i="1"/>
  <c r="AI20" i="1" s="1"/>
  <c r="AV20" i="1" s="1"/>
  <c r="AA20" i="1"/>
  <c r="AJ21" i="1"/>
  <c r="AL21" i="1" s="1"/>
  <c r="AW21" i="1" s="1"/>
  <c r="AA21" i="1"/>
  <c r="AG21" i="1"/>
  <c r="AI21" i="1" s="1"/>
  <c r="AV21" i="1" s="1"/>
  <c r="AJ26" i="1"/>
  <c r="AL26" i="1" s="1"/>
  <c r="AW26" i="1" s="1"/>
  <c r="AA26" i="1"/>
  <c r="AG26" i="1"/>
  <c r="AI26" i="1" s="1"/>
  <c r="AV26" i="1" s="1"/>
  <c r="AG19" i="1"/>
  <c r="AI19" i="1" s="1"/>
  <c r="AV19" i="1" s="1"/>
  <c r="AA19" i="1"/>
  <c r="AJ19" i="1"/>
  <c r="AL19" i="1" s="1"/>
  <c r="AW19" i="1" s="1"/>
  <c r="AG23" i="1"/>
  <c r="AI23" i="1" s="1"/>
  <c r="AV23" i="1" s="1"/>
  <c r="AJ23" i="1"/>
  <c r="AL23" i="1" s="1"/>
  <c r="AW23" i="1" s="1"/>
  <c r="AA23" i="1"/>
  <c r="AJ25" i="1"/>
  <c r="AL25" i="1" s="1"/>
  <c r="AW25" i="1" s="1"/>
  <c r="AA25" i="1"/>
  <c r="AG25" i="1"/>
  <c r="AI25" i="1" s="1"/>
  <c r="AV25" i="1" s="1"/>
  <c r="Z8" i="1"/>
  <c r="V8" i="1"/>
  <c r="X8" i="1" s="1"/>
  <c r="V29" i="1"/>
  <c r="Y8" i="1"/>
  <c r="AJ22" i="1"/>
  <c r="AL22" i="1" s="1"/>
  <c r="AW22" i="1" s="1"/>
  <c r="AA22" i="1"/>
  <c r="AG22" i="1"/>
  <c r="AI22" i="1" s="1"/>
  <c r="AV22" i="1" s="1"/>
  <c r="AA16" i="1"/>
  <c r="AG16" i="1"/>
  <c r="AI16" i="1" s="1"/>
  <c r="AV16" i="1" s="1"/>
  <c r="AJ16" i="1"/>
  <c r="AL16" i="1" s="1"/>
  <c r="AW16" i="1" s="1"/>
  <c r="AG9" i="1"/>
  <c r="AI9" i="1" s="1"/>
  <c r="AV9" i="1" s="1"/>
  <c r="AS9" i="1"/>
  <c r="BA9" i="1" s="1"/>
  <c r="AJ9" i="1"/>
  <c r="AL9" i="1" s="1"/>
  <c r="AW9" i="1" s="1"/>
  <c r="AA9" i="1"/>
  <c r="Z12" i="1"/>
  <c r="V12" i="1"/>
  <c r="X12" i="1" s="1"/>
  <c r="Y12" i="1"/>
  <c r="AG15" i="1"/>
  <c r="AI15" i="1" s="1"/>
  <c r="AV15" i="1" s="1"/>
  <c r="AJ15" i="1"/>
  <c r="AL15" i="1" s="1"/>
  <c r="AW15" i="1" s="1"/>
  <c r="AA15" i="1"/>
  <c r="AC24" i="1"/>
  <c r="AD24" i="1" s="1"/>
  <c r="AF24" i="1" s="1"/>
  <c r="AU24" i="1" s="1"/>
  <c r="AJ18" i="1"/>
  <c r="AL18" i="1" s="1"/>
  <c r="AW18" i="1" s="1"/>
  <c r="AA18" i="1"/>
  <c r="AG18" i="1"/>
  <c r="AI18" i="1" s="1"/>
  <c r="AV18" i="1" s="1"/>
  <c r="AJ14" i="1"/>
  <c r="AL14" i="1" s="1"/>
  <c r="AW14" i="1" s="1"/>
  <c r="AA14" i="1"/>
  <c r="AG14" i="1"/>
  <c r="AI14" i="1" s="1"/>
  <c r="AV14" i="1" s="1"/>
  <c r="AJ13" i="1"/>
  <c r="AL13" i="1" s="1"/>
  <c r="AW13" i="1" s="1"/>
  <c r="AA13" i="1"/>
  <c r="AG13" i="1"/>
  <c r="AI13" i="1" s="1"/>
  <c r="AV13" i="1" s="1"/>
  <c r="AJ11" i="1"/>
  <c r="AL11" i="1" s="1"/>
  <c r="AW11" i="1" s="1"/>
  <c r="AA11" i="1"/>
  <c r="AG11" i="1"/>
  <c r="AI11" i="1" s="1"/>
  <c r="AV11" i="1" s="1"/>
  <c r="AS11" i="1"/>
  <c r="BA11" i="1" s="1"/>
  <c r="AA28" i="1"/>
  <c r="AJ28" i="1"/>
  <c r="AL28" i="1" s="1"/>
  <c r="AW28" i="1" s="1"/>
  <c r="AG28" i="1"/>
  <c r="AI28" i="1" s="1"/>
  <c r="AV28" i="1" s="1"/>
  <c r="Z10" i="1"/>
  <c r="V10" i="1"/>
  <c r="X10" i="1" s="1"/>
  <c r="Y10" i="1"/>
  <c r="AG27" i="1"/>
  <c r="AI27" i="1" s="1"/>
  <c r="AV27" i="1" s="1"/>
  <c r="AJ27" i="1"/>
  <c r="AL27" i="1" s="1"/>
  <c r="AW27" i="1" s="1"/>
  <c r="AA27" i="1"/>
  <c r="AJ17" i="1"/>
  <c r="AL17" i="1" s="1"/>
  <c r="AW17" i="1" s="1"/>
  <c r="AA17" i="1"/>
  <c r="AG17" i="1"/>
  <c r="AI17" i="1" s="1"/>
  <c r="AV17" i="1" s="1"/>
  <c r="AZ24" i="1" l="1"/>
  <c r="AZ23" i="1"/>
  <c r="AZ20" i="1"/>
  <c r="AZ21" i="1"/>
  <c r="AZ28" i="1"/>
  <c r="AZ16" i="1"/>
  <c r="AC15" i="1"/>
  <c r="AZ13" i="1"/>
  <c r="AC16" i="1"/>
  <c r="X29" i="1"/>
  <c r="AA8" i="1"/>
  <c r="AG8" i="1"/>
  <c r="AS8" i="1"/>
  <c r="BA8" i="1" s="1"/>
  <c r="AJ8" i="1"/>
  <c r="AC17" i="1"/>
  <c r="AD17" i="1" s="1"/>
  <c r="AF17" i="1" s="1"/>
  <c r="AU17" i="1" s="1"/>
  <c r="AC23" i="1"/>
  <c r="AZ22" i="1"/>
  <c r="AZ25" i="1"/>
  <c r="AC11" i="1"/>
  <c r="AZ9" i="1"/>
  <c r="AC18" i="1"/>
  <c r="AD18" i="1" s="1"/>
  <c r="AF18" i="1" s="1"/>
  <c r="AU18" i="1" s="1"/>
  <c r="AC28" i="1"/>
  <c r="AD28" i="1" s="1"/>
  <c r="AF28" i="1" s="1"/>
  <c r="AU28" i="1" s="1"/>
  <c r="AA12" i="1"/>
  <c r="AG12" i="1"/>
  <c r="AI12" i="1" s="1"/>
  <c r="AV12" i="1" s="1"/>
  <c r="AS12" i="1"/>
  <c r="BA12" i="1" s="1"/>
  <c r="AJ12" i="1"/>
  <c r="AL12" i="1" s="1"/>
  <c r="AW12" i="1" s="1"/>
  <c r="AC20" i="1"/>
  <c r="AD20" i="1" s="1"/>
  <c r="AF20" i="1" s="1"/>
  <c r="AU20" i="1" s="1"/>
  <c r="AZ19" i="1"/>
  <c r="AZ15" i="1"/>
  <c r="AC21" i="1"/>
  <c r="AD21" i="1" s="1"/>
  <c r="AF21" i="1" s="1"/>
  <c r="AU21" i="1" s="1"/>
  <c r="AC14" i="1"/>
  <c r="AD14" i="1" s="1"/>
  <c r="AF14" i="1" s="1"/>
  <c r="AU14" i="1" s="1"/>
  <c r="AT24" i="1"/>
  <c r="AM24" i="1"/>
  <c r="AO24" i="1" s="1"/>
  <c r="AX24" i="1" s="1"/>
  <c r="AZ26" i="1"/>
  <c r="AZ11" i="1"/>
  <c r="AC27" i="1"/>
  <c r="AD27" i="1" s="1"/>
  <c r="AF27" i="1" s="1"/>
  <c r="AU27" i="1" s="1"/>
  <c r="AS10" i="1"/>
  <c r="BA10" i="1" s="1"/>
  <c r="AJ10" i="1"/>
  <c r="AL10" i="1" s="1"/>
  <c r="AW10" i="1" s="1"/>
  <c r="AA10" i="1"/>
  <c r="AG10" i="1"/>
  <c r="AI10" i="1" s="1"/>
  <c r="AV10" i="1" s="1"/>
  <c r="AC13" i="1"/>
  <c r="AD13" i="1" s="1"/>
  <c r="AF13" i="1" s="1"/>
  <c r="AU13" i="1" s="1"/>
  <c r="AZ18" i="1"/>
  <c r="AZ17" i="1"/>
  <c r="AC9" i="1"/>
  <c r="AC22" i="1"/>
  <c r="AD22" i="1" s="1"/>
  <c r="AF22" i="1" s="1"/>
  <c r="AU22" i="1" s="1"/>
  <c r="AZ14" i="1"/>
  <c r="Z29" i="1"/>
  <c r="AC25" i="1"/>
  <c r="AC19" i="1"/>
  <c r="AD19" i="1" s="1"/>
  <c r="AF19" i="1" s="1"/>
  <c r="AU19" i="1" s="1"/>
  <c r="AC26" i="1"/>
  <c r="AZ27" i="1"/>
  <c r="AT26" i="1" l="1"/>
  <c r="AT25" i="1"/>
  <c r="AC12" i="1"/>
  <c r="AT11" i="1"/>
  <c r="AJ29" i="1"/>
  <c r="AL8" i="1"/>
  <c r="AT22" i="1"/>
  <c r="AM22" i="1"/>
  <c r="AO22" i="1" s="1"/>
  <c r="AX22" i="1" s="1"/>
  <c r="AZ10" i="1"/>
  <c r="AT15" i="1"/>
  <c r="AT9" i="1"/>
  <c r="AT27" i="1"/>
  <c r="AM27" i="1"/>
  <c r="AO27" i="1" s="1"/>
  <c r="AX27" i="1" s="1"/>
  <c r="BA29" i="1"/>
  <c r="P36" i="1" s="1"/>
  <c r="AT16" i="1"/>
  <c r="AD15" i="1"/>
  <c r="AF15" i="1" s="1"/>
  <c r="AU15" i="1" s="1"/>
  <c r="AT14" i="1"/>
  <c r="AM14" i="1"/>
  <c r="AO14" i="1" s="1"/>
  <c r="AX14" i="1" s="1"/>
  <c r="AT18" i="1"/>
  <c r="AM18" i="1"/>
  <c r="AO18" i="1" s="1"/>
  <c r="AX18" i="1" s="1"/>
  <c r="AT23" i="1"/>
  <c r="AA29" i="1"/>
  <c r="AC8" i="1"/>
  <c r="AC10" i="1"/>
  <c r="AD10" i="1" s="1"/>
  <c r="AF10" i="1" s="1"/>
  <c r="AU10" i="1" s="1"/>
  <c r="AT19" i="1"/>
  <c r="AM19" i="1"/>
  <c r="AO19" i="1" s="1"/>
  <c r="AX19" i="1" s="1"/>
  <c r="AT28" i="1"/>
  <c r="AM28" i="1"/>
  <c r="AO28" i="1" s="1"/>
  <c r="AX28" i="1" s="1"/>
  <c r="AD26" i="1"/>
  <c r="AF26" i="1" s="1"/>
  <c r="AU26" i="1" s="1"/>
  <c r="AD25" i="1"/>
  <c r="AF25" i="1" s="1"/>
  <c r="AU25" i="1" s="1"/>
  <c r="AD9" i="1"/>
  <c r="AF9" i="1" s="1"/>
  <c r="AU9" i="1" s="1"/>
  <c r="AT13" i="1"/>
  <c r="AM13" i="1"/>
  <c r="AO13" i="1" s="1"/>
  <c r="AX13" i="1" s="1"/>
  <c r="BB24" i="1"/>
  <c r="AT21" i="1"/>
  <c r="AM21" i="1"/>
  <c r="AO21" i="1" s="1"/>
  <c r="AX21" i="1" s="1"/>
  <c r="AT20" i="1"/>
  <c r="AM20" i="1"/>
  <c r="AO20" i="1" s="1"/>
  <c r="AX20" i="1" s="1"/>
  <c r="AZ12" i="1"/>
  <c r="AD11" i="1"/>
  <c r="AF11" i="1" s="1"/>
  <c r="AU11" i="1" s="1"/>
  <c r="AD23" i="1"/>
  <c r="AF23" i="1" s="1"/>
  <c r="AU23" i="1" s="1"/>
  <c r="AT17" i="1"/>
  <c r="AM17" i="1"/>
  <c r="AO17" i="1" s="1"/>
  <c r="AX17" i="1" s="1"/>
  <c r="AG29" i="1"/>
  <c r="AI8" i="1"/>
  <c r="AD16" i="1"/>
  <c r="AF16" i="1" s="1"/>
  <c r="AU16" i="1" s="1"/>
  <c r="AM16" i="1" l="1"/>
  <c r="AO16" i="1" s="1"/>
  <c r="AX16" i="1" s="1"/>
  <c r="AM25" i="1"/>
  <c r="AO25" i="1" s="1"/>
  <c r="AX25" i="1" s="1"/>
  <c r="AM11" i="1"/>
  <c r="AO11" i="1" s="1"/>
  <c r="AX11" i="1" s="1"/>
  <c r="BB11" i="1" s="1"/>
  <c r="AM23" i="1"/>
  <c r="AO23" i="1" s="1"/>
  <c r="AX23" i="1" s="1"/>
  <c r="BB23" i="1" s="1"/>
  <c r="BB21" i="1"/>
  <c r="BB28" i="1"/>
  <c r="AM15" i="1"/>
  <c r="AO15" i="1" s="1"/>
  <c r="AX15" i="1" s="1"/>
  <c r="BB15" i="1" s="1"/>
  <c r="BB17" i="1"/>
  <c r="AT8" i="1"/>
  <c r="AC29" i="1"/>
  <c r="BB14" i="1"/>
  <c r="BB16" i="1"/>
  <c r="BB22" i="1"/>
  <c r="BB25" i="1"/>
  <c r="AV8" i="1"/>
  <c r="AV29" i="1" s="1"/>
  <c r="AI29" i="1"/>
  <c r="AZ8" i="1"/>
  <c r="AZ29" i="1" s="1"/>
  <c r="N38" i="1" s="1"/>
  <c r="BB20" i="1"/>
  <c r="BB19" i="1"/>
  <c r="AD8" i="1"/>
  <c r="BB27" i="1"/>
  <c r="AL29" i="1"/>
  <c r="AW8" i="1"/>
  <c r="AW29" i="1" s="1"/>
  <c r="AT12" i="1"/>
  <c r="AM26" i="1"/>
  <c r="AO26" i="1" s="1"/>
  <c r="AX26" i="1" s="1"/>
  <c r="BB26" i="1" s="1"/>
  <c r="BB13" i="1"/>
  <c r="AT10" i="1"/>
  <c r="AM10" i="1"/>
  <c r="AO10" i="1" s="1"/>
  <c r="AX10" i="1" s="1"/>
  <c r="BB18" i="1"/>
  <c r="AM9" i="1"/>
  <c r="AO9" i="1" s="1"/>
  <c r="AX9" i="1" s="1"/>
  <c r="BB9" i="1" s="1"/>
  <c r="AD12" i="1"/>
  <c r="AF12" i="1" s="1"/>
  <c r="AU12" i="1" s="1"/>
  <c r="AM12" i="1" l="1"/>
  <c r="AO12" i="1" s="1"/>
  <c r="AX12" i="1" s="1"/>
  <c r="BB12" i="1" s="1"/>
  <c r="AT29" i="1"/>
  <c r="N36" i="1" s="1"/>
  <c r="BB10" i="1"/>
  <c r="AD29" i="1"/>
  <c r="AF8" i="1"/>
  <c r="AF29" i="1" l="1"/>
  <c r="AU8" i="1"/>
  <c r="AM8" i="1"/>
  <c r="AM29" i="1" l="1"/>
  <c r="J36" i="1" s="1"/>
  <c r="AO8" i="1"/>
  <c r="AU29" i="1"/>
  <c r="L38" i="1" s="1"/>
  <c r="AO29" i="1" l="1"/>
  <c r="AX8" i="1"/>
  <c r="AX29" i="1" l="1"/>
  <c r="L36" i="1" s="1"/>
  <c r="BB8" i="1"/>
  <c r="BB29" i="1" s="1"/>
  <c r="L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0"/>
            <color rgb="FF000000"/>
            <rFont val="Arial"/>
            <family val="2"/>
            <charset val="1"/>
          </rPr>
          <t>Taxa cambial em moeda estrangeira</t>
        </r>
      </text>
    </comment>
    <comment ref="E4" authorId="0" shapeId="0" xr:uid="{00000000-0006-0000-0000-000003000000}">
      <text>
        <r>
          <rPr>
            <sz val="10"/>
            <color rgb="FF000000"/>
            <rFont val="Arial"/>
            <family val="2"/>
            <charset val="1"/>
          </rPr>
          <t>Seguro em moeda estrangeira</t>
        </r>
      </text>
    </comment>
    <comment ref="H4" authorId="0" shapeId="0" xr:uid="{00000000-0006-0000-0000-000004000000}">
      <text>
        <r>
          <rPr>
            <sz val="10"/>
            <color rgb="FF000000"/>
            <rFont val="Arial"/>
            <family val="2"/>
            <charset val="1"/>
          </rPr>
          <t>Frete em moeda estrangeira</t>
        </r>
      </text>
    </comment>
    <comment ref="K4" authorId="0" shapeId="0" xr:uid="{00000000-0006-0000-0000-000005000000}">
      <text>
        <r>
          <rPr>
            <sz val="10"/>
            <color rgb="FF000000"/>
            <rFont val="Arial"/>
            <family val="2"/>
            <charset val="1"/>
          </rPr>
          <t>SISCOMEX+TAXAS (valores que não tem campo próprio na DANFE)</t>
        </r>
      </text>
    </comment>
    <comment ref="AP6" authorId="0" shapeId="0" xr:uid="{00000000-0006-0000-0000-00000B000000}">
      <text>
        <r>
          <rPr>
            <sz val="10"/>
            <color rgb="FF000000"/>
            <rFont val="Arial"/>
            <family val="2"/>
            <charset val="1"/>
          </rPr>
          <t>ICMS Substituição Tributária</t>
        </r>
      </text>
    </comment>
    <comment ref="C7" authorId="0" shapeId="0" xr:uid="{00000000-0006-0000-0000-000002000000}">
      <text>
        <r>
          <rPr>
            <sz val="10"/>
            <color rgb="FF000000"/>
            <rFont val="Arial"/>
            <family val="2"/>
            <charset val="1"/>
          </rPr>
          <t>Sequência de importação</t>
        </r>
      </text>
    </comment>
    <comment ref="K7" authorId="0" shapeId="0" xr:uid="{00000000-0006-0000-0000-000006000000}">
      <text>
        <r>
          <rPr>
            <sz val="10"/>
            <color rgb="FF000000"/>
            <rFont val="Arial"/>
            <family val="2"/>
            <charset val="1"/>
          </rPr>
          <t>Valor unitário em moeda estrangeira</t>
        </r>
      </text>
    </comment>
    <comment ref="L7" authorId="0" shapeId="0" xr:uid="{00000000-0006-0000-0000-000007000000}">
      <text>
        <r>
          <rPr>
            <sz val="10"/>
            <color rgb="FF000000"/>
            <rFont val="Arial"/>
            <family val="2"/>
            <charset val="1"/>
          </rPr>
          <t>Valor unitário em Reais</t>
        </r>
      </text>
    </comment>
    <comment ref="Z7" authorId="0" shapeId="0" xr:uid="{00000000-0006-0000-0000-000008000000}">
      <text>
        <r>
          <rPr>
            <sz val="10"/>
            <color rgb="FF000000"/>
            <rFont val="Arial"/>
            <family val="2"/>
            <charset val="1"/>
          </rPr>
          <t>Outras taxas que entrem na base de cálculo, como por exemplo, custos de armazenagem</t>
        </r>
      </text>
    </comment>
    <comment ref="AA7" authorId="0" shapeId="0" xr:uid="{00000000-0006-0000-0000-000009000000}">
      <text>
        <r>
          <rPr>
            <sz val="10"/>
            <color rgb="FF000000"/>
            <rFont val="Arial"/>
            <family val="2"/>
            <charset val="1"/>
          </rPr>
          <t>Base de cálculo</t>
        </r>
      </text>
    </comment>
    <comment ref="AB7" authorId="0" shapeId="0" xr:uid="{00000000-0006-0000-0000-00000A000000}">
      <text>
        <r>
          <rPr>
            <sz val="10"/>
            <color rgb="FF000000"/>
            <rFont val="Arial"/>
            <family val="2"/>
            <charset val="1"/>
          </rPr>
          <t>Alíquota</t>
        </r>
      </text>
    </comment>
  </commentList>
</comments>
</file>

<file path=xl/sharedStrings.xml><?xml version="1.0" encoding="utf-8"?>
<sst xmlns="http://schemas.openxmlformats.org/spreadsheetml/2006/main" count="120" uniqueCount="76">
  <si>
    <t>IMPORTANTE</t>
  </si>
  <si>
    <t>AS CÉLULAS COM FUNDO VERDE DEVEM SER PREENCHIDAS</t>
  </si>
  <si>
    <t>AS DEMAIS CÉLULAS SÃO CALCULADAS AUTOMATICAMENTE</t>
  </si>
  <si>
    <t>Tx Cambial $</t>
  </si>
  <si>
    <t>SEGURO $</t>
  </si>
  <si>
    <t>Frete $</t>
  </si>
  <si>
    <t>SISCOMEX + TXS</t>
  </si>
  <si>
    <t>CAPATAZIA (R$)</t>
  </si>
  <si>
    <t>IMPOSTOS</t>
  </si>
  <si>
    <t>VALORES PARA PREENCHIMENTO DE NOTA FISCAL ELETRÔNICA</t>
  </si>
  <si>
    <t>F.O.B.</t>
  </si>
  <si>
    <t>RATEIOS PARA FORMAÇÃO DO VALOR ADUANEIRO</t>
  </si>
  <si>
    <t>C.I.F.</t>
  </si>
  <si>
    <t>CIF + CAPATAZIA</t>
  </si>
  <si>
    <t>RATEIO</t>
  </si>
  <si>
    <t>IMPOSTO DE IMPORTAÇÃO</t>
  </si>
  <si>
    <t>IPI</t>
  </si>
  <si>
    <t>PIS</t>
  </si>
  <si>
    <t>COFINS</t>
  </si>
  <si>
    <t>ICMS</t>
  </si>
  <si>
    <t>ICMS ST</t>
  </si>
  <si>
    <t>ADIÇÃO</t>
  </si>
  <si>
    <t>SEQ. IMP.</t>
  </si>
  <si>
    <t>REF</t>
  </si>
  <si>
    <t>DESCRIÇÃO DO PRODUTO</t>
  </si>
  <si>
    <t>QUANTIDADE</t>
  </si>
  <si>
    <t>VL UNIT $</t>
  </si>
  <si>
    <t>VL UNIT R$</t>
  </si>
  <si>
    <t>PESO LIQ - KG</t>
  </si>
  <si>
    <t>FOB - USD</t>
  </si>
  <si>
    <t>FOB - R$</t>
  </si>
  <si>
    <t>FRETE UN</t>
  </si>
  <si>
    <t>FRETE TOTAL</t>
  </si>
  <si>
    <t>SEGURO UNIT</t>
  </si>
  <si>
    <t>SEGURO TOTAL</t>
  </si>
  <si>
    <t>CAPATAZIA UNIT</t>
  </si>
  <si>
    <t>CAPATAZIA TOTAL</t>
  </si>
  <si>
    <t>R$ / UNID</t>
  </si>
  <si>
    <t>R$ TOTAL</t>
  </si>
  <si>
    <t>TOTAL</t>
  </si>
  <si>
    <t>BC</t>
  </si>
  <si>
    <t>%</t>
  </si>
  <si>
    <t>VALOR</t>
  </si>
  <si>
    <t>MVA (se houver ST)</t>
  </si>
  <si>
    <t>BC ICMS ST</t>
  </si>
  <si>
    <t>VALOR ICMS ST</t>
  </si>
  <si>
    <t>Vlr Unit Produtos</t>
  </si>
  <si>
    <t>II</t>
  </si>
  <si>
    <t>Outras Despesas</t>
  </si>
  <si>
    <t>Total dos Produtos</t>
  </si>
  <si>
    <t>Total NF-e</t>
  </si>
  <si>
    <t>001</t>
  </si>
  <si>
    <t>002</t>
  </si>
  <si>
    <t>003</t>
  </si>
  <si>
    <t>TOTALIZAÇÃO</t>
  </si>
  <si>
    <t>-</t>
  </si>
  <si>
    <t>DESPESAS DE DESEMBARAÇO</t>
  </si>
  <si>
    <t>ESPELHO DO DANFE</t>
  </si>
  <si>
    <t>Despesesas de Desembaraço</t>
  </si>
  <si>
    <t>USD</t>
  </si>
  <si>
    <t>R$</t>
  </si>
  <si>
    <t>BC DO ICMS</t>
  </si>
  <si>
    <t>VALOR DO ICMS</t>
  </si>
  <si>
    <t>VALOR IMP. IMPORT.</t>
  </si>
  <si>
    <t>VALOR TOTAL DOS PRODUTOS</t>
  </si>
  <si>
    <t>Frete Internacional (DI)</t>
  </si>
  <si>
    <t>VALOR DO FRETE</t>
  </si>
  <si>
    <t>VALOR IPI</t>
  </si>
  <si>
    <t>OUTRAS DESPESAS</t>
  </si>
  <si>
    <t>Seguro Internacional (DI)</t>
  </si>
  <si>
    <t>Capatazia</t>
  </si>
  <si>
    <t>VALOR TOTAL DA NFE</t>
  </si>
  <si>
    <t>Siscomex</t>
  </si>
  <si>
    <t>VALORAÇÃO DA MERCADORIA</t>
  </si>
  <si>
    <t>VMLE total</t>
  </si>
  <si>
    <t>CIF  -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</si>
</sst>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&quot;R$ &quot;* #,##0.0000_);_(&quot;R$ &quot;* \(#,##0.0000\);_(&quot;R$ &quot;* \-??_);_(@_)"/>
    <numFmt numFmtId="165" formatCode="[$R$-416]\ #,##0.00;[Red]\-[$R$-416]\ #,##0.00"/>
    <numFmt numFmtId="166" formatCode="_(* #,##0_);_(* \(#,##0\);_(* \-??_);_(@_)"/>
    <numFmt numFmtId="167" formatCode="_([$$-409]* #,##0.000_);_([$$-409]* \(#,##0.000\);_([$$-409]* \-??_);_(@_)"/>
    <numFmt numFmtId="168" formatCode="_-&quot;R$ &quot;* #,##0.000_-;&quot;-R$ &quot;* #,##0.000_-;_-&quot;R$ &quot;* \-???_-;_-@"/>
    <numFmt numFmtId="169" formatCode="_([$$-409]* #,##0.00_);_([$$-409]* \(#,##0.00\);_([$$-409]* \-??_);_(@_)"/>
    <numFmt numFmtId="170" formatCode="_(&quot;R$ &quot;* #,##0.00_);_(&quot;R$ &quot;* \(#,##0.00\);_(&quot;R$ &quot;* \-??_);_(@_)"/>
    <numFmt numFmtId="171" formatCode="_(&quot;R$ &quot;* #,##0.0000000_);_(&quot;R$ &quot;* \(#,##0.0000000\);_(&quot;R$ &quot;* \-??_);_(@_)"/>
    <numFmt numFmtId="172" formatCode="_-&quot;R$ &quot;* #,##0.00_-;&quot;-R$ &quot;* #,##0.00_-;_-&quot;R$ &quot;* \-??_-;_-@"/>
    <numFmt numFmtId="173" formatCode="_(&quot;R$ &quot;* #,##0.00000_);_(&quot;R$ &quot;* \(#,##0.00000\);_(&quot;R$ &quot;* \-??_);_(@_)"/>
    <numFmt numFmtId="174" formatCode="_(&quot;R$ &quot;* #,##0.00000000_);_(&quot;R$ &quot;* \(#,##0.00000000\);_(&quot;R$ &quot;* \-??_);_(@_)"/>
    <numFmt numFmtId="175" formatCode="_(&quot;R$ &quot;* #,##0.000000_);_(&quot;R$ &quot;* \(#,##0.000000\);_(&quot;R$ &quot;* \-??_);_(@_)"/>
    <numFmt numFmtId="176" formatCode="#,##0.000"/>
    <numFmt numFmtId="177" formatCode="_([$$-409]* #,##0.0000000_);_([$$-409]* \(#,##0.0000000\);_([$$-409]* \-??_);_(@_)"/>
    <numFmt numFmtId="178" formatCode="_([$$-409]* #,##0.0000_);_([$$-409]* \(#,##0.0000\);_([$$-409]* \-??_);_(@_)"/>
    <numFmt numFmtId="179" formatCode="_(&quot;R$ &quot;* #,##0_);_(&quot;R$ &quot;* \(#,##0\);_(&quot;R$ &quot;* \-??_);_(@_)"/>
    <numFmt numFmtId="180" formatCode="_(* #,##0.00_);_(* \(#,##0.00\);_(* \-??_);_(@_)"/>
    <numFmt numFmtId="181" formatCode="_(&quot;R$ &quot;* #,##0.0000000_);_(&quot;R$ &quot;* \(#,##0.0000000\);_(&quot;R$ &quot;* \-???????_);_(@_)"/>
    <numFmt numFmtId="182" formatCode="_-* #,##0.00_-;\-* #,##0.00_-;_-* \-??_-;_-@"/>
  </numFmts>
  <fonts count="36">
    <font>
      <sz val="10"/>
      <color rgb="FF000000"/>
      <name val="Arial"/>
      <family val="2"/>
      <charset val="1"/>
    </font>
    <font>
      <b/>
      <sz val="8"/>
      <color rgb="FF666699"/>
      <name val="Arial"/>
      <family val="2"/>
      <charset val="1"/>
    </font>
    <font>
      <b/>
      <sz val="10"/>
      <color rgb="FF2B511A"/>
      <name val="Arial"/>
      <family val="2"/>
      <charset val="1"/>
    </font>
    <font>
      <b/>
      <sz val="7"/>
      <color rgb="FF00381F"/>
      <name val="Arial"/>
      <family val="2"/>
      <charset val="1"/>
    </font>
    <font>
      <b/>
      <sz val="7"/>
      <color rgb="FF2B511A"/>
      <name val="Arial"/>
      <family val="2"/>
      <charset val="1"/>
    </font>
    <font>
      <b/>
      <sz val="7"/>
      <color rgb="FF000000"/>
      <name val="Arial"/>
      <family val="2"/>
      <charset val="1"/>
    </font>
    <font>
      <b/>
      <sz val="7"/>
      <color rgb="FFFF0000"/>
      <name val="Arial"/>
      <family val="2"/>
      <charset val="1"/>
    </font>
    <font>
      <b/>
      <sz val="7"/>
      <color rgb="FF3366FF"/>
      <name val="Arial"/>
      <family val="2"/>
      <charset val="1"/>
    </font>
    <font>
      <b/>
      <sz val="7"/>
      <color rgb="FFC0C0C0"/>
      <name val="Arial"/>
      <family val="2"/>
      <charset val="1"/>
    </font>
    <font>
      <b/>
      <sz val="7"/>
      <color rgb="FF666666"/>
      <name val="Arial"/>
      <family val="2"/>
      <charset val="1"/>
    </font>
    <font>
      <b/>
      <sz val="7"/>
      <name val="Arial"/>
      <family val="2"/>
      <charset val="1"/>
    </font>
    <font>
      <b/>
      <sz val="7"/>
      <color rgb="FF969696"/>
      <name val="Arial"/>
      <family val="2"/>
      <charset val="1"/>
    </font>
    <font>
      <b/>
      <sz val="7"/>
      <color rgb="FF071136"/>
      <name val="Arial"/>
      <family val="2"/>
      <charset val="1"/>
    </font>
    <font>
      <b/>
      <sz val="8"/>
      <color rgb="FF071136"/>
      <name val="Arial"/>
      <family val="2"/>
      <charset val="1"/>
    </font>
    <font>
      <sz val="10"/>
      <color rgb="FF071136"/>
      <name val="Arial"/>
      <family val="2"/>
      <charset val="1"/>
    </font>
    <font>
      <b/>
      <sz val="7"/>
      <color rgb="FF993366"/>
      <name val="Arial"/>
      <family val="2"/>
      <charset val="1"/>
    </font>
    <font>
      <sz val="10"/>
      <name val="Arial"/>
      <family val="2"/>
      <charset val="1"/>
    </font>
    <font>
      <b/>
      <sz val="7"/>
      <color rgb="FFFFFFFF"/>
      <name val="Arial"/>
      <family val="2"/>
      <charset val="1"/>
    </font>
    <font>
      <sz val="7"/>
      <name val="Arial"/>
      <family val="2"/>
      <charset val="1"/>
    </font>
    <font>
      <sz val="6"/>
      <color rgb="FF3C3C3C"/>
      <name val="Ubuntu"/>
      <charset val="1"/>
    </font>
    <font>
      <sz val="7"/>
      <name val="Times New Roman"/>
      <family val="1"/>
      <charset val="1"/>
    </font>
    <font>
      <b/>
      <sz val="8"/>
      <color rgb="FF3366FF"/>
      <name val="Arial"/>
      <family val="2"/>
      <charset val="1"/>
    </font>
    <font>
      <b/>
      <sz val="5"/>
      <color rgb="FFFF0000"/>
      <name val="Arial"/>
      <family val="2"/>
      <charset val="1"/>
    </font>
    <font>
      <sz val="7"/>
      <color rgb="FF3366FF"/>
      <name val="Arial"/>
      <family val="2"/>
      <charset val="1"/>
    </font>
    <font>
      <b/>
      <sz val="5"/>
      <color rgb="FF3366FF"/>
      <name val="Arial"/>
      <family val="2"/>
      <charset val="1"/>
    </font>
    <font>
      <sz val="7"/>
      <color rgb="FFFF0000"/>
      <name val="Arial"/>
      <family val="2"/>
      <charset val="1"/>
    </font>
    <font>
      <b/>
      <sz val="8"/>
      <color rgb="FFFFFFFF"/>
      <name val="Arial"/>
      <family val="2"/>
      <charset val="1"/>
    </font>
    <font>
      <b/>
      <sz val="7"/>
      <color rgb="FF008000"/>
      <name val="Arial"/>
      <family val="2"/>
      <charset val="1"/>
    </font>
    <font>
      <sz val="7"/>
      <color rgb="FF071136"/>
      <name val="Arial"/>
      <family val="2"/>
      <charset val="1"/>
    </font>
    <font>
      <b/>
      <sz val="7"/>
      <color rgb="FF333399"/>
      <name val="Arial"/>
      <family val="2"/>
      <charset val="1"/>
    </font>
    <font>
      <b/>
      <sz val="7"/>
      <color rgb="FF333333"/>
      <name val="Arial"/>
      <family val="2"/>
      <charset val="1"/>
    </font>
    <font>
      <sz val="8"/>
      <name val="Arial"/>
      <family val="2"/>
      <charset val="1"/>
    </font>
    <font>
      <sz val="11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2E0AE"/>
        <bgColor rgb="FFCCCCCC"/>
      </patternFill>
    </fill>
    <fill>
      <patternFill patternType="solid">
        <fgColor rgb="FFCCCCFF"/>
        <bgColor rgb="FFCCCCCC"/>
      </patternFill>
    </fill>
    <fill>
      <patternFill patternType="solid">
        <fgColor rgb="FFCCCCCC"/>
        <bgColor rgb="FFC0C0C0"/>
      </patternFill>
    </fill>
    <fill>
      <patternFill patternType="solid">
        <fgColor rgb="FF666666"/>
        <bgColor rgb="FF666699"/>
      </patternFill>
    </fill>
    <fill>
      <patternFill patternType="solid">
        <fgColor rgb="FF808080"/>
        <bgColor rgb="FF969696"/>
      </patternFill>
    </fill>
    <fill>
      <patternFill patternType="solid">
        <fgColor rgb="FF071136"/>
        <bgColor rgb="FF000000"/>
      </patternFill>
    </fill>
    <fill>
      <patternFill patternType="solid">
        <fgColor rgb="FFFFFFFF"/>
        <bgColor rgb="FFFFFFCC"/>
      </patternFill>
    </fill>
    <fill>
      <patternFill patternType="solid">
        <fgColor rgb="FF579835"/>
        <bgColor rgb="FF808080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hair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auto="1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FFFFF"/>
      </left>
      <right style="hair">
        <color auto="1"/>
      </right>
      <top style="hair">
        <color rgb="FFFFFFFF"/>
      </top>
      <bottom style="hair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18" fillId="0" borderId="0" xfId="0" applyFont="1" applyAlignment="1" applyProtection="1">
      <protection hidden="1"/>
    </xf>
    <xf numFmtId="0" fontId="32" fillId="0" borderId="0" xfId="0" applyFont="1" applyAlignment="1" applyProtection="1">
      <protection hidden="1"/>
    </xf>
    <xf numFmtId="0" fontId="33" fillId="0" borderId="0" xfId="0" applyFont="1" applyBorder="1" applyAlignment="1" applyProtection="1">
      <protection hidden="1"/>
    </xf>
    <xf numFmtId="0" fontId="32" fillId="0" borderId="0" xfId="0" applyFont="1" applyBorder="1" applyAlignment="1" applyProtection="1">
      <protection hidden="1"/>
    </xf>
    <xf numFmtId="0" fontId="34" fillId="0" borderId="0" xfId="0" applyFont="1" applyBorder="1" applyAlignment="1" applyProtection="1">
      <protection hidden="1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vertical="center"/>
      <protection locked="0"/>
    </xf>
    <xf numFmtId="164" fontId="8" fillId="0" borderId="0" xfId="0" applyNumberFormat="1" applyFont="1" applyAlignment="1" applyProtection="1">
      <alignment horizontal="right" vertical="center"/>
      <protection locked="0"/>
    </xf>
    <xf numFmtId="0" fontId="7" fillId="0" borderId="0" xfId="0" applyFont="1" applyAlignment="1" applyProtection="1"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164" fontId="9" fillId="3" borderId="3" xfId="0" applyNumberFormat="1" applyFont="1" applyFill="1" applyBorder="1" applyAlignment="1" applyProtection="1">
      <alignment horizontal="right" vertical="center"/>
      <protection locked="0"/>
    </xf>
    <xf numFmtId="4" fontId="9" fillId="3" borderId="3" xfId="0" applyNumberFormat="1" applyFont="1" applyFill="1" applyBorder="1" applyAlignment="1" applyProtection="1">
      <alignment horizontal="right" vertical="center"/>
      <protection locked="0"/>
    </xf>
    <xf numFmtId="0" fontId="10" fillId="0" borderId="0" xfId="0" applyFont="1" applyAlignment="1" applyProtection="1">
      <alignment horizontal="center"/>
      <protection locked="0"/>
    </xf>
    <xf numFmtId="164" fontId="11" fillId="0" borderId="0" xfId="0" applyNumberFormat="1" applyFont="1" applyAlignment="1" applyProtection="1">
      <alignment horizontal="right" vertical="center"/>
      <protection locked="0"/>
    </xf>
    <xf numFmtId="0" fontId="12" fillId="0" borderId="0" xfId="0" applyFont="1" applyAlignment="1" applyProtection="1">
      <protection locked="0"/>
    </xf>
    <xf numFmtId="0" fontId="7" fillId="0" borderId="4" xfId="0" applyFont="1" applyBorder="1" applyAlignment="1" applyProtection="1">
      <protection locked="0"/>
    </xf>
    <xf numFmtId="0" fontId="14" fillId="0" borderId="0" xfId="0" applyFont="1" applyAlignment="1" applyProtection="1">
      <protection locked="0"/>
    </xf>
    <xf numFmtId="0" fontId="15" fillId="0" borderId="5" xfId="0" applyFont="1" applyBorder="1" applyAlignment="1" applyProtection="1">
      <alignment horizontal="left" vertical="top" wrapText="1"/>
      <protection locked="0"/>
    </xf>
    <xf numFmtId="0" fontId="16" fillId="0" borderId="5" xfId="0" applyFont="1" applyBorder="1" applyAlignment="1" applyProtection="1">
      <alignment vertical="center" wrapText="1"/>
      <protection locked="0"/>
    </xf>
    <xf numFmtId="0" fontId="12" fillId="4" borderId="6" xfId="0" applyFont="1" applyFill="1" applyBorder="1" applyAlignment="1" applyProtection="1">
      <alignment horizontal="center" vertical="center" wrapText="1"/>
      <protection locked="0"/>
    </xf>
    <xf numFmtId="0" fontId="16" fillId="0" borderId="4" xfId="0" applyFont="1" applyBorder="1" applyAlignment="1" applyProtection="1">
      <protection locked="0"/>
    </xf>
    <xf numFmtId="165" fontId="17" fillId="7" borderId="10" xfId="0" applyNumberFormat="1" applyFont="1" applyFill="1" applyBorder="1" applyAlignment="1" applyProtection="1">
      <alignment horizontal="center" vertical="center"/>
      <protection locked="0"/>
    </xf>
    <xf numFmtId="0" fontId="17" fillId="7" borderId="10" xfId="0" applyFont="1" applyFill="1" applyBorder="1" applyAlignment="1" applyProtection="1">
      <alignment horizontal="center" vertical="center"/>
      <protection locked="0"/>
    </xf>
    <xf numFmtId="0" fontId="17" fillId="7" borderId="10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 applyProtection="1">
      <alignment horizontal="center" vertical="center"/>
      <protection locked="0"/>
    </xf>
    <xf numFmtId="10" fontId="17" fillId="7" borderId="1" xfId="0" applyNumberFormat="1" applyFont="1" applyFill="1" applyBorder="1" applyAlignment="1" applyProtection="1">
      <alignment horizontal="center" vertical="center"/>
      <protection locked="0"/>
    </xf>
    <xf numFmtId="10" fontId="17" fillId="7" borderId="10" xfId="0" applyNumberFormat="1" applyFont="1" applyFill="1" applyBorder="1" applyAlignment="1" applyProtection="1">
      <alignment horizontal="center" vertical="center"/>
      <protection locked="0"/>
    </xf>
    <xf numFmtId="0" fontId="17" fillId="7" borderId="11" xfId="0" applyFont="1" applyFill="1" applyBorder="1" applyAlignment="1" applyProtection="1">
      <alignment horizontal="center" vertical="center"/>
      <protection locked="0"/>
    </xf>
    <xf numFmtId="10" fontId="17" fillId="7" borderId="12" xfId="0" applyNumberFormat="1" applyFont="1" applyFill="1" applyBorder="1" applyAlignment="1" applyProtection="1">
      <alignment horizontal="center" vertical="center"/>
      <protection locked="0"/>
    </xf>
    <xf numFmtId="10" fontId="17" fillId="7" borderId="11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165" fontId="10" fillId="2" borderId="8" xfId="0" applyNumberFormat="1" applyFont="1" applyFill="1" applyBorder="1" applyAlignment="1" applyProtection="1">
      <alignment horizontal="center" vertical="center"/>
      <protection locked="0"/>
    </xf>
    <xf numFmtId="0" fontId="10" fillId="2" borderId="8" xfId="0" applyFont="1" applyFill="1" applyBorder="1" applyAlignment="1" applyProtection="1">
      <alignment vertical="center"/>
      <protection locked="0"/>
    </xf>
    <xf numFmtId="166" fontId="10" fillId="2" borderId="8" xfId="0" applyNumberFormat="1" applyFont="1" applyFill="1" applyBorder="1" applyAlignment="1" applyProtection="1">
      <alignment vertical="center"/>
      <protection locked="0"/>
    </xf>
    <xf numFmtId="167" fontId="10" fillId="2" borderId="8" xfId="0" applyNumberFormat="1" applyFont="1" applyFill="1" applyBorder="1" applyAlignment="1" applyProtection="1">
      <alignment vertical="center"/>
      <protection locked="0"/>
    </xf>
    <xf numFmtId="168" fontId="18" fillId="0" borderId="8" xfId="0" applyNumberFormat="1" applyFont="1" applyBorder="1" applyAlignment="1" applyProtection="1">
      <alignment vertical="center"/>
      <protection locked="0"/>
    </xf>
    <xf numFmtId="4" fontId="10" fillId="2" borderId="8" xfId="0" applyNumberFormat="1" applyFont="1" applyFill="1" applyBorder="1" applyAlignment="1" applyProtection="1">
      <alignment vertical="center"/>
      <protection locked="0"/>
    </xf>
    <xf numFmtId="169" fontId="18" fillId="0" borderId="8" xfId="0" applyNumberFormat="1" applyFont="1" applyBorder="1" applyAlignment="1" applyProtection="1">
      <alignment vertical="center"/>
      <protection locked="0"/>
    </xf>
    <xf numFmtId="170" fontId="18" fillId="0" borderId="8" xfId="0" applyNumberFormat="1" applyFont="1" applyBorder="1" applyAlignment="1" applyProtection="1">
      <alignment vertical="center"/>
      <protection locked="0"/>
    </xf>
    <xf numFmtId="171" fontId="19" fillId="8" borderId="8" xfId="0" applyNumberFormat="1" applyFont="1" applyFill="1" applyBorder="1" applyAlignment="1" applyProtection="1">
      <alignment vertical="center"/>
      <protection locked="0"/>
    </xf>
    <xf numFmtId="171" fontId="18" fillId="8" borderId="8" xfId="0" applyNumberFormat="1" applyFont="1" applyFill="1" applyBorder="1" applyAlignment="1" applyProtection="1">
      <alignment vertical="center"/>
      <protection locked="0"/>
    </xf>
    <xf numFmtId="172" fontId="10" fillId="0" borderId="8" xfId="0" applyNumberFormat="1" applyFont="1" applyBorder="1" applyAlignment="1" applyProtection="1">
      <alignment vertical="center"/>
      <protection locked="0"/>
    </xf>
    <xf numFmtId="173" fontId="10" fillId="0" borderId="8" xfId="0" applyNumberFormat="1" applyFont="1" applyBorder="1" applyAlignment="1" applyProtection="1">
      <alignment vertical="center"/>
      <protection locked="0"/>
    </xf>
    <xf numFmtId="174" fontId="18" fillId="0" borderId="7" xfId="0" applyNumberFormat="1" applyFont="1" applyBorder="1" applyAlignment="1" applyProtection="1">
      <alignment vertical="center"/>
      <protection locked="0"/>
    </xf>
    <xf numFmtId="175" fontId="18" fillId="0" borderId="1" xfId="0" applyNumberFormat="1" applyFont="1" applyBorder="1" applyAlignment="1" applyProtection="1">
      <alignment vertical="center"/>
      <protection locked="0"/>
    </xf>
    <xf numFmtId="10" fontId="18" fillId="2" borderId="1" xfId="0" applyNumberFormat="1" applyFont="1" applyFill="1" applyBorder="1" applyAlignment="1" applyProtection="1">
      <alignment vertical="center"/>
      <protection locked="0"/>
    </xf>
    <xf numFmtId="170" fontId="18" fillId="0" borderId="1" xfId="0" applyNumberFormat="1" applyFont="1" applyBorder="1" applyAlignment="1" applyProtection="1">
      <alignment vertical="center"/>
      <protection locked="0"/>
    </xf>
    <xf numFmtId="175" fontId="18" fillId="0" borderId="7" xfId="0" applyNumberFormat="1" applyFont="1" applyBorder="1" applyAlignment="1" applyProtection="1">
      <alignment vertical="center"/>
      <protection locked="0"/>
    </xf>
    <xf numFmtId="0" fontId="18" fillId="0" borderId="4" xfId="0" applyFont="1" applyBorder="1" applyAlignment="1" applyProtection="1">
      <alignment vertical="center"/>
      <protection locked="0"/>
    </xf>
    <xf numFmtId="173" fontId="5" fillId="0" borderId="8" xfId="0" applyNumberFormat="1" applyFont="1" applyBorder="1" applyAlignment="1" applyProtection="1">
      <alignment vertical="center"/>
      <protection locked="0"/>
    </xf>
    <xf numFmtId="4" fontId="15" fillId="0" borderId="1" xfId="0" applyNumberFormat="1" applyFont="1" applyBorder="1" applyAlignment="1" applyProtection="1">
      <alignment horizontal="right" vertical="center"/>
      <protection locked="0"/>
    </xf>
    <xf numFmtId="169" fontId="15" fillId="0" borderId="1" xfId="0" applyNumberFormat="1" applyFont="1" applyBorder="1" applyAlignment="1" applyProtection="1">
      <alignment vertical="center"/>
      <protection locked="0"/>
    </xf>
    <xf numFmtId="170" fontId="15" fillId="0" borderId="1" xfId="0" applyNumberFormat="1" applyFont="1" applyBorder="1" applyAlignment="1" applyProtection="1">
      <alignment vertical="center"/>
      <protection locked="0"/>
    </xf>
    <xf numFmtId="172" fontId="10" fillId="0" borderId="1" xfId="0" applyNumberFormat="1" applyFont="1" applyBorder="1" applyAlignment="1" applyProtection="1">
      <alignment vertical="center"/>
      <protection locked="0"/>
    </xf>
    <xf numFmtId="0" fontId="18" fillId="0" borderId="1" xfId="0" applyFont="1" applyBorder="1" applyAlignment="1" applyProtection="1">
      <alignment vertical="center"/>
      <protection locked="0"/>
    </xf>
    <xf numFmtId="170" fontId="10" fillId="0" borderId="1" xfId="0" applyNumberFormat="1" applyFont="1" applyBorder="1" applyAlignment="1" applyProtection="1">
      <alignment vertical="center"/>
      <protection locked="0"/>
    </xf>
    <xf numFmtId="49" fontId="7" fillId="0" borderId="0" xfId="0" applyNumberFormat="1" applyFont="1" applyAlignment="1" applyProtection="1">
      <alignment horizontal="center" vertical="center"/>
      <protection locked="0"/>
    </xf>
    <xf numFmtId="176" fontId="7" fillId="0" borderId="0" xfId="0" applyNumberFormat="1" applyFont="1" applyAlignment="1" applyProtection="1">
      <alignment horizontal="center" vertical="center"/>
      <protection locked="0"/>
    </xf>
    <xf numFmtId="4" fontId="15" fillId="0" borderId="0" xfId="0" applyNumberFormat="1" applyFont="1" applyAlignment="1" applyProtection="1">
      <alignment horizontal="right" vertical="center"/>
      <protection locked="0"/>
    </xf>
    <xf numFmtId="169" fontId="15" fillId="0" borderId="0" xfId="0" applyNumberFormat="1" applyFont="1" applyAlignment="1" applyProtection="1">
      <alignment vertical="center"/>
      <protection locked="0"/>
    </xf>
    <xf numFmtId="170" fontId="15" fillId="0" borderId="0" xfId="0" applyNumberFormat="1" applyFont="1" applyAlignment="1" applyProtection="1">
      <alignment vertical="center"/>
      <protection locked="0"/>
    </xf>
    <xf numFmtId="177" fontId="10" fillId="0" borderId="0" xfId="0" applyNumberFormat="1" applyFont="1" applyAlignment="1" applyProtection="1">
      <alignment vertical="center"/>
      <protection locked="0"/>
    </xf>
    <xf numFmtId="171" fontId="10" fillId="0" borderId="0" xfId="0" applyNumberFormat="1" applyFont="1" applyAlignment="1" applyProtection="1">
      <alignment vertical="center"/>
      <protection locked="0"/>
    </xf>
    <xf numFmtId="178" fontId="10" fillId="0" borderId="0" xfId="0" applyNumberFormat="1" applyFont="1" applyAlignment="1" applyProtection="1">
      <alignment vertical="center"/>
      <protection locked="0"/>
    </xf>
    <xf numFmtId="164" fontId="10" fillId="0" borderId="0" xfId="0" applyNumberFormat="1" applyFont="1" applyAlignment="1" applyProtection="1">
      <alignment vertical="center"/>
      <protection locked="0"/>
    </xf>
    <xf numFmtId="179" fontId="10" fillId="0" borderId="0" xfId="0" applyNumberFormat="1" applyFont="1" applyAlignment="1" applyProtection="1">
      <alignment vertical="center"/>
      <protection locked="0"/>
    </xf>
    <xf numFmtId="169" fontId="10" fillId="0" borderId="0" xfId="0" applyNumberFormat="1" applyFont="1" applyAlignment="1" applyProtection="1">
      <alignment vertical="center"/>
      <protection locked="0"/>
    </xf>
    <xf numFmtId="170" fontId="10" fillId="0" borderId="0" xfId="0" applyNumberFormat="1" applyFont="1" applyAlignment="1" applyProtection="1">
      <alignment vertical="center"/>
      <protection locked="0"/>
    </xf>
    <xf numFmtId="169" fontId="16" fillId="0" borderId="0" xfId="0" applyNumberFormat="1" applyFont="1" applyAlignment="1" applyProtection="1">
      <protection locked="0"/>
    </xf>
    <xf numFmtId="180" fontId="10" fillId="0" borderId="0" xfId="0" applyNumberFormat="1" applyFont="1" applyAlignment="1" applyProtection="1">
      <alignment vertical="center"/>
      <protection locked="0"/>
    </xf>
    <xf numFmtId="170" fontId="18" fillId="0" borderId="0" xfId="0" applyNumberFormat="1" applyFont="1" applyAlignment="1" applyProtection="1">
      <alignment vertical="center"/>
      <protection locked="0"/>
    </xf>
    <xf numFmtId="3" fontId="20" fillId="0" borderId="0" xfId="0" applyNumberFormat="1" applyFont="1" applyAlignment="1" applyProtection="1">
      <alignment vertical="center"/>
      <protection locked="0"/>
    </xf>
    <xf numFmtId="176" fontId="21" fillId="0" borderId="0" xfId="0" applyNumberFormat="1" applyFont="1" applyAlignment="1" applyProtection="1">
      <alignment vertical="center"/>
      <protection locked="0"/>
    </xf>
    <xf numFmtId="176" fontId="7" fillId="0" borderId="0" xfId="0" applyNumberFormat="1" applyFont="1" applyAlignment="1" applyProtection="1">
      <alignment vertical="center"/>
      <protection locked="0"/>
    </xf>
    <xf numFmtId="4" fontId="7" fillId="0" borderId="0" xfId="0" applyNumberFormat="1" applyFont="1" applyAlignment="1" applyProtection="1">
      <alignment horizontal="right" vertical="center"/>
      <protection locked="0"/>
    </xf>
    <xf numFmtId="169" fontId="7" fillId="0" borderId="0" xfId="0" applyNumberFormat="1" applyFont="1" applyAlignment="1" applyProtection="1">
      <alignment vertical="center"/>
      <protection locked="0"/>
    </xf>
    <xf numFmtId="181" fontId="7" fillId="0" borderId="0" xfId="0" applyNumberFormat="1" applyFont="1" applyAlignment="1" applyProtection="1">
      <alignment vertical="center"/>
      <protection locked="0"/>
    </xf>
    <xf numFmtId="180" fontId="18" fillId="0" borderId="0" xfId="0" applyNumberFormat="1" applyFont="1" applyAlignment="1" applyProtection="1">
      <protection locked="0"/>
    </xf>
    <xf numFmtId="169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23" fillId="0" borderId="0" xfId="0" applyFont="1" applyAlignment="1" applyProtection="1">
      <protection locked="0"/>
    </xf>
    <xf numFmtId="0" fontId="24" fillId="0" borderId="0" xfId="0" applyFont="1" applyAlignment="1" applyProtection="1">
      <alignment horizontal="center"/>
      <protection locked="0"/>
    </xf>
    <xf numFmtId="0" fontId="25" fillId="0" borderId="0" xfId="0" applyFont="1" applyAlignment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180" fontId="18" fillId="0" borderId="0" xfId="0" applyNumberFormat="1" applyFont="1" applyAlignment="1" applyProtection="1">
      <alignment vertical="center"/>
      <protection locked="0"/>
    </xf>
    <xf numFmtId="2" fontId="18" fillId="0" borderId="0" xfId="0" applyNumberFormat="1" applyFont="1" applyAlignment="1" applyProtection="1">
      <alignment vertical="center"/>
      <protection locked="0"/>
    </xf>
    <xf numFmtId="182" fontId="18" fillId="0" borderId="0" xfId="0" applyNumberFormat="1" applyFont="1" applyAlignment="1" applyProtection="1">
      <alignment vertical="center"/>
      <protection locked="0"/>
    </xf>
    <xf numFmtId="169" fontId="12" fillId="0" borderId="8" xfId="0" applyNumberFormat="1" applyFont="1" applyBorder="1" applyAlignment="1" applyProtection="1">
      <alignment vertical="center"/>
      <protection locked="0"/>
    </xf>
    <xf numFmtId="172" fontId="28" fillId="0" borderId="8" xfId="0" applyNumberFormat="1" applyFont="1" applyBorder="1" applyAlignment="1" applyProtection="1">
      <alignment horizontal="right" vertical="center"/>
      <protection locked="0"/>
    </xf>
    <xf numFmtId="49" fontId="18" fillId="0" borderId="0" xfId="0" applyNumberFormat="1" applyFont="1" applyAlignment="1" applyProtection="1">
      <alignment horizontal="left" vertical="center"/>
      <protection locked="0"/>
    </xf>
    <xf numFmtId="0" fontId="27" fillId="0" borderId="0" xfId="0" applyFont="1" applyAlignment="1" applyProtection="1">
      <alignment horizontal="center" vertical="center" wrapText="1"/>
      <protection locked="0"/>
    </xf>
    <xf numFmtId="169" fontId="28" fillId="0" borderId="8" xfId="0" applyNumberFormat="1" applyFont="1" applyBorder="1" applyAlignment="1" applyProtection="1">
      <alignment vertical="center"/>
      <protection locked="0"/>
    </xf>
    <xf numFmtId="172" fontId="12" fillId="0" borderId="8" xfId="0" applyNumberFormat="1" applyFont="1" applyBorder="1" applyAlignment="1" applyProtection="1">
      <alignment horizontal="right" vertical="center"/>
      <protection locked="0"/>
    </xf>
    <xf numFmtId="169" fontId="28" fillId="0" borderId="13" xfId="0" applyNumberFormat="1" applyFont="1" applyBorder="1" applyAlignment="1" applyProtection="1">
      <alignment vertical="center"/>
      <protection locked="0"/>
    </xf>
    <xf numFmtId="172" fontId="12" fillId="0" borderId="13" xfId="0" applyNumberFormat="1" applyFont="1" applyBorder="1" applyAlignment="1" applyProtection="1">
      <alignment horizontal="right" vertical="center"/>
      <protection locked="0"/>
    </xf>
    <xf numFmtId="172" fontId="18" fillId="0" borderId="0" xfId="0" applyNumberFormat="1" applyFont="1" applyAlignment="1" applyProtection="1">
      <alignment vertical="center"/>
      <protection locked="0"/>
    </xf>
    <xf numFmtId="2" fontId="29" fillId="0" borderId="0" xfId="0" applyNumberFormat="1" applyFont="1" applyAlignment="1" applyProtection="1">
      <alignment horizontal="right" vertical="center"/>
      <protection locked="0"/>
    </xf>
    <xf numFmtId="170" fontId="18" fillId="0" borderId="0" xfId="0" applyNumberFormat="1" applyFont="1" applyAlignment="1" applyProtection="1">
      <protection locked="0"/>
    </xf>
    <xf numFmtId="0" fontId="30" fillId="0" borderId="14" xfId="0" applyFont="1" applyBorder="1" applyAlignment="1" applyProtection="1">
      <alignment vertical="center"/>
      <protection locked="0"/>
    </xf>
    <xf numFmtId="169" fontId="30" fillId="0" borderId="14" xfId="0" applyNumberFormat="1" applyFont="1" applyBorder="1" applyAlignment="1" applyProtection="1">
      <alignment horizontal="right" vertical="center"/>
      <protection locked="0"/>
    </xf>
    <xf numFmtId="170" fontId="10" fillId="0" borderId="0" xfId="0" applyNumberFormat="1" applyFont="1" applyAlignment="1" applyProtection="1">
      <protection locked="0"/>
    </xf>
    <xf numFmtId="170" fontId="30" fillId="0" borderId="14" xfId="0" applyNumberFormat="1" applyFont="1" applyBorder="1" applyAlignment="1" applyProtection="1">
      <alignment horizontal="right" vertical="center"/>
      <protection locked="0"/>
    </xf>
    <xf numFmtId="0" fontId="29" fillId="0" borderId="0" xfId="0" applyFont="1" applyAlignment="1" applyProtection="1">
      <alignment vertical="center" wrapText="1"/>
      <protection locked="0"/>
    </xf>
    <xf numFmtId="0" fontId="31" fillId="0" borderId="0" xfId="0" applyFont="1" applyAlignment="1" applyProtection="1">
      <protection locked="0"/>
    </xf>
    <xf numFmtId="0" fontId="18" fillId="9" borderId="0" xfId="0" applyFont="1" applyFill="1" applyBorder="1" applyAlignment="1" applyProtection="1">
      <protection locked="0"/>
    </xf>
    <xf numFmtId="0" fontId="31" fillId="9" borderId="0" xfId="0" applyFont="1" applyFill="1" applyBorder="1" applyAlignment="1" applyProtection="1">
      <protection locked="0"/>
    </xf>
    <xf numFmtId="0" fontId="0" fillId="0" borderId="0" xfId="0" applyProtection="1">
      <protection hidden="1"/>
    </xf>
    <xf numFmtId="0" fontId="1" fillId="0" borderId="0" xfId="0" applyFont="1" applyAlignment="1" applyProtection="1">
      <protection hidden="1"/>
    </xf>
    <xf numFmtId="0" fontId="33" fillId="0" borderId="0" xfId="0" applyFont="1" applyBorder="1" applyAlignment="1" applyProtection="1">
      <protection hidden="1"/>
    </xf>
    <xf numFmtId="0" fontId="30" fillId="0" borderId="14" xfId="0" applyFont="1" applyBorder="1" applyAlignment="1" applyProtection="1">
      <alignment horizontal="center" vertical="center" wrapText="1"/>
      <protection locked="0"/>
    </xf>
    <xf numFmtId="0" fontId="29" fillId="0" borderId="0" xfId="0" applyFont="1" applyBorder="1" applyAlignment="1" applyProtection="1">
      <alignment horizontal="left" vertical="center"/>
      <protection locked="0"/>
    </xf>
    <xf numFmtId="0" fontId="18" fillId="0" borderId="0" xfId="0" applyFont="1" applyBorder="1" applyAlignment="1" applyProtection="1">
      <protection hidden="1"/>
    </xf>
    <xf numFmtId="0" fontId="35" fillId="0" borderId="0" xfId="0" applyFont="1" applyBorder="1" applyAlignment="1" applyProtection="1">
      <protection hidden="1"/>
    </xf>
    <xf numFmtId="0" fontId="28" fillId="0" borderId="8" xfId="0" applyFont="1" applyBorder="1" applyAlignment="1" applyProtection="1">
      <alignment horizontal="left" vertical="center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165" fontId="12" fillId="0" borderId="1" xfId="0" applyNumberFormat="1" applyFont="1" applyBorder="1" applyAlignment="1" applyProtection="1">
      <alignment horizontal="center" vertical="center" wrapText="1"/>
      <protection locked="0"/>
    </xf>
    <xf numFmtId="0" fontId="28" fillId="0" borderId="13" xfId="0" applyFont="1" applyBorder="1" applyAlignment="1" applyProtection="1">
      <alignment horizontal="left" vertical="center"/>
      <protection locked="0"/>
    </xf>
    <xf numFmtId="49" fontId="18" fillId="0" borderId="0" xfId="0" applyNumberFormat="1" applyFont="1" applyBorder="1" applyAlignment="1" applyProtection="1">
      <alignment horizontal="left" vertical="center"/>
      <protection locked="0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13" fillId="4" borderId="8" xfId="0" applyFont="1" applyFill="1" applyBorder="1" applyAlignment="1" applyProtection="1">
      <alignment horizontal="center" vertical="center" wrapText="1"/>
      <protection locked="0"/>
    </xf>
    <xf numFmtId="172" fontId="10" fillId="0" borderId="1" xfId="0" applyNumberFormat="1" applyFont="1" applyBorder="1" applyAlignment="1" applyProtection="1">
      <alignment horizontal="center" vertical="center"/>
      <protection locked="0"/>
    </xf>
    <xf numFmtId="169" fontId="10" fillId="0" borderId="1" xfId="0" applyNumberFormat="1" applyFont="1" applyBorder="1" applyAlignment="1" applyProtection="1">
      <alignment horizontal="center" vertical="center"/>
      <protection locked="0"/>
    </xf>
    <xf numFmtId="0" fontId="26" fillId="7" borderId="8" xfId="0" applyFont="1" applyFill="1" applyBorder="1" applyAlignment="1" applyProtection="1">
      <alignment horizontal="center" vertical="center"/>
      <protection locked="0"/>
    </xf>
    <xf numFmtId="0" fontId="10" fillId="2" borderId="8" xfId="0" applyFont="1" applyFill="1" applyBorder="1" applyAlignment="1" applyProtection="1">
      <alignment horizontal="center" vertical="center"/>
      <protection locked="0"/>
    </xf>
    <xf numFmtId="0" fontId="10" fillId="2" borderId="8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 applyProtection="1">
      <alignment horizontal="right" vertical="center"/>
      <protection locked="0"/>
    </xf>
    <xf numFmtId="0" fontId="17" fillId="7" borderId="10" xfId="0" applyFont="1" applyFill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17" fillId="5" borderId="6" xfId="0" applyFont="1" applyFill="1" applyBorder="1" applyAlignment="1" applyProtection="1">
      <alignment horizontal="center" vertical="center"/>
      <protection locked="0"/>
    </xf>
    <xf numFmtId="0" fontId="12" fillId="4" borderId="7" xfId="0" applyFont="1" applyFill="1" applyBorder="1" applyAlignment="1" applyProtection="1">
      <alignment horizontal="center" vertical="center"/>
      <protection locked="0"/>
    </xf>
    <xf numFmtId="0" fontId="17" fillId="6" borderId="8" xfId="0" applyFont="1" applyFill="1" applyBorder="1" applyAlignment="1" applyProtection="1">
      <alignment horizontal="center" vertical="center"/>
      <protection locked="0"/>
    </xf>
    <xf numFmtId="0" fontId="17" fillId="6" borderId="8" xfId="0" applyFont="1" applyFill="1" applyBorder="1" applyAlignment="1" applyProtection="1">
      <alignment horizontal="center" vertical="center" wrapText="1"/>
      <protection locked="0"/>
    </xf>
    <xf numFmtId="0" fontId="12" fillId="4" borderId="1" xfId="0" applyFont="1" applyFill="1" applyBorder="1" applyAlignment="1" applyProtection="1">
      <alignment horizontal="center" vertical="center"/>
      <protection locked="0"/>
    </xf>
    <xf numFmtId="0" fontId="12" fillId="4" borderId="9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16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8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20" xfId="0" applyFont="1" applyFill="1" applyBorder="1" applyAlignment="1" applyProtection="1">
      <alignment horizontal="center" vertical="center" wrapText="1"/>
      <protection locked="0"/>
    </xf>
    <xf numFmtId="0" fontId="4" fillId="0" borderId="15" xfId="0" applyFont="1" applyBorder="1" applyAlignment="1" applyProtection="1">
      <alignment horizontal="center" vertical="center" wrapText="1"/>
      <protection locked="0"/>
    </xf>
    <xf numFmtId="0" fontId="4" fillId="0" borderId="16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19" xfId="0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left" vertical="center" wrapText="1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71136"/>
      <rgbColor rgb="FF666666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F99"/>
      <rgbColor rgb="FFCCCCC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B511A"/>
      <rgbColor rgb="FF579835"/>
      <rgbColor rgb="FF00381F"/>
      <rgbColor rgb="FF3C3C3C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maino.com.br?utm_source=planilha-nfe-importacao&amp;utm_medium=banner-interno&amp;utm_campaign=conteudo-rico&amp;utm_content=17.07.2019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://www.maino.com.br?utm_source=planilha-nfe-importacao&amp;utm_medium=banner-interno&amp;utm_campaign=conteudo-rico&amp;utm_content=17.07.20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9585</xdr:colOff>
      <xdr:row>0</xdr:row>
      <xdr:rowOff>38100</xdr:rowOff>
    </xdr:from>
    <xdr:to>
      <xdr:col>2</xdr:col>
      <xdr:colOff>466725</xdr:colOff>
      <xdr:row>1</xdr:row>
      <xdr:rowOff>393050</xdr:rowOff>
    </xdr:to>
    <xdr:pic>
      <xdr:nvPicPr>
        <xdr:cNvPr id="2" name="image2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685" y="38100"/>
          <a:ext cx="1076265" cy="50735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314325</xdr:colOff>
      <xdr:row>53</xdr:row>
      <xdr:rowOff>219075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314325</xdr:colOff>
      <xdr:row>53</xdr:row>
      <xdr:rowOff>219075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314325</xdr:colOff>
      <xdr:row>53</xdr:row>
      <xdr:rowOff>219075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314325</xdr:colOff>
      <xdr:row>53</xdr:row>
      <xdr:rowOff>219075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314325</xdr:colOff>
      <xdr:row>53</xdr:row>
      <xdr:rowOff>219075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314325</xdr:colOff>
      <xdr:row>53</xdr:row>
      <xdr:rowOff>219075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314325</xdr:colOff>
      <xdr:row>53</xdr:row>
      <xdr:rowOff>219075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314325</xdr:colOff>
      <xdr:row>53</xdr:row>
      <xdr:rowOff>219075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314325</xdr:colOff>
      <xdr:row>53</xdr:row>
      <xdr:rowOff>219075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314325</xdr:colOff>
      <xdr:row>53</xdr:row>
      <xdr:rowOff>219075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314325</xdr:colOff>
      <xdr:row>53</xdr:row>
      <xdr:rowOff>219075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581026</xdr:colOff>
      <xdr:row>46</xdr:row>
      <xdr:rowOff>0</xdr:rowOff>
    </xdr:from>
    <xdr:to>
      <xdr:col>17</xdr:col>
      <xdr:colOff>80391</xdr:colOff>
      <xdr:row>53</xdr:row>
      <xdr:rowOff>114300</xdr:rowOff>
    </xdr:to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23609C-EAF0-41F3-BB75-9D0EF9013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6" y="7829550"/>
          <a:ext cx="1023404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133351</xdr:colOff>
      <xdr:row>0</xdr:row>
      <xdr:rowOff>114300</xdr:rowOff>
    </xdr:from>
    <xdr:to>
      <xdr:col>16</xdr:col>
      <xdr:colOff>457201</xdr:colOff>
      <xdr:row>33</xdr:row>
      <xdr:rowOff>47442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03457A-6DD7-4CA3-B7B4-726E52C57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1" y="114300"/>
          <a:ext cx="9467850" cy="527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00000"/>
  </sheetPr>
  <dimension ref="A1:BL979"/>
  <sheetViews>
    <sheetView showGridLines="0" tabSelected="1" zoomScaleNormal="100" workbookViewId="0">
      <pane ySplit="7" topLeftCell="A8" activePane="bottomLeft" state="frozen"/>
      <selection pane="bottomLeft" activeCell="T37" sqref="T37"/>
    </sheetView>
  </sheetViews>
  <sheetFormatPr defaultRowHeight="12.75"/>
  <cols>
    <col min="1" max="1" width="0.5703125" style="6" customWidth="1"/>
    <col min="2" max="3" width="9.28515625" style="6" customWidth="1"/>
    <col min="4" max="4" width="5.7109375" style="6" customWidth="1"/>
    <col min="5" max="5" width="9.7109375" style="6" customWidth="1"/>
    <col min="6" max="6" width="9.5703125" style="6" customWidth="1"/>
    <col min="7" max="7" width="9.85546875" style="6" customWidth="1"/>
    <col min="8" max="8" width="9.28515625" style="6" customWidth="1"/>
    <col min="9" max="9" width="8.5703125" style="6" customWidth="1"/>
    <col min="10" max="10" width="10" style="6" customWidth="1"/>
    <col min="11" max="11" width="11.5703125" style="6" customWidth="1"/>
    <col min="12" max="12" width="10.5703125" style="6" customWidth="1"/>
    <col min="13" max="13" width="11" style="6" customWidth="1"/>
    <col min="14" max="14" width="10.5703125" style="6" customWidth="1"/>
    <col min="15" max="15" width="12.5703125" style="6" customWidth="1"/>
    <col min="16" max="16" width="11.140625" style="6" customWidth="1"/>
    <col min="17" max="17" width="12.28515625" style="6" customWidth="1"/>
    <col min="18" max="18" width="10" style="6" customWidth="1"/>
    <col min="19" max="19" width="12.28515625" style="6" customWidth="1"/>
    <col min="20" max="20" width="12.140625" style="6" customWidth="1"/>
    <col min="21" max="22" width="13.140625" style="6" customWidth="1"/>
    <col min="23" max="23" width="11.140625" style="6" customWidth="1"/>
    <col min="24" max="24" width="10.140625" style="6" customWidth="1"/>
    <col min="25" max="25" width="11" style="6" customWidth="1"/>
    <col min="26" max="26" width="11.28515625" style="6" customWidth="1"/>
    <col min="27" max="27" width="12.7109375" style="6" customWidth="1"/>
    <col min="28" max="28" width="5.5703125" style="6" customWidth="1"/>
    <col min="29" max="29" width="8" style="6" customWidth="1"/>
    <col min="30" max="30" width="11.85546875" style="6" customWidth="1"/>
    <col min="31" max="31" width="5.5703125" style="6" customWidth="1"/>
    <col min="32" max="32" width="9.140625" style="6" customWidth="1"/>
    <col min="33" max="33" width="11.85546875" style="6" customWidth="1"/>
    <col min="34" max="34" width="4.85546875" style="6" customWidth="1"/>
    <col min="35" max="35" width="10.42578125" style="6" customWidth="1"/>
    <col min="36" max="36" width="11.85546875" style="6" customWidth="1"/>
    <col min="37" max="37" width="4.85546875" style="6" customWidth="1"/>
    <col min="38" max="38" width="11" style="6" customWidth="1"/>
    <col min="39" max="39" width="11.85546875" style="6" customWidth="1"/>
    <col min="40" max="40" width="5.5703125" style="6" customWidth="1"/>
    <col min="41" max="41" width="11" style="6" customWidth="1"/>
    <col min="42" max="42" width="9.5703125" style="6" customWidth="1"/>
    <col min="43" max="45" width="12.42578125" style="6" customWidth="1"/>
    <col min="46" max="46" width="11" style="6" customWidth="1"/>
    <col min="47" max="47" width="11.85546875" style="6" customWidth="1"/>
    <col min="48" max="48" width="13" style="6" customWidth="1"/>
    <col min="49" max="49" width="12.42578125" style="6" customWidth="1"/>
    <col min="50" max="50" width="11.85546875" style="6" customWidth="1"/>
    <col min="51" max="52" width="11.5703125" style="6" customWidth="1"/>
    <col min="53" max="53" width="13.28515625" style="6" customWidth="1"/>
    <col min="54" max="54" width="11.85546875" style="6" customWidth="1"/>
    <col min="55" max="64" width="8.7109375" style="6" customWidth="1"/>
    <col min="65" max="1025" width="14.140625" style="6" customWidth="1"/>
    <col min="1026" max="16384" width="9.140625" style="6"/>
  </cols>
  <sheetData>
    <row r="1" spans="1:64" ht="12" customHeight="1">
      <c r="A1" s="112"/>
      <c r="B1" s="112"/>
      <c r="C1" s="113"/>
      <c r="D1" s="112"/>
      <c r="E1" s="140" t="s">
        <v>0</v>
      </c>
      <c r="F1" s="141"/>
      <c r="G1" s="142" t="s">
        <v>1</v>
      </c>
      <c r="H1" s="143"/>
      <c r="I1" s="143"/>
      <c r="J1" s="144"/>
      <c r="K1" s="148" t="s">
        <v>2</v>
      </c>
      <c r="L1" s="149"/>
      <c r="M1" s="149"/>
      <c r="N1" s="150"/>
      <c r="O1" s="7"/>
      <c r="P1" s="7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8"/>
      <c r="AQ1" s="8"/>
      <c r="AR1" s="8"/>
    </row>
    <row r="2" spans="1:64" ht="36" customHeight="1">
      <c r="A2" s="112"/>
      <c r="B2" s="112"/>
      <c r="C2" s="112"/>
      <c r="D2" s="112"/>
      <c r="E2" s="140"/>
      <c r="F2" s="141"/>
      <c r="G2" s="145"/>
      <c r="H2" s="146"/>
      <c r="I2" s="146"/>
      <c r="J2" s="147"/>
      <c r="K2" s="151"/>
      <c r="L2" s="152"/>
      <c r="M2" s="152"/>
      <c r="N2" s="153"/>
      <c r="O2" s="7"/>
      <c r="P2" s="7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8"/>
      <c r="AQ2" s="8"/>
      <c r="AR2" s="8"/>
    </row>
    <row r="3" spans="1:64" ht="15.75" customHeight="1">
      <c r="C3" s="155"/>
      <c r="D3" s="155"/>
      <c r="E3" s="156"/>
      <c r="F3" s="156"/>
      <c r="G3" s="156"/>
      <c r="H3" s="156"/>
      <c r="I3" s="156"/>
      <c r="J3" s="156"/>
      <c r="L3" s="9"/>
      <c r="N3" s="10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8"/>
      <c r="AQ3" s="8"/>
      <c r="AR3" s="8"/>
    </row>
    <row r="4" spans="1:64" ht="20.25" customHeight="1">
      <c r="A4" s="11"/>
      <c r="B4" s="12" t="s">
        <v>3</v>
      </c>
      <c r="C4" s="13">
        <v>3</v>
      </c>
      <c r="D4" s="11"/>
      <c r="E4" s="12" t="s">
        <v>4</v>
      </c>
      <c r="F4" s="14">
        <v>60</v>
      </c>
      <c r="G4" s="15"/>
      <c r="H4" s="12" t="s">
        <v>5</v>
      </c>
      <c r="I4" s="14">
        <v>50</v>
      </c>
      <c r="J4" s="15"/>
      <c r="K4" s="12" t="s">
        <v>6</v>
      </c>
      <c r="L4" s="13">
        <v>200</v>
      </c>
      <c r="M4" s="11"/>
      <c r="N4" s="12" t="s">
        <v>7</v>
      </c>
      <c r="O4" s="13">
        <v>60</v>
      </c>
      <c r="P4" s="11"/>
      <c r="Q4" s="11"/>
      <c r="R4" s="11"/>
      <c r="S4" s="11"/>
      <c r="T4" s="11"/>
      <c r="U4" s="11"/>
      <c r="V4" s="11"/>
      <c r="W4" s="11"/>
      <c r="X4" s="11"/>
      <c r="Y4" s="16"/>
      <c r="Z4" s="17"/>
      <c r="AA4" s="133" t="s">
        <v>8</v>
      </c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 t="s">
        <v>9</v>
      </c>
      <c r="AT4" s="133"/>
      <c r="AU4" s="133"/>
      <c r="AV4" s="133"/>
      <c r="AW4" s="133"/>
      <c r="AX4" s="133"/>
      <c r="AY4" s="133"/>
      <c r="AZ4" s="133"/>
      <c r="BA4" s="133"/>
      <c r="BB4" s="133"/>
      <c r="BC4" s="18"/>
      <c r="BD4" s="11"/>
      <c r="BE4" s="11"/>
      <c r="BF4" s="11"/>
      <c r="BG4" s="11"/>
      <c r="BH4" s="11"/>
      <c r="BI4" s="11"/>
      <c r="BJ4" s="11"/>
      <c r="BK4" s="11"/>
      <c r="BL4" s="11"/>
    </row>
    <row r="5" spans="1:64" ht="20.25" customHeight="1">
      <c r="Z5" s="19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</row>
    <row r="6" spans="1:64" ht="15" customHeight="1">
      <c r="A6" s="11"/>
      <c r="B6" s="11"/>
      <c r="C6" s="20"/>
      <c r="D6" s="20"/>
      <c r="E6" s="20"/>
      <c r="F6" s="20"/>
      <c r="G6" s="20"/>
      <c r="H6" s="20"/>
      <c r="I6" s="20"/>
      <c r="J6" s="20"/>
      <c r="K6" s="20"/>
      <c r="L6" s="21"/>
      <c r="M6" s="11"/>
      <c r="N6" s="134" t="s">
        <v>10</v>
      </c>
      <c r="O6" s="134"/>
      <c r="P6" s="135" t="s">
        <v>11</v>
      </c>
      <c r="Q6" s="135"/>
      <c r="R6" s="135"/>
      <c r="S6" s="135"/>
      <c r="T6" s="135"/>
      <c r="U6" s="135"/>
      <c r="V6" s="136" t="s">
        <v>12</v>
      </c>
      <c r="W6" s="136"/>
      <c r="X6" s="137" t="s">
        <v>13</v>
      </c>
      <c r="Y6" s="137"/>
      <c r="Z6" s="22" t="s">
        <v>14</v>
      </c>
      <c r="AA6" s="138" t="s">
        <v>15</v>
      </c>
      <c r="AB6" s="138"/>
      <c r="AC6" s="138"/>
      <c r="AD6" s="135" t="s">
        <v>16</v>
      </c>
      <c r="AE6" s="135"/>
      <c r="AF6" s="135"/>
      <c r="AG6" s="139" t="s">
        <v>17</v>
      </c>
      <c r="AH6" s="139"/>
      <c r="AI6" s="139"/>
      <c r="AJ6" s="135" t="s">
        <v>18</v>
      </c>
      <c r="AK6" s="135"/>
      <c r="AL6" s="135"/>
      <c r="AM6" s="135" t="s">
        <v>19</v>
      </c>
      <c r="AN6" s="135"/>
      <c r="AO6" s="135"/>
      <c r="AP6" s="138" t="s">
        <v>20</v>
      </c>
      <c r="AQ6" s="138"/>
      <c r="AR6" s="138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23"/>
    </row>
    <row r="7" spans="1:64" ht="15.75" customHeight="1">
      <c r="B7" s="24" t="s">
        <v>21</v>
      </c>
      <c r="C7" s="24" t="s">
        <v>22</v>
      </c>
      <c r="D7" s="25" t="s">
        <v>23</v>
      </c>
      <c r="E7" s="132" t="s">
        <v>24</v>
      </c>
      <c r="F7" s="132"/>
      <c r="G7" s="132"/>
      <c r="H7" s="132"/>
      <c r="I7" s="132"/>
      <c r="J7" s="25" t="s">
        <v>25</v>
      </c>
      <c r="K7" s="26" t="s">
        <v>26</v>
      </c>
      <c r="L7" s="26" t="s">
        <v>27</v>
      </c>
      <c r="M7" s="25" t="s">
        <v>28</v>
      </c>
      <c r="N7" s="25" t="s">
        <v>29</v>
      </c>
      <c r="O7" s="25" t="s">
        <v>30</v>
      </c>
      <c r="P7" s="25" t="s">
        <v>31</v>
      </c>
      <c r="Q7" s="25" t="s">
        <v>32</v>
      </c>
      <c r="R7" s="25" t="s">
        <v>33</v>
      </c>
      <c r="S7" s="25" t="s">
        <v>34</v>
      </c>
      <c r="T7" s="25" t="s">
        <v>35</v>
      </c>
      <c r="U7" s="25" t="s">
        <v>36</v>
      </c>
      <c r="V7" s="25" t="s">
        <v>37</v>
      </c>
      <c r="W7" s="25" t="s">
        <v>38</v>
      </c>
      <c r="X7" s="25" t="s">
        <v>37</v>
      </c>
      <c r="Y7" s="25" t="s">
        <v>39</v>
      </c>
      <c r="Z7" s="26" t="s">
        <v>6</v>
      </c>
      <c r="AA7" s="27" t="s">
        <v>40</v>
      </c>
      <c r="AB7" s="27" t="s">
        <v>41</v>
      </c>
      <c r="AC7" s="28" t="s">
        <v>42</v>
      </c>
      <c r="AD7" s="25" t="s">
        <v>40</v>
      </c>
      <c r="AE7" s="25" t="s">
        <v>41</v>
      </c>
      <c r="AF7" s="29" t="s">
        <v>42</v>
      </c>
      <c r="AG7" s="30" t="s">
        <v>40</v>
      </c>
      <c r="AH7" s="25" t="s">
        <v>41</v>
      </c>
      <c r="AI7" s="31" t="s">
        <v>42</v>
      </c>
      <c r="AJ7" s="25" t="s">
        <v>40</v>
      </c>
      <c r="AK7" s="25" t="s">
        <v>41</v>
      </c>
      <c r="AL7" s="29" t="s">
        <v>42</v>
      </c>
      <c r="AM7" s="25" t="s">
        <v>40</v>
      </c>
      <c r="AN7" s="25" t="s">
        <v>41</v>
      </c>
      <c r="AO7" s="29" t="s">
        <v>42</v>
      </c>
      <c r="AP7" s="32" t="s">
        <v>43</v>
      </c>
      <c r="AQ7" s="29" t="s">
        <v>44</v>
      </c>
      <c r="AR7" s="31" t="s">
        <v>45</v>
      </c>
      <c r="AS7" s="25" t="s">
        <v>46</v>
      </c>
      <c r="AT7" s="25" t="s">
        <v>47</v>
      </c>
      <c r="AU7" s="25" t="s">
        <v>16</v>
      </c>
      <c r="AV7" s="25" t="s">
        <v>17</v>
      </c>
      <c r="AW7" s="25" t="s">
        <v>18</v>
      </c>
      <c r="AX7" s="25" t="s">
        <v>19</v>
      </c>
      <c r="AY7" s="25" t="s">
        <v>20</v>
      </c>
      <c r="AZ7" s="25" t="s">
        <v>48</v>
      </c>
      <c r="BA7" s="25" t="s">
        <v>49</v>
      </c>
      <c r="BB7" s="25" t="s">
        <v>50</v>
      </c>
      <c r="BC7" s="23"/>
    </row>
    <row r="8" spans="1:64">
      <c r="A8" s="33"/>
      <c r="B8" s="34" t="s">
        <v>51</v>
      </c>
      <c r="C8" s="34" t="s">
        <v>51</v>
      </c>
      <c r="D8" s="35" t="s">
        <v>23</v>
      </c>
      <c r="E8" s="130" t="s">
        <v>24</v>
      </c>
      <c r="F8" s="130"/>
      <c r="G8" s="130"/>
      <c r="H8" s="130"/>
      <c r="I8" s="130"/>
      <c r="J8" s="36">
        <v>10</v>
      </c>
      <c r="K8" s="37">
        <v>100</v>
      </c>
      <c r="L8" s="38">
        <f t="shared" ref="L8:L28" si="0">K8*$C$4</f>
        <v>300</v>
      </c>
      <c r="M8" s="39">
        <v>5</v>
      </c>
      <c r="N8" s="40">
        <f t="shared" ref="N8:N28" si="1">J8*K8</f>
        <v>1000</v>
      </c>
      <c r="O8" s="41">
        <f t="shared" ref="O8:O28" si="2">N8*$C$4</f>
        <v>3000</v>
      </c>
      <c r="P8" s="42">
        <f t="shared" ref="P8:P28" si="3">IF(J8&gt;0,Q8/J8,0)</f>
        <v>1.5</v>
      </c>
      <c r="Q8" s="42">
        <f t="shared" ref="Q8:Q28" si="4">(M8/$M$29)*$G$37</f>
        <v>15</v>
      </c>
      <c r="R8" s="43">
        <f t="shared" ref="R8:R28" si="5">IF(J8&gt;0,S8/J8,0)</f>
        <v>0.8571428571428571</v>
      </c>
      <c r="S8" s="42">
        <f t="shared" ref="S8:S28" si="6">(O8/$O$29)*$G$38</f>
        <v>8.5714285714285712</v>
      </c>
      <c r="T8" s="43">
        <f t="shared" ref="T8:T28" si="7">IF(J8&gt;0,U8/J8,0)</f>
        <v>0.8571428571428571</v>
      </c>
      <c r="U8" s="42">
        <f t="shared" ref="U8:U28" si="8">(O8/$O$29)*$G$39</f>
        <v>8.5714285714285712</v>
      </c>
      <c r="V8" s="42">
        <f t="shared" ref="V8:V28" si="9">IF(J8&gt;0,W8/J8,0)</f>
        <v>302.35714285714283</v>
      </c>
      <c r="W8" s="44">
        <f t="shared" ref="W8:W28" si="10">O8+Q8+S8</f>
        <v>3023.5714285714284</v>
      </c>
      <c r="X8" s="45">
        <f t="shared" ref="X8:X28" si="11">V8+T8</f>
        <v>303.21428571428567</v>
      </c>
      <c r="Y8" s="45">
        <f t="shared" ref="Y8:Y28" si="12">W8+U8</f>
        <v>3032.1428571428569</v>
      </c>
      <c r="Z8" s="46">
        <f t="shared" ref="Z8:Z28" si="13">((W8/$G$44)*$G$40)</f>
        <v>28.510810264699938</v>
      </c>
      <c r="AA8" s="47">
        <f t="shared" ref="AA8:AA28" si="14">Y8</f>
        <v>3032.1428571428569</v>
      </c>
      <c r="AB8" s="48">
        <v>0.15</v>
      </c>
      <c r="AC8" s="49">
        <f t="shared" ref="AC8:AC28" si="15">AA8*AB8</f>
        <v>454.8214285714285</v>
      </c>
      <c r="AD8" s="50">
        <f t="shared" ref="AD8:AD28" si="16">AA8+AC8</f>
        <v>3486.9642857142853</v>
      </c>
      <c r="AE8" s="48">
        <v>0.1</v>
      </c>
      <c r="AF8" s="49">
        <f t="shared" ref="AF8:AF28" si="17">AD8*AE8</f>
        <v>348.69642857142856</v>
      </c>
      <c r="AG8" s="47">
        <f t="shared" ref="AG8:AG28" si="18">Y8</f>
        <v>3032.1428571428569</v>
      </c>
      <c r="AH8" s="48">
        <v>2.1000000000000001E-2</v>
      </c>
      <c r="AI8" s="49">
        <f t="shared" ref="AI8:AI28" si="19">AG8*AH8</f>
        <v>63.674999999999997</v>
      </c>
      <c r="AJ8" s="47">
        <f t="shared" ref="AJ8:AJ28" si="20">Y8</f>
        <v>3032.1428571428569</v>
      </c>
      <c r="AK8" s="48">
        <v>0.1065</v>
      </c>
      <c r="AL8" s="49">
        <f t="shared" ref="AL8:AL28" si="21">AJ8*AK8</f>
        <v>322.92321428571427</v>
      </c>
      <c r="AM8" s="47">
        <f t="shared" ref="AM8:AM28" si="22">(Y8+AC8+AF8+AI8+AL8+Z8)/(1-AN8)</f>
        <v>5183.86553516601</v>
      </c>
      <c r="AN8" s="48">
        <v>0.18</v>
      </c>
      <c r="AO8" s="49">
        <f t="shared" ref="AO8:AO28" si="23">AM8*AN8</f>
        <v>933.09579632988175</v>
      </c>
      <c r="AP8" s="48">
        <v>0</v>
      </c>
      <c r="AQ8" s="49">
        <f t="shared" ref="AQ8:AQ28" si="24">IF(AP8&gt;0,AM8*(1+AP8),0)</f>
        <v>0</v>
      </c>
      <c r="AR8" s="49">
        <f t="shared" ref="AR8:AR28" si="25">IF(AP8&gt;0,AQ8*AN8-AO8,0)</f>
        <v>0</v>
      </c>
      <c r="AS8" s="50">
        <f t="shared" ref="AS8:AS28" si="26">IF(J8&gt;0,Y8/J8,0)</f>
        <v>303.21428571428567</v>
      </c>
      <c r="AT8" s="50">
        <f t="shared" ref="AT8:AT28" si="27">AC8</f>
        <v>454.8214285714285</v>
      </c>
      <c r="AU8" s="50">
        <f t="shared" ref="AU8:AU28" si="28">AF8</f>
        <v>348.69642857142856</v>
      </c>
      <c r="AV8" s="50">
        <f t="shared" ref="AV8:AV28" si="29">AI8</f>
        <v>63.674999999999997</v>
      </c>
      <c r="AW8" s="50">
        <f t="shared" ref="AW8:AW28" si="30">AL8</f>
        <v>322.92321428571427</v>
      </c>
      <c r="AX8" s="50">
        <f t="shared" ref="AX8:AX28" si="31">AO8</f>
        <v>933.09579632988175</v>
      </c>
      <c r="AY8" s="50">
        <f t="shared" ref="AY8:AY28" si="32">AR8</f>
        <v>0</v>
      </c>
      <c r="AZ8" s="50">
        <f t="shared" ref="AZ8:AZ28" si="33">Z8+AI8+AL8</f>
        <v>415.10902455041423</v>
      </c>
      <c r="BA8" s="50">
        <f t="shared" ref="BA8:BA28" si="34">AS8*J8</f>
        <v>3032.1428571428569</v>
      </c>
      <c r="BB8" s="50">
        <f t="shared" ref="BB8:BB28" si="35">BA8+AT8+AU8+AX8+AZ8+AY8</f>
        <v>5183.8655351660091</v>
      </c>
      <c r="BC8" s="51"/>
      <c r="BD8" s="33"/>
      <c r="BE8" s="33"/>
      <c r="BF8" s="33"/>
      <c r="BG8" s="33"/>
      <c r="BH8" s="33"/>
      <c r="BI8" s="33"/>
      <c r="BJ8" s="33"/>
      <c r="BK8" s="33"/>
      <c r="BL8" s="33"/>
    </row>
    <row r="9" spans="1:64">
      <c r="A9" s="33"/>
      <c r="B9" s="34" t="s">
        <v>51</v>
      </c>
      <c r="C9" s="34" t="s">
        <v>52</v>
      </c>
      <c r="D9" s="35" t="s">
        <v>23</v>
      </c>
      <c r="E9" s="130" t="s">
        <v>24</v>
      </c>
      <c r="F9" s="130"/>
      <c r="G9" s="130"/>
      <c r="H9" s="130"/>
      <c r="I9" s="130"/>
      <c r="J9" s="36">
        <v>10</v>
      </c>
      <c r="K9" s="37">
        <v>200</v>
      </c>
      <c r="L9" s="38">
        <f t="shared" si="0"/>
        <v>600</v>
      </c>
      <c r="M9" s="39">
        <v>15</v>
      </c>
      <c r="N9" s="40">
        <f t="shared" si="1"/>
        <v>2000</v>
      </c>
      <c r="O9" s="41">
        <f t="shared" si="2"/>
        <v>6000</v>
      </c>
      <c r="P9" s="42">
        <f t="shared" si="3"/>
        <v>4.5</v>
      </c>
      <c r="Q9" s="42">
        <f t="shared" si="4"/>
        <v>45</v>
      </c>
      <c r="R9" s="43">
        <f t="shared" si="5"/>
        <v>1.7142857142857142</v>
      </c>
      <c r="S9" s="42">
        <f t="shared" si="6"/>
        <v>17.142857142857142</v>
      </c>
      <c r="T9" s="43">
        <f t="shared" si="7"/>
        <v>1.7142857142857142</v>
      </c>
      <c r="U9" s="42">
        <f t="shared" si="8"/>
        <v>17.142857142857142</v>
      </c>
      <c r="V9" s="42">
        <f t="shared" si="9"/>
        <v>606.21428571428567</v>
      </c>
      <c r="W9" s="44">
        <f t="shared" si="10"/>
        <v>6062.1428571428569</v>
      </c>
      <c r="X9" s="45">
        <f t="shared" si="11"/>
        <v>607.92857142857133</v>
      </c>
      <c r="Y9" s="45">
        <f t="shared" si="12"/>
        <v>6079.2857142857138</v>
      </c>
      <c r="Z9" s="46">
        <f t="shared" si="13"/>
        <v>57.16306324510002</v>
      </c>
      <c r="AA9" s="47">
        <f t="shared" si="14"/>
        <v>6079.2857142857138</v>
      </c>
      <c r="AB9" s="48">
        <v>0.14000000000000001</v>
      </c>
      <c r="AC9" s="49">
        <f t="shared" si="15"/>
        <v>851.1</v>
      </c>
      <c r="AD9" s="50">
        <f t="shared" si="16"/>
        <v>6930.3857142857141</v>
      </c>
      <c r="AE9" s="48">
        <v>0.1</v>
      </c>
      <c r="AF9" s="49">
        <f t="shared" si="17"/>
        <v>693.03857142857146</v>
      </c>
      <c r="AG9" s="47">
        <f t="shared" si="18"/>
        <v>6079.2857142857138</v>
      </c>
      <c r="AH9" s="48">
        <v>2.1000000000000001E-2</v>
      </c>
      <c r="AI9" s="49">
        <f t="shared" si="19"/>
        <v>127.66499999999999</v>
      </c>
      <c r="AJ9" s="47">
        <f t="shared" si="20"/>
        <v>6079.2857142857138</v>
      </c>
      <c r="AK9" s="48">
        <v>0.1065</v>
      </c>
      <c r="AL9" s="49">
        <f t="shared" si="21"/>
        <v>647.4439285714285</v>
      </c>
      <c r="AM9" s="47">
        <f t="shared" si="22"/>
        <v>10311.824728696112</v>
      </c>
      <c r="AN9" s="48">
        <v>0.18</v>
      </c>
      <c r="AO9" s="49">
        <f t="shared" si="23"/>
        <v>1856.1284511653002</v>
      </c>
      <c r="AP9" s="48">
        <v>0</v>
      </c>
      <c r="AQ9" s="49">
        <f t="shared" si="24"/>
        <v>0</v>
      </c>
      <c r="AR9" s="49">
        <f t="shared" si="25"/>
        <v>0</v>
      </c>
      <c r="AS9" s="50">
        <f t="shared" si="26"/>
        <v>607.92857142857133</v>
      </c>
      <c r="AT9" s="50">
        <f t="shared" si="27"/>
        <v>851.1</v>
      </c>
      <c r="AU9" s="50">
        <f t="shared" si="28"/>
        <v>693.03857142857146</v>
      </c>
      <c r="AV9" s="50">
        <f t="shared" si="29"/>
        <v>127.66499999999999</v>
      </c>
      <c r="AW9" s="50">
        <f t="shared" si="30"/>
        <v>647.4439285714285</v>
      </c>
      <c r="AX9" s="50">
        <f t="shared" si="31"/>
        <v>1856.1284511653002</v>
      </c>
      <c r="AY9" s="50">
        <f t="shared" si="32"/>
        <v>0</v>
      </c>
      <c r="AZ9" s="50">
        <f t="shared" si="33"/>
        <v>832.2719918165285</v>
      </c>
      <c r="BA9" s="50">
        <f t="shared" si="34"/>
        <v>6079.2857142857138</v>
      </c>
      <c r="BB9" s="50">
        <f t="shared" si="35"/>
        <v>10311.824728696112</v>
      </c>
      <c r="BC9" s="51"/>
      <c r="BD9" s="33"/>
      <c r="BE9" s="33"/>
      <c r="BF9" s="33"/>
      <c r="BG9" s="33"/>
      <c r="BH9" s="33"/>
      <c r="BI9" s="33"/>
      <c r="BJ9" s="33"/>
      <c r="BK9" s="33"/>
      <c r="BL9" s="33"/>
    </row>
    <row r="10" spans="1:64">
      <c r="A10" s="33"/>
      <c r="B10" s="34" t="s">
        <v>51</v>
      </c>
      <c r="C10" s="34" t="s">
        <v>53</v>
      </c>
      <c r="D10" s="35" t="s">
        <v>23</v>
      </c>
      <c r="E10" s="130" t="s">
        <v>24</v>
      </c>
      <c r="F10" s="130"/>
      <c r="G10" s="130"/>
      <c r="H10" s="130"/>
      <c r="I10" s="130"/>
      <c r="J10" s="36">
        <v>10</v>
      </c>
      <c r="K10" s="37">
        <v>100</v>
      </c>
      <c r="L10" s="38">
        <f t="shared" si="0"/>
        <v>300</v>
      </c>
      <c r="M10" s="39">
        <v>8</v>
      </c>
      <c r="N10" s="40">
        <f t="shared" si="1"/>
        <v>1000</v>
      </c>
      <c r="O10" s="41">
        <f t="shared" si="2"/>
        <v>3000</v>
      </c>
      <c r="P10" s="42">
        <f t="shared" si="3"/>
        <v>2.4</v>
      </c>
      <c r="Q10" s="42">
        <f t="shared" si="4"/>
        <v>24</v>
      </c>
      <c r="R10" s="43">
        <f t="shared" si="5"/>
        <v>0.8571428571428571</v>
      </c>
      <c r="S10" s="42">
        <f t="shared" si="6"/>
        <v>8.5714285714285712</v>
      </c>
      <c r="T10" s="43">
        <f t="shared" si="7"/>
        <v>0.8571428571428571</v>
      </c>
      <c r="U10" s="42">
        <f t="shared" si="8"/>
        <v>8.5714285714285712</v>
      </c>
      <c r="V10" s="42">
        <f t="shared" si="9"/>
        <v>303.25714285714287</v>
      </c>
      <c r="W10" s="44">
        <f t="shared" si="10"/>
        <v>3032.5714285714284</v>
      </c>
      <c r="X10" s="45">
        <f t="shared" si="11"/>
        <v>304.1142857142857</v>
      </c>
      <c r="Y10" s="45">
        <f t="shared" si="12"/>
        <v>3041.1428571428569</v>
      </c>
      <c r="Z10" s="46">
        <f t="shared" si="13"/>
        <v>28.595675894120021</v>
      </c>
      <c r="AA10" s="47">
        <f t="shared" si="14"/>
        <v>3041.1428571428569</v>
      </c>
      <c r="AB10" s="48">
        <v>0.14000000000000001</v>
      </c>
      <c r="AC10" s="49">
        <f t="shared" si="15"/>
        <v>425.76</v>
      </c>
      <c r="AD10" s="50">
        <f t="shared" si="16"/>
        <v>3466.9028571428571</v>
      </c>
      <c r="AE10" s="48">
        <v>0.1</v>
      </c>
      <c r="AF10" s="49">
        <f t="shared" si="17"/>
        <v>346.69028571428572</v>
      </c>
      <c r="AG10" s="47">
        <f t="shared" si="18"/>
        <v>3041.1428571428569</v>
      </c>
      <c r="AH10" s="48">
        <v>2.1000000000000001E-2</v>
      </c>
      <c r="AI10" s="49">
        <f t="shared" si="19"/>
        <v>63.863999999999997</v>
      </c>
      <c r="AJ10" s="47">
        <f t="shared" si="20"/>
        <v>3041.1428571428569</v>
      </c>
      <c r="AK10" s="48">
        <v>0.1065</v>
      </c>
      <c r="AL10" s="49">
        <f t="shared" si="21"/>
        <v>323.88171428571422</v>
      </c>
      <c r="AM10" s="47">
        <f t="shared" si="22"/>
        <v>5158.4567476060693</v>
      </c>
      <c r="AN10" s="48">
        <v>0.18</v>
      </c>
      <c r="AO10" s="49">
        <f t="shared" si="23"/>
        <v>928.5222145690924</v>
      </c>
      <c r="AP10" s="48">
        <v>0</v>
      </c>
      <c r="AQ10" s="49">
        <f t="shared" si="24"/>
        <v>0</v>
      </c>
      <c r="AR10" s="49">
        <f t="shared" si="25"/>
        <v>0</v>
      </c>
      <c r="AS10" s="50">
        <f t="shared" si="26"/>
        <v>304.1142857142857</v>
      </c>
      <c r="AT10" s="50">
        <f t="shared" si="27"/>
        <v>425.76</v>
      </c>
      <c r="AU10" s="50">
        <f t="shared" si="28"/>
        <v>346.69028571428572</v>
      </c>
      <c r="AV10" s="50">
        <f t="shared" si="29"/>
        <v>63.863999999999997</v>
      </c>
      <c r="AW10" s="50">
        <f t="shared" si="30"/>
        <v>323.88171428571422</v>
      </c>
      <c r="AX10" s="50">
        <f t="shared" si="31"/>
        <v>928.5222145690924</v>
      </c>
      <c r="AY10" s="50">
        <f t="shared" si="32"/>
        <v>0</v>
      </c>
      <c r="AZ10" s="50">
        <f t="shared" si="33"/>
        <v>416.34139017983421</v>
      </c>
      <c r="BA10" s="50">
        <f t="shared" si="34"/>
        <v>3041.1428571428569</v>
      </c>
      <c r="BB10" s="50">
        <f t="shared" si="35"/>
        <v>5158.4567476060693</v>
      </c>
      <c r="BC10" s="51"/>
      <c r="BD10" s="33"/>
      <c r="BE10" s="33"/>
      <c r="BF10" s="33"/>
      <c r="BG10" s="33"/>
      <c r="BH10" s="33"/>
      <c r="BI10" s="33"/>
      <c r="BJ10" s="33"/>
      <c r="BK10" s="33"/>
      <c r="BL10" s="33"/>
    </row>
    <row r="11" spans="1:64">
      <c r="A11" s="33"/>
      <c r="B11" s="34" t="s">
        <v>52</v>
      </c>
      <c r="C11" s="34" t="s">
        <v>51</v>
      </c>
      <c r="D11" s="35" t="s">
        <v>23</v>
      </c>
      <c r="E11" s="130" t="s">
        <v>24</v>
      </c>
      <c r="F11" s="130"/>
      <c r="G11" s="130"/>
      <c r="H11" s="130"/>
      <c r="I11" s="130"/>
      <c r="J11" s="36">
        <v>10</v>
      </c>
      <c r="K11" s="37">
        <v>200</v>
      </c>
      <c r="L11" s="38">
        <f t="shared" si="0"/>
        <v>600</v>
      </c>
      <c r="M11" s="39">
        <v>12</v>
      </c>
      <c r="N11" s="40">
        <f t="shared" si="1"/>
        <v>2000</v>
      </c>
      <c r="O11" s="41">
        <f t="shared" si="2"/>
        <v>6000</v>
      </c>
      <c r="P11" s="42">
        <f t="shared" si="3"/>
        <v>3.6</v>
      </c>
      <c r="Q11" s="42">
        <f t="shared" si="4"/>
        <v>36</v>
      </c>
      <c r="R11" s="43">
        <f t="shared" si="5"/>
        <v>1.7142857142857142</v>
      </c>
      <c r="S11" s="42">
        <f t="shared" si="6"/>
        <v>17.142857142857142</v>
      </c>
      <c r="T11" s="43">
        <f t="shared" si="7"/>
        <v>1.7142857142857142</v>
      </c>
      <c r="U11" s="42">
        <f t="shared" si="8"/>
        <v>17.142857142857142</v>
      </c>
      <c r="V11" s="42">
        <f t="shared" si="9"/>
        <v>605.31428571428569</v>
      </c>
      <c r="W11" s="44">
        <f t="shared" si="10"/>
        <v>6053.1428571428569</v>
      </c>
      <c r="X11" s="45">
        <f t="shared" si="11"/>
        <v>607.02857142857135</v>
      </c>
      <c r="Y11" s="45">
        <f t="shared" si="12"/>
        <v>6070.2857142857138</v>
      </c>
      <c r="Z11" s="46">
        <f t="shared" si="13"/>
        <v>57.07819761567994</v>
      </c>
      <c r="AA11" s="47">
        <f t="shared" si="14"/>
        <v>6070.2857142857138</v>
      </c>
      <c r="AB11" s="48">
        <v>0.14000000000000001</v>
      </c>
      <c r="AC11" s="49">
        <f t="shared" si="15"/>
        <v>849.84</v>
      </c>
      <c r="AD11" s="50">
        <f t="shared" si="16"/>
        <v>6920.1257142857139</v>
      </c>
      <c r="AE11" s="48">
        <v>0.1</v>
      </c>
      <c r="AF11" s="49">
        <f t="shared" si="17"/>
        <v>692.01257142857139</v>
      </c>
      <c r="AG11" s="47">
        <f t="shared" si="18"/>
        <v>6070.2857142857138</v>
      </c>
      <c r="AH11" s="48">
        <v>2.1000000000000001E-2</v>
      </c>
      <c r="AI11" s="49">
        <f t="shared" si="19"/>
        <v>127.476</v>
      </c>
      <c r="AJ11" s="47">
        <f t="shared" si="20"/>
        <v>6070.2857142857138</v>
      </c>
      <c r="AK11" s="48">
        <v>0.1065</v>
      </c>
      <c r="AL11" s="49">
        <f t="shared" si="21"/>
        <v>646.48542857142854</v>
      </c>
      <c r="AM11" s="47">
        <f t="shared" si="22"/>
        <v>10296.558429148041</v>
      </c>
      <c r="AN11" s="48">
        <v>0.18</v>
      </c>
      <c r="AO11" s="49">
        <f t="shared" si="23"/>
        <v>1853.3805172466473</v>
      </c>
      <c r="AP11" s="48">
        <v>0</v>
      </c>
      <c r="AQ11" s="49">
        <f t="shared" si="24"/>
        <v>0</v>
      </c>
      <c r="AR11" s="49">
        <f t="shared" si="25"/>
        <v>0</v>
      </c>
      <c r="AS11" s="50">
        <f t="shared" si="26"/>
        <v>607.02857142857135</v>
      </c>
      <c r="AT11" s="50">
        <f t="shared" si="27"/>
        <v>849.84</v>
      </c>
      <c r="AU11" s="50">
        <f t="shared" si="28"/>
        <v>692.01257142857139</v>
      </c>
      <c r="AV11" s="50">
        <f t="shared" si="29"/>
        <v>127.476</v>
      </c>
      <c r="AW11" s="50">
        <f t="shared" si="30"/>
        <v>646.48542857142854</v>
      </c>
      <c r="AX11" s="50">
        <f t="shared" si="31"/>
        <v>1853.3805172466473</v>
      </c>
      <c r="AY11" s="50">
        <f t="shared" si="32"/>
        <v>0</v>
      </c>
      <c r="AZ11" s="50">
        <f t="shared" si="33"/>
        <v>831.03962618710852</v>
      </c>
      <c r="BA11" s="50">
        <f t="shared" si="34"/>
        <v>6070.2857142857138</v>
      </c>
      <c r="BB11" s="50">
        <f t="shared" si="35"/>
        <v>10296.558429148041</v>
      </c>
      <c r="BC11" s="51"/>
      <c r="BD11" s="33"/>
      <c r="BE11" s="33"/>
      <c r="BF11" s="33"/>
      <c r="BG11" s="33"/>
      <c r="BH11" s="33"/>
      <c r="BI11" s="33"/>
      <c r="BJ11" s="33"/>
      <c r="BK11" s="33"/>
      <c r="BL11" s="33"/>
    </row>
    <row r="12" spans="1:64">
      <c r="A12" s="33"/>
      <c r="B12" s="34" t="s">
        <v>52</v>
      </c>
      <c r="C12" s="34" t="s">
        <v>52</v>
      </c>
      <c r="D12" s="35" t="s">
        <v>23</v>
      </c>
      <c r="E12" s="130" t="s">
        <v>24</v>
      </c>
      <c r="F12" s="130"/>
      <c r="G12" s="130"/>
      <c r="H12" s="130"/>
      <c r="I12" s="130"/>
      <c r="J12" s="36">
        <v>10</v>
      </c>
      <c r="K12" s="37">
        <v>100</v>
      </c>
      <c r="L12" s="38">
        <f t="shared" si="0"/>
        <v>300</v>
      </c>
      <c r="M12" s="39">
        <v>10</v>
      </c>
      <c r="N12" s="40">
        <f t="shared" si="1"/>
        <v>1000</v>
      </c>
      <c r="O12" s="41">
        <f t="shared" si="2"/>
        <v>3000</v>
      </c>
      <c r="P12" s="42">
        <f t="shared" si="3"/>
        <v>3</v>
      </c>
      <c r="Q12" s="42">
        <f t="shared" si="4"/>
        <v>30</v>
      </c>
      <c r="R12" s="43">
        <f t="shared" si="5"/>
        <v>0.8571428571428571</v>
      </c>
      <c r="S12" s="42">
        <f t="shared" si="6"/>
        <v>8.5714285714285712</v>
      </c>
      <c r="T12" s="43">
        <f t="shared" si="7"/>
        <v>0.8571428571428571</v>
      </c>
      <c r="U12" s="42">
        <f t="shared" si="8"/>
        <v>8.5714285714285712</v>
      </c>
      <c r="V12" s="42">
        <f t="shared" si="9"/>
        <v>303.85714285714283</v>
      </c>
      <c r="W12" s="44">
        <f t="shared" si="10"/>
        <v>3038.5714285714284</v>
      </c>
      <c r="X12" s="45">
        <f t="shared" si="11"/>
        <v>304.71428571428567</v>
      </c>
      <c r="Y12" s="45">
        <f t="shared" si="12"/>
        <v>3047.1428571428569</v>
      </c>
      <c r="Z12" s="46">
        <f t="shared" si="13"/>
        <v>28.652252980400078</v>
      </c>
      <c r="AA12" s="47">
        <f t="shared" si="14"/>
        <v>3047.1428571428569</v>
      </c>
      <c r="AB12" s="48">
        <v>0.14000000000000001</v>
      </c>
      <c r="AC12" s="49">
        <f t="shared" si="15"/>
        <v>426.6</v>
      </c>
      <c r="AD12" s="50">
        <f t="shared" si="16"/>
        <v>3473.7428571428568</v>
      </c>
      <c r="AE12" s="48">
        <v>0.1</v>
      </c>
      <c r="AF12" s="49">
        <f t="shared" si="17"/>
        <v>347.37428571428569</v>
      </c>
      <c r="AG12" s="47">
        <f t="shared" si="18"/>
        <v>3047.1428571428569</v>
      </c>
      <c r="AH12" s="48">
        <v>2.1000000000000001E-2</v>
      </c>
      <c r="AI12" s="49">
        <f t="shared" si="19"/>
        <v>63.99</v>
      </c>
      <c r="AJ12" s="47">
        <f t="shared" si="20"/>
        <v>3047.1428571428569</v>
      </c>
      <c r="AK12" s="48">
        <v>0.1065</v>
      </c>
      <c r="AL12" s="49">
        <f t="shared" si="21"/>
        <v>324.52071428571423</v>
      </c>
      <c r="AM12" s="47">
        <f t="shared" si="22"/>
        <v>5168.6342806381172</v>
      </c>
      <c r="AN12" s="48">
        <v>0.18</v>
      </c>
      <c r="AO12" s="49">
        <f t="shared" si="23"/>
        <v>930.35417051486104</v>
      </c>
      <c r="AP12" s="48">
        <v>0</v>
      </c>
      <c r="AQ12" s="49">
        <f t="shared" si="24"/>
        <v>0</v>
      </c>
      <c r="AR12" s="49">
        <f t="shared" si="25"/>
        <v>0</v>
      </c>
      <c r="AS12" s="50">
        <f t="shared" si="26"/>
        <v>304.71428571428567</v>
      </c>
      <c r="AT12" s="50">
        <f t="shared" si="27"/>
        <v>426.6</v>
      </c>
      <c r="AU12" s="50">
        <f t="shared" si="28"/>
        <v>347.37428571428569</v>
      </c>
      <c r="AV12" s="50">
        <f t="shared" si="29"/>
        <v>63.99</v>
      </c>
      <c r="AW12" s="50">
        <f t="shared" si="30"/>
        <v>324.52071428571423</v>
      </c>
      <c r="AX12" s="50">
        <f t="shared" si="31"/>
        <v>930.35417051486104</v>
      </c>
      <c r="AY12" s="50">
        <f t="shared" si="32"/>
        <v>0</v>
      </c>
      <c r="AZ12" s="50">
        <f t="shared" si="33"/>
        <v>417.16296726611432</v>
      </c>
      <c r="BA12" s="50">
        <f t="shared" si="34"/>
        <v>3047.1428571428569</v>
      </c>
      <c r="BB12" s="50">
        <f t="shared" si="35"/>
        <v>5168.6342806381181</v>
      </c>
      <c r="BC12" s="51"/>
      <c r="BD12" s="33"/>
      <c r="BE12" s="33"/>
      <c r="BF12" s="33"/>
      <c r="BG12" s="33"/>
      <c r="BH12" s="33"/>
      <c r="BI12" s="33"/>
      <c r="BJ12" s="33"/>
      <c r="BK12" s="33"/>
      <c r="BL12" s="33"/>
    </row>
    <row r="13" spans="1:64">
      <c r="A13" s="33"/>
      <c r="B13" s="34"/>
      <c r="C13" s="34"/>
      <c r="D13" s="35"/>
      <c r="E13" s="129"/>
      <c r="F13" s="129"/>
      <c r="G13" s="129"/>
      <c r="H13" s="129"/>
      <c r="I13" s="129"/>
      <c r="J13" s="36"/>
      <c r="K13" s="37"/>
      <c r="L13" s="38">
        <f t="shared" si="0"/>
        <v>0</v>
      </c>
      <c r="M13" s="39"/>
      <c r="N13" s="40">
        <f t="shared" si="1"/>
        <v>0</v>
      </c>
      <c r="O13" s="41">
        <f t="shared" si="2"/>
        <v>0</v>
      </c>
      <c r="P13" s="42">
        <f t="shared" si="3"/>
        <v>0</v>
      </c>
      <c r="Q13" s="42">
        <f t="shared" si="4"/>
        <v>0</v>
      </c>
      <c r="R13" s="43">
        <f t="shared" si="5"/>
        <v>0</v>
      </c>
      <c r="S13" s="42">
        <f t="shared" si="6"/>
        <v>0</v>
      </c>
      <c r="T13" s="43">
        <f t="shared" si="7"/>
        <v>0</v>
      </c>
      <c r="U13" s="42">
        <f t="shared" si="8"/>
        <v>0</v>
      </c>
      <c r="V13" s="42">
        <f t="shared" si="9"/>
        <v>0</v>
      </c>
      <c r="W13" s="44">
        <f t="shared" si="10"/>
        <v>0</v>
      </c>
      <c r="X13" s="45">
        <f t="shared" si="11"/>
        <v>0</v>
      </c>
      <c r="Y13" s="52">
        <f t="shared" si="12"/>
        <v>0</v>
      </c>
      <c r="Z13" s="46">
        <f t="shared" si="13"/>
        <v>0</v>
      </c>
      <c r="AA13" s="47">
        <f t="shared" si="14"/>
        <v>0</v>
      </c>
      <c r="AB13" s="48"/>
      <c r="AC13" s="49">
        <f t="shared" si="15"/>
        <v>0</v>
      </c>
      <c r="AD13" s="50">
        <f t="shared" si="16"/>
        <v>0</v>
      </c>
      <c r="AE13" s="48"/>
      <c r="AF13" s="49">
        <f t="shared" si="17"/>
        <v>0</v>
      </c>
      <c r="AG13" s="47">
        <f t="shared" si="18"/>
        <v>0</v>
      </c>
      <c r="AH13" s="48"/>
      <c r="AI13" s="49">
        <f t="shared" si="19"/>
        <v>0</v>
      </c>
      <c r="AJ13" s="47">
        <f t="shared" si="20"/>
        <v>0</v>
      </c>
      <c r="AK13" s="48"/>
      <c r="AL13" s="49">
        <f t="shared" si="21"/>
        <v>0</v>
      </c>
      <c r="AM13" s="47">
        <f t="shared" si="22"/>
        <v>0</v>
      </c>
      <c r="AN13" s="48"/>
      <c r="AO13" s="49">
        <f t="shared" si="23"/>
        <v>0</v>
      </c>
      <c r="AP13" s="48">
        <v>0</v>
      </c>
      <c r="AQ13" s="49">
        <f t="shared" si="24"/>
        <v>0</v>
      </c>
      <c r="AR13" s="49">
        <f t="shared" si="25"/>
        <v>0</v>
      </c>
      <c r="AS13" s="50">
        <f t="shared" si="26"/>
        <v>0</v>
      </c>
      <c r="AT13" s="50">
        <f t="shared" si="27"/>
        <v>0</v>
      </c>
      <c r="AU13" s="50">
        <f t="shared" si="28"/>
        <v>0</v>
      </c>
      <c r="AV13" s="50">
        <f t="shared" si="29"/>
        <v>0</v>
      </c>
      <c r="AW13" s="50">
        <f t="shared" si="30"/>
        <v>0</v>
      </c>
      <c r="AX13" s="50">
        <f t="shared" si="31"/>
        <v>0</v>
      </c>
      <c r="AY13" s="50">
        <f t="shared" si="32"/>
        <v>0</v>
      </c>
      <c r="AZ13" s="50">
        <f t="shared" si="33"/>
        <v>0</v>
      </c>
      <c r="BA13" s="50">
        <f t="shared" si="34"/>
        <v>0</v>
      </c>
      <c r="BB13" s="50">
        <f t="shared" si="35"/>
        <v>0</v>
      </c>
      <c r="BC13" s="51"/>
    </row>
    <row r="14" spans="1:64">
      <c r="A14" s="33"/>
      <c r="B14" s="34"/>
      <c r="C14" s="34"/>
      <c r="D14" s="35"/>
      <c r="E14" s="129"/>
      <c r="F14" s="129"/>
      <c r="G14" s="129"/>
      <c r="H14" s="129"/>
      <c r="I14" s="129"/>
      <c r="J14" s="36"/>
      <c r="K14" s="37"/>
      <c r="L14" s="38">
        <f t="shared" si="0"/>
        <v>0</v>
      </c>
      <c r="M14" s="39"/>
      <c r="N14" s="40">
        <f t="shared" si="1"/>
        <v>0</v>
      </c>
      <c r="O14" s="41">
        <f t="shared" si="2"/>
        <v>0</v>
      </c>
      <c r="P14" s="42">
        <f t="shared" si="3"/>
        <v>0</v>
      </c>
      <c r="Q14" s="42">
        <f t="shared" si="4"/>
        <v>0</v>
      </c>
      <c r="R14" s="43">
        <f t="shared" si="5"/>
        <v>0</v>
      </c>
      <c r="S14" s="42">
        <f t="shared" si="6"/>
        <v>0</v>
      </c>
      <c r="T14" s="43">
        <f t="shared" si="7"/>
        <v>0</v>
      </c>
      <c r="U14" s="42">
        <f t="shared" si="8"/>
        <v>0</v>
      </c>
      <c r="V14" s="42">
        <f t="shared" si="9"/>
        <v>0</v>
      </c>
      <c r="W14" s="44">
        <f t="shared" si="10"/>
        <v>0</v>
      </c>
      <c r="X14" s="45">
        <f t="shared" si="11"/>
        <v>0</v>
      </c>
      <c r="Y14" s="45">
        <f t="shared" si="12"/>
        <v>0</v>
      </c>
      <c r="Z14" s="46">
        <f t="shared" si="13"/>
        <v>0</v>
      </c>
      <c r="AA14" s="47">
        <f t="shared" si="14"/>
        <v>0</v>
      </c>
      <c r="AB14" s="48"/>
      <c r="AC14" s="49">
        <f t="shared" si="15"/>
        <v>0</v>
      </c>
      <c r="AD14" s="50">
        <f t="shared" si="16"/>
        <v>0</v>
      </c>
      <c r="AE14" s="48"/>
      <c r="AF14" s="49">
        <f t="shared" si="17"/>
        <v>0</v>
      </c>
      <c r="AG14" s="47">
        <f t="shared" si="18"/>
        <v>0</v>
      </c>
      <c r="AH14" s="48"/>
      <c r="AI14" s="49">
        <f t="shared" si="19"/>
        <v>0</v>
      </c>
      <c r="AJ14" s="47">
        <f t="shared" si="20"/>
        <v>0</v>
      </c>
      <c r="AK14" s="48"/>
      <c r="AL14" s="49">
        <f t="shared" si="21"/>
        <v>0</v>
      </c>
      <c r="AM14" s="47">
        <f t="shared" si="22"/>
        <v>0</v>
      </c>
      <c r="AN14" s="48"/>
      <c r="AO14" s="49">
        <f t="shared" si="23"/>
        <v>0</v>
      </c>
      <c r="AP14" s="48">
        <v>0</v>
      </c>
      <c r="AQ14" s="49">
        <f t="shared" si="24"/>
        <v>0</v>
      </c>
      <c r="AR14" s="49">
        <f t="shared" si="25"/>
        <v>0</v>
      </c>
      <c r="AS14" s="50">
        <f t="shared" si="26"/>
        <v>0</v>
      </c>
      <c r="AT14" s="50">
        <f t="shared" si="27"/>
        <v>0</v>
      </c>
      <c r="AU14" s="50">
        <f t="shared" si="28"/>
        <v>0</v>
      </c>
      <c r="AV14" s="50">
        <f t="shared" si="29"/>
        <v>0</v>
      </c>
      <c r="AW14" s="50">
        <f t="shared" si="30"/>
        <v>0</v>
      </c>
      <c r="AX14" s="50">
        <f t="shared" si="31"/>
        <v>0</v>
      </c>
      <c r="AY14" s="50">
        <f t="shared" si="32"/>
        <v>0</v>
      </c>
      <c r="AZ14" s="50">
        <f t="shared" si="33"/>
        <v>0</v>
      </c>
      <c r="BA14" s="50">
        <f t="shared" si="34"/>
        <v>0</v>
      </c>
      <c r="BB14" s="50">
        <f t="shared" si="35"/>
        <v>0</v>
      </c>
      <c r="BC14" s="51"/>
    </row>
    <row r="15" spans="1:64">
      <c r="A15" s="33"/>
      <c r="B15" s="34"/>
      <c r="C15" s="34"/>
      <c r="D15" s="35"/>
      <c r="E15" s="129"/>
      <c r="F15" s="129"/>
      <c r="G15" s="129"/>
      <c r="H15" s="129"/>
      <c r="I15" s="129"/>
      <c r="J15" s="36"/>
      <c r="K15" s="37"/>
      <c r="L15" s="38">
        <f t="shared" si="0"/>
        <v>0</v>
      </c>
      <c r="M15" s="39"/>
      <c r="N15" s="40">
        <f t="shared" si="1"/>
        <v>0</v>
      </c>
      <c r="O15" s="41">
        <f t="shared" si="2"/>
        <v>0</v>
      </c>
      <c r="P15" s="42">
        <f t="shared" si="3"/>
        <v>0</v>
      </c>
      <c r="Q15" s="42">
        <f t="shared" si="4"/>
        <v>0</v>
      </c>
      <c r="R15" s="43">
        <f t="shared" si="5"/>
        <v>0</v>
      </c>
      <c r="S15" s="42">
        <f t="shared" si="6"/>
        <v>0</v>
      </c>
      <c r="T15" s="43">
        <f t="shared" si="7"/>
        <v>0</v>
      </c>
      <c r="U15" s="42">
        <f t="shared" si="8"/>
        <v>0</v>
      </c>
      <c r="V15" s="42">
        <f t="shared" si="9"/>
        <v>0</v>
      </c>
      <c r="W15" s="44">
        <f t="shared" si="10"/>
        <v>0</v>
      </c>
      <c r="X15" s="45">
        <f t="shared" si="11"/>
        <v>0</v>
      </c>
      <c r="Y15" s="45">
        <f t="shared" si="12"/>
        <v>0</v>
      </c>
      <c r="Z15" s="46">
        <f t="shared" si="13"/>
        <v>0</v>
      </c>
      <c r="AA15" s="47">
        <f t="shared" si="14"/>
        <v>0</v>
      </c>
      <c r="AB15" s="48"/>
      <c r="AC15" s="49">
        <f t="shared" si="15"/>
        <v>0</v>
      </c>
      <c r="AD15" s="50">
        <f t="shared" si="16"/>
        <v>0</v>
      </c>
      <c r="AE15" s="48"/>
      <c r="AF15" s="49">
        <f t="shared" si="17"/>
        <v>0</v>
      </c>
      <c r="AG15" s="47">
        <f t="shared" si="18"/>
        <v>0</v>
      </c>
      <c r="AH15" s="48"/>
      <c r="AI15" s="49">
        <f t="shared" si="19"/>
        <v>0</v>
      </c>
      <c r="AJ15" s="47">
        <f t="shared" si="20"/>
        <v>0</v>
      </c>
      <c r="AK15" s="48"/>
      <c r="AL15" s="49">
        <f t="shared" si="21"/>
        <v>0</v>
      </c>
      <c r="AM15" s="47">
        <f t="shared" si="22"/>
        <v>0</v>
      </c>
      <c r="AN15" s="48"/>
      <c r="AO15" s="49">
        <f t="shared" si="23"/>
        <v>0</v>
      </c>
      <c r="AP15" s="48">
        <v>0</v>
      </c>
      <c r="AQ15" s="49">
        <f t="shared" si="24"/>
        <v>0</v>
      </c>
      <c r="AR15" s="49">
        <f t="shared" si="25"/>
        <v>0</v>
      </c>
      <c r="AS15" s="50">
        <f t="shared" si="26"/>
        <v>0</v>
      </c>
      <c r="AT15" s="50">
        <f t="shared" si="27"/>
        <v>0</v>
      </c>
      <c r="AU15" s="50">
        <f t="shared" si="28"/>
        <v>0</v>
      </c>
      <c r="AV15" s="50">
        <f t="shared" si="29"/>
        <v>0</v>
      </c>
      <c r="AW15" s="50">
        <f t="shared" si="30"/>
        <v>0</v>
      </c>
      <c r="AX15" s="50">
        <f t="shared" si="31"/>
        <v>0</v>
      </c>
      <c r="AY15" s="50">
        <f t="shared" si="32"/>
        <v>0</v>
      </c>
      <c r="AZ15" s="50">
        <f t="shared" si="33"/>
        <v>0</v>
      </c>
      <c r="BA15" s="50">
        <f t="shared" si="34"/>
        <v>0</v>
      </c>
      <c r="BB15" s="50">
        <f t="shared" si="35"/>
        <v>0</v>
      </c>
      <c r="BC15" s="51"/>
    </row>
    <row r="16" spans="1:64">
      <c r="A16" s="33"/>
      <c r="B16" s="34"/>
      <c r="C16" s="34"/>
      <c r="D16" s="35"/>
      <c r="E16" s="129"/>
      <c r="F16" s="129"/>
      <c r="G16" s="129"/>
      <c r="H16" s="129"/>
      <c r="I16" s="129"/>
      <c r="J16" s="36"/>
      <c r="K16" s="37"/>
      <c r="L16" s="38">
        <f t="shared" si="0"/>
        <v>0</v>
      </c>
      <c r="M16" s="39"/>
      <c r="N16" s="40">
        <f t="shared" si="1"/>
        <v>0</v>
      </c>
      <c r="O16" s="41">
        <f t="shared" si="2"/>
        <v>0</v>
      </c>
      <c r="P16" s="42">
        <f t="shared" si="3"/>
        <v>0</v>
      </c>
      <c r="Q16" s="42">
        <f t="shared" si="4"/>
        <v>0</v>
      </c>
      <c r="R16" s="43">
        <f t="shared" si="5"/>
        <v>0</v>
      </c>
      <c r="S16" s="42">
        <f t="shared" si="6"/>
        <v>0</v>
      </c>
      <c r="T16" s="43">
        <f t="shared" si="7"/>
        <v>0</v>
      </c>
      <c r="U16" s="42">
        <f t="shared" si="8"/>
        <v>0</v>
      </c>
      <c r="V16" s="42">
        <f t="shared" si="9"/>
        <v>0</v>
      </c>
      <c r="W16" s="44">
        <f t="shared" si="10"/>
        <v>0</v>
      </c>
      <c r="X16" s="45">
        <f t="shared" si="11"/>
        <v>0</v>
      </c>
      <c r="Y16" s="45">
        <f t="shared" si="12"/>
        <v>0</v>
      </c>
      <c r="Z16" s="46">
        <f t="shared" si="13"/>
        <v>0</v>
      </c>
      <c r="AA16" s="47">
        <f t="shared" si="14"/>
        <v>0</v>
      </c>
      <c r="AB16" s="48"/>
      <c r="AC16" s="49">
        <f t="shared" si="15"/>
        <v>0</v>
      </c>
      <c r="AD16" s="50">
        <f t="shared" si="16"/>
        <v>0</v>
      </c>
      <c r="AE16" s="48"/>
      <c r="AF16" s="49">
        <f t="shared" si="17"/>
        <v>0</v>
      </c>
      <c r="AG16" s="47">
        <f t="shared" si="18"/>
        <v>0</v>
      </c>
      <c r="AH16" s="48"/>
      <c r="AI16" s="49">
        <f t="shared" si="19"/>
        <v>0</v>
      </c>
      <c r="AJ16" s="47">
        <f t="shared" si="20"/>
        <v>0</v>
      </c>
      <c r="AK16" s="48"/>
      <c r="AL16" s="49">
        <f t="shared" si="21"/>
        <v>0</v>
      </c>
      <c r="AM16" s="47">
        <f t="shared" si="22"/>
        <v>0</v>
      </c>
      <c r="AN16" s="48"/>
      <c r="AO16" s="49">
        <f t="shared" si="23"/>
        <v>0</v>
      </c>
      <c r="AP16" s="48">
        <v>0</v>
      </c>
      <c r="AQ16" s="49">
        <f t="shared" si="24"/>
        <v>0</v>
      </c>
      <c r="AR16" s="49">
        <f t="shared" si="25"/>
        <v>0</v>
      </c>
      <c r="AS16" s="50">
        <f t="shared" si="26"/>
        <v>0</v>
      </c>
      <c r="AT16" s="50">
        <f t="shared" si="27"/>
        <v>0</v>
      </c>
      <c r="AU16" s="50">
        <f t="shared" si="28"/>
        <v>0</v>
      </c>
      <c r="AV16" s="50">
        <f t="shared" si="29"/>
        <v>0</v>
      </c>
      <c r="AW16" s="50">
        <f t="shared" si="30"/>
        <v>0</v>
      </c>
      <c r="AX16" s="50">
        <f t="shared" si="31"/>
        <v>0</v>
      </c>
      <c r="AY16" s="50">
        <f t="shared" si="32"/>
        <v>0</v>
      </c>
      <c r="AZ16" s="50">
        <f t="shared" si="33"/>
        <v>0</v>
      </c>
      <c r="BA16" s="50">
        <f t="shared" si="34"/>
        <v>0</v>
      </c>
      <c r="BB16" s="50">
        <f t="shared" si="35"/>
        <v>0</v>
      </c>
      <c r="BC16" s="51"/>
    </row>
    <row r="17" spans="1:55">
      <c r="A17" s="33"/>
      <c r="B17" s="34"/>
      <c r="C17" s="34"/>
      <c r="D17" s="35"/>
      <c r="E17" s="129"/>
      <c r="F17" s="129"/>
      <c r="G17" s="129"/>
      <c r="H17" s="129"/>
      <c r="I17" s="129"/>
      <c r="J17" s="36"/>
      <c r="K17" s="37"/>
      <c r="L17" s="38">
        <f t="shared" si="0"/>
        <v>0</v>
      </c>
      <c r="M17" s="39"/>
      <c r="N17" s="40">
        <f t="shared" si="1"/>
        <v>0</v>
      </c>
      <c r="O17" s="41">
        <f t="shared" si="2"/>
        <v>0</v>
      </c>
      <c r="P17" s="42">
        <f t="shared" si="3"/>
        <v>0</v>
      </c>
      <c r="Q17" s="42">
        <f t="shared" si="4"/>
        <v>0</v>
      </c>
      <c r="R17" s="43">
        <f t="shared" si="5"/>
        <v>0</v>
      </c>
      <c r="S17" s="42">
        <f t="shared" si="6"/>
        <v>0</v>
      </c>
      <c r="T17" s="43">
        <f t="shared" si="7"/>
        <v>0</v>
      </c>
      <c r="U17" s="42">
        <f t="shared" si="8"/>
        <v>0</v>
      </c>
      <c r="V17" s="42">
        <f t="shared" si="9"/>
        <v>0</v>
      </c>
      <c r="W17" s="44">
        <f t="shared" si="10"/>
        <v>0</v>
      </c>
      <c r="X17" s="45">
        <f t="shared" si="11"/>
        <v>0</v>
      </c>
      <c r="Y17" s="45">
        <f t="shared" si="12"/>
        <v>0</v>
      </c>
      <c r="Z17" s="46">
        <f t="shared" si="13"/>
        <v>0</v>
      </c>
      <c r="AA17" s="47">
        <f t="shared" si="14"/>
        <v>0</v>
      </c>
      <c r="AB17" s="48"/>
      <c r="AC17" s="49">
        <f t="shared" si="15"/>
        <v>0</v>
      </c>
      <c r="AD17" s="50">
        <f t="shared" si="16"/>
        <v>0</v>
      </c>
      <c r="AE17" s="48"/>
      <c r="AF17" s="49">
        <f t="shared" si="17"/>
        <v>0</v>
      </c>
      <c r="AG17" s="47">
        <f t="shared" si="18"/>
        <v>0</v>
      </c>
      <c r="AH17" s="48"/>
      <c r="AI17" s="49">
        <f t="shared" si="19"/>
        <v>0</v>
      </c>
      <c r="AJ17" s="47">
        <f t="shared" si="20"/>
        <v>0</v>
      </c>
      <c r="AK17" s="48"/>
      <c r="AL17" s="49">
        <f t="shared" si="21"/>
        <v>0</v>
      </c>
      <c r="AM17" s="47">
        <f t="shared" si="22"/>
        <v>0</v>
      </c>
      <c r="AN17" s="48"/>
      <c r="AO17" s="49">
        <f t="shared" si="23"/>
        <v>0</v>
      </c>
      <c r="AP17" s="48">
        <v>0</v>
      </c>
      <c r="AQ17" s="49">
        <f t="shared" si="24"/>
        <v>0</v>
      </c>
      <c r="AR17" s="49">
        <f t="shared" si="25"/>
        <v>0</v>
      </c>
      <c r="AS17" s="50">
        <f t="shared" si="26"/>
        <v>0</v>
      </c>
      <c r="AT17" s="50">
        <f t="shared" si="27"/>
        <v>0</v>
      </c>
      <c r="AU17" s="50">
        <f t="shared" si="28"/>
        <v>0</v>
      </c>
      <c r="AV17" s="50">
        <f t="shared" si="29"/>
        <v>0</v>
      </c>
      <c r="AW17" s="50">
        <f t="shared" si="30"/>
        <v>0</v>
      </c>
      <c r="AX17" s="50">
        <f t="shared" si="31"/>
        <v>0</v>
      </c>
      <c r="AY17" s="50">
        <f t="shared" si="32"/>
        <v>0</v>
      </c>
      <c r="AZ17" s="50">
        <f t="shared" si="33"/>
        <v>0</v>
      </c>
      <c r="BA17" s="50">
        <f t="shared" si="34"/>
        <v>0</v>
      </c>
      <c r="BB17" s="50">
        <f t="shared" si="35"/>
        <v>0</v>
      </c>
      <c r="BC17" s="51"/>
    </row>
    <row r="18" spans="1:55">
      <c r="A18" s="33"/>
      <c r="B18" s="34"/>
      <c r="C18" s="34"/>
      <c r="D18" s="35"/>
      <c r="E18" s="129"/>
      <c r="F18" s="129"/>
      <c r="G18" s="129"/>
      <c r="H18" s="129"/>
      <c r="I18" s="129"/>
      <c r="J18" s="36"/>
      <c r="K18" s="37"/>
      <c r="L18" s="38">
        <f t="shared" si="0"/>
        <v>0</v>
      </c>
      <c r="M18" s="39"/>
      <c r="N18" s="40">
        <f t="shared" si="1"/>
        <v>0</v>
      </c>
      <c r="O18" s="41">
        <f t="shared" si="2"/>
        <v>0</v>
      </c>
      <c r="P18" s="42">
        <f t="shared" si="3"/>
        <v>0</v>
      </c>
      <c r="Q18" s="42">
        <f t="shared" si="4"/>
        <v>0</v>
      </c>
      <c r="R18" s="43">
        <f t="shared" si="5"/>
        <v>0</v>
      </c>
      <c r="S18" s="42">
        <f t="shared" si="6"/>
        <v>0</v>
      </c>
      <c r="T18" s="43">
        <f t="shared" si="7"/>
        <v>0</v>
      </c>
      <c r="U18" s="42">
        <f t="shared" si="8"/>
        <v>0</v>
      </c>
      <c r="V18" s="42">
        <f t="shared" si="9"/>
        <v>0</v>
      </c>
      <c r="W18" s="44">
        <f t="shared" si="10"/>
        <v>0</v>
      </c>
      <c r="X18" s="45">
        <f t="shared" si="11"/>
        <v>0</v>
      </c>
      <c r="Y18" s="45">
        <f t="shared" si="12"/>
        <v>0</v>
      </c>
      <c r="Z18" s="46">
        <f t="shared" si="13"/>
        <v>0</v>
      </c>
      <c r="AA18" s="47">
        <f t="shared" si="14"/>
        <v>0</v>
      </c>
      <c r="AB18" s="48"/>
      <c r="AC18" s="49">
        <f t="shared" si="15"/>
        <v>0</v>
      </c>
      <c r="AD18" s="50">
        <f t="shared" si="16"/>
        <v>0</v>
      </c>
      <c r="AE18" s="48"/>
      <c r="AF18" s="49">
        <f t="shared" si="17"/>
        <v>0</v>
      </c>
      <c r="AG18" s="47">
        <f t="shared" si="18"/>
        <v>0</v>
      </c>
      <c r="AH18" s="48"/>
      <c r="AI18" s="49">
        <f t="shared" si="19"/>
        <v>0</v>
      </c>
      <c r="AJ18" s="47">
        <f t="shared" si="20"/>
        <v>0</v>
      </c>
      <c r="AK18" s="48"/>
      <c r="AL18" s="49">
        <f t="shared" si="21"/>
        <v>0</v>
      </c>
      <c r="AM18" s="47">
        <f t="shared" si="22"/>
        <v>0</v>
      </c>
      <c r="AN18" s="48"/>
      <c r="AO18" s="49">
        <f t="shared" si="23"/>
        <v>0</v>
      </c>
      <c r="AP18" s="48">
        <v>0</v>
      </c>
      <c r="AQ18" s="49">
        <f t="shared" si="24"/>
        <v>0</v>
      </c>
      <c r="AR18" s="49">
        <f t="shared" si="25"/>
        <v>0</v>
      </c>
      <c r="AS18" s="50">
        <f t="shared" si="26"/>
        <v>0</v>
      </c>
      <c r="AT18" s="50">
        <f t="shared" si="27"/>
        <v>0</v>
      </c>
      <c r="AU18" s="50">
        <f t="shared" si="28"/>
        <v>0</v>
      </c>
      <c r="AV18" s="50">
        <f t="shared" si="29"/>
        <v>0</v>
      </c>
      <c r="AW18" s="50">
        <f t="shared" si="30"/>
        <v>0</v>
      </c>
      <c r="AX18" s="50">
        <f t="shared" si="31"/>
        <v>0</v>
      </c>
      <c r="AY18" s="50">
        <f t="shared" si="32"/>
        <v>0</v>
      </c>
      <c r="AZ18" s="50">
        <f t="shared" si="33"/>
        <v>0</v>
      </c>
      <c r="BA18" s="50">
        <f t="shared" si="34"/>
        <v>0</v>
      </c>
      <c r="BB18" s="50">
        <f t="shared" si="35"/>
        <v>0</v>
      </c>
      <c r="BC18" s="51"/>
    </row>
    <row r="19" spans="1:55">
      <c r="A19" s="33"/>
      <c r="B19" s="34"/>
      <c r="C19" s="34"/>
      <c r="D19" s="35"/>
      <c r="E19" s="129"/>
      <c r="F19" s="129"/>
      <c r="G19" s="129"/>
      <c r="H19" s="129"/>
      <c r="I19" s="129"/>
      <c r="J19" s="36"/>
      <c r="K19" s="37"/>
      <c r="L19" s="38">
        <f t="shared" si="0"/>
        <v>0</v>
      </c>
      <c r="M19" s="39"/>
      <c r="N19" s="40">
        <f t="shared" si="1"/>
        <v>0</v>
      </c>
      <c r="O19" s="41">
        <f t="shared" si="2"/>
        <v>0</v>
      </c>
      <c r="P19" s="42">
        <f t="shared" si="3"/>
        <v>0</v>
      </c>
      <c r="Q19" s="42">
        <f t="shared" si="4"/>
        <v>0</v>
      </c>
      <c r="R19" s="43">
        <f t="shared" si="5"/>
        <v>0</v>
      </c>
      <c r="S19" s="42">
        <f t="shared" si="6"/>
        <v>0</v>
      </c>
      <c r="T19" s="43">
        <f t="shared" si="7"/>
        <v>0</v>
      </c>
      <c r="U19" s="42">
        <f t="shared" si="8"/>
        <v>0</v>
      </c>
      <c r="V19" s="42">
        <f t="shared" si="9"/>
        <v>0</v>
      </c>
      <c r="W19" s="44">
        <f t="shared" si="10"/>
        <v>0</v>
      </c>
      <c r="X19" s="45">
        <f t="shared" si="11"/>
        <v>0</v>
      </c>
      <c r="Y19" s="45">
        <f t="shared" si="12"/>
        <v>0</v>
      </c>
      <c r="Z19" s="46">
        <f t="shared" si="13"/>
        <v>0</v>
      </c>
      <c r="AA19" s="47">
        <f t="shared" si="14"/>
        <v>0</v>
      </c>
      <c r="AB19" s="48"/>
      <c r="AC19" s="49">
        <f t="shared" si="15"/>
        <v>0</v>
      </c>
      <c r="AD19" s="50">
        <f t="shared" si="16"/>
        <v>0</v>
      </c>
      <c r="AE19" s="48"/>
      <c r="AF19" s="49">
        <f t="shared" si="17"/>
        <v>0</v>
      </c>
      <c r="AG19" s="47">
        <f t="shared" si="18"/>
        <v>0</v>
      </c>
      <c r="AH19" s="48"/>
      <c r="AI19" s="49">
        <f t="shared" si="19"/>
        <v>0</v>
      </c>
      <c r="AJ19" s="47">
        <f t="shared" si="20"/>
        <v>0</v>
      </c>
      <c r="AK19" s="48"/>
      <c r="AL19" s="49">
        <f t="shared" si="21"/>
        <v>0</v>
      </c>
      <c r="AM19" s="47">
        <f t="shared" si="22"/>
        <v>0</v>
      </c>
      <c r="AN19" s="48"/>
      <c r="AO19" s="49">
        <f t="shared" si="23"/>
        <v>0</v>
      </c>
      <c r="AP19" s="48">
        <v>0</v>
      </c>
      <c r="AQ19" s="49">
        <f t="shared" si="24"/>
        <v>0</v>
      </c>
      <c r="AR19" s="49">
        <f t="shared" si="25"/>
        <v>0</v>
      </c>
      <c r="AS19" s="50">
        <f t="shared" si="26"/>
        <v>0</v>
      </c>
      <c r="AT19" s="50">
        <f t="shared" si="27"/>
        <v>0</v>
      </c>
      <c r="AU19" s="50">
        <f t="shared" si="28"/>
        <v>0</v>
      </c>
      <c r="AV19" s="50">
        <f t="shared" si="29"/>
        <v>0</v>
      </c>
      <c r="AW19" s="50">
        <f t="shared" si="30"/>
        <v>0</v>
      </c>
      <c r="AX19" s="50">
        <f t="shared" si="31"/>
        <v>0</v>
      </c>
      <c r="AY19" s="50">
        <f t="shared" si="32"/>
        <v>0</v>
      </c>
      <c r="AZ19" s="50">
        <f t="shared" si="33"/>
        <v>0</v>
      </c>
      <c r="BA19" s="50">
        <f t="shared" si="34"/>
        <v>0</v>
      </c>
      <c r="BB19" s="50">
        <f t="shared" si="35"/>
        <v>0</v>
      </c>
      <c r="BC19" s="51"/>
    </row>
    <row r="20" spans="1:55">
      <c r="A20" s="33"/>
      <c r="B20" s="34"/>
      <c r="C20" s="34"/>
      <c r="D20" s="35"/>
      <c r="E20" s="129"/>
      <c r="F20" s="129"/>
      <c r="G20" s="129"/>
      <c r="H20" s="129"/>
      <c r="I20" s="129"/>
      <c r="J20" s="36"/>
      <c r="K20" s="37"/>
      <c r="L20" s="38">
        <f t="shared" si="0"/>
        <v>0</v>
      </c>
      <c r="M20" s="39"/>
      <c r="N20" s="40">
        <f t="shared" si="1"/>
        <v>0</v>
      </c>
      <c r="O20" s="41">
        <f t="shared" si="2"/>
        <v>0</v>
      </c>
      <c r="P20" s="42">
        <f t="shared" si="3"/>
        <v>0</v>
      </c>
      <c r="Q20" s="42">
        <f t="shared" si="4"/>
        <v>0</v>
      </c>
      <c r="R20" s="43">
        <f t="shared" si="5"/>
        <v>0</v>
      </c>
      <c r="S20" s="42">
        <f t="shared" si="6"/>
        <v>0</v>
      </c>
      <c r="T20" s="43">
        <f t="shared" si="7"/>
        <v>0</v>
      </c>
      <c r="U20" s="42">
        <f t="shared" si="8"/>
        <v>0</v>
      </c>
      <c r="V20" s="42">
        <f t="shared" si="9"/>
        <v>0</v>
      </c>
      <c r="W20" s="44">
        <f t="shared" si="10"/>
        <v>0</v>
      </c>
      <c r="X20" s="45">
        <f t="shared" si="11"/>
        <v>0</v>
      </c>
      <c r="Y20" s="45">
        <f t="shared" si="12"/>
        <v>0</v>
      </c>
      <c r="Z20" s="46">
        <f t="shared" si="13"/>
        <v>0</v>
      </c>
      <c r="AA20" s="47">
        <f t="shared" si="14"/>
        <v>0</v>
      </c>
      <c r="AB20" s="48"/>
      <c r="AC20" s="49">
        <f t="shared" si="15"/>
        <v>0</v>
      </c>
      <c r="AD20" s="50">
        <f t="shared" si="16"/>
        <v>0</v>
      </c>
      <c r="AE20" s="48"/>
      <c r="AF20" s="49">
        <f t="shared" si="17"/>
        <v>0</v>
      </c>
      <c r="AG20" s="47">
        <f t="shared" si="18"/>
        <v>0</v>
      </c>
      <c r="AH20" s="48"/>
      <c r="AI20" s="49">
        <f t="shared" si="19"/>
        <v>0</v>
      </c>
      <c r="AJ20" s="47">
        <f t="shared" si="20"/>
        <v>0</v>
      </c>
      <c r="AK20" s="48"/>
      <c r="AL20" s="49">
        <f t="shared" si="21"/>
        <v>0</v>
      </c>
      <c r="AM20" s="47">
        <f t="shared" si="22"/>
        <v>0</v>
      </c>
      <c r="AN20" s="48"/>
      <c r="AO20" s="49">
        <f t="shared" si="23"/>
        <v>0</v>
      </c>
      <c r="AP20" s="48">
        <v>0</v>
      </c>
      <c r="AQ20" s="49">
        <f t="shared" si="24"/>
        <v>0</v>
      </c>
      <c r="AR20" s="49">
        <f t="shared" si="25"/>
        <v>0</v>
      </c>
      <c r="AS20" s="50">
        <f t="shared" si="26"/>
        <v>0</v>
      </c>
      <c r="AT20" s="50">
        <f t="shared" si="27"/>
        <v>0</v>
      </c>
      <c r="AU20" s="50">
        <f t="shared" si="28"/>
        <v>0</v>
      </c>
      <c r="AV20" s="50">
        <f t="shared" si="29"/>
        <v>0</v>
      </c>
      <c r="AW20" s="50">
        <f t="shared" si="30"/>
        <v>0</v>
      </c>
      <c r="AX20" s="50">
        <f t="shared" si="31"/>
        <v>0</v>
      </c>
      <c r="AY20" s="50">
        <f t="shared" si="32"/>
        <v>0</v>
      </c>
      <c r="AZ20" s="50">
        <f t="shared" si="33"/>
        <v>0</v>
      </c>
      <c r="BA20" s="50">
        <f t="shared" si="34"/>
        <v>0</v>
      </c>
      <c r="BB20" s="50">
        <f t="shared" si="35"/>
        <v>0</v>
      </c>
      <c r="BC20" s="51"/>
    </row>
    <row r="21" spans="1:55">
      <c r="A21" s="33"/>
      <c r="B21" s="34"/>
      <c r="C21" s="34"/>
      <c r="D21" s="35"/>
      <c r="E21" s="129"/>
      <c r="F21" s="129"/>
      <c r="G21" s="129"/>
      <c r="H21" s="129"/>
      <c r="I21" s="129"/>
      <c r="J21" s="36"/>
      <c r="K21" s="37"/>
      <c r="L21" s="38">
        <f t="shared" si="0"/>
        <v>0</v>
      </c>
      <c r="M21" s="39"/>
      <c r="N21" s="40">
        <f t="shared" si="1"/>
        <v>0</v>
      </c>
      <c r="O21" s="41">
        <f t="shared" si="2"/>
        <v>0</v>
      </c>
      <c r="P21" s="42">
        <f t="shared" si="3"/>
        <v>0</v>
      </c>
      <c r="Q21" s="42">
        <f t="shared" si="4"/>
        <v>0</v>
      </c>
      <c r="R21" s="43">
        <f t="shared" si="5"/>
        <v>0</v>
      </c>
      <c r="S21" s="42">
        <f t="shared" si="6"/>
        <v>0</v>
      </c>
      <c r="T21" s="43">
        <f t="shared" si="7"/>
        <v>0</v>
      </c>
      <c r="U21" s="42">
        <f t="shared" si="8"/>
        <v>0</v>
      </c>
      <c r="V21" s="42">
        <f t="shared" si="9"/>
        <v>0</v>
      </c>
      <c r="W21" s="44">
        <f t="shared" si="10"/>
        <v>0</v>
      </c>
      <c r="X21" s="45">
        <f t="shared" si="11"/>
        <v>0</v>
      </c>
      <c r="Y21" s="45">
        <f t="shared" si="12"/>
        <v>0</v>
      </c>
      <c r="Z21" s="46">
        <f t="shared" si="13"/>
        <v>0</v>
      </c>
      <c r="AA21" s="47">
        <f t="shared" si="14"/>
        <v>0</v>
      </c>
      <c r="AB21" s="48"/>
      <c r="AC21" s="49">
        <f t="shared" si="15"/>
        <v>0</v>
      </c>
      <c r="AD21" s="50">
        <f t="shared" si="16"/>
        <v>0</v>
      </c>
      <c r="AE21" s="48"/>
      <c r="AF21" s="49">
        <f t="shared" si="17"/>
        <v>0</v>
      </c>
      <c r="AG21" s="47">
        <f t="shared" si="18"/>
        <v>0</v>
      </c>
      <c r="AH21" s="48"/>
      <c r="AI21" s="49">
        <f t="shared" si="19"/>
        <v>0</v>
      </c>
      <c r="AJ21" s="47">
        <f t="shared" si="20"/>
        <v>0</v>
      </c>
      <c r="AK21" s="48"/>
      <c r="AL21" s="49">
        <f t="shared" si="21"/>
        <v>0</v>
      </c>
      <c r="AM21" s="47">
        <f t="shared" si="22"/>
        <v>0</v>
      </c>
      <c r="AN21" s="48"/>
      <c r="AO21" s="49">
        <f t="shared" si="23"/>
        <v>0</v>
      </c>
      <c r="AP21" s="48">
        <v>0</v>
      </c>
      <c r="AQ21" s="49">
        <f t="shared" si="24"/>
        <v>0</v>
      </c>
      <c r="AR21" s="49">
        <f t="shared" si="25"/>
        <v>0</v>
      </c>
      <c r="AS21" s="50">
        <f t="shared" si="26"/>
        <v>0</v>
      </c>
      <c r="AT21" s="50">
        <f t="shared" si="27"/>
        <v>0</v>
      </c>
      <c r="AU21" s="50">
        <f t="shared" si="28"/>
        <v>0</v>
      </c>
      <c r="AV21" s="50">
        <f t="shared" si="29"/>
        <v>0</v>
      </c>
      <c r="AW21" s="50">
        <f t="shared" si="30"/>
        <v>0</v>
      </c>
      <c r="AX21" s="50">
        <f t="shared" si="31"/>
        <v>0</v>
      </c>
      <c r="AY21" s="50">
        <f t="shared" si="32"/>
        <v>0</v>
      </c>
      <c r="AZ21" s="50">
        <f t="shared" si="33"/>
        <v>0</v>
      </c>
      <c r="BA21" s="50">
        <f t="shared" si="34"/>
        <v>0</v>
      </c>
      <c r="BB21" s="50">
        <f t="shared" si="35"/>
        <v>0</v>
      </c>
      <c r="BC21" s="51"/>
    </row>
    <row r="22" spans="1:55">
      <c r="A22" s="33"/>
      <c r="B22" s="34"/>
      <c r="C22" s="34"/>
      <c r="D22" s="35"/>
      <c r="E22" s="129"/>
      <c r="F22" s="129"/>
      <c r="G22" s="129"/>
      <c r="H22" s="129"/>
      <c r="I22" s="129"/>
      <c r="J22" s="36"/>
      <c r="K22" s="37"/>
      <c r="L22" s="38">
        <f t="shared" si="0"/>
        <v>0</v>
      </c>
      <c r="M22" s="39"/>
      <c r="N22" s="40">
        <f t="shared" si="1"/>
        <v>0</v>
      </c>
      <c r="O22" s="41">
        <f t="shared" si="2"/>
        <v>0</v>
      </c>
      <c r="P22" s="42">
        <f t="shared" si="3"/>
        <v>0</v>
      </c>
      <c r="Q22" s="42">
        <f t="shared" si="4"/>
        <v>0</v>
      </c>
      <c r="R22" s="43">
        <f t="shared" si="5"/>
        <v>0</v>
      </c>
      <c r="S22" s="42">
        <f t="shared" si="6"/>
        <v>0</v>
      </c>
      <c r="T22" s="43">
        <f t="shared" si="7"/>
        <v>0</v>
      </c>
      <c r="U22" s="42">
        <f t="shared" si="8"/>
        <v>0</v>
      </c>
      <c r="V22" s="42">
        <f t="shared" si="9"/>
        <v>0</v>
      </c>
      <c r="W22" s="44">
        <f t="shared" si="10"/>
        <v>0</v>
      </c>
      <c r="X22" s="45">
        <f t="shared" si="11"/>
        <v>0</v>
      </c>
      <c r="Y22" s="45">
        <f t="shared" si="12"/>
        <v>0</v>
      </c>
      <c r="Z22" s="46">
        <f t="shared" si="13"/>
        <v>0</v>
      </c>
      <c r="AA22" s="47">
        <f t="shared" si="14"/>
        <v>0</v>
      </c>
      <c r="AB22" s="48"/>
      <c r="AC22" s="49">
        <f t="shared" si="15"/>
        <v>0</v>
      </c>
      <c r="AD22" s="50">
        <f t="shared" si="16"/>
        <v>0</v>
      </c>
      <c r="AE22" s="48"/>
      <c r="AF22" s="49">
        <f t="shared" si="17"/>
        <v>0</v>
      </c>
      <c r="AG22" s="47">
        <f t="shared" si="18"/>
        <v>0</v>
      </c>
      <c r="AH22" s="48"/>
      <c r="AI22" s="49">
        <f t="shared" si="19"/>
        <v>0</v>
      </c>
      <c r="AJ22" s="47">
        <f t="shared" si="20"/>
        <v>0</v>
      </c>
      <c r="AK22" s="48"/>
      <c r="AL22" s="49">
        <f t="shared" si="21"/>
        <v>0</v>
      </c>
      <c r="AM22" s="47">
        <f t="shared" si="22"/>
        <v>0</v>
      </c>
      <c r="AN22" s="48"/>
      <c r="AO22" s="49">
        <f t="shared" si="23"/>
        <v>0</v>
      </c>
      <c r="AP22" s="48">
        <v>0</v>
      </c>
      <c r="AQ22" s="49">
        <f t="shared" si="24"/>
        <v>0</v>
      </c>
      <c r="AR22" s="49">
        <f t="shared" si="25"/>
        <v>0</v>
      </c>
      <c r="AS22" s="50">
        <f t="shared" si="26"/>
        <v>0</v>
      </c>
      <c r="AT22" s="50">
        <f t="shared" si="27"/>
        <v>0</v>
      </c>
      <c r="AU22" s="50">
        <f t="shared" si="28"/>
        <v>0</v>
      </c>
      <c r="AV22" s="50">
        <f t="shared" si="29"/>
        <v>0</v>
      </c>
      <c r="AW22" s="50">
        <f t="shared" si="30"/>
        <v>0</v>
      </c>
      <c r="AX22" s="50">
        <f t="shared" si="31"/>
        <v>0</v>
      </c>
      <c r="AY22" s="50">
        <f t="shared" si="32"/>
        <v>0</v>
      </c>
      <c r="AZ22" s="50">
        <f t="shared" si="33"/>
        <v>0</v>
      </c>
      <c r="BA22" s="50">
        <f t="shared" si="34"/>
        <v>0</v>
      </c>
      <c r="BB22" s="50">
        <f t="shared" si="35"/>
        <v>0</v>
      </c>
      <c r="BC22" s="51"/>
    </row>
    <row r="23" spans="1:55">
      <c r="A23" s="33"/>
      <c r="B23" s="34"/>
      <c r="C23" s="34"/>
      <c r="D23" s="35"/>
      <c r="E23" s="129"/>
      <c r="F23" s="129"/>
      <c r="G23" s="129"/>
      <c r="H23" s="129"/>
      <c r="I23" s="129"/>
      <c r="J23" s="36"/>
      <c r="K23" s="37"/>
      <c r="L23" s="38">
        <f t="shared" si="0"/>
        <v>0</v>
      </c>
      <c r="M23" s="39"/>
      <c r="N23" s="40">
        <f t="shared" si="1"/>
        <v>0</v>
      </c>
      <c r="O23" s="41">
        <f t="shared" si="2"/>
        <v>0</v>
      </c>
      <c r="P23" s="42">
        <f t="shared" si="3"/>
        <v>0</v>
      </c>
      <c r="Q23" s="42">
        <f t="shared" si="4"/>
        <v>0</v>
      </c>
      <c r="R23" s="43">
        <f t="shared" si="5"/>
        <v>0</v>
      </c>
      <c r="S23" s="42">
        <f t="shared" si="6"/>
        <v>0</v>
      </c>
      <c r="T23" s="43">
        <f t="shared" si="7"/>
        <v>0</v>
      </c>
      <c r="U23" s="42">
        <f t="shared" si="8"/>
        <v>0</v>
      </c>
      <c r="V23" s="42">
        <f t="shared" si="9"/>
        <v>0</v>
      </c>
      <c r="W23" s="44">
        <f t="shared" si="10"/>
        <v>0</v>
      </c>
      <c r="X23" s="45">
        <f t="shared" si="11"/>
        <v>0</v>
      </c>
      <c r="Y23" s="45">
        <f t="shared" si="12"/>
        <v>0</v>
      </c>
      <c r="Z23" s="46">
        <f t="shared" si="13"/>
        <v>0</v>
      </c>
      <c r="AA23" s="47">
        <f t="shared" si="14"/>
        <v>0</v>
      </c>
      <c r="AB23" s="48"/>
      <c r="AC23" s="49">
        <f t="shared" si="15"/>
        <v>0</v>
      </c>
      <c r="AD23" s="50">
        <f t="shared" si="16"/>
        <v>0</v>
      </c>
      <c r="AE23" s="48"/>
      <c r="AF23" s="49">
        <f t="shared" si="17"/>
        <v>0</v>
      </c>
      <c r="AG23" s="47">
        <f t="shared" si="18"/>
        <v>0</v>
      </c>
      <c r="AH23" s="48"/>
      <c r="AI23" s="49">
        <f t="shared" si="19"/>
        <v>0</v>
      </c>
      <c r="AJ23" s="47">
        <f t="shared" si="20"/>
        <v>0</v>
      </c>
      <c r="AK23" s="48"/>
      <c r="AL23" s="49">
        <f t="shared" si="21"/>
        <v>0</v>
      </c>
      <c r="AM23" s="47">
        <f t="shared" si="22"/>
        <v>0</v>
      </c>
      <c r="AN23" s="48"/>
      <c r="AO23" s="49">
        <f t="shared" si="23"/>
        <v>0</v>
      </c>
      <c r="AP23" s="48">
        <v>0</v>
      </c>
      <c r="AQ23" s="49">
        <f t="shared" si="24"/>
        <v>0</v>
      </c>
      <c r="AR23" s="49">
        <f t="shared" si="25"/>
        <v>0</v>
      </c>
      <c r="AS23" s="50">
        <f t="shared" si="26"/>
        <v>0</v>
      </c>
      <c r="AT23" s="50">
        <f t="shared" si="27"/>
        <v>0</v>
      </c>
      <c r="AU23" s="50">
        <f t="shared" si="28"/>
        <v>0</v>
      </c>
      <c r="AV23" s="50">
        <f t="shared" si="29"/>
        <v>0</v>
      </c>
      <c r="AW23" s="50">
        <f t="shared" si="30"/>
        <v>0</v>
      </c>
      <c r="AX23" s="50">
        <f t="shared" si="31"/>
        <v>0</v>
      </c>
      <c r="AY23" s="50">
        <f t="shared" si="32"/>
        <v>0</v>
      </c>
      <c r="AZ23" s="50">
        <f t="shared" si="33"/>
        <v>0</v>
      </c>
      <c r="BA23" s="50">
        <f t="shared" si="34"/>
        <v>0</v>
      </c>
      <c r="BB23" s="50">
        <f t="shared" si="35"/>
        <v>0</v>
      </c>
      <c r="BC23" s="51"/>
    </row>
    <row r="24" spans="1:55">
      <c r="A24" s="33"/>
      <c r="B24" s="34"/>
      <c r="C24" s="34"/>
      <c r="D24" s="35"/>
      <c r="E24" s="129"/>
      <c r="F24" s="129"/>
      <c r="G24" s="129"/>
      <c r="H24" s="129"/>
      <c r="I24" s="129"/>
      <c r="J24" s="36"/>
      <c r="K24" s="37"/>
      <c r="L24" s="38">
        <f t="shared" si="0"/>
        <v>0</v>
      </c>
      <c r="M24" s="39"/>
      <c r="N24" s="40">
        <f t="shared" si="1"/>
        <v>0</v>
      </c>
      <c r="O24" s="41">
        <f t="shared" si="2"/>
        <v>0</v>
      </c>
      <c r="P24" s="42">
        <f t="shared" si="3"/>
        <v>0</v>
      </c>
      <c r="Q24" s="42">
        <f t="shared" si="4"/>
        <v>0</v>
      </c>
      <c r="R24" s="43">
        <f t="shared" si="5"/>
        <v>0</v>
      </c>
      <c r="S24" s="42">
        <f t="shared" si="6"/>
        <v>0</v>
      </c>
      <c r="T24" s="43">
        <f t="shared" si="7"/>
        <v>0</v>
      </c>
      <c r="U24" s="42">
        <f t="shared" si="8"/>
        <v>0</v>
      </c>
      <c r="V24" s="42">
        <f t="shared" si="9"/>
        <v>0</v>
      </c>
      <c r="W24" s="44">
        <f t="shared" si="10"/>
        <v>0</v>
      </c>
      <c r="X24" s="45">
        <f t="shared" si="11"/>
        <v>0</v>
      </c>
      <c r="Y24" s="45">
        <f t="shared" si="12"/>
        <v>0</v>
      </c>
      <c r="Z24" s="46">
        <f t="shared" si="13"/>
        <v>0</v>
      </c>
      <c r="AA24" s="47">
        <f t="shared" si="14"/>
        <v>0</v>
      </c>
      <c r="AB24" s="48"/>
      <c r="AC24" s="49">
        <f t="shared" si="15"/>
        <v>0</v>
      </c>
      <c r="AD24" s="50">
        <f t="shared" si="16"/>
        <v>0</v>
      </c>
      <c r="AE24" s="48"/>
      <c r="AF24" s="49">
        <f t="shared" si="17"/>
        <v>0</v>
      </c>
      <c r="AG24" s="47">
        <f t="shared" si="18"/>
        <v>0</v>
      </c>
      <c r="AH24" s="48"/>
      <c r="AI24" s="49">
        <f t="shared" si="19"/>
        <v>0</v>
      </c>
      <c r="AJ24" s="47">
        <f t="shared" si="20"/>
        <v>0</v>
      </c>
      <c r="AK24" s="48"/>
      <c r="AL24" s="49">
        <f t="shared" si="21"/>
        <v>0</v>
      </c>
      <c r="AM24" s="47">
        <f t="shared" si="22"/>
        <v>0</v>
      </c>
      <c r="AN24" s="48"/>
      <c r="AO24" s="49">
        <f t="shared" si="23"/>
        <v>0</v>
      </c>
      <c r="AP24" s="48">
        <v>0</v>
      </c>
      <c r="AQ24" s="49">
        <f t="shared" si="24"/>
        <v>0</v>
      </c>
      <c r="AR24" s="49">
        <f t="shared" si="25"/>
        <v>0</v>
      </c>
      <c r="AS24" s="50">
        <f t="shared" si="26"/>
        <v>0</v>
      </c>
      <c r="AT24" s="50">
        <f t="shared" si="27"/>
        <v>0</v>
      </c>
      <c r="AU24" s="50">
        <f t="shared" si="28"/>
        <v>0</v>
      </c>
      <c r="AV24" s="50">
        <f t="shared" si="29"/>
        <v>0</v>
      </c>
      <c r="AW24" s="50">
        <f t="shared" si="30"/>
        <v>0</v>
      </c>
      <c r="AX24" s="50">
        <f t="shared" si="31"/>
        <v>0</v>
      </c>
      <c r="AY24" s="50">
        <f t="shared" si="32"/>
        <v>0</v>
      </c>
      <c r="AZ24" s="50">
        <f t="shared" si="33"/>
        <v>0</v>
      </c>
      <c r="BA24" s="50">
        <f t="shared" si="34"/>
        <v>0</v>
      </c>
      <c r="BB24" s="50">
        <f t="shared" si="35"/>
        <v>0</v>
      </c>
      <c r="BC24" s="51"/>
    </row>
    <row r="25" spans="1:55">
      <c r="A25" s="33"/>
      <c r="B25" s="34"/>
      <c r="C25" s="34"/>
      <c r="D25" s="35"/>
      <c r="E25" s="129"/>
      <c r="F25" s="129"/>
      <c r="G25" s="129"/>
      <c r="H25" s="129"/>
      <c r="I25" s="129"/>
      <c r="J25" s="36"/>
      <c r="K25" s="37"/>
      <c r="L25" s="38">
        <f t="shared" si="0"/>
        <v>0</v>
      </c>
      <c r="M25" s="39"/>
      <c r="N25" s="40">
        <f t="shared" si="1"/>
        <v>0</v>
      </c>
      <c r="O25" s="41">
        <f t="shared" si="2"/>
        <v>0</v>
      </c>
      <c r="P25" s="42">
        <f t="shared" si="3"/>
        <v>0</v>
      </c>
      <c r="Q25" s="42">
        <f t="shared" si="4"/>
        <v>0</v>
      </c>
      <c r="R25" s="43">
        <f t="shared" si="5"/>
        <v>0</v>
      </c>
      <c r="S25" s="42">
        <f t="shared" si="6"/>
        <v>0</v>
      </c>
      <c r="T25" s="43">
        <f t="shared" si="7"/>
        <v>0</v>
      </c>
      <c r="U25" s="42">
        <f t="shared" si="8"/>
        <v>0</v>
      </c>
      <c r="V25" s="42">
        <f t="shared" si="9"/>
        <v>0</v>
      </c>
      <c r="W25" s="44">
        <f t="shared" si="10"/>
        <v>0</v>
      </c>
      <c r="X25" s="45">
        <f t="shared" si="11"/>
        <v>0</v>
      </c>
      <c r="Y25" s="45">
        <f t="shared" si="12"/>
        <v>0</v>
      </c>
      <c r="Z25" s="46">
        <f t="shared" si="13"/>
        <v>0</v>
      </c>
      <c r="AA25" s="47">
        <f t="shared" si="14"/>
        <v>0</v>
      </c>
      <c r="AB25" s="48"/>
      <c r="AC25" s="49">
        <f t="shared" si="15"/>
        <v>0</v>
      </c>
      <c r="AD25" s="50">
        <f t="shared" si="16"/>
        <v>0</v>
      </c>
      <c r="AE25" s="48"/>
      <c r="AF25" s="49">
        <f t="shared" si="17"/>
        <v>0</v>
      </c>
      <c r="AG25" s="47">
        <f t="shared" si="18"/>
        <v>0</v>
      </c>
      <c r="AH25" s="48"/>
      <c r="AI25" s="49">
        <f t="shared" si="19"/>
        <v>0</v>
      </c>
      <c r="AJ25" s="47">
        <f t="shared" si="20"/>
        <v>0</v>
      </c>
      <c r="AK25" s="48"/>
      <c r="AL25" s="49">
        <f t="shared" si="21"/>
        <v>0</v>
      </c>
      <c r="AM25" s="47">
        <f t="shared" si="22"/>
        <v>0</v>
      </c>
      <c r="AN25" s="48"/>
      <c r="AO25" s="49">
        <f t="shared" si="23"/>
        <v>0</v>
      </c>
      <c r="AP25" s="48">
        <v>0</v>
      </c>
      <c r="AQ25" s="49">
        <f t="shared" si="24"/>
        <v>0</v>
      </c>
      <c r="AR25" s="49">
        <f t="shared" si="25"/>
        <v>0</v>
      </c>
      <c r="AS25" s="50">
        <f t="shared" si="26"/>
        <v>0</v>
      </c>
      <c r="AT25" s="50">
        <f t="shared" si="27"/>
        <v>0</v>
      </c>
      <c r="AU25" s="50">
        <f t="shared" si="28"/>
        <v>0</v>
      </c>
      <c r="AV25" s="50">
        <f t="shared" si="29"/>
        <v>0</v>
      </c>
      <c r="AW25" s="50">
        <f t="shared" si="30"/>
        <v>0</v>
      </c>
      <c r="AX25" s="50">
        <f t="shared" si="31"/>
        <v>0</v>
      </c>
      <c r="AY25" s="50">
        <f t="shared" si="32"/>
        <v>0</v>
      </c>
      <c r="AZ25" s="50">
        <f t="shared" si="33"/>
        <v>0</v>
      </c>
      <c r="BA25" s="50">
        <f t="shared" si="34"/>
        <v>0</v>
      </c>
      <c r="BB25" s="50">
        <f t="shared" si="35"/>
        <v>0</v>
      </c>
      <c r="BC25" s="51"/>
    </row>
    <row r="26" spans="1:55">
      <c r="A26" s="33"/>
      <c r="B26" s="34"/>
      <c r="C26" s="34"/>
      <c r="D26" s="35"/>
      <c r="E26" s="129"/>
      <c r="F26" s="129"/>
      <c r="G26" s="129"/>
      <c r="H26" s="129"/>
      <c r="I26" s="129"/>
      <c r="J26" s="36"/>
      <c r="K26" s="37"/>
      <c r="L26" s="38">
        <f t="shared" si="0"/>
        <v>0</v>
      </c>
      <c r="M26" s="39"/>
      <c r="N26" s="40">
        <f t="shared" si="1"/>
        <v>0</v>
      </c>
      <c r="O26" s="41">
        <f t="shared" si="2"/>
        <v>0</v>
      </c>
      <c r="P26" s="42">
        <f t="shared" si="3"/>
        <v>0</v>
      </c>
      <c r="Q26" s="42">
        <f t="shared" si="4"/>
        <v>0</v>
      </c>
      <c r="R26" s="43">
        <f t="shared" si="5"/>
        <v>0</v>
      </c>
      <c r="S26" s="42">
        <f t="shared" si="6"/>
        <v>0</v>
      </c>
      <c r="T26" s="43">
        <f t="shared" si="7"/>
        <v>0</v>
      </c>
      <c r="U26" s="42">
        <f t="shared" si="8"/>
        <v>0</v>
      </c>
      <c r="V26" s="42">
        <f t="shared" si="9"/>
        <v>0</v>
      </c>
      <c r="W26" s="44">
        <f t="shared" si="10"/>
        <v>0</v>
      </c>
      <c r="X26" s="45">
        <f t="shared" si="11"/>
        <v>0</v>
      </c>
      <c r="Y26" s="45">
        <f t="shared" si="12"/>
        <v>0</v>
      </c>
      <c r="Z26" s="46">
        <f t="shared" si="13"/>
        <v>0</v>
      </c>
      <c r="AA26" s="47">
        <f t="shared" si="14"/>
        <v>0</v>
      </c>
      <c r="AB26" s="48"/>
      <c r="AC26" s="49">
        <f t="shared" si="15"/>
        <v>0</v>
      </c>
      <c r="AD26" s="50">
        <f t="shared" si="16"/>
        <v>0</v>
      </c>
      <c r="AE26" s="48"/>
      <c r="AF26" s="49">
        <f t="shared" si="17"/>
        <v>0</v>
      </c>
      <c r="AG26" s="47">
        <f t="shared" si="18"/>
        <v>0</v>
      </c>
      <c r="AH26" s="48"/>
      <c r="AI26" s="49">
        <f t="shared" si="19"/>
        <v>0</v>
      </c>
      <c r="AJ26" s="47">
        <f t="shared" si="20"/>
        <v>0</v>
      </c>
      <c r="AK26" s="48"/>
      <c r="AL26" s="49">
        <f t="shared" si="21"/>
        <v>0</v>
      </c>
      <c r="AM26" s="47">
        <f t="shared" si="22"/>
        <v>0</v>
      </c>
      <c r="AN26" s="48"/>
      <c r="AO26" s="49">
        <f t="shared" si="23"/>
        <v>0</v>
      </c>
      <c r="AP26" s="48">
        <v>0</v>
      </c>
      <c r="AQ26" s="49">
        <f t="shared" si="24"/>
        <v>0</v>
      </c>
      <c r="AR26" s="49">
        <f t="shared" si="25"/>
        <v>0</v>
      </c>
      <c r="AS26" s="50">
        <f t="shared" si="26"/>
        <v>0</v>
      </c>
      <c r="AT26" s="50">
        <f t="shared" si="27"/>
        <v>0</v>
      </c>
      <c r="AU26" s="50">
        <f t="shared" si="28"/>
        <v>0</v>
      </c>
      <c r="AV26" s="50">
        <f t="shared" si="29"/>
        <v>0</v>
      </c>
      <c r="AW26" s="50">
        <f t="shared" si="30"/>
        <v>0</v>
      </c>
      <c r="AX26" s="50">
        <f t="shared" si="31"/>
        <v>0</v>
      </c>
      <c r="AY26" s="50">
        <f t="shared" si="32"/>
        <v>0</v>
      </c>
      <c r="AZ26" s="50">
        <f t="shared" si="33"/>
        <v>0</v>
      </c>
      <c r="BA26" s="50">
        <f t="shared" si="34"/>
        <v>0</v>
      </c>
      <c r="BB26" s="50">
        <f t="shared" si="35"/>
        <v>0</v>
      </c>
      <c r="BC26" s="51"/>
    </row>
    <row r="27" spans="1:55">
      <c r="A27" s="33"/>
      <c r="B27" s="34"/>
      <c r="C27" s="34"/>
      <c r="D27" s="35"/>
      <c r="E27" s="129"/>
      <c r="F27" s="129"/>
      <c r="G27" s="129"/>
      <c r="H27" s="129"/>
      <c r="I27" s="129"/>
      <c r="J27" s="36"/>
      <c r="K27" s="37"/>
      <c r="L27" s="38">
        <f t="shared" si="0"/>
        <v>0</v>
      </c>
      <c r="M27" s="39"/>
      <c r="N27" s="40">
        <f t="shared" si="1"/>
        <v>0</v>
      </c>
      <c r="O27" s="41">
        <f t="shared" si="2"/>
        <v>0</v>
      </c>
      <c r="P27" s="42">
        <f t="shared" si="3"/>
        <v>0</v>
      </c>
      <c r="Q27" s="42">
        <f t="shared" si="4"/>
        <v>0</v>
      </c>
      <c r="R27" s="43">
        <f t="shared" si="5"/>
        <v>0</v>
      </c>
      <c r="S27" s="42">
        <f t="shared" si="6"/>
        <v>0</v>
      </c>
      <c r="T27" s="43">
        <f t="shared" si="7"/>
        <v>0</v>
      </c>
      <c r="U27" s="42">
        <f t="shared" si="8"/>
        <v>0</v>
      </c>
      <c r="V27" s="42">
        <f t="shared" si="9"/>
        <v>0</v>
      </c>
      <c r="W27" s="44">
        <f t="shared" si="10"/>
        <v>0</v>
      </c>
      <c r="X27" s="45">
        <f t="shared" si="11"/>
        <v>0</v>
      </c>
      <c r="Y27" s="45">
        <f t="shared" si="12"/>
        <v>0</v>
      </c>
      <c r="Z27" s="46">
        <f t="shared" si="13"/>
        <v>0</v>
      </c>
      <c r="AA27" s="47">
        <f t="shared" si="14"/>
        <v>0</v>
      </c>
      <c r="AB27" s="48"/>
      <c r="AC27" s="49">
        <f t="shared" si="15"/>
        <v>0</v>
      </c>
      <c r="AD27" s="50">
        <f t="shared" si="16"/>
        <v>0</v>
      </c>
      <c r="AE27" s="48"/>
      <c r="AF27" s="49">
        <f t="shared" si="17"/>
        <v>0</v>
      </c>
      <c r="AG27" s="47">
        <f t="shared" si="18"/>
        <v>0</v>
      </c>
      <c r="AH27" s="48"/>
      <c r="AI27" s="49">
        <f t="shared" si="19"/>
        <v>0</v>
      </c>
      <c r="AJ27" s="47">
        <f t="shared" si="20"/>
        <v>0</v>
      </c>
      <c r="AK27" s="48"/>
      <c r="AL27" s="49">
        <f t="shared" si="21"/>
        <v>0</v>
      </c>
      <c r="AM27" s="47">
        <f t="shared" si="22"/>
        <v>0</v>
      </c>
      <c r="AN27" s="48"/>
      <c r="AO27" s="49">
        <f t="shared" si="23"/>
        <v>0</v>
      </c>
      <c r="AP27" s="48">
        <v>0</v>
      </c>
      <c r="AQ27" s="49">
        <f t="shared" si="24"/>
        <v>0</v>
      </c>
      <c r="AR27" s="49">
        <f t="shared" si="25"/>
        <v>0</v>
      </c>
      <c r="AS27" s="50">
        <f t="shared" si="26"/>
        <v>0</v>
      </c>
      <c r="AT27" s="50">
        <f t="shared" si="27"/>
        <v>0</v>
      </c>
      <c r="AU27" s="50">
        <f t="shared" si="28"/>
        <v>0</v>
      </c>
      <c r="AV27" s="50">
        <f t="shared" si="29"/>
        <v>0</v>
      </c>
      <c r="AW27" s="50">
        <f t="shared" si="30"/>
        <v>0</v>
      </c>
      <c r="AX27" s="50">
        <f t="shared" si="31"/>
        <v>0</v>
      </c>
      <c r="AY27" s="50">
        <f t="shared" si="32"/>
        <v>0</v>
      </c>
      <c r="AZ27" s="50">
        <f t="shared" si="33"/>
        <v>0</v>
      </c>
      <c r="BA27" s="50">
        <f t="shared" si="34"/>
        <v>0</v>
      </c>
      <c r="BB27" s="50">
        <f t="shared" si="35"/>
        <v>0</v>
      </c>
      <c r="BC27" s="51"/>
    </row>
    <row r="28" spans="1:55">
      <c r="A28" s="33"/>
      <c r="B28" s="34"/>
      <c r="C28" s="34"/>
      <c r="D28" s="35"/>
      <c r="E28" s="130"/>
      <c r="F28" s="130"/>
      <c r="G28" s="130"/>
      <c r="H28" s="130"/>
      <c r="I28" s="130"/>
      <c r="J28" s="36"/>
      <c r="K28" s="37"/>
      <c r="L28" s="38">
        <f t="shared" si="0"/>
        <v>0</v>
      </c>
      <c r="M28" s="39"/>
      <c r="N28" s="40">
        <f t="shared" si="1"/>
        <v>0</v>
      </c>
      <c r="O28" s="41">
        <f t="shared" si="2"/>
        <v>0</v>
      </c>
      <c r="P28" s="42">
        <f t="shared" si="3"/>
        <v>0</v>
      </c>
      <c r="Q28" s="42">
        <f t="shared" si="4"/>
        <v>0</v>
      </c>
      <c r="R28" s="43">
        <f t="shared" si="5"/>
        <v>0</v>
      </c>
      <c r="S28" s="42">
        <f t="shared" si="6"/>
        <v>0</v>
      </c>
      <c r="T28" s="43">
        <f t="shared" si="7"/>
        <v>0</v>
      </c>
      <c r="U28" s="42">
        <f t="shared" si="8"/>
        <v>0</v>
      </c>
      <c r="V28" s="42">
        <f t="shared" si="9"/>
        <v>0</v>
      </c>
      <c r="W28" s="44">
        <f t="shared" si="10"/>
        <v>0</v>
      </c>
      <c r="X28" s="45">
        <f t="shared" si="11"/>
        <v>0</v>
      </c>
      <c r="Y28" s="45">
        <f t="shared" si="12"/>
        <v>0</v>
      </c>
      <c r="Z28" s="46">
        <f t="shared" si="13"/>
        <v>0</v>
      </c>
      <c r="AA28" s="47">
        <f t="shared" si="14"/>
        <v>0</v>
      </c>
      <c r="AB28" s="48"/>
      <c r="AC28" s="49">
        <f t="shared" si="15"/>
        <v>0</v>
      </c>
      <c r="AD28" s="50">
        <f t="shared" si="16"/>
        <v>0</v>
      </c>
      <c r="AE28" s="48"/>
      <c r="AF28" s="49">
        <f t="shared" si="17"/>
        <v>0</v>
      </c>
      <c r="AG28" s="47">
        <f t="shared" si="18"/>
        <v>0</v>
      </c>
      <c r="AH28" s="48"/>
      <c r="AI28" s="49">
        <f t="shared" si="19"/>
        <v>0</v>
      </c>
      <c r="AJ28" s="47">
        <f t="shared" si="20"/>
        <v>0</v>
      </c>
      <c r="AK28" s="48"/>
      <c r="AL28" s="49">
        <f t="shared" si="21"/>
        <v>0</v>
      </c>
      <c r="AM28" s="47">
        <f t="shared" si="22"/>
        <v>0</v>
      </c>
      <c r="AN28" s="48"/>
      <c r="AO28" s="49">
        <f t="shared" si="23"/>
        <v>0</v>
      </c>
      <c r="AP28" s="48">
        <v>0</v>
      </c>
      <c r="AQ28" s="49">
        <f t="shared" si="24"/>
        <v>0</v>
      </c>
      <c r="AR28" s="49">
        <f t="shared" si="25"/>
        <v>0</v>
      </c>
      <c r="AS28" s="50">
        <f t="shared" si="26"/>
        <v>0</v>
      </c>
      <c r="AT28" s="50">
        <f t="shared" si="27"/>
        <v>0</v>
      </c>
      <c r="AU28" s="50">
        <f t="shared" si="28"/>
        <v>0</v>
      </c>
      <c r="AV28" s="50">
        <f t="shared" si="29"/>
        <v>0</v>
      </c>
      <c r="AW28" s="50">
        <f t="shared" si="30"/>
        <v>0</v>
      </c>
      <c r="AX28" s="50">
        <f t="shared" si="31"/>
        <v>0</v>
      </c>
      <c r="AY28" s="50">
        <f t="shared" si="32"/>
        <v>0</v>
      </c>
      <c r="AZ28" s="50">
        <f t="shared" si="33"/>
        <v>0</v>
      </c>
      <c r="BA28" s="50">
        <f t="shared" si="34"/>
        <v>0</v>
      </c>
      <c r="BB28" s="50">
        <f t="shared" si="35"/>
        <v>0</v>
      </c>
      <c r="BC28" s="51"/>
    </row>
    <row r="29" spans="1:55">
      <c r="A29" s="33"/>
      <c r="B29" s="131" t="s">
        <v>54</v>
      </c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53">
        <f>SUM(M8:M28)</f>
        <v>50</v>
      </c>
      <c r="N29" s="54">
        <f>SUM(N8:N28)</f>
        <v>7000</v>
      </c>
      <c r="O29" s="55">
        <f>SUM(O8:O28)</f>
        <v>21000</v>
      </c>
      <c r="P29" s="126">
        <f>SUM(Q8:Q28)</f>
        <v>150</v>
      </c>
      <c r="Q29" s="126"/>
      <c r="R29" s="126">
        <f>SUM(S8:S28)</f>
        <v>60</v>
      </c>
      <c r="S29" s="126"/>
      <c r="T29" s="126">
        <f>SUM(U8:U28)</f>
        <v>60</v>
      </c>
      <c r="U29" s="126"/>
      <c r="V29" s="127">
        <f>SUM(W8:W28)</f>
        <v>21210</v>
      </c>
      <c r="W29" s="127"/>
      <c r="X29" s="127">
        <f>SUM(Y8:Y28)</f>
        <v>21270</v>
      </c>
      <c r="Y29" s="127"/>
      <c r="Z29" s="56">
        <f>SUM(Z8:Z28)</f>
        <v>200</v>
      </c>
      <c r="AA29" s="47">
        <f>SUM(AA8:AA28)</f>
        <v>21270</v>
      </c>
      <c r="AB29" s="57" t="s">
        <v>55</v>
      </c>
      <c r="AC29" s="58">
        <f>SUM(AC8:AC28)</f>
        <v>3008.1214285714286</v>
      </c>
      <c r="AD29" s="47">
        <f>SUM(AD8:AD28)</f>
        <v>24278.121428571427</v>
      </c>
      <c r="AE29" s="57" t="s">
        <v>55</v>
      </c>
      <c r="AF29" s="58">
        <f>SUM(AF8:AF28)</f>
        <v>2427.8121428571426</v>
      </c>
      <c r="AG29" s="47">
        <f>SUM(AG8:AG28)</f>
        <v>21270</v>
      </c>
      <c r="AH29" s="58" t="s">
        <v>55</v>
      </c>
      <c r="AI29" s="58">
        <f>SUM(AI8:AI28)</f>
        <v>446.66999999999996</v>
      </c>
      <c r="AJ29" s="47">
        <f>SUM(AJ8:AJ28)</f>
        <v>21270</v>
      </c>
      <c r="AK29" s="57" t="s">
        <v>55</v>
      </c>
      <c r="AL29" s="58">
        <f>SUM(AL8:AL28)</f>
        <v>2265.2550000000001</v>
      </c>
      <c r="AM29" s="58">
        <f>SUM(AM8:AM28)</f>
        <v>36119.33972125435</v>
      </c>
      <c r="AN29" s="58" t="s">
        <v>55</v>
      </c>
      <c r="AO29" s="58">
        <f>SUM(AO8:AO28)</f>
        <v>6501.4811498257823</v>
      </c>
      <c r="AP29" s="58" t="s">
        <v>55</v>
      </c>
      <c r="AQ29" s="58">
        <f>SUM(AQ8:AQ28)</f>
        <v>0</v>
      </c>
      <c r="AR29" s="58">
        <f>SUM(AR8:AR28)</f>
        <v>0</v>
      </c>
      <c r="AS29" s="58" t="s">
        <v>55</v>
      </c>
      <c r="AT29" s="58">
        <f t="shared" ref="AT29:BB29" si="36">SUM(AT8:AT28)</f>
        <v>3008.1214285714286</v>
      </c>
      <c r="AU29" s="58">
        <f t="shared" si="36"/>
        <v>2427.8121428571426</v>
      </c>
      <c r="AV29" s="58">
        <f t="shared" si="36"/>
        <v>446.66999999999996</v>
      </c>
      <c r="AW29" s="58">
        <f t="shared" si="36"/>
        <v>2265.2550000000001</v>
      </c>
      <c r="AX29" s="58">
        <f t="shared" si="36"/>
        <v>6501.4811498257823</v>
      </c>
      <c r="AY29" s="58">
        <f t="shared" si="36"/>
        <v>0</v>
      </c>
      <c r="AZ29" s="58">
        <f t="shared" si="36"/>
        <v>2911.9249999999997</v>
      </c>
      <c r="BA29" s="58">
        <f t="shared" si="36"/>
        <v>21270</v>
      </c>
      <c r="BB29" s="58">
        <f t="shared" si="36"/>
        <v>36119.33972125435</v>
      </c>
      <c r="BC29" s="23"/>
    </row>
    <row r="30" spans="1:55">
      <c r="A30" s="33"/>
      <c r="B30" s="33"/>
      <c r="C30" s="33"/>
      <c r="D30" s="33"/>
      <c r="E30" s="33"/>
      <c r="F30" s="33"/>
      <c r="G30" s="33"/>
      <c r="H30" s="33"/>
      <c r="I30" s="33"/>
      <c r="J30" s="59"/>
      <c r="K30" s="60"/>
      <c r="L30" s="60"/>
      <c r="M30" s="61"/>
      <c r="N30" s="62"/>
      <c r="O30" s="63"/>
      <c r="P30" s="64"/>
      <c r="Q30" s="65"/>
      <c r="R30" s="66"/>
      <c r="S30" s="67"/>
      <c r="T30" s="67"/>
      <c r="U30" s="68"/>
      <c r="V30" s="69"/>
      <c r="W30" s="69"/>
      <c r="X30" s="70"/>
      <c r="Y30" s="70"/>
      <c r="Z30" s="70"/>
      <c r="AA30" s="33"/>
      <c r="AB30" s="33"/>
      <c r="AC30" s="70"/>
      <c r="AD30" s="33"/>
      <c r="AE30" s="33"/>
      <c r="AF30" s="70"/>
      <c r="AG30" s="70"/>
      <c r="AH30" s="70"/>
      <c r="AI30" s="70"/>
      <c r="AJ30" s="33"/>
      <c r="AK30" s="33"/>
      <c r="AL30" s="70"/>
      <c r="AM30" s="70"/>
      <c r="AN30" s="70"/>
      <c r="AO30" s="70"/>
      <c r="AP30" s="70"/>
      <c r="AQ30" s="70"/>
      <c r="AR30" s="70"/>
      <c r="AS30" s="33"/>
      <c r="BB30" s="71"/>
    </row>
    <row r="31" spans="1:55">
      <c r="A31" s="33"/>
      <c r="B31" s="33"/>
      <c r="C31" s="33"/>
      <c r="D31" s="33"/>
      <c r="E31" s="33"/>
      <c r="F31" s="33"/>
      <c r="G31" s="33"/>
      <c r="H31" s="33"/>
      <c r="I31" s="33"/>
      <c r="J31" s="59"/>
      <c r="K31" s="60"/>
      <c r="L31" s="60"/>
      <c r="M31" s="61"/>
      <c r="N31" s="62"/>
      <c r="O31" s="63"/>
      <c r="P31" s="72"/>
      <c r="Q31" s="73"/>
      <c r="R31" s="66"/>
      <c r="S31" s="67"/>
      <c r="T31" s="67"/>
      <c r="U31" s="70"/>
      <c r="V31" s="69"/>
      <c r="W31" s="69"/>
      <c r="X31" s="70"/>
      <c r="Y31" s="70"/>
      <c r="Z31" s="70"/>
      <c r="AA31" s="33"/>
      <c r="AB31" s="33"/>
      <c r="AC31" s="70"/>
      <c r="AD31" s="33"/>
      <c r="AE31" s="33"/>
      <c r="AF31" s="70"/>
      <c r="AG31" s="70"/>
      <c r="AH31" s="70"/>
      <c r="AI31" s="70"/>
      <c r="AJ31" s="33"/>
      <c r="AK31" s="33"/>
      <c r="AL31" s="70"/>
      <c r="AM31" s="70"/>
      <c r="AN31" s="70"/>
      <c r="AO31" s="70"/>
      <c r="AP31" s="70"/>
      <c r="AQ31" s="70"/>
      <c r="AR31" s="70"/>
      <c r="AS31" s="33"/>
    </row>
    <row r="32" spans="1:55" ht="4.5" customHeight="1">
      <c r="A32" s="33"/>
      <c r="B32" s="33"/>
      <c r="J32" s="74"/>
      <c r="K32" s="75"/>
      <c r="L32" s="76"/>
      <c r="M32" s="77"/>
      <c r="N32" s="78"/>
      <c r="O32" s="78"/>
      <c r="P32" s="78"/>
      <c r="Q32" s="78"/>
      <c r="R32" s="78"/>
      <c r="S32" s="79"/>
      <c r="T32" s="79"/>
      <c r="U32" s="79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</row>
    <row r="33" spans="1:64" ht="9.75" customHeight="1">
      <c r="N33" s="80"/>
      <c r="P33" s="62"/>
      <c r="Q33" s="81"/>
      <c r="R33" s="82"/>
      <c r="V33" s="65"/>
      <c r="W33" s="67"/>
      <c r="X33" s="67"/>
      <c r="Y33" s="67"/>
      <c r="Z33" s="73"/>
      <c r="AC33" s="83"/>
      <c r="AD33" s="84"/>
      <c r="AE33" s="84"/>
      <c r="AF33" s="85"/>
      <c r="AG33" s="84"/>
      <c r="AH33" s="84"/>
      <c r="AI33" s="83"/>
      <c r="AJ33" s="86"/>
      <c r="AK33" s="86"/>
      <c r="AL33" s="83"/>
      <c r="AM33" s="84"/>
      <c r="AN33" s="84"/>
      <c r="AO33" s="85"/>
      <c r="AP33" s="85"/>
      <c r="AQ33" s="85"/>
      <c r="AR33" s="85"/>
    </row>
    <row r="34" spans="1:64" ht="13.5" customHeight="1">
      <c r="C34" s="128" t="s">
        <v>56</v>
      </c>
      <c r="D34" s="128"/>
      <c r="E34" s="128"/>
      <c r="F34" s="128"/>
      <c r="G34" s="128"/>
      <c r="H34" s="87"/>
      <c r="I34" s="87"/>
      <c r="J34" s="128" t="s">
        <v>57</v>
      </c>
      <c r="K34" s="128"/>
      <c r="L34" s="128"/>
      <c r="M34" s="128"/>
      <c r="N34" s="128"/>
      <c r="O34" s="128"/>
      <c r="P34" s="128"/>
      <c r="Q34" s="128"/>
      <c r="R34" s="82"/>
      <c r="V34" s="65"/>
      <c r="W34" s="67"/>
      <c r="X34" s="67"/>
      <c r="Y34" s="67"/>
      <c r="Z34" s="73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</row>
    <row r="35" spans="1:64" ht="15" customHeight="1">
      <c r="A35" s="33"/>
      <c r="B35" s="33"/>
      <c r="C35" s="125" t="s">
        <v>58</v>
      </c>
      <c r="D35" s="125"/>
      <c r="E35" s="125"/>
      <c r="F35" s="125" t="s">
        <v>59</v>
      </c>
      <c r="G35" s="125" t="s">
        <v>60</v>
      </c>
      <c r="H35" s="89"/>
      <c r="I35" s="89"/>
      <c r="J35" s="120" t="s">
        <v>61</v>
      </c>
      <c r="K35" s="120"/>
      <c r="L35" s="120" t="s">
        <v>62</v>
      </c>
      <c r="M35" s="120"/>
      <c r="N35" s="120" t="s">
        <v>63</v>
      </c>
      <c r="O35" s="120"/>
      <c r="P35" s="120" t="s">
        <v>64</v>
      </c>
      <c r="Q35" s="120"/>
      <c r="R35" s="90"/>
      <c r="S35" s="90"/>
      <c r="T35" s="90"/>
      <c r="U35" s="91"/>
      <c r="V35" s="33"/>
      <c r="W35" s="33"/>
      <c r="X35" s="33"/>
      <c r="Y35" s="33"/>
      <c r="Z35" s="33"/>
      <c r="AA35" s="33"/>
      <c r="AB35" s="33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</row>
    <row r="36" spans="1:64">
      <c r="A36" s="33"/>
      <c r="B36" s="33"/>
      <c r="C36" s="125"/>
      <c r="D36" s="125"/>
      <c r="E36" s="125"/>
      <c r="F36" s="125"/>
      <c r="G36" s="125"/>
      <c r="H36" s="89"/>
      <c r="I36" s="89"/>
      <c r="J36" s="121">
        <f>AM29</f>
        <v>36119.33972125435</v>
      </c>
      <c r="K36" s="121"/>
      <c r="L36" s="121">
        <f>AX29</f>
        <v>6501.4811498257823</v>
      </c>
      <c r="M36" s="121"/>
      <c r="N36" s="121">
        <f>AT29</f>
        <v>3008.1214285714286</v>
      </c>
      <c r="O36" s="121"/>
      <c r="P36" s="121">
        <f>BA29</f>
        <v>21270</v>
      </c>
      <c r="Q36" s="121"/>
      <c r="R36" s="90"/>
      <c r="S36" s="90"/>
      <c r="T36" s="90"/>
      <c r="U36" s="90"/>
      <c r="V36" s="92"/>
      <c r="W36" s="82"/>
      <c r="X36" s="82"/>
      <c r="Y36" s="82"/>
      <c r="Z36" s="82"/>
      <c r="AA36" s="82"/>
      <c r="AB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</row>
    <row r="37" spans="1:64" ht="15" customHeight="1">
      <c r="A37" s="33"/>
      <c r="B37" s="33"/>
      <c r="C37" s="119" t="s">
        <v>65</v>
      </c>
      <c r="D37" s="119"/>
      <c r="E37" s="119"/>
      <c r="F37" s="93">
        <f>I4</f>
        <v>50</v>
      </c>
      <c r="G37" s="94">
        <f>F37*C4</f>
        <v>150</v>
      </c>
      <c r="H37" s="95"/>
      <c r="I37" s="95"/>
      <c r="J37" s="124" t="s">
        <v>66</v>
      </c>
      <c r="K37" s="124"/>
      <c r="L37" s="120" t="s">
        <v>67</v>
      </c>
      <c r="M37" s="120"/>
      <c r="N37" s="120" t="s">
        <v>68</v>
      </c>
      <c r="O37" s="120"/>
      <c r="P37" s="120" t="s">
        <v>20</v>
      </c>
      <c r="Q37" s="120"/>
      <c r="R37" s="90"/>
      <c r="S37" s="90"/>
      <c r="T37" s="90"/>
      <c r="U37" s="90"/>
      <c r="V37" s="82"/>
      <c r="W37" s="82"/>
      <c r="X37" s="82"/>
      <c r="Y37" s="82"/>
      <c r="Z37" s="82"/>
      <c r="AA37" s="82"/>
      <c r="AB37" s="82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</row>
    <row r="38" spans="1:64">
      <c r="A38" s="33"/>
      <c r="B38" s="33"/>
      <c r="C38" s="119" t="s">
        <v>69</v>
      </c>
      <c r="D38" s="119"/>
      <c r="E38" s="119"/>
      <c r="F38" s="93">
        <f>G38/C4</f>
        <v>20</v>
      </c>
      <c r="G38" s="94">
        <f>F4</f>
        <v>60</v>
      </c>
      <c r="H38" s="95"/>
      <c r="I38" s="95"/>
      <c r="J38" s="121">
        <f>0</f>
        <v>0</v>
      </c>
      <c r="K38" s="121"/>
      <c r="L38" s="121">
        <f>AU29</f>
        <v>2427.8121428571426</v>
      </c>
      <c r="M38" s="121"/>
      <c r="N38" s="121">
        <f>AZ29</f>
        <v>2911.9249999999997</v>
      </c>
      <c r="O38" s="121"/>
      <c r="P38" s="121">
        <f>AY29</f>
        <v>0</v>
      </c>
      <c r="Q38" s="121"/>
      <c r="R38" s="90"/>
      <c r="S38" s="90"/>
      <c r="T38" s="90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</row>
    <row r="39" spans="1:64">
      <c r="A39" s="33"/>
      <c r="B39" s="33"/>
      <c r="C39" s="119" t="s">
        <v>70</v>
      </c>
      <c r="D39" s="119"/>
      <c r="E39" s="119"/>
      <c r="F39" s="97">
        <v>0</v>
      </c>
      <c r="G39" s="98">
        <f>O4</f>
        <v>60</v>
      </c>
      <c r="H39" s="95"/>
      <c r="I39" s="95"/>
      <c r="J39" s="120" t="s">
        <v>71</v>
      </c>
      <c r="K39" s="120"/>
      <c r="L39" s="121">
        <f>BB29</f>
        <v>36119.33972125435</v>
      </c>
      <c r="M39" s="121"/>
      <c r="N39" s="121"/>
      <c r="O39" s="121"/>
      <c r="P39" s="121"/>
      <c r="Q39" s="121"/>
      <c r="R39" s="33"/>
      <c r="S39" s="73"/>
      <c r="T39" s="73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33"/>
      <c r="AK39" s="33"/>
      <c r="AL39" s="33"/>
      <c r="AM39" s="33"/>
      <c r="AN39" s="33"/>
      <c r="AO39" s="33"/>
      <c r="AP39" s="33"/>
      <c r="AQ39" s="33"/>
      <c r="AR39" s="33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</row>
    <row r="40" spans="1:64">
      <c r="A40" s="33"/>
      <c r="B40" s="33"/>
      <c r="C40" s="122" t="s">
        <v>72</v>
      </c>
      <c r="D40" s="122"/>
      <c r="E40" s="122"/>
      <c r="F40" s="99">
        <v>0</v>
      </c>
      <c r="G40" s="100">
        <f>L4</f>
        <v>200</v>
      </c>
      <c r="H40" s="123"/>
      <c r="I40" s="123"/>
      <c r="J40" s="123"/>
      <c r="K40" s="123"/>
      <c r="L40" s="123"/>
      <c r="M40" s="123"/>
      <c r="N40" s="82"/>
      <c r="O40" s="101"/>
      <c r="P40" s="73"/>
      <c r="Q40" s="73"/>
      <c r="R40" s="33"/>
      <c r="S40" s="90"/>
      <c r="T40" s="90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33"/>
      <c r="AK40" s="33"/>
      <c r="AL40" s="33"/>
      <c r="AM40" s="33"/>
      <c r="AN40" s="33"/>
      <c r="AO40" s="102"/>
      <c r="AP40" s="102"/>
      <c r="AQ40" s="102"/>
      <c r="AR40" s="10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</row>
    <row r="41" spans="1:64" ht="3.75" customHeight="1">
      <c r="A41" s="82"/>
      <c r="B41" s="82"/>
      <c r="H41" s="82"/>
      <c r="N41" s="82"/>
      <c r="O41" s="80"/>
      <c r="P41" s="73"/>
      <c r="Q41" s="82"/>
      <c r="R41" s="103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  <c r="BH41" s="82"/>
      <c r="BI41" s="82"/>
      <c r="BJ41" s="82"/>
      <c r="BK41" s="82"/>
      <c r="BL41" s="82"/>
    </row>
    <row r="42" spans="1:64" ht="15" customHeight="1">
      <c r="A42" s="82"/>
      <c r="B42" s="82"/>
      <c r="C42" s="115" t="s">
        <v>73</v>
      </c>
      <c r="D42" s="115"/>
      <c r="E42" s="115"/>
      <c r="F42" s="104" t="s">
        <v>74</v>
      </c>
      <c r="G42" s="105">
        <f>N29</f>
        <v>7000</v>
      </c>
      <c r="H42" s="82"/>
      <c r="I42" s="116"/>
      <c r="J42" s="116"/>
      <c r="K42" s="116"/>
      <c r="L42" s="116"/>
      <c r="M42" s="116"/>
      <c r="N42" s="82"/>
      <c r="O42" s="82"/>
      <c r="P42" s="82"/>
      <c r="Q42" s="82"/>
      <c r="R42" s="106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</row>
    <row r="43" spans="1:64">
      <c r="A43" s="82"/>
      <c r="B43" s="82"/>
      <c r="C43" s="115"/>
      <c r="D43" s="115"/>
      <c r="E43" s="115"/>
      <c r="F43" s="104" t="s">
        <v>74</v>
      </c>
      <c r="G43" s="107">
        <f>G42*C4</f>
        <v>21000</v>
      </c>
      <c r="H43" s="82"/>
      <c r="I43" s="116"/>
      <c r="J43" s="116"/>
      <c r="K43" s="116"/>
      <c r="L43" s="116"/>
      <c r="M43" s="116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2"/>
      <c r="BK43" s="82"/>
      <c r="BL43" s="82"/>
    </row>
    <row r="44" spans="1:64">
      <c r="A44" s="82"/>
      <c r="B44" s="82"/>
      <c r="C44" s="115"/>
      <c r="D44" s="115"/>
      <c r="E44" s="115"/>
      <c r="F44" s="104" t="s">
        <v>75</v>
      </c>
      <c r="G44" s="107">
        <f>(N29+F37+F38)*C4</f>
        <v>21210</v>
      </c>
      <c r="H44" s="82"/>
      <c r="I44" s="108"/>
      <c r="J44" s="108"/>
      <c r="K44" s="108"/>
      <c r="L44" s="108"/>
      <c r="M44" s="108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</row>
    <row r="45" spans="1:64" ht="12.7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109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</row>
    <row r="46" spans="1:64" ht="12.7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109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  <c r="BK46" s="82"/>
      <c r="BL46" s="82"/>
    </row>
    <row r="47" spans="1:64" ht="12.75" customHeight="1">
      <c r="A47" s="82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"/>
      <c r="Q47" s="1"/>
      <c r="R47" s="1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</row>
    <row r="48" spans="1:64" ht="12.75" customHeight="1">
      <c r="A48" s="82"/>
      <c r="B48" s="1"/>
      <c r="C48" s="3"/>
      <c r="D48" s="4"/>
      <c r="E48" s="4"/>
      <c r="F48" s="4"/>
      <c r="G48" s="4"/>
      <c r="H48" s="4"/>
      <c r="I48" s="4"/>
      <c r="J48" s="4"/>
      <c r="K48" s="4"/>
      <c r="L48" s="4"/>
      <c r="M48" s="2"/>
      <c r="N48" s="2"/>
      <c r="O48" s="2"/>
      <c r="P48" s="1"/>
      <c r="Q48" s="1"/>
      <c r="R48" s="1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</row>
    <row r="49" spans="1:64" ht="12.75" customHeight="1">
      <c r="A49" s="82"/>
      <c r="B49" s="1"/>
      <c r="C49" s="5"/>
      <c r="D49" s="4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1"/>
      <c r="Q49" s="1"/>
      <c r="R49" s="1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</row>
    <row r="50" spans="1:64" ht="12.75" customHeight="1">
      <c r="A50" s="82"/>
      <c r="B50" s="1"/>
      <c r="C50" s="2"/>
      <c r="D50" s="2"/>
      <c r="E50" s="117"/>
      <c r="F50" s="117"/>
      <c r="G50" s="117"/>
      <c r="H50" s="2"/>
      <c r="I50" s="2"/>
      <c r="J50" s="2"/>
      <c r="K50" s="2"/>
      <c r="L50" s="2"/>
      <c r="M50" s="2"/>
      <c r="N50" s="2"/>
      <c r="O50" s="2"/>
      <c r="P50" s="1"/>
      <c r="Q50" s="1"/>
      <c r="R50" s="1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</row>
    <row r="51" spans="1:64" ht="18" customHeight="1">
      <c r="A51" s="82"/>
      <c r="B51" s="1"/>
      <c r="C51" s="2"/>
      <c r="D51" s="2"/>
      <c r="E51" s="118"/>
      <c r="F51" s="118"/>
      <c r="G51" s="118"/>
      <c r="H51" s="118"/>
      <c r="I51" s="118"/>
      <c r="J51" s="2"/>
      <c r="K51" s="2"/>
      <c r="L51" s="2"/>
      <c r="M51" s="2"/>
      <c r="N51" s="2"/>
      <c r="O51" s="2"/>
      <c r="P51" s="1"/>
      <c r="Q51" s="1"/>
      <c r="R51" s="1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</row>
    <row r="52" spans="1:64" ht="21" customHeight="1">
      <c r="A52" s="82"/>
      <c r="B52" s="1"/>
      <c r="C52" s="2"/>
      <c r="D52" s="2"/>
      <c r="E52" s="114"/>
      <c r="F52" s="114"/>
      <c r="G52" s="114"/>
      <c r="H52" s="114"/>
      <c r="I52" s="2"/>
      <c r="J52" s="2"/>
      <c r="K52" s="2"/>
      <c r="L52" s="2"/>
      <c r="M52" s="2"/>
      <c r="N52" s="2"/>
      <c r="O52" s="2"/>
      <c r="P52" s="1"/>
      <c r="Q52" s="1"/>
      <c r="R52" s="1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</row>
    <row r="53" spans="1:64" ht="21" customHeight="1">
      <c r="A53" s="82"/>
      <c r="B53" s="1"/>
      <c r="C53" s="2"/>
      <c r="D53" s="2"/>
      <c r="E53" s="114"/>
      <c r="F53" s="114"/>
      <c r="G53" s="114"/>
      <c r="H53" s="2"/>
      <c r="I53" s="2"/>
      <c r="J53" s="2"/>
      <c r="K53" s="2"/>
      <c r="L53" s="2"/>
      <c r="M53" s="2"/>
      <c r="N53" s="2"/>
      <c r="O53" s="2"/>
      <c r="P53" s="1"/>
      <c r="Q53" s="1"/>
      <c r="R53" s="1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</row>
    <row r="54" spans="1:64" ht="20.25" customHeight="1">
      <c r="A54" s="82"/>
      <c r="B54" s="1"/>
      <c r="C54" s="2"/>
      <c r="D54" s="2"/>
      <c r="E54" s="3"/>
      <c r="F54" s="4"/>
      <c r="G54" s="4"/>
      <c r="H54" s="2"/>
      <c r="I54" s="2"/>
      <c r="J54" s="2"/>
      <c r="K54" s="2"/>
      <c r="L54" s="2"/>
      <c r="M54" s="2"/>
      <c r="N54" s="2"/>
      <c r="O54" s="2"/>
      <c r="P54" s="1"/>
      <c r="Q54" s="1"/>
      <c r="R54" s="1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  <c r="BK54" s="82"/>
      <c r="BL54" s="82"/>
    </row>
    <row r="55" spans="1:64" ht="12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109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</row>
    <row r="56" spans="1:64" ht="12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109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</row>
    <row r="57" spans="1:64" ht="8.25" customHeight="1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1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  <c r="BJ57" s="110"/>
      <c r="BK57" s="110"/>
      <c r="BL57" s="110"/>
    </row>
    <row r="58" spans="1:64" ht="12.75" customHeight="1"/>
    <row r="59" spans="1:64" ht="12.75" customHeight="1"/>
    <row r="60" spans="1:64" ht="12.75" customHeight="1"/>
    <row r="61" spans="1:64" ht="12.75" customHeight="1"/>
    <row r="62" spans="1:64" ht="12.75" customHeight="1"/>
    <row r="63" spans="1:64" ht="12.75" customHeight="1"/>
    <row r="64" spans="1: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</sheetData>
  <sheetProtection selectLockedCells="1"/>
  <mergeCells count="81">
    <mergeCell ref="E1:F2"/>
    <mergeCell ref="G1:J2"/>
    <mergeCell ref="K1:N2"/>
    <mergeCell ref="AA1:AO3"/>
    <mergeCell ref="C3:D3"/>
    <mergeCell ref="E3:J3"/>
    <mergeCell ref="AA4:AR5"/>
    <mergeCell ref="AS4:BB6"/>
    <mergeCell ref="N6:O6"/>
    <mergeCell ref="P6:U6"/>
    <mergeCell ref="V6:W6"/>
    <mergeCell ref="X6:Y6"/>
    <mergeCell ref="AA6:AC6"/>
    <mergeCell ref="AD6:AF6"/>
    <mergeCell ref="AG6:AI6"/>
    <mergeCell ref="AJ6:AL6"/>
    <mergeCell ref="AM6:AO6"/>
    <mergeCell ref="AP6:AR6"/>
    <mergeCell ref="E7:I7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B29:L29"/>
    <mergeCell ref="P29:Q29"/>
    <mergeCell ref="R29:S29"/>
    <mergeCell ref="T29:U29"/>
    <mergeCell ref="V29:W29"/>
    <mergeCell ref="X29:Y29"/>
    <mergeCell ref="C34:G34"/>
    <mergeCell ref="J34:Q34"/>
    <mergeCell ref="C35:E36"/>
    <mergeCell ref="F35:F36"/>
    <mergeCell ref="G35:G36"/>
    <mergeCell ref="J35:K35"/>
    <mergeCell ref="L35:M35"/>
    <mergeCell ref="N35:O35"/>
    <mergeCell ref="P35:Q35"/>
    <mergeCell ref="J36:K36"/>
    <mergeCell ref="L36:M36"/>
    <mergeCell ref="N36:O36"/>
    <mergeCell ref="P36:Q36"/>
    <mergeCell ref="C37:E37"/>
    <mergeCell ref="J37:K37"/>
    <mergeCell ref="L37:M37"/>
    <mergeCell ref="N37:O37"/>
    <mergeCell ref="P37:Q37"/>
    <mergeCell ref="C38:E38"/>
    <mergeCell ref="J38:K38"/>
    <mergeCell ref="L38:M38"/>
    <mergeCell ref="N38:O38"/>
    <mergeCell ref="P38:Q38"/>
    <mergeCell ref="C39:E39"/>
    <mergeCell ref="J39:K39"/>
    <mergeCell ref="L39:Q39"/>
    <mergeCell ref="C40:E40"/>
    <mergeCell ref="H40:M40"/>
    <mergeCell ref="E52:H52"/>
    <mergeCell ref="E53:G53"/>
    <mergeCell ref="C42:E44"/>
    <mergeCell ref="I42:M42"/>
    <mergeCell ref="I43:M43"/>
    <mergeCell ref="E50:G50"/>
    <mergeCell ref="E51:I51"/>
  </mergeCells>
  <pageMargins left="0" right="0" top="0" bottom="0" header="0.51180555555555496" footer="0.51180555555555496"/>
  <pageSetup paperSize="9" firstPageNumber="0" orientation="portrait" horizontalDpi="300" verticalDpi="300" r:id="rId1"/>
  <colBreaks count="1" manualBreakCount="1">
    <brk id="22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65B2-9DED-4A7F-8898-3522BE535557}">
  <dimension ref="B1:Q34"/>
  <sheetViews>
    <sheetView workbookViewId="0">
      <selection activeCell="S10" sqref="S10"/>
    </sheetView>
  </sheetViews>
  <sheetFormatPr defaultRowHeight="12.75"/>
  <sheetData>
    <row r="1" spans="2:17"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</row>
    <row r="2" spans="2:17"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</row>
    <row r="3" spans="2:17"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</row>
    <row r="4" spans="2:17"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</row>
    <row r="5" spans="2:17"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</row>
    <row r="6" spans="2:17"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</row>
    <row r="7" spans="2:17"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</row>
    <row r="8" spans="2:17"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</row>
    <row r="9" spans="2:17"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</row>
    <row r="10" spans="2:17"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</row>
    <row r="11" spans="2:17"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</row>
    <row r="12" spans="2:17"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</row>
    <row r="13" spans="2:17"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</row>
    <row r="14" spans="2:17"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</row>
    <row r="15" spans="2:17"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</row>
    <row r="16" spans="2:17"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</row>
    <row r="17" spans="2:17"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</row>
    <row r="18" spans="2:17"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</row>
    <row r="19" spans="2:17"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</row>
    <row r="20" spans="2:17"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</row>
    <row r="21" spans="2:17"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</row>
    <row r="22" spans="2:17"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</row>
    <row r="23" spans="2:17"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</row>
    <row r="24" spans="2:17"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</row>
    <row r="25" spans="2:17"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</row>
    <row r="26" spans="2:17"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</row>
    <row r="27" spans="2:17"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</row>
    <row r="28" spans="2:17"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</row>
    <row r="29" spans="2:17"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</row>
    <row r="30" spans="2:17"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</row>
    <row r="31" spans="2:17"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</row>
    <row r="32" spans="2:17"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</row>
    <row r="33" spans="2:17"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</row>
    <row r="34" spans="2:17"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</row>
  </sheetData>
  <sheetProtection algorithmName="SHA-512" hashValue="yUJG6kns3gMTXRoWsg0TKQcMrb0TYuYvB6xc1+bJAFcTHUT7Ydq/hg1tQKsH8YapFtppIarx98s4NPSY2s7M3g==" saltValue="uLc5Jf436KQdNPluMkmgmQ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Custo Processo Importação</vt:lpstr>
      <vt:lpstr>Agilize a emissão da sua NF-e</vt:lpstr>
      <vt:lpstr>'Custo Processo Importação'!Print_Area_0</vt:lpstr>
      <vt:lpstr>'Custo Processo Importação'!Print_Area_0_0</vt:lpstr>
      <vt:lpstr>'Custo Processo Importação'!Print_Area_0_0_0</vt:lpstr>
      <vt:lpstr>'Custo Processo Importação'!Print_Area_0_0_0_0</vt:lpstr>
      <vt:lpstr>'Custo Processo Importação'!Print_Area_0_0_0_0_0</vt:lpstr>
      <vt:lpstr>'Custo Processo Importação'!Print_Area_0_0_0_0_0_0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Vitória Régia</dc:creator>
  <dc:description/>
  <cp:lastModifiedBy>Vitória Régia</cp:lastModifiedBy>
  <cp:revision>1</cp:revision>
  <dcterms:created xsi:type="dcterms:W3CDTF">2019-08-28T15:06:11Z</dcterms:created>
  <dcterms:modified xsi:type="dcterms:W3CDTF">2019-08-28T15:06:12Z</dcterms:modified>
  <dc:language>pt-BR</dc:language>
</cp:coreProperties>
</file>