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reshwaysdispatch\Desktop\Dispatch Check Sheets\"/>
    </mc:Choice>
  </mc:AlternateContent>
  <xr:revisionPtr revIDLastSave="0" documentId="13_ncr:1_{3D50FB17-B51D-4352-87B8-9DEB96307368}" xr6:coauthVersionLast="47" xr6:coauthVersionMax="47" xr10:uidLastSave="{00000000-0000-0000-0000-000000000000}"/>
  <bookViews>
    <workbookView xWindow="-120" yWindow="-120" windowWidth="21840" windowHeight="13290" xr2:uid="{00000000-000D-0000-FFFF-FFFF00000000}"/>
  </bookViews>
  <sheets>
    <sheet name="Lidl" sheetId="2" r:id="rId1"/>
    <sheet name="Lidl SORs" sheetId="10" r:id="rId2"/>
    <sheet name="Aldi" sheetId="15" r:id="rId3"/>
    <sheet name="Aldi SORs" sheetId="11" r:id="rId4"/>
    <sheet name="Aldi PULL FORWARD" sheetId="16" r:id="rId5"/>
    <sheet name="Aldi DISPATCH" sheetId="17" r:id="rId6"/>
    <sheet name="Tesco" sheetId="13" r:id="rId7"/>
    <sheet name="Tesco SORs" sheetId="14" r:id="rId8"/>
  </sheets>
  <definedNames>
    <definedName name="_xlnm.Print_Area" localSheetId="6">Tesco!$A$1:$I$37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16" i="15" l="1"/>
  <c r="AF16" i="15"/>
  <c r="R3" i="17"/>
  <c r="B16" i="15" s="1"/>
  <c r="Q3" i="17"/>
  <c r="P3" i="17"/>
  <c r="O3" i="17"/>
  <c r="AB16" i="15" s="1"/>
  <c r="N3" i="17"/>
  <c r="K16" i="15" s="1"/>
  <c r="M3" i="17"/>
  <c r="T16" i="15" s="1"/>
  <c r="L3" i="17"/>
  <c r="X16" i="15" s="1"/>
  <c r="K3" i="17"/>
  <c r="P16" i="15" s="1"/>
  <c r="J3" i="17"/>
  <c r="I3" i="17"/>
  <c r="F16" i="15" s="1"/>
  <c r="AJ15" i="15"/>
  <c r="AF15" i="15"/>
  <c r="J3" i="16"/>
  <c r="K3" i="16"/>
  <c r="P15" i="15" s="1"/>
  <c r="L3" i="16"/>
  <c r="X15" i="15" s="1"/>
  <c r="M3" i="16"/>
  <c r="T15" i="15" s="1"/>
  <c r="N3" i="16"/>
  <c r="K15" i="15" s="1"/>
  <c r="O3" i="16"/>
  <c r="AB15" i="15" s="1"/>
  <c r="P3" i="16"/>
  <c r="Q3" i="16"/>
  <c r="R3" i="16"/>
  <c r="B15" i="15" s="1"/>
  <c r="I3" i="16"/>
  <c r="F15" i="15" s="1"/>
  <c r="AJ10" i="15"/>
  <c r="AF10" i="15"/>
  <c r="AJ4" i="15"/>
  <c r="AF4" i="15"/>
  <c r="A3" i="15"/>
  <c r="L3" i="11"/>
  <c r="B4" i="15" s="1"/>
  <c r="B5" i="15" s="1"/>
  <c r="L23" i="11"/>
  <c r="B10" i="15" s="1"/>
  <c r="D11" i="15" s="1"/>
  <c r="M48" i="10"/>
  <c r="J19" i="2" s="1"/>
  <c r="M33" i="10"/>
  <c r="J14" i="2" s="1"/>
  <c r="M18" i="10"/>
  <c r="J9" i="2" s="1"/>
  <c r="M3" i="10"/>
  <c r="J4" i="2" s="1"/>
  <c r="C1" i="13"/>
  <c r="D36" i="13"/>
  <c r="B36" i="13"/>
  <c r="A36" i="13"/>
  <c r="D35" i="13"/>
  <c r="B35" i="13"/>
  <c r="A35" i="13"/>
  <c r="D34" i="13"/>
  <c r="B34" i="13"/>
  <c r="A34" i="13"/>
  <c r="D33" i="13"/>
  <c r="B33" i="13"/>
  <c r="A33" i="13"/>
  <c r="D32" i="13"/>
  <c r="B32" i="13"/>
  <c r="A32" i="13"/>
  <c r="D31" i="13"/>
  <c r="B31" i="13"/>
  <c r="A31" i="13"/>
  <c r="D30" i="13"/>
  <c r="B30" i="13"/>
  <c r="A30" i="13"/>
  <c r="D29" i="13"/>
  <c r="B29" i="13"/>
  <c r="A29" i="13"/>
  <c r="D28" i="13"/>
  <c r="B28" i="13"/>
  <c r="A28" i="13"/>
  <c r="D27" i="13"/>
  <c r="B27" i="13"/>
  <c r="A27" i="13"/>
  <c r="D26" i="13"/>
  <c r="B26" i="13"/>
  <c r="A26" i="13"/>
  <c r="D25" i="13"/>
  <c r="B25" i="13"/>
  <c r="A25" i="13"/>
  <c r="D24" i="13"/>
  <c r="B24" i="13"/>
  <c r="A24" i="13"/>
  <c r="D23" i="13"/>
  <c r="B23" i="13"/>
  <c r="A23" i="13"/>
  <c r="D22" i="13"/>
  <c r="B22" i="13"/>
  <c r="A22" i="13"/>
  <c r="D21" i="13"/>
  <c r="B21" i="13"/>
  <c r="A21" i="13"/>
  <c r="D20" i="13"/>
  <c r="B20" i="13"/>
  <c r="A20" i="13"/>
  <c r="D19" i="13"/>
  <c r="B19" i="13"/>
  <c r="A19" i="13"/>
  <c r="D18" i="13"/>
  <c r="B18" i="13"/>
  <c r="A18" i="13"/>
  <c r="D17" i="13"/>
  <c r="B17" i="13"/>
  <c r="A17" i="13"/>
  <c r="D16" i="13"/>
  <c r="B16" i="13"/>
  <c r="A16" i="13"/>
  <c r="D15" i="13"/>
  <c r="B15" i="13"/>
  <c r="A15" i="13"/>
  <c r="D14" i="13"/>
  <c r="B14" i="13"/>
  <c r="A14" i="13"/>
  <c r="D13" i="13"/>
  <c r="B13" i="13"/>
  <c r="A13" i="13"/>
  <c r="D12" i="13"/>
  <c r="B12" i="13"/>
  <c r="A12" i="13"/>
  <c r="D11" i="13"/>
  <c r="B11" i="13"/>
  <c r="A11" i="13"/>
  <c r="D10" i="13"/>
  <c r="B10" i="13"/>
  <c r="A10" i="13"/>
  <c r="D9" i="13"/>
  <c r="B9" i="13"/>
  <c r="A9" i="13"/>
  <c r="D8" i="13"/>
  <c r="B8" i="13"/>
  <c r="A8" i="13"/>
  <c r="D7" i="13"/>
  <c r="B7" i="13"/>
  <c r="A7" i="13"/>
  <c r="D6" i="13"/>
  <c r="B6" i="13"/>
  <c r="A6" i="13"/>
  <c r="D5" i="13"/>
  <c r="B5" i="13"/>
  <c r="A5" i="13"/>
  <c r="D4" i="13"/>
  <c r="B4" i="13"/>
  <c r="A4" i="13"/>
  <c r="B11" i="15" l="1"/>
  <c r="C11" i="15" s="1"/>
  <c r="D5" i="15"/>
  <c r="C5" i="15"/>
  <c r="AJ17" i="15"/>
  <c r="AB17" i="15"/>
  <c r="AF17" i="15"/>
  <c r="F17" i="15"/>
  <c r="X17" i="15"/>
  <c r="P17" i="15"/>
  <c r="K17" i="15"/>
  <c r="T17" i="15"/>
  <c r="B17" i="15"/>
  <c r="J10" i="2"/>
  <c r="K10" i="2" s="1"/>
  <c r="L10" i="2"/>
  <c r="L5" i="2"/>
  <c r="J5" i="2"/>
  <c r="K5" i="2" s="1"/>
  <c r="L15" i="2"/>
  <c r="J15" i="2"/>
  <c r="K15" i="2" s="1"/>
  <c r="L20" i="2"/>
  <c r="J20" i="2"/>
  <c r="K20" i="2" s="1"/>
  <c r="L48" i="10"/>
  <c r="L33" i="10"/>
  <c r="L18" i="10"/>
  <c r="L3" i="10"/>
  <c r="D23" i="11"/>
  <c r="E23" i="11"/>
  <c r="P10" i="15" s="1"/>
  <c r="F23" i="11"/>
  <c r="X10" i="15" s="1"/>
  <c r="G23" i="11"/>
  <c r="T10" i="15" s="1"/>
  <c r="H23" i="11"/>
  <c r="K10" i="15" s="1"/>
  <c r="K11" i="15" s="1"/>
  <c r="I23" i="11"/>
  <c r="AB10" i="15" s="1"/>
  <c r="J23" i="11"/>
  <c r="K23" i="11"/>
  <c r="C23" i="11"/>
  <c r="D3" i="11"/>
  <c r="E3" i="11"/>
  <c r="P4" i="15" s="1"/>
  <c r="P5" i="15" s="1"/>
  <c r="F3" i="11"/>
  <c r="X4" i="15" s="1"/>
  <c r="G3" i="11"/>
  <c r="T4" i="15" s="1"/>
  <c r="H3" i="11"/>
  <c r="K4" i="15" s="1"/>
  <c r="K5" i="15" s="1"/>
  <c r="I3" i="11"/>
  <c r="AB4" i="15" s="1"/>
  <c r="J3" i="11"/>
  <c r="K3" i="11"/>
  <c r="C3" i="11"/>
  <c r="F4" i="15" s="1"/>
  <c r="D48" i="10"/>
  <c r="E48" i="10"/>
  <c r="F48" i="10"/>
  <c r="G48" i="10"/>
  <c r="H48" i="10"/>
  <c r="I48" i="10"/>
  <c r="J48" i="10"/>
  <c r="K48" i="10"/>
  <c r="C48" i="10"/>
  <c r="D33" i="10"/>
  <c r="E33" i="10"/>
  <c r="F33" i="10"/>
  <c r="G33" i="10"/>
  <c r="H33" i="10"/>
  <c r="I33" i="10"/>
  <c r="J33" i="10"/>
  <c r="K33" i="10"/>
  <c r="C33" i="10"/>
  <c r="D18" i="10"/>
  <c r="E18" i="10"/>
  <c r="F18" i="10"/>
  <c r="G18" i="10"/>
  <c r="H18" i="10"/>
  <c r="I18" i="10"/>
  <c r="J18" i="10"/>
  <c r="K18" i="10"/>
  <c r="C18" i="10"/>
  <c r="D3" i="10"/>
  <c r="E3" i="10"/>
  <c r="F3" i="10"/>
  <c r="G3" i="10"/>
  <c r="H3" i="10"/>
  <c r="N4" i="2" s="1"/>
  <c r="Q5" i="2" s="1"/>
  <c r="I3" i="10"/>
  <c r="J3" i="10"/>
  <c r="K3" i="10"/>
  <c r="C3" i="10"/>
  <c r="N5" i="2" l="1"/>
  <c r="O5" i="2" s="1"/>
  <c r="AD11" i="15"/>
  <c r="AB11" i="15"/>
  <c r="AC11" i="15" s="1"/>
  <c r="Z11" i="15"/>
  <c r="X11" i="15"/>
  <c r="Y11" i="15" s="1"/>
  <c r="AD5" i="15"/>
  <c r="AB5" i="15"/>
  <c r="AC5" i="15" s="1"/>
  <c r="Z5" i="15"/>
  <c r="X5" i="15"/>
  <c r="Y5" i="15" s="1"/>
  <c r="V11" i="15"/>
  <c r="T11" i="15"/>
  <c r="U11" i="15" s="1"/>
  <c r="R11" i="15"/>
  <c r="P11" i="15"/>
  <c r="Q11" i="15" s="1"/>
  <c r="V5" i="15"/>
  <c r="T5" i="15"/>
  <c r="U5" i="15" s="1"/>
  <c r="R5" i="15"/>
  <c r="Q5" i="15"/>
  <c r="F10" i="15"/>
  <c r="AF5" i="15"/>
  <c r="AG5" i="15" s="1"/>
  <c r="AH5" i="15"/>
  <c r="AL11" i="15"/>
  <c r="AJ11" i="15"/>
  <c r="AK11" i="15" s="1"/>
  <c r="AA4" i="2"/>
  <c r="AA5" i="2" s="1"/>
  <c r="AB5" i="2" s="1"/>
  <c r="AH11" i="15"/>
  <c r="AF11" i="15"/>
  <c r="AG11" i="15" s="1"/>
  <c r="AE4" i="2"/>
  <c r="AE5" i="2" s="1"/>
  <c r="N14" i="2"/>
  <c r="AL5" i="15"/>
  <c r="AJ5" i="15"/>
  <c r="AK5" i="15" s="1"/>
  <c r="S4" i="2"/>
  <c r="S5" i="2" s="1"/>
  <c r="T5" i="2" s="1"/>
  <c r="N19" i="2"/>
  <c r="N9" i="2"/>
  <c r="B9" i="2"/>
  <c r="AM9" i="2"/>
  <c r="AI9" i="2"/>
  <c r="AM14" i="2"/>
  <c r="B19" i="2"/>
  <c r="AE9" i="2"/>
  <c r="AI14" i="2"/>
  <c r="AM19" i="2"/>
  <c r="AI4" i="2"/>
  <c r="W4" i="2"/>
  <c r="AA9" i="2"/>
  <c r="AE19" i="2"/>
  <c r="AM4" i="2"/>
  <c r="F14" i="2"/>
  <c r="AE14" i="2"/>
  <c r="W9" i="2"/>
  <c r="AA14" i="2"/>
  <c r="F9" i="2"/>
  <c r="B14" i="2"/>
  <c r="AI19" i="2"/>
  <c r="B4" i="2"/>
  <c r="F4" i="2"/>
  <c r="W14" i="2"/>
  <c r="AA19" i="2"/>
  <c r="W19" i="2"/>
  <c r="F19" i="2"/>
  <c r="S14" i="2"/>
  <c r="S9" i="2"/>
  <c r="S19" i="2"/>
  <c r="Q20" i="2" l="1"/>
  <c r="N20" i="2"/>
  <c r="Q15" i="2"/>
  <c r="N15" i="2"/>
  <c r="O15" i="2" s="1"/>
  <c r="P15" i="2" s="1"/>
  <c r="N10" i="2"/>
  <c r="P5" i="2"/>
  <c r="AG10" i="2"/>
  <c r="AE10" i="2"/>
  <c r="AF10" i="2" s="1"/>
  <c r="AK10" i="2"/>
  <c r="AI10" i="2"/>
  <c r="AJ10" i="2" s="1"/>
  <c r="AG15" i="2"/>
  <c r="AE15" i="2"/>
  <c r="AF15" i="2" s="1"/>
  <c r="AK15" i="2"/>
  <c r="AI15" i="2"/>
  <c r="AJ15" i="2" s="1"/>
  <c r="AG20" i="2"/>
  <c r="AE20" i="2"/>
  <c r="AF20" i="2" s="1"/>
  <c r="AK20" i="2"/>
  <c r="AI20" i="2"/>
  <c r="AJ20" i="2" s="1"/>
  <c r="AO20" i="2"/>
  <c r="AM20" i="2"/>
  <c r="AN20" i="2" s="1"/>
  <c r="AO15" i="2"/>
  <c r="AM15" i="2"/>
  <c r="AN15" i="2" s="1"/>
  <c r="AO10" i="2"/>
  <c r="AM10" i="2"/>
  <c r="AN10" i="2" s="1"/>
  <c r="AO5" i="2"/>
  <c r="AM5" i="2"/>
  <c r="AN5" i="2" s="1"/>
  <c r="AK5" i="2"/>
  <c r="AI5" i="2"/>
  <c r="AJ5" i="2" s="1"/>
  <c r="AF5" i="2"/>
  <c r="I11" i="15"/>
  <c r="F11" i="15"/>
  <c r="G11" i="15" s="1"/>
  <c r="H11" i="15" s="1"/>
  <c r="F5" i="15"/>
  <c r="G5" i="15" s="1"/>
  <c r="H5" i="15" s="1"/>
  <c r="N5" i="15"/>
  <c r="N11" i="15"/>
  <c r="AC5" i="2"/>
  <c r="U20" i="2"/>
  <c r="S20" i="2"/>
  <c r="T20" i="2" s="1"/>
  <c r="S10" i="2"/>
  <c r="T10" i="2" s="1"/>
  <c r="U10" i="2"/>
  <c r="AC15" i="2"/>
  <c r="AA15" i="2"/>
  <c r="AB15" i="2" s="1"/>
  <c r="AA10" i="2"/>
  <c r="AB10" i="2" s="1"/>
  <c r="AC10" i="2"/>
  <c r="AC20" i="2"/>
  <c r="AA20" i="2"/>
  <c r="AB20" i="2" s="1"/>
  <c r="W15" i="2"/>
  <c r="X15" i="2" s="1"/>
  <c r="Y15" i="2"/>
  <c r="U15" i="2"/>
  <c r="S15" i="2"/>
  <c r="T15" i="2" s="1"/>
  <c r="Y20" i="2"/>
  <c r="W20" i="2"/>
  <c r="X20" i="2" s="1"/>
  <c r="Y10" i="2"/>
  <c r="W10" i="2"/>
  <c r="X10" i="2" s="1"/>
  <c r="W5" i="2"/>
  <c r="X5" i="2" s="1"/>
  <c r="Y5" i="2"/>
  <c r="U5" i="2"/>
  <c r="F15" i="2"/>
  <c r="G15" i="2" s="1"/>
  <c r="H15" i="2"/>
  <c r="H10" i="2"/>
  <c r="F10" i="2"/>
  <c r="G10" i="2" s="1"/>
  <c r="F5" i="2"/>
  <c r="G5" i="2" s="1"/>
  <c r="H5" i="2"/>
  <c r="H20" i="2"/>
  <c r="F20" i="2"/>
  <c r="G20" i="2" s="1"/>
  <c r="D20" i="2"/>
  <c r="B20" i="2"/>
  <c r="C20" i="2" s="1"/>
  <c r="D15" i="2"/>
  <c r="B15" i="2"/>
  <c r="C15" i="2" s="1"/>
  <c r="D10" i="2"/>
  <c r="B10" i="2"/>
  <c r="C10" i="2" s="1"/>
  <c r="D5" i="2"/>
  <c r="B5" i="2"/>
  <c r="C5" i="2" s="1"/>
  <c r="AM24" i="2"/>
  <c r="AE24" i="2"/>
  <c r="W24" i="2"/>
  <c r="N24" i="2"/>
  <c r="AI24" i="2"/>
  <c r="B24" i="2"/>
  <c r="AA24" i="2"/>
  <c r="F24" i="2"/>
  <c r="B30" i="2"/>
  <c r="B29" i="2"/>
  <c r="S24" i="2"/>
  <c r="J24" i="2"/>
  <c r="O20" i="2" l="1"/>
  <c r="P20" i="2" s="1"/>
  <c r="AD30" i="2" s="1"/>
  <c r="O10" i="2"/>
  <c r="P10" i="2" s="1"/>
  <c r="AG5" i="2"/>
  <c r="V29" i="2" s="1"/>
  <c r="I5" i="15"/>
  <c r="L11" i="15"/>
  <c r="L5" i="15"/>
  <c r="M5" i="15" s="1"/>
  <c r="AD29" i="2"/>
  <c r="B28" i="2"/>
  <c r="Q10" i="2" l="1"/>
  <c r="V30" i="2"/>
  <c r="AL30" i="2" s="1"/>
  <c r="R22" i="15"/>
  <c r="M11" i="15"/>
  <c r="Z22" i="15" l="1"/>
  <c r="AI22" i="15" s="1"/>
</calcChain>
</file>

<file path=xl/sharedStrings.xml><?xml version="1.0" encoding="utf-8"?>
<sst xmlns="http://schemas.openxmlformats.org/spreadsheetml/2006/main" count="215" uniqueCount="117">
  <si>
    <t>Sandwiches 1</t>
  </si>
  <si>
    <t>Sandwiches 2</t>
  </si>
  <si>
    <t>Big Eats</t>
  </si>
  <si>
    <t>Wraps 1</t>
  </si>
  <si>
    <t>Wraps 2</t>
  </si>
  <si>
    <t>P. Wraps</t>
  </si>
  <si>
    <t>Pesto Pasta</t>
  </si>
  <si>
    <t>Tomato Pasta</t>
  </si>
  <si>
    <t>SFC Pasta</t>
  </si>
  <si>
    <t>Nutts Corner</t>
  </si>
  <si>
    <t>Shortage</t>
  </si>
  <si>
    <t>Mullingar</t>
  </si>
  <si>
    <t>Newbridge</t>
  </si>
  <si>
    <t>Charleville</t>
  </si>
  <si>
    <t>Quantity</t>
  </si>
  <si>
    <t>3x Ckn Bacon</t>
  </si>
  <si>
    <t>2x Egg Mayonnaise</t>
  </si>
  <si>
    <t>4x Stuffing Triple</t>
  </si>
  <si>
    <t>3x SFC wrp</t>
  </si>
  <si>
    <t>2x Vegan Falafel</t>
  </si>
  <si>
    <t>6x Ckn Pesto Pasta</t>
  </si>
  <si>
    <t>6x Tmt Basil Pasta</t>
  </si>
  <si>
    <t>3x Half &amp; Half</t>
  </si>
  <si>
    <t>2x BLT</t>
  </si>
  <si>
    <t>3x Ckn Caesar wrp</t>
  </si>
  <si>
    <t xml:space="preserve">2x Ham &amp; Cheese </t>
  </si>
  <si>
    <t>Total Pallets:</t>
  </si>
  <si>
    <t>Total Cases</t>
  </si>
  <si>
    <t>Source no.</t>
  </si>
  <si>
    <t>Description</t>
  </si>
  <si>
    <t>IT002000</t>
  </si>
  <si>
    <t>IT001952</t>
  </si>
  <si>
    <t>IT002565</t>
  </si>
  <si>
    <t>Keyed in by:</t>
  </si>
  <si>
    <t>Nutts Corner:</t>
  </si>
  <si>
    <t>Mullingar:</t>
  </si>
  <si>
    <t>Newbridge:</t>
  </si>
  <si>
    <t>Charleville:</t>
  </si>
  <si>
    <t>Pallets Qty.</t>
  </si>
  <si>
    <t>Packing</t>
  </si>
  <si>
    <t>Picking</t>
  </si>
  <si>
    <t>Loading</t>
  </si>
  <si>
    <t>6x SF Ckn Pasta</t>
  </si>
  <si>
    <t>Tesco Check Sheet</t>
  </si>
  <si>
    <t>3x Triple Sandwich</t>
  </si>
  <si>
    <t>2x Cajun Ckn sw</t>
  </si>
  <si>
    <t>2x Sweet Chilli Wrp</t>
  </si>
  <si>
    <t>Reviewed by:</t>
  </si>
  <si>
    <t>Cork</t>
  </si>
  <si>
    <t>Pull Forw.</t>
  </si>
  <si>
    <t>Sandwiches x9</t>
  </si>
  <si>
    <t>NAAS</t>
  </si>
  <si>
    <t>101481</t>
  </si>
  <si>
    <t>101482</t>
  </si>
  <si>
    <t>101044</t>
  </si>
  <si>
    <t>101484</t>
  </si>
  <si>
    <t>101420</t>
  </si>
  <si>
    <t>101422</t>
  </si>
  <si>
    <t>101483</t>
  </si>
  <si>
    <t>101480</t>
  </si>
  <si>
    <t>NEWBRIDGE</t>
  </si>
  <si>
    <t>NUTTS CORNER</t>
  </si>
  <si>
    <t>MULLINGAR</t>
  </si>
  <si>
    <t>CHARLEVILLE</t>
  </si>
  <si>
    <t>101418</t>
  </si>
  <si>
    <t>CORK</t>
  </si>
  <si>
    <t>100215</t>
  </si>
  <si>
    <t>101439</t>
  </si>
  <si>
    <t>101527</t>
  </si>
  <si>
    <t>101546</t>
  </si>
  <si>
    <t>101679</t>
  </si>
  <si>
    <t>101691</t>
  </si>
  <si>
    <t>101690</t>
  </si>
  <si>
    <t>SOR Number</t>
  </si>
  <si>
    <t>DATE</t>
  </si>
  <si>
    <t>101680</t>
  </si>
  <si>
    <t>101433</t>
  </si>
  <si>
    <t>101049</t>
  </si>
  <si>
    <t>TESCO ASN:</t>
  </si>
  <si>
    <t>2x Cajun Ckn Wrp</t>
  </si>
  <si>
    <t>2x SF BBQ Wrp</t>
  </si>
  <si>
    <t>2x Tikka Wrp</t>
  </si>
  <si>
    <t>2x Mexican Fajita</t>
  </si>
  <si>
    <t>P. Sandwiches</t>
  </si>
  <si>
    <t>2x Ckn Chorizo</t>
  </si>
  <si>
    <t>2x Lemon Herb</t>
  </si>
  <si>
    <t>2x Ham Che. Slaw</t>
  </si>
  <si>
    <t>101849</t>
  </si>
  <si>
    <t>Triple sandwiches</t>
  </si>
  <si>
    <t>Wraps</t>
  </si>
  <si>
    <t>Ckn Pasta</t>
  </si>
  <si>
    <t>Veg Pasta</t>
  </si>
  <si>
    <r>
      <rPr>
        <b/>
        <sz val="12"/>
        <color theme="1"/>
        <rFont val="Oswald"/>
      </rPr>
      <t>Aldi</t>
    </r>
    <r>
      <rPr>
        <sz val="12"/>
        <color theme="1"/>
        <rFont val="Oswald"/>
      </rPr>
      <t xml:space="preserve"> Check Sheet</t>
    </r>
  </si>
  <si>
    <t>2x Cajun Hummus</t>
  </si>
  <si>
    <t>3x BBQ Ckn Slaw</t>
  </si>
  <si>
    <t xml:space="preserve">3x Ckn Bacon Club </t>
  </si>
  <si>
    <t>3x Meat Feast</t>
  </si>
  <si>
    <t>4x Sth Fried Wrp</t>
  </si>
  <si>
    <t>3x Ckn Bacon Wrp</t>
  </si>
  <si>
    <t>2x Falafel Wrp</t>
  </si>
  <si>
    <t>3x BBQ Wrp</t>
  </si>
  <si>
    <t>3x Chipotle Wrp</t>
  </si>
  <si>
    <t>3x Cajun Ckn Wrp</t>
  </si>
  <si>
    <t>3x Tomato Basil</t>
  </si>
  <si>
    <t>3x Ckn Pesto</t>
  </si>
  <si>
    <t>3x Southern Fried</t>
  </si>
  <si>
    <t>3x Pesto</t>
  </si>
  <si>
    <r>
      <rPr>
        <b/>
        <sz val="12"/>
        <color theme="1"/>
        <rFont val="Oswald"/>
      </rPr>
      <t xml:space="preserve">Lidl </t>
    </r>
    <r>
      <rPr>
        <sz val="12"/>
        <color theme="1"/>
        <rFont val="Oswald"/>
      </rPr>
      <t>Check Sheet</t>
    </r>
  </si>
  <si>
    <t>PULL FORWARD:</t>
  </si>
  <si>
    <t>Item number</t>
  </si>
  <si>
    <t>TODAY:</t>
  </si>
  <si>
    <t>Gym Fuel Pasta</t>
  </si>
  <si>
    <t>101850</t>
  </si>
  <si>
    <t>2x Chorizo w Egg</t>
  </si>
  <si>
    <t>4x Ckn Smk Bacon</t>
  </si>
  <si>
    <t>2x Ckn Bacon Stuffing</t>
  </si>
  <si>
    <t>2x Mixed Triple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</si>
</sst>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Oswald"/>
    </font>
    <font>
      <sz val="10"/>
      <color theme="1"/>
      <name val="Oswald"/>
    </font>
    <font>
      <sz val="18"/>
      <color theme="0"/>
      <name val="Oswald"/>
    </font>
    <font>
      <sz val="14"/>
      <color theme="1"/>
      <name val="Oswald"/>
    </font>
    <font>
      <b/>
      <sz val="14"/>
      <color theme="1"/>
      <name val="Oswald"/>
    </font>
    <font>
      <sz val="11"/>
      <color theme="1"/>
      <name val="Oswald"/>
    </font>
    <font>
      <sz val="12"/>
      <color theme="0"/>
      <name val="Roboto Mono"/>
      <family val="3"/>
    </font>
    <font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color theme="1"/>
      <name val="Alte DIN 1451 Mittelschrift"/>
      <family val="2"/>
    </font>
    <font>
      <sz val="10"/>
      <color rgb="FF000000"/>
      <name val="Alte DIN 1451 Mittelschrift"/>
      <family val="2"/>
    </font>
    <font>
      <sz val="11"/>
      <color theme="1"/>
      <name val="Alte DIN 1451 Mittelschrift"/>
      <family val="2"/>
    </font>
    <font>
      <sz val="16"/>
      <color theme="1"/>
      <name val="Oswald"/>
    </font>
    <font>
      <sz val="16"/>
      <color theme="2"/>
      <name val="Oswald"/>
    </font>
    <font>
      <sz val="10"/>
      <name val="Verdana"/>
      <family val="2"/>
    </font>
    <font>
      <sz val="14"/>
      <color theme="1"/>
      <name val="Arial"/>
      <family val="2"/>
      <scheme val="minor"/>
    </font>
    <font>
      <sz val="12"/>
      <color rgb="FF000000"/>
      <name val="Oswald"/>
    </font>
    <font>
      <b/>
      <sz val="12"/>
      <color rgb="FF000000"/>
      <name val="Arial"/>
      <family val="2"/>
      <scheme val="minor"/>
    </font>
    <font>
      <sz val="8"/>
      <name val="Arial"/>
      <family val="2"/>
      <scheme val="minor"/>
    </font>
    <font>
      <sz val="14"/>
      <name val="Oswald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Verdana"/>
      <family val="2"/>
    </font>
    <font>
      <sz val="14"/>
      <color theme="1"/>
      <name val="Verdana"/>
      <family val="2"/>
    </font>
    <font>
      <b/>
      <sz val="12"/>
      <color theme="1"/>
      <name val="Oswald"/>
    </font>
    <font>
      <sz val="14"/>
      <color rgb="FF000000"/>
      <name val="Oswald"/>
    </font>
    <font>
      <sz val="14"/>
      <color theme="0"/>
      <name val="Oswald"/>
    </font>
    <font>
      <sz val="10"/>
      <color theme="2"/>
      <name val="Roboto Mono"/>
      <family val="3"/>
    </font>
  </fonts>
  <fills count="2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theme="2"/>
        <bgColor rgb="FFD9D9D9"/>
      </patternFill>
    </fill>
    <fill>
      <patternFill patternType="solid">
        <fgColor theme="2"/>
        <bgColor rgb="FFFCE5CD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theme="0"/>
      </patternFill>
    </fill>
    <fill>
      <patternFill patternType="solid">
        <fgColor theme="2" tint="-0.14999847407452621"/>
        <bgColor rgb="FFFCE5CD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3" tint="0.249977111117893"/>
        <bgColor rgb="FF434343"/>
      </patternFill>
    </fill>
    <fill>
      <patternFill patternType="solid">
        <fgColor theme="3" tint="0.249977111117893"/>
        <bgColor theme="0"/>
      </patternFill>
    </fill>
    <fill>
      <patternFill patternType="solid">
        <fgColor theme="3" tint="0.249977111117893"/>
        <bgColor rgb="FFF3F3F3"/>
      </patternFill>
    </fill>
    <fill>
      <patternFill patternType="solid">
        <fgColor theme="2"/>
        <bgColor theme="0"/>
      </patternFill>
    </fill>
    <fill>
      <patternFill patternType="solid">
        <fgColor theme="2"/>
        <bgColor rgb="FFCCCCCC"/>
      </patternFill>
    </fill>
    <fill>
      <patternFill patternType="solid">
        <fgColor theme="4" tint="0.79998168889431442"/>
        <bgColor rgb="FFFCE5CD"/>
      </patternFill>
    </fill>
    <fill>
      <patternFill patternType="solid">
        <fgColor theme="2" tint="-4.9989318521683403E-2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rgb="FFCFE2F3"/>
      </patternFill>
    </fill>
    <fill>
      <patternFill patternType="solid">
        <fgColor theme="1" tint="0.249977111117893"/>
        <bgColor rgb="FFF3F3F3"/>
      </patternFill>
    </fill>
    <fill>
      <patternFill patternType="solid">
        <fgColor theme="1" tint="0.249977111117893"/>
        <bgColor theme="0"/>
      </patternFill>
    </fill>
    <fill>
      <patternFill patternType="solid">
        <fgColor theme="0"/>
        <bgColor theme="4" tint="0.79998168889431442"/>
      </patternFill>
    </fill>
  </fills>
  <borders count="9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ck">
        <color theme="3" tint="0.249977111117893"/>
      </bottom>
      <diagonal/>
    </border>
    <border>
      <left/>
      <right/>
      <top/>
      <bottom style="thick">
        <color theme="3" tint="0.249977111117893"/>
      </bottom>
      <diagonal/>
    </border>
    <border>
      <left/>
      <right style="thin">
        <color indexed="64"/>
      </right>
      <top/>
      <bottom style="thick">
        <color theme="3" tint="0.249977111117893"/>
      </bottom>
      <diagonal/>
    </border>
    <border>
      <left/>
      <right style="thin">
        <color rgb="FF000000"/>
      </right>
      <top/>
      <bottom style="thick">
        <color theme="3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249977111117893"/>
      </bottom>
      <diagonal/>
    </border>
    <border>
      <left style="thin">
        <color indexed="64"/>
      </left>
      <right/>
      <top style="thin">
        <color rgb="FF000000"/>
      </top>
      <bottom style="thick">
        <color theme="3" tint="0.249977111117893"/>
      </bottom>
      <diagonal/>
    </border>
    <border>
      <left/>
      <right/>
      <top style="thin">
        <color rgb="FF000000"/>
      </top>
      <bottom style="thick">
        <color theme="3" tint="0.249977111117893"/>
      </bottom>
      <diagonal/>
    </border>
    <border>
      <left/>
      <right style="thin">
        <color rgb="FF000000"/>
      </right>
      <top style="thin">
        <color rgb="FF000000"/>
      </top>
      <bottom style="thick">
        <color theme="3" tint="0.249977111117893"/>
      </bottom>
      <diagonal/>
    </border>
    <border>
      <left style="thin">
        <color rgb="FF000000"/>
      </left>
      <right/>
      <top style="thin">
        <color rgb="FF000000"/>
      </top>
      <bottom style="thick">
        <color theme="3" tint="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 style="thick">
        <color theme="3" tint="0.24994659260841701"/>
      </top>
      <bottom/>
      <diagonal/>
    </border>
    <border>
      <left style="thin">
        <color theme="1"/>
      </left>
      <right style="thin">
        <color theme="1"/>
      </right>
      <top style="double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double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double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double">
        <color indexed="64"/>
      </bottom>
      <diagonal/>
    </border>
    <border>
      <left style="thin">
        <color indexed="64"/>
      </left>
      <right style="thin">
        <color theme="1"/>
      </right>
      <top style="double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rgb="FF000000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 style="thick">
        <color theme="3" tint="0.24994659260841701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000000"/>
      </right>
      <top/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 style="double">
        <color indexed="64"/>
      </left>
      <right/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rgb="FF000000"/>
      </bottom>
      <diagonal/>
    </border>
    <border>
      <left style="thick">
        <color indexed="64"/>
      </left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thin">
        <color rgb="FF000000"/>
      </top>
      <bottom/>
      <diagonal/>
    </border>
    <border>
      <left style="thick">
        <color indexed="64"/>
      </left>
      <right style="double">
        <color indexed="64"/>
      </right>
      <top style="thin">
        <color rgb="FF000000"/>
      </top>
      <bottom/>
      <diagonal/>
    </border>
    <border>
      <left style="double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/>
      <top/>
      <bottom style="thin">
        <color theme="1" tint="0.249977111117893"/>
      </bottom>
      <diagonal/>
    </border>
    <border>
      <left style="thin">
        <color indexed="64"/>
      </left>
      <right/>
      <top style="thick">
        <color theme="3" tint="0.249977111117893"/>
      </top>
      <bottom style="thin">
        <color indexed="64"/>
      </bottom>
      <diagonal/>
    </border>
    <border>
      <left/>
      <right/>
      <top style="thick">
        <color theme="3" tint="0.249977111117893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/>
      </right>
      <top style="double">
        <color indexed="64"/>
      </top>
      <bottom style="thin">
        <color theme="1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double">
        <color indexed="64"/>
      </top>
      <bottom style="thin">
        <color theme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23" fillId="0" borderId="0"/>
  </cellStyleXfs>
  <cellXfs count="256">
    <xf numFmtId="0" fontId="0" fillId="0" borderId="0" xfId="0"/>
    <xf numFmtId="0" fontId="0" fillId="0" borderId="0" xfId="0" applyAlignment="1">
      <alignment vertical="center"/>
    </xf>
    <xf numFmtId="0" fontId="7" fillId="11" borderId="0" xfId="0" applyFont="1" applyFill="1" applyAlignment="1">
      <alignment horizontal="center" vertical="center"/>
    </xf>
    <xf numFmtId="0" fontId="0" fillId="10" borderId="0" xfId="0" applyFill="1" applyAlignment="1">
      <alignment vertical="center"/>
    </xf>
    <xf numFmtId="0" fontId="13" fillId="0" borderId="0" xfId="0" applyFont="1" applyAlignment="1">
      <alignment vertical="center"/>
    </xf>
    <xf numFmtId="0" fontId="9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14" fillId="16" borderId="0" xfId="0" applyFont="1" applyFill="1" applyAlignment="1">
      <alignment horizontal="left" vertical="center"/>
    </xf>
    <xf numFmtId="0" fontId="3" fillId="2" borderId="31" xfId="0" applyFont="1" applyFill="1" applyBorder="1" applyAlignment="1">
      <alignment horizontal="center" vertical="center"/>
    </xf>
    <xf numFmtId="0" fontId="7" fillId="11" borderId="44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vertical="center"/>
    </xf>
    <xf numFmtId="0" fontId="3" fillId="4" borderId="55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0" fontId="3" fillId="4" borderId="56" xfId="0" applyFont="1" applyFill="1" applyBorder="1" applyAlignment="1">
      <alignment vertical="center"/>
    </xf>
    <xf numFmtId="0" fontId="5" fillId="6" borderId="23" xfId="0" applyFont="1" applyFill="1" applyBorder="1" applyAlignment="1">
      <alignment horizontal="center" vertical="center"/>
    </xf>
    <xf numFmtId="0" fontId="3" fillId="7" borderId="57" xfId="0" applyFont="1" applyFill="1" applyBorder="1" applyAlignment="1">
      <alignment horizontal="center"/>
    </xf>
    <xf numFmtId="0" fontId="8" fillId="7" borderId="58" xfId="0" applyFont="1" applyFill="1" applyBorder="1" applyAlignment="1">
      <alignment horizontal="right" vertical="center"/>
    </xf>
    <xf numFmtId="0" fontId="8" fillId="7" borderId="23" xfId="0" applyFont="1" applyFill="1" applyBorder="1" applyAlignment="1">
      <alignment horizontal="right" vertical="center"/>
    </xf>
    <xf numFmtId="0" fontId="8" fillId="7" borderId="61" xfId="0" applyFont="1" applyFill="1" applyBorder="1" applyAlignment="1">
      <alignment horizontal="right" vertical="center"/>
    </xf>
    <xf numFmtId="0" fontId="5" fillId="6" borderId="63" xfId="0" applyFont="1" applyFill="1" applyBorder="1" applyAlignment="1">
      <alignment horizontal="center" vertical="center"/>
    </xf>
    <xf numFmtId="0" fontId="8" fillId="7" borderId="64" xfId="0" applyFont="1" applyFill="1" applyBorder="1" applyAlignment="1">
      <alignment horizontal="right" vertical="center"/>
    </xf>
    <xf numFmtId="0" fontId="8" fillId="7" borderId="65" xfId="0" applyFont="1" applyFill="1" applyBorder="1" applyAlignment="1">
      <alignment horizontal="right" vertical="center"/>
    </xf>
    <xf numFmtId="0" fontId="3" fillId="7" borderId="23" xfId="0" applyFont="1" applyFill="1" applyBorder="1" applyAlignment="1">
      <alignment horizontal="center"/>
    </xf>
    <xf numFmtId="0" fontId="0" fillId="10" borderId="25" xfId="0" applyFill="1" applyBorder="1" applyAlignment="1">
      <alignment vertical="center"/>
    </xf>
    <xf numFmtId="0" fontId="0" fillId="10" borderId="17" xfId="0" applyFill="1" applyBorder="1" applyAlignment="1">
      <alignment vertical="center"/>
    </xf>
    <xf numFmtId="0" fontId="0" fillId="10" borderId="0" xfId="0" applyFill="1"/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5" borderId="13" xfId="0" applyFont="1" applyFill="1" applyBorder="1" applyAlignment="1">
      <alignment horizontal="center"/>
    </xf>
    <xf numFmtId="0" fontId="16" fillId="15" borderId="66" xfId="0" applyFont="1" applyFill="1" applyBorder="1" applyAlignment="1">
      <alignment horizontal="left" vertical="center"/>
    </xf>
    <xf numFmtId="0" fontId="16" fillId="15" borderId="23" xfId="0" applyFont="1" applyFill="1" applyBorder="1" applyAlignment="1">
      <alignment horizontal="left" vertical="center"/>
    </xf>
    <xf numFmtId="0" fontId="6" fillId="15" borderId="0" xfId="0" applyFont="1" applyFill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15" borderId="42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5" borderId="70" xfId="0" applyFont="1" applyFill="1" applyBorder="1" applyAlignment="1">
      <alignment horizontal="center"/>
    </xf>
    <xf numFmtId="0" fontId="6" fillId="0" borderId="71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6" fillId="0" borderId="75" xfId="0" applyFont="1" applyBorder="1" applyAlignment="1">
      <alignment horizontal="center" vertical="center"/>
    </xf>
    <xf numFmtId="0" fontId="17" fillId="10" borderId="0" xfId="0" applyFont="1" applyFill="1" applyAlignment="1">
      <alignment horizontal="left"/>
    </xf>
    <xf numFmtId="4" fontId="17" fillId="10" borderId="0" xfId="0" applyNumberFormat="1" applyFont="1" applyFill="1" applyAlignment="1">
      <alignment horizontal="right"/>
    </xf>
    <xf numFmtId="0" fontId="17" fillId="21" borderId="13" xfId="0" applyFont="1" applyFill="1" applyBorder="1" applyAlignment="1">
      <alignment horizontal="center" vertical="center"/>
    </xf>
    <xf numFmtId="2" fontId="0" fillId="10" borderId="0" xfId="0" applyNumberFormat="1" applyFill="1"/>
    <xf numFmtId="2" fontId="20" fillId="22" borderId="13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7" fillId="0" borderId="13" xfId="0" applyFont="1" applyBorder="1" applyAlignment="1">
      <alignment horizontal="center"/>
    </xf>
    <xf numFmtId="0" fontId="17" fillId="23" borderId="0" xfId="0" applyFont="1" applyFill="1" applyAlignment="1">
      <alignment horizontal="left"/>
    </xf>
    <xf numFmtId="0" fontId="0" fillId="23" borderId="0" xfId="0" applyFill="1"/>
    <xf numFmtId="2" fontId="17" fillId="23" borderId="0" xfId="0" applyNumberFormat="1" applyFont="1" applyFill="1" applyAlignment="1">
      <alignment horizontal="left"/>
    </xf>
    <xf numFmtId="2" fontId="17" fillId="0" borderId="13" xfId="0" applyNumberFormat="1" applyFont="1" applyBorder="1" applyAlignment="1">
      <alignment horizontal="center"/>
    </xf>
    <xf numFmtId="0" fontId="17" fillId="21" borderId="13" xfId="0" applyFont="1" applyFill="1" applyBorder="1" applyAlignment="1">
      <alignment horizontal="center"/>
    </xf>
    <xf numFmtId="0" fontId="23" fillId="22" borderId="13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2" fontId="23" fillId="10" borderId="0" xfId="0" applyNumberFormat="1" applyFont="1" applyFill="1"/>
    <xf numFmtId="0" fontId="23" fillId="10" borderId="0" xfId="0" applyFont="1" applyFill="1"/>
    <xf numFmtId="0" fontId="24" fillId="0" borderId="13" xfId="0" applyFont="1" applyBorder="1" applyAlignment="1">
      <alignment horizontal="center"/>
    </xf>
    <xf numFmtId="0" fontId="24" fillId="10" borderId="0" xfId="0" applyFont="1" applyFill="1" applyAlignment="1">
      <alignment horizontal="left"/>
    </xf>
    <xf numFmtId="0" fontId="24" fillId="21" borderId="13" xfId="0" applyFont="1" applyFill="1" applyBorder="1" applyAlignment="1">
      <alignment horizontal="center" vertical="center"/>
    </xf>
    <xf numFmtId="4" fontId="24" fillId="10" borderId="0" xfId="0" applyNumberFormat="1" applyFont="1" applyFill="1" applyAlignment="1">
      <alignment horizontal="right"/>
    </xf>
    <xf numFmtId="0" fontId="23" fillId="23" borderId="0" xfId="0" applyFont="1" applyFill="1"/>
    <xf numFmtId="2" fontId="23" fillId="23" borderId="0" xfId="0" applyNumberFormat="1" applyFont="1" applyFill="1"/>
    <xf numFmtId="2" fontId="23" fillId="0" borderId="0" xfId="0" applyNumberFormat="1" applyFont="1"/>
    <xf numFmtId="0" fontId="23" fillId="0" borderId="0" xfId="0" applyFont="1"/>
    <xf numFmtId="4" fontId="17" fillId="23" borderId="0" xfId="0" applyNumberFormat="1" applyFont="1" applyFill="1" applyAlignment="1">
      <alignment horizontal="left"/>
    </xf>
    <xf numFmtId="0" fontId="25" fillId="23" borderId="0" xfId="0" applyFont="1" applyFill="1" applyAlignment="1">
      <alignment horizontal="left"/>
    </xf>
    <xf numFmtId="2" fontId="25" fillId="23" borderId="0" xfId="0" applyNumberFormat="1" applyFont="1" applyFill="1" applyAlignment="1">
      <alignment horizontal="left"/>
    </xf>
    <xf numFmtId="0" fontId="0" fillId="23" borderId="0" xfId="0" applyFill="1" applyAlignment="1">
      <alignment horizontal="left"/>
    </xf>
    <xf numFmtId="2" fontId="0" fillId="23" borderId="0" xfId="0" applyNumberFormat="1" applyFill="1" applyAlignment="1">
      <alignment horizontal="left"/>
    </xf>
    <xf numFmtId="0" fontId="6" fillId="25" borderId="14" xfId="0" applyFont="1" applyFill="1" applyBorder="1" applyAlignment="1">
      <alignment horizontal="center"/>
    </xf>
    <xf numFmtId="0" fontId="6" fillId="25" borderId="73" xfId="0" applyFont="1" applyFill="1" applyBorder="1" applyAlignment="1">
      <alignment horizontal="center"/>
    </xf>
    <xf numFmtId="0" fontId="6" fillId="25" borderId="67" xfId="0" applyFont="1" applyFill="1" applyBorder="1" applyAlignment="1">
      <alignment horizontal="center"/>
    </xf>
    <xf numFmtId="0" fontId="6" fillId="0" borderId="78" xfId="0" applyFont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0" xfId="0" applyFont="1" applyBorder="1" applyAlignment="1">
      <alignment horizontal="center" vertical="center"/>
    </xf>
    <xf numFmtId="0" fontId="6" fillId="0" borderId="81" xfId="0" applyFont="1" applyBorder="1" applyAlignment="1">
      <alignment horizontal="center" vertical="center"/>
    </xf>
    <xf numFmtId="0" fontId="6" fillId="0" borderId="82" xfId="0" applyFont="1" applyBorder="1" applyAlignment="1">
      <alignment horizontal="center" vertical="center"/>
    </xf>
    <xf numFmtId="0" fontId="6" fillId="10" borderId="24" xfId="0" applyFont="1" applyFill="1" applyBorder="1" applyAlignment="1">
      <alignment horizontal="center" vertical="center"/>
    </xf>
    <xf numFmtId="0" fontId="22" fillId="10" borderId="24" xfId="0" applyFont="1" applyFill="1" applyBorder="1" applyAlignment="1">
      <alignment vertical="center"/>
    </xf>
    <xf numFmtId="0" fontId="6" fillId="10" borderId="24" xfId="0" applyFont="1" applyFill="1" applyBorder="1" applyAlignment="1">
      <alignment vertical="center"/>
    </xf>
    <xf numFmtId="0" fontId="7" fillId="10" borderId="24" xfId="0" applyFont="1" applyFill="1" applyBorder="1" applyAlignment="1">
      <alignment horizontal="center" vertical="center"/>
    </xf>
    <xf numFmtId="14" fontId="6" fillId="0" borderId="13" xfId="2" applyNumberFormat="1" applyFont="1" applyBorder="1" applyAlignment="1">
      <alignment horizontal="center" vertical="center"/>
    </xf>
    <xf numFmtId="0" fontId="6" fillId="22" borderId="8" xfId="0" applyFont="1" applyFill="1" applyBorder="1" applyAlignment="1">
      <alignment horizontal="center" vertical="center"/>
    </xf>
    <xf numFmtId="0" fontId="6" fillId="22" borderId="10" xfId="0" applyFont="1" applyFill="1" applyBorder="1" applyAlignment="1">
      <alignment horizontal="center" vertical="center"/>
    </xf>
    <xf numFmtId="0" fontId="6" fillId="22" borderId="72" xfId="0" applyFont="1" applyFill="1" applyBorder="1" applyAlignment="1">
      <alignment horizontal="center" vertical="center"/>
    </xf>
    <xf numFmtId="0" fontId="6" fillId="22" borderId="75" xfId="0" applyFont="1" applyFill="1" applyBorder="1" applyAlignment="1">
      <alignment horizontal="center" vertical="center"/>
    </xf>
    <xf numFmtId="0" fontId="6" fillId="22" borderId="69" xfId="0" applyFont="1" applyFill="1" applyBorder="1" applyAlignment="1">
      <alignment horizontal="center" vertical="center"/>
    </xf>
    <xf numFmtId="0" fontId="23" fillId="0" borderId="0" xfId="3"/>
    <xf numFmtId="0" fontId="23" fillId="10" borderId="0" xfId="3" applyFill="1"/>
    <xf numFmtId="0" fontId="26" fillId="23" borderId="0" xfId="3" applyFont="1" applyFill="1" applyAlignment="1">
      <alignment horizontal="center"/>
    </xf>
    <xf numFmtId="0" fontId="26" fillId="23" borderId="0" xfId="3" applyFont="1" applyFill="1"/>
    <xf numFmtId="0" fontId="6" fillId="23" borderId="0" xfId="3" applyFont="1" applyFill="1" applyAlignment="1">
      <alignment horizontal="center"/>
    </xf>
    <xf numFmtId="4" fontId="17" fillId="23" borderId="0" xfId="3" applyNumberFormat="1" applyFont="1" applyFill="1" applyAlignment="1">
      <alignment horizontal="right"/>
    </xf>
    <xf numFmtId="0" fontId="17" fillId="23" borderId="0" xfId="3" applyFont="1" applyFill="1" applyAlignment="1">
      <alignment horizontal="left"/>
    </xf>
    <xf numFmtId="0" fontId="14" fillId="16" borderId="0" xfId="0" applyFont="1" applyFill="1" applyAlignment="1" applyProtection="1">
      <alignment horizontal="left" vertical="center"/>
      <protection locked="0"/>
    </xf>
    <xf numFmtId="0" fontId="0" fillId="10" borderId="0" xfId="0" applyFill="1" applyAlignment="1" applyProtection="1">
      <alignment vertical="center"/>
      <protection locked="0"/>
    </xf>
    <xf numFmtId="0" fontId="7" fillId="11" borderId="44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Alignment="1" applyProtection="1">
      <alignment horizontal="center" vertical="center"/>
      <protection locked="0"/>
    </xf>
    <xf numFmtId="0" fontId="10" fillId="4" borderId="0" xfId="0" applyFont="1" applyFill="1" applyAlignment="1" applyProtection="1">
      <alignment vertical="center"/>
      <protection locked="0"/>
    </xf>
    <xf numFmtId="0" fontId="6" fillId="13" borderId="0" xfId="0" applyFont="1" applyFill="1" applyAlignment="1" applyProtection="1">
      <alignment vertical="center"/>
      <protection locked="0"/>
    </xf>
    <xf numFmtId="0" fontId="7" fillId="11" borderId="0" xfId="0" applyFont="1" applyFill="1" applyAlignment="1" applyProtection="1">
      <alignment horizontal="center" vertical="center"/>
      <protection locked="0"/>
    </xf>
    <xf numFmtId="0" fontId="7" fillId="17" borderId="16" xfId="0" applyFont="1" applyFill="1" applyBorder="1" applyAlignment="1" applyProtection="1">
      <alignment horizontal="center" vertical="center"/>
      <protection locked="0"/>
    </xf>
    <xf numFmtId="0" fontId="7" fillId="12" borderId="0" xfId="0" applyFont="1" applyFill="1" applyAlignment="1" applyProtection="1">
      <alignment horizontal="center" vertical="center"/>
      <protection locked="0"/>
    </xf>
    <xf numFmtId="14" fontId="3" fillId="2" borderId="25" xfId="0" applyNumberFormat="1" applyFont="1" applyFill="1" applyBorder="1" applyAlignment="1" applyProtection="1">
      <alignment horizontal="center" vertical="center"/>
      <protection locked="0"/>
    </xf>
    <xf numFmtId="0" fontId="6" fillId="8" borderId="16" xfId="0" applyFont="1" applyFill="1" applyBorder="1" applyAlignment="1" applyProtection="1">
      <alignment vertical="center"/>
      <protection locked="0"/>
    </xf>
    <xf numFmtId="0" fontId="23" fillId="0" borderId="83" xfId="3" applyBorder="1"/>
    <xf numFmtId="0" fontId="23" fillId="22" borderId="13" xfId="3" applyFill="1" applyBorder="1" applyAlignment="1">
      <alignment horizontal="center"/>
    </xf>
    <xf numFmtId="0" fontId="14" fillId="16" borderId="17" xfId="0" applyFont="1" applyFill="1" applyBorder="1" applyAlignment="1" applyProtection="1">
      <alignment horizontal="left" vertical="center"/>
      <protection locked="0"/>
    </xf>
    <xf numFmtId="0" fontId="8" fillId="7" borderId="86" xfId="0" applyFont="1" applyFill="1" applyBorder="1" applyAlignment="1">
      <alignment horizontal="right" vertical="center"/>
    </xf>
    <xf numFmtId="0" fontId="19" fillId="0" borderId="46" xfId="0" applyFont="1" applyBorder="1" applyAlignment="1">
      <alignment horizontal="center" vertical="center"/>
    </xf>
    <xf numFmtId="0" fontId="3" fillId="2" borderId="87" xfId="0" applyFont="1" applyFill="1" applyBorder="1" applyAlignment="1">
      <alignment horizontal="center" vertical="center"/>
    </xf>
    <xf numFmtId="0" fontId="8" fillId="26" borderId="88" xfId="0" applyFont="1" applyFill="1" applyBorder="1" applyAlignment="1">
      <alignment horizontal="right" vertical="center"/>
    </xf>
    <xf numFmtId="0" fontId="19" fillId="24" borderId="88" xfId="0" applyFont="1" applyFill="1" applyBorder="1" applyAlignment="1">
      <alignment horizontal="center" vertical="center"/>
    </xf>
    <xf numFmtId="0" fontId="3" fillId="27" borderId="88" xfId="0" applyFont="1" applyFill="1" applyBorder="1" applyAlignment="1">
      <alignment horizontal="center" vertical="center"/>
    </xf>
    <xf numFmtId="0" fontId="3" fillId="15" borderId="88" xfId="0" applyFont="1" applyFill="1" applyBorder="1" applyAlignment="1">
      <alignment horizontal="center" vertical="center"/>
    </xf>
    <xf numFmtId="0" fontId="14" fillId="16" borderId="89" xfId="0" applyFont="1" applyFill="1" applyBorder="1" applyAlignment="1">
      <alignment horizontal="left" vertical="center"/>
    </xf>
    <xf numFmtId="14" fontId="3" fillId="2" borderId="25" xfId="0" applyNumberFormat="1" applyFont="1" applyFill="1" applyBorder="1" applyAlignment="1">
      <alignment horizontal="center" vertical="center"/>
    </xf>
    <xf numFmtId="0" fontId="14" fillId="16" borderId="17" xfId="0" applyFont="1" applyFill="1" applyBorder="1" applyAlignment="1">
      <alignment horizontal="left" vertical="center"/>
    </xf>
    <xf numFmtId="0" fontId="17" fillId="23" borderId="76" xfId="3" applyFont="1" applyFill="1" applyBorder="1" applyAlignment="1" applyProtection="1">
      <alignment horizontal="left"/>
      <protection locked="0"/>
    </xf>
    <xf numFmtId="0" fontId="17" fillId="23" borderId="0" xfId="3" applyFont="1" applyFill="1" applyAlignment="1" applyProtection="1">
      <alignment horizontal="left"/>
      <protection locked="0"/>
    </xf>
    <xf numFmtId="0" fontId="17" fillId="23" borderId="77" xfId="3" applyFont="1" applyFill="1" applyBorder="1" applyAlignment="1" applyProtection="1">
      <alignment horizontal="left"/>
      <protection locked="0"/>
    </xf>
    <xf numFmtId="0" fontId="17" fillId="23" borderId="0" xfId="3" applyFont="1" applyFill="1" applyAlignment="1" applyProtection="1">
      <alignment horizontal="right"/>
      <protection locked="0"/>
    </xf>
    <xf numFmtId="0" fontId="17" fillId="23" borderId="83" xfId="3" applyFont="1" applyFill="1" applyBorder="1" applyAlignment="1" applyProtection="1">
      <alignment horizontal="right"/>
      <protection locked="0"/>
    </xf>
    <xf numFmtId="0" fontId="17" fillId="23" borderId="83" xfId="3" applyFont="1" applyFill="1" applyBorder="1" applyAlignment="1" applyProtection="1">
      <alignment horizontal="left"/>
      <protection locked="0"/>
    </xf>
    <xf numFmtId="0" fontId="26" fillId="23" borderId="0" xfId="3" applyFont="1" applyFill="1" applyAlignment="1" applyProtection="1">
      <alignment horizontal="center"/>
      <protection locked="0"/>
    </xf>
    <xf numFmtId="0" fontId="26" fillId="23" borderId="0" xfId="3" applyFont="1" applyFill="1" applyProtection="1">
      <protection locked="0"/>
    </xf>
    <xf numFmtId="0" fontId="6" fillId="23" borderId="83" xfId="3" applyFont="1" applyFill="1" applyBorder="1" applyAlignment="1" applyProtection="1">
      <alignment horizontal="center"/>
      <protection locked="0"/>
    </xf>
    <xf numFmtId="0" fontId="6" fillId="23" borderId="0" xfId="3" applyFont="1" applyFill="1" applyAlignment="1" applyProtection="1">
      <alignment horizontal="center"/>
      <protection locked="0"/>
    </xf>
    <xf numFmtId="0" fontId="26" fillId="23" borderId="83" xfId="3" applyFont="1" applyFill="1" applyBorder="1" applyAlignment="1" applyProtection="1">
      <alignment horizontal="center"/>
      <protection locked="0"/>
    </xf>
    <xf numFmtId="0" fontId="28" fillId="22" borderId="13" xfId="0" applyFont="1" applyFill="1" applyBorder="1" applyAlignment="1">
      <alignment horizontal="right" vertical="center"/>
    </xf>
    <xf numFmtId="0" fontId="7" fillId="8" borderId="16" xfId="0" applyFont="1" applyFill="1" applyBorder="1" applyAlignment="1" applyProtection="1">
      <alignment horizontal="center" vertical="center"/>
      <protection locked="0"/>
    </xf>
    <xf numFmtId="0" fontId="14" fillId="16" borderId="23" xfId="0" applyFont="1" applyFill="1" applyBorder="1" applyAlignment="1" applyProtection="1">
      <alignment horizontal="left" vertical="center"/>
      <protection locked="0"/>
    </xf>
    <xf numFmtId="0" fontId="3" fillId="27" borderId="92" xfId="0" applyFont="1" applyFill="1" applyBorder="1" applyAlignment="1">
      <alignment horizontal="center" vertical="center"/>
    </xf>
    <xf numFmtId="0" fontId="3" fillId="27" borderId="93" xfId="0" applyFont="1" applyFill="1" applyBorder="1" applyAlignment="1">
      <alignment horizontal="center" vertical="center"/>
    </xf>
    <xf numFmtId="0" fontId="3" fillId="27" borderId="0" xfId="0" applyFont="1" applyFill="1" applyAlignment="1">
      <alignment horizontal="center" vertical="center"/>
    </xf>
    <xf numFmtId="0" fontId="5" fillId="24" borderId="14" xfId="0" applyFont="1" applyFill="1" applyBorder="1" applyAlignment="1">
      <alignment horizontal="center" vertical="top"/>
    </xf>
    <xf numFmtId="0" fontId="14" fillId="16" borderId="16" xfId="0" applyFont="1" applyFill="1" applyBorder="1" applyAlignment="1" applyProtection="1">
      <alignment horizontal="left" vertical="center"/>
      <protection locked="0"/>
    </xf>
    <xf numFmtId="0" fontId="19" fillId="0" borderId="94" xfId="0" applyFont="1" applyBorder="1" applyAlignment="1">
      <alignment horizontal="center" vertical="center"/>
    </xf>
    <xf numFmtId="0" fontId="19" fillId="0" borderId="95" xfId="0" applyFont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49" fontId="10" fillId="28" borderId="13" xfId="0" applyNumberFormat="1" applyFont="1" applyFill="1" applyBorder="1" applyAlignment="1">
      <alignment horizontal="center"/>
    </xf>
    <xf numFmtId="0" fontId="23" fillId="23" borderId="97" xfId="0" applyFont="1" applyFill="1" applyBorder="1"/>
    <xf numFmtId="4" fontId="17" fillId="23" borderId="97" xfId="3" applyNumberFormat="1" applyFont="1" applyFill="1" applyBorder="1" applyAlignment="1">
      <alignment horizontal="right"/>
    </xf>
    <xf numFmtId="0" fontId="6" fillId="8" borderId="14" xfId="0" applyFont="1" applyFill="1" applyBorder="1" applyAlignment="1" applyProtection="1">
      <alignment horizontal="center" vertical="center"/>
      <protection locked="0"/>
    </xf>
    <xf numFmtId="0" fontId="6" fillId="8" borderId="16" xfId="0" applyFont="1" applyFill="1" applyBorder="1" applyAlignment="1" applyProtection="1">
      <alignment horizontal="center" vertical="center"/>
      <protection locked="0"/>
    </xf>
    <xf numFmtId="0" fontId="15" fillId="2" borderId="16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6" fillId="8" borderId="15" xfId="0" applyFont="1" applyFill="1" applyBorder="1" applyAlignment="1" applyProtection="1">
      <alignment horizontal="center" vertical="center"/>
      <protection locked="0"/>
    </xf>
    <xf numFmtId="0" fontId="6" fillId="9" borderId="16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8" fillId="19" borderId="13" xfId="0" applyFont="1" applyFill="1" applyBorder="1" applyAlignment="1" applyProtection="1">
      <alignment horizontal="center" vertical="center"/>
      <protection locked="0"/>
    </xf>
    <xf numFmtId="0" fontId="7" fillId="2" borderId="39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horizontal="center" vertical="center"/>
    </xf>
    <xf numFmtId="0" fontId="6" fillId="20" borderId="5" xfId="0" applyFont="1" applyFill="1" applyBorder="1" applyAlignment="1">
      <alignment horizontal="center" vertical="center"/>
    </xf>
    <xf numFmtId="0" fontId="6" fillId="20" borderId="6" xfId="0" applyFont="1" applyFill="1" applyBorder="1" applyAlignment="1">
      <alignment horizontal="center" vertical="center"/>
    </xf>
    <xf numFmtId="0" fontId="14" fillId="7" borderId="1" xfId="0" applyFont="1" applyFill="1" applyBorder="1" applyAlignment="1" applyProtection="1">
      <alignment horizontal="left" vertical="center"/>
      <protection locked="0"/>
    </xf>
    <xf numFmtId="0" fontId="14" fillId="7" borderId="2" xfId="0" applyFont="1" applyFill="1" applyBorder="1" applyAlignment="1" applyProtection="1">
      <alignment horizontal="left" vertical="center"/>
      <protection locked="0"/>
    </xf>
    <xf numFmtId="0" fontId="14" fillId="7" borderId="3" xfId="0" applyFont="1" applyFill="1" applyBorder="1" applyAlignment="1" applyProtection="1">
      <alignment horizontal="left" vertical="center"/>
      <protection locked="0"/>
    </xf>
    <xf numFmtId="0" fontId="14" fillId="7" borderId="7" xfId="0" applyFont="1" applyFill="1" applyBorder="1" applyAlignment="1" applyProtection="1">
      <alignment horizontal="left" vertical="center"/>
      <protection locked="0"/>
    </xf>
    <xf numFmtId="0" fontId="14" fillId="7" borderId="0" xfId="0" applyFont="1" applyFill="1" applyAlignment="1" applyProtection="1">
      <alignment horizontal="left" vertical="center"/>
      <protection locked="0"/>
    </xf>
    <xf numFmtId="0" fontId="14" fillId="7" borderId="12" xfId="0" applyFont="1" applyFill="1" applyBorder="1" applyAlignment="1" applyProtection="1">
      <alignment horizontal="left" vertical="center"/>
      <protection locked="0"/>
    </xf>
    <xf numFmtId="0" fontId="14" fillId="7" borderId="27" xfId="0" applyFont="1" applyFill="1" applyBorder="1" applyAlignment="1" applyProtection="1">
      <alignment horizontal="left" vertical="center"/>
      <protection locked="0"/>
    </xf>
    <xf numFmtId="0" fontId="14" fillId="7" borderId="28" xfId="0" applyFont="1" applyFill="1" applyBorder="1" applyAlignment="1" applyProtection="1">
      <alignment horizontal="left" vertical="center"/>
      <protection locked="0"/>
    </xf>
    <xf numFmtId="0" fontId="14" fillId="7" borderId="30" xfId="0" applyFont="1" applyFill="1" applyBorder="1" applyAlignment="1" applyProtection="1">
      <alignment horizontal="left" vertical="center"/>
      <protection locked="0"/>
    </xf>
    <xf numFmtId="0" fontId="3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59" xfId="0" applyFont="1" applyFill="1" applyBorder="1" applyAlignment="1">
      <alignment horizontal="center" vertical="center"/>
    </xf>
    <xf numFmtId="0" fontId="6" fillId="9" borderId="14" xfId="0" applyFont="1" applyFill="1" applyBorder="1" applyAlignment="1" applyProtection="1">
      <alignment horizontal="center" vertical="center"/>
      <protection locked="0"/>
    </xf>
    <xf numFmtId="0" fontId="6" fillId="9" borderId="16" xfId="0" applyFont="1" applyFill="1" applyBorder="1" applyAlignment="1" applyProtection="1">
      <alignment horizontal="center" vertical="center"/>
      <protection locked="0"/>
    </xf>
    <xf numFmtId="0" fontId="14" fillId="7" borderId="21" xfId="0" applyFont="1" applyFill="1" applyBorder="1" applyAlignment="1" applyProtection="1">
      <alignment horizontal="left" vertical="center"/>
      <protection locked="0"/>
    </xf>
    <xf numFmtId="0" fontId="14" fillId="7" borderId="22" xfId="0" applyFont="1" applyFill="1" applyBorder="1" applyAlignment="1" applyProtection="1">
      <alignment horizontal="left" vertical="center"/>
      <protection locked="0"/>
    </xf>
    <xf numFmtId="0" fontId="6" fillId="20" borderId="20" xfId="0" applyFont="1" applyFill="1" applyBorder="1" applyAlignment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14" fillId="7" borderId="29" xfId="0" applyFont="1" applyFill="1" applyBorder="1" applyAlignment="1" applyProtection="1">
      <alignment horizontal="left" vertical="center"/>
      <protection locked="0"/>
    </xf>
    <xf numFmtId="0" fontId="12" fillId="7" borderId="19" xfId="0" applyFont="1" applyFill="1" applyBorder="1" applyAlignment="1">
      <alignment horizontal="center" vertical="center"/>
    </xf>
    <xf numFmtId="0" fontId="12" fillId="7" borderId="1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2" fontId="20" fillId="22" borderId="13" xfId="0" applyNumberFormat="1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0" fillId="6" borderId="0" xfId="0" applyFont="1" applyFill="1" applyAlignment="1">
      <alignment horizontal="center" vertical="center"/>
    </xf>
    <xf numFmtId="0" fontId="6" fillId="2" borderId="54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2" borderId="50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/>
    </xf>
    <xf numFmtId="0" fontId="14" fillId="7" borderId="84" xfId="0" applyFont="1" applyFill="1" applyBorder="1" applyAlignment="1">
      <alignment horizontal="left" vertical="center"/>
    </xf>
    <xf numFmtId="0" fontId="14" fillId="7" borderId="17" xfId="0" applyFont="1" applyFill="1" applyBorder="1" applyAlignment="1">
      <alignment horizontal="left" vertical="center"/>
    </xf>
    <xf numFmtId="0" fontId="14" fillId="7" borderId="85" xfId="0" applyFont="1" applyFill="1" applyBorder="1" applyAlignment="1">
      <alignment horizontal="left" vertical="center"/>
    </xf>
    <xf numFmtId="0" fontId="14" fillId="7" borderId="26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4" fillId="7" borderId="12" xfId="0" applyFont="1" applyFill="1" applyBorder="1" applyAlignment="1">
      <alignment horizontal="left" vertical="center"/>
    </xf>
    <xf numFmtId="0" fontId="14" fillId="7" borderId="21" xfId="0" applyFont="1" applyFill="1" applyBorder="1" applyAlignment="1">
      <alignment horizontal="left" vertical="center"/>
    </xf>
    <xf numFmtId="0" fontId="29" fillId="27" borderId="16" xfId="0" applyFont="1" applyFill="1" applyBorder="1" applyAlignment="1">
      <alignment horizontal="center" vertical="center"/>
    </xf>
    <xf numFmtId="0" fontId="6" fillId="2" borderId="90" xfId="0" applyFont="1" applyFill="1" applyBorder="1" applyAlignment="1">
      <alignment horizontal="center" vertical="center"/>
    </xf>
    <xf numFmtId="0" fontId="6" fillId="2" borderId="91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29" fillId="27" borderId="15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22" borderId="10" xfId="0" applyFont="1" applyFill="1" applyBorder="1" applyAlignment="1">
      <alignment horizontal="left" vertical="center"/>
    </xf>
    <xf numFmtId="0" fontId="6" fillId="22" borderId="11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8" fillId="18" borderId="13" xfId="0" applyFont="1" applyFill="1" applyBorder="1" applyAlignment="1">
      <alignment horizontal="center" vertical="center"/>
    </xf>
    <xf numFmtId="0" fontId="11" fillId="18" borderId="13" xfId="0" applyFont="1" applyFill="1" applyBorder="1" applyAlignment="1">
      <alignment horizontal="center" vertical="center"/>
    </xf>
    <xf numFmtId="0" fontId="18" fillId="18" borderId="14" xfId="0" applyFont="1" applyFill="1" applyBorder="1" applyAlignment="1">
      <alignment horizontal="center" vertical="center"/>
    </xf>
    <xf numFmtId="0" fontId="18" fillId="18" borderId="15" xfId="0" applyFont="1" applyFill="1" applyBorder="1" applyAlignment="1">
      <alignment horizontal="center" vertical="center"/>
    </xf>
    <xf numFmtId="0" fontId="7" fillId="25" borderId="14" xfId="0" applyFont="1" applyFill="1" applyBorder="1" applyAlignment="1">
      <alignment horizontal="center"/>
    </xf>
    <xf numFmtId="0" fontId="7" fillId="25" borderId="15" xfId="0" applyFont="1" applyFill="1" applyBorder="1" applyAlignment="1">
      <alignment horizontal="center"/>
    </xf>
  </cellXfs>
  <cellStyles count="4">
    <cellStyle name="Normal" xfId="0" builtinId="0"/>
    <cellStyle name="Normal 2" xfId="1" xr:uid="{DC8A3C67-ABE8-456C-8E3E-EAB01E5ABE16}"/>
    <cellStyle name="Normal 2 2" xfId="2" xr:uid="{EA76534A-58F0-4907-815C-9DFBDDA2D1C2}"/>
    <cellStyle name="Normal 3" xfId="3" xr:uid="{ED6D47B2-B371-47DD-9CD9-4F40E0876713}"/>
  </cellStyles>
  <dxfs count="134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ont>
        <strike val="0"/>
        <color theme="0"/>
      </font>
    </dxf>
    <dxf>
      <font>
        <strike val="0"/>
        <color theme="0"/>
      </font>
    </dxf>
    <dxf>
      <fill>
        <patternFill>
          <bgColor rgb="FFFFFF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rgb="FFFFFF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0" formatCode="@"/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ont>
        <strike val="0"/>
        <color theme="0"/>
      </font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C00000"/>
      <color rgb="FFFF7979"/>
      <color rgb="FFDB9D9D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19050</xdr:rowOff>
    </xdr:from>
    <xdr:to>
      <xdr:col>1</xdr:col>
      <xdr:colOff>247650</xdr:colOff>
      <xdr:row>36</xdr:row>
      <xdr:rowOff>266700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24C6104-D69C-4470-B1C8-14A9C8A1E492}"/>
            </a:ext>
          </a:extLst>
        </xdr:cNvPr>
        <xdr:cNvSpPr/>
      </xdr:nvSpPr>
      <xdr:spPr>
        <a:xfrm>
          <a:off x="933450" y="10515600"/>
          <a:ext cx="247650" cy="2476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6B26B"/>
    <outlinePr summaryBelow="0" summaryRight="0"/>
    <pageSetUpPr fitToPage="1"/>
  </sheetPr>
  <dimension ref="A1:AP31"/>
  <sheetViews>
    <sheetView tabSelected="1" zoomScale="73" zoomScaleNormal="73" workbookViewId="0">
      <selection activeCell="A3" sqref="A3"/>
    </sheetView>
  </sheetViews>
  <sheetFormatPr defaultColWidth="12.5703125" defaultRowHeight="15.75" customHeight="1"/>
  <cols>
    <col min="1" max="1" width="18.5703125" style="1" customWidth="1"/>
    <col min="2" max="4" width="6.28515625" style="1" customWidth="1"/>
    <col min="5" max="5" width="0.7109375" style="1" customWidth="1"/>
    <col min="6" max="8" width="6.28515625" style="1" customWidth="1"/>
    <col min="9" max="9" width="0.7109375" style="1" customWidth="1"/>
    <col min="10" max="12" width="6.28515625" style="1" customWidth="1"/>
    <col min="13" max="13" width="0.7109375" style="1" customWidth="1"/>
    <col min="14" max="17" width="6.28515625" style="1" customWidth="1"/>
    <col min="18" max="18" width="0.7109375" style="1" customWidth="1"/>
    <col min="19" max="21" width="6.28515625" style="1" customWidth="1"/>
    <col min="22" max="22" width="0.7109375" style="1" customWidth="1"/>
    <col min="23" max="25" width="6.28515625" style="1" customWidth="1"/>
    <col min="26" max="26" width="0.7109375" style="1" customWidth="1"/>
    <col min="27" max="29" width="6.28515625" style="1" customWidth="1"/>
    <col min="30" max="30" width="0.7109375" style="1" customWidth="1"/>
    <col min="31" max="33" width="6.28515625" style="1" customWidth="1"/>
    <col min="34" max="34" width="0.7109375" style="1" customWidth="1"/>
    <col min="35" max="37" width="6.28515625" style="1" customWidth="1"/>
    <col min="38" max="38" width="0.7109375" style="1" customWidth="1"/>
    <col min="39" max="41" width="6.28515625" style="1" customWidth="1"/>
    <col min="42" max="42" width="0.7109375" style="1" customWidth="1"/>
    <col min="43" max="16384" width="12.5703125" style="1"/>
  </cols>
  <sheetData>
    <row r="1" spans="1:42" ht="17.25" customHeight="1">
      <c r="A1" s="16"/>
      <c r="B1" s="17"/>
      <c r="C1" s="17"/>
      <c r="D1" s="17"/>
      <c r="E1" s="18"/>
      <c r="F1" s="17"/>
      <c r="G1" s="17"/>
      <c r="H1" s="17"/>
      <c r="I1" s="18"/>
      <c r="J1" s="17"/>
      <c r="K1" s="17"/>
      <c r="L1" s="17"/>
      <c r="M1" s="18"/>
      <c r="N1" s="17"/>
      <c r="O1" s="17"/>
      <c r="P1" s="17"/>
      <c r="Q1" s="17"/>
      <c r="R1" s="18"/>
      <c r="S1" s="17"/>
      <c r="T1" s="17"/>
      <c r="U1" s="17"/>
      <c r="V1" s="18"/>
      <c r="W1" s="17"/>
      <c r="X1" s="17"/>
      <c r="Y1" s="17"/>
      <c r="Z1" s="18"/>
      <c r="AA1" s="17"/>
      <c r="AB1" s="17"/>
      <c r="AC1" s="17"/>
      <c r="AD1" s="18"/>
      <c r="AE1" s="17"/>
      <c r="AF1" s="17"/>
      <c r="AG1" s="17"/>
      <c r="AH1" s="18"/>
      <c r="AI1" s="17"/>
      <c r="AJ1" s="17"/>
      <c r="AK1" s="17"/>
      <c r="AL1" s="18"/>
      <c r="AM1" s="18"/>
      <c r="AN1" s="18"/>
      <c r="AO1" s="19"/>
      <c r="AP1" s="18"/>
    </row>
    <row r="2" spans="1:42" ht="30" customHeight="1" thickBot="1">
      <c r="A2" s="9" t="s">
        <v>107</v>
      </c>
      <c r="B2" s="213">
        <v>101480</v>
      </c>
      <c r="C2" s="194"/>
      <c r="D2" s="194"/>
      <c r="E2" s="6"/>
      <c r="F2" s="194">
        <v>101481</v>
      </c>
      <c r="G2" s="194"/>
      <c r="H2" s="199"/>
      <c r="I2" s="6"/>
      <c r="J2" s="193">
        <v>101849</v>
      </c>
      <c r="K2" s="194"/>
      <c r="L2" s="199"/>
      <c r="M2" s="6"/>
      <c r="N2" s="193">
        <v>101044</v>
      </c>
      <c r="O2" s="194"/>
      <c r="P2" s="194"/>
      <c r="Q2" s="199"/>
      <c r="R2" s="6"/>
      <c r="S2" s="193">
        <v>101482</v>
      </c>
      <c r="T2" s="194"/>
      <c r="U2" s="199"/>
      <c r="V2" s="6"/>
      <c r="W2" s="193">
        <v>101483</v>
      </c>
      <c r="X2" s="194"/>
      <c r="Y2" s="199"/>
      <c r="Z2" s="6"/>
      <c r="AA2" s="193">
        <v>101484</v>
      </c>
      <c r="AB2" s="194"/>
      <c r="AC2" s="199"/>
      <c r="AD2" s="6"/>
      <c r="AE2" s="193">
        <v>101420</v>
      </c>
      <c r="AF2" s="194"/>
      <c r="AG2" s="199"/>
      <c r="AH2" s="6"/>
      <c r="AI2" s="193">
        <v>101422</v>
      </c>
      <c r="AJ2" s="194"/>
      <c r="AK2" s="194"/>
      <c r="AL2" s="6"/>
      <c r="AM2" s="200">
        <v>101418</v>
      </c>
      <c r="AN2" s="200"/>
      <c r="AO2" s="200"/>
      <c r="AP2" s="6"/>
    </row>
    <row r="3" spans="1:42" ht="30" customHeight="1" thickTop="1">
      <c r="A3" s="130" t="s">
        <v>74</v>
      </c>
      <c r="B3" s="198" t="s">
        <v>0</v>
      </c>
      <c r="C3" s="198"/>
      <c r="D3" s="198"/>
      <c r="E3" s="5"/>
      <c r="F3" s="198" t="s">
        <v>1</v>
      </c>
      <c r="G3" s="198"/>
      <c r="H3" s="198"/>
      <c r="I3" s="5"/>
      <c r="J3" s="198" t="s">
        <v>83</v>
      </c>
      <c r="K3" s="198"/>
      <c r="L3" s="198"/>
      <c r="M3" s="5"/>
      <c r="N3" s="198" t="s">
        <v>2</v>
      </c>
      <c r="O3" s="198"/>
      <c r="P3" s="198"/>
      <c r="Q3" s="198"/>
      <c r="R3" s="5"/>
      <c r="S3" s="198" t="s">
        <v>3</v>
      </c>
      <c r="T3" s="198"/>
      <c r="U3" s="198"/>
      <c r="V3" s="5"/>
      <c r="W3" s="198" t="s">
        <v>4</v>
      </c>
      <c r="X3" s="198"/>
      <c r="Y3" s="198"/>
      <c r="Z3" s="5"/>
      <c r="AA3" s="198" t="s">
        <v>5</v>
      </c>
      <c r="AB3" s="198"/>
      <c r="AC3" s="198"/>
      <c r="AD3" s="5"/>
      <c r="AE3" s="198" t="s">
        <v>6</v>
      </c>
      <c r="AF3" s="198"/>
      <c r="AG3" s="198"/>
      <c r="AH3" s="5"/>
      <c r="AI3" s="198" t="s">
        <v>7</v>
      </c>
      <c r="AJ3" s="198"/>
      <c r="AK3" s="198"/>
      <c r="AL3" s="5"/>
      <c r="AM3" s="198" t="s">
        <v>8</v>
      </c>
      <c r="AN3" s="198"/>
      <c r="AO3" s="198"/>
      <c r="AP3" s="5"/>
    </row>
    <row r="4" spans="1:42" ht="27" customHeight="1">
      <c r="A4" s="20" t="s">
        <v>9</v>
      </c>
      <c r="B4" s="195">
        <f ca="1">IFERROR('Lidl SORs'!C3,0)</f>
        <v>0</v>
      </c>
      <c r="C4" s="196"/>
      <c r="D4" s="196"/>
      <c r="E4" s="7"/>
      <c r="F4" s="196">
        <f ca="1">IFERROR('Lidl SORs'!D3,0)</f>
        <v>0</v>
      </c>
      <c r="G4" s="196"/>
      <c r="H4" s="197"/>
      <c r="I4" s="7"/>
      <c r="J4" s="195">
        <f ca="1">IFERROR('Lidl SORs'!M3,0)</f>
        <v>0</v>
      </c>
      <c r="K4" s="196"/>
      <c r="L4" s="197"/>
      <c r="M4" s="7"/>
      <c r="N4" s="195">
        <f ca="1">IFERROR('Lidl SORs'!H3,0)</f>
        <v>0</v>
      </c>
      <c r="O4" s="196"/>
      <c r="P4" s="196"/>
      <c r="Q4" s="197"/>
      <c r="R4" s="7"/>
      <c r="S4" s="195">
        <f ca="1">IFERROR('Lidl SORs'!E3,0)</f>
        <v>0</v>
      </c>
      <c r="T4" s="196"/>
      <c r="U4" s="197"/>
      <c r="V4" s="7"/>
      <c r="W4" s="195">
        <f ca="1">IFERROR('Lidl SORs'!F3,0)</f>
        <v>0</v>
      </c>
      <c r="X4" s="196"/>
      <c r="Y4" s="197"/>
      <c r="Z4" s="7"/>
      <c r="AA4" s="180">
        <f ca="1">IFERROR('Lidl SORs'!G3,0)</f>
        <v>0</v>
      </c>
      <c r="AB4" s="180"/>
      <c r="AC4" s="180"/>
      <c r="AD4" s="7"/>
      <c r="AE4" s="195">
        <f ca="1">IFERROR('Lidl SORs'!I3,0)</f>
        <v>0</v>
      </c>
      <c r="AF4" s="196"/>
      <c r="AG4" s="197"/>
      <c r="AH4" s="7"/>
      <c r="AI4" s="195">
        <f ca="1">IFERROR('Lidl SORs'!J3,0)</f>
        <v>0</v>
      </c>
      <c r="AJ4" s="196"/>
      <c r="AK4" s="196"/>
      <c r="AL4" s="7"/>
      <c r="AM4" s="195">
        <f ca="1">IFERROR('Lidl SORs'!K3,0)</f>
        <v>0</v>
      </c>
      <c r="AN4" s="196"/>
      <c r="AO4" s="201"/>
      <c r="AP4" s="7"/>
    </row>
    <row r="5" spans="1:42" ht="27" customHeight="1" thickBot="1">
      <c r="A5" s="21" t="s">
        <v>38</v>
      </c>
      <c r="B5" s="11">
        <f ca="1">MIN(_xlfn.IFS(B4&gt;=240,B4,B4&gt;120,B4-24,B4&lt;=120,B4),120)</f>
        <v>0</v>
      </c>
      <c r="C5" s="11">
        <f ca="1">MIN(_xlfn.IFS(B4&gt;240,B4-B5-24,B4&lt;=240,B4-B5),120)</f>
        <v>0</v>
      </c>
      <c r="D5" s="12">
        <f ca="1">IF(B4&gt;240,B4-B5-C5,0)</f>
        <v>0</v>
      </c>
      <c r="E5" s="6"/>
      <c r="F5" s="11">
        <f ca="1">MIN(_xlfn.IFS(F4&gt;=240,F4,F4&gt;120,F4-24,F4&lt;=120,F4),120)</f>
        <v>0</v>
      </c>
      <c r="G5" s="11">
        <f ca="1">MIN(_xlfn.IFS(F4&gt;240,F4-F5-24,F4&lt;=240,F4-F5),120)</f>
        <v>0</v>
      </c>
      <c r="H5" s="12">
        <f ca="1">IF(F4&gt;240,F4-F5-G5,0)</f>
        <v>0</v>
      </c>
      <c r="I5" s="6"/>
      <c r="J5" s="11">
        <f ca="1">MIN(_xlfn.IFS(J4&gt;=240,J4,J4&gt;120,J4-24,J4&lt;=120,J4),120)</f>
        <v>0</v>
      </c>
      <c r="K5" s="11">
        <f ca="1">MIN(_xlfn.IFS(J4&gt;240,J4-J5-24,J4&lt;=240,J4-J5),120)</f>
        <v>0</v>
      </c>
      <c r="L5" s="12">
        <f ca="1">IF(J4&gt;240,J4-J5-K5,0)</f>
        <v>0</v>
      </c>
      <c r="M5" s="6"/>
      <c r="N5" s="15">
        <f ca="1">MIN(_xlfn.IFS(N4&gt;=160,N4,N4&gt;80,N4-16,N4&lt;=80,N4),80)</f>
        <v>0</v>
      </c>
      <c r="O5" s="15">
        <f ca="1">MIN(_xlfn.IFS(N4&gt;240,N4-N5-16,N4&gt;160,N4-N5-16,N4&lt;=160,N4-N5),80)</f>
        <v>0</v>
      </c>
      <c r="P5" s="13">
        <f ca="1">MIN(_xlfn.IFS(N4&gt;240,N4-N5-O5-16,N4&gt;160,N4-N5-O5,N4&lt;=160,N4-N5-O5),80)</f>
        <v>0</v>
      </c>
      <c r="Q5" s="14">
        <f ca="1">IF(N4&gt;240,N4-N5-O5-P5,0)</f>
        <v>0</v>
      </c>
      <c r="R5" s="6"/>
      <c r="S5" s="11">
        <f ca="1">MIN(_xlfn.IFS(S4&gt;=360,S4,S4&gt;180,S4-40,S4&lt;=180,S4),180)</f>
        <v>0</v>
      </c>
      <c r="T5" s="11">
        <f ca="1">MIN(_xlfn.IFS(S4&gt;360,S4-S5-24,S4&lt;=360,S4-S5),180)</f>
        <v>0</v>
      </c>
      <c r="U5" s="12">
        <f ca="1">IF(S4&gt;360,S4-S5-T5,0)</f>
        <v>0</v>
      </c>
      <c r="V5" s="6"/>
      <c r="W5" s="11">
        <f ca="1">MIN(_xlfn.IFS(W4&gt;=360,W4,W4&gt;180,W4-40,W4&lt;=180,W4),180)</f>
        <v>0</v>
      </c>
      <c r="X5" s="11">
        <f ca="1">MIN(_xlfn.IFS(W4&gt;360,W4-W5-24,W4&lt;=360,W4-W5),180)</f>
        <v>0</v>
      </c>
      <c r="Y5" s="12">
        <f ca="1">IF(W4&gt;360,W4-W5-X5,0)</f>
        <v>0</v>
      </c>
      <c r="Z5" s="6"/>
      <c r="AA5" s="11">
        <f ca="1">MIN(_xlfn.IFS(AA4&gt;=360,AA4,AA4&gt;180,AA4-40,AA4&lt;=180,AA4),180)</f>
        <v>0</v>
      </c>
      <c r="AB5" s="11">
        <f ca="1">MIN(_xlfn.IFS(AA4&gt;360,AA4-AA5-24,AA4&lt;=360,AA4-AA5),180)</f>
        <v>0</v>
      </c>
      <c r="AC5" s="12">
        <f ca="1">IF(AA4&gt;360,AA4-AA5-AB5,0)</f>
        <v>0</v>
      </c>
      <c r="AD5" s="6"/>
      <c r="AE5" s="11">
        <f ca="1">MIN(_xlfn.IFS(AE4&gt;=320,AE4,AE4&gt;160,AE4-32,AE4&lt;=160,AE4),160)</f>
        <v>0</v>
      </c>
      <c r="AF5" s="11">
        <f ca="1">MIN(_xlfn.IFS(AE4&gt;320,AE4-AE5-32,AE4&lt;=320,AE4-AE5),160)</f>
        <v>0</v>
      </c>
      <c r="AG5" s="12">
        <f ca="1">IF(AE4&gt;320,AE4-AE5-AF5,0)</f>
        <v>0</v>
      </c>
      <c r="AH5" s="6"/>
      <c r="AI5" s="11">
        <f ca="1">MIN(_xlfn.IFS(AI4&gt;=320,AI4,AI4&gt;160,AI4-32,AI4&lt;=160,AI4),160)</f>
        <v>0</v>
      </c>
      <c r="AJ5" s="11">
        <f ca="1">MIN(_xlfn.IFS(AI4&gt;320,AI4-AI5-32,AI4&lt;=320,AI4-AI5),160)</f>
        <v>0</v>
      </c>
      <c r="AK5" s="12">
        <f ca="1">IF(AI4&gt;320,AI4-AI5-AJ5,0)</f>
        <v>0</v>
      </c>
      <c r="AL5" s="6"/>
      <c r="AM5" s="11">
        <f ca="1">MIN(_xlfn.IFS(AM4&gt;=320,AM4,AM4&gt;160,AM4-32,AM4&lt;=160,AM4),160)</f>
        <v>0</v>
      </c>
      <c r="AN5" s="11">
        <f ca="1">MIN(_xlfn.IFS(AM4&gt;320,AM4-AM5-32,AM4&lt;=320,AM4-AM5),160)</f>
        <v>0</v>
      </c>
      <c r="AO5" s="12">
        <f ca="1">IF(AM4&gt;320,AM4-AM5-AN5,0)</f>
        <v>0</v>
      </c>
      <c r="AP5" s="6"/>
    </row>
    <row r="6" spans="1:42" ht="25.5" customHeight="1" thickTop="1">
      <c r="A6" s="22" t="s">
        <v>39</v>
      </c>
      <c r="B6" s="40"/>
      <c r="C6" s="41"/>
      <c r="D6" s="42"/>
      <c r="E6" s="6"/>
      <c r="F6" s="40"/>
      <c r="G6" s="41"/>
      <c r="H6" s="42"/>
      <c r="I6" s="6"/>
      <c r="J6" s="40"/>
      <c r="K6" s="41"/>
      <c r="L6" s="42"/>
      <c r="M6" s="6"/>
      <c r="N6" s="45"/>
      <c r="O6" s="45"/>
      <c r="P6" s="43"/>
      <c r="Q6" s="44"/>
      <c r="R6" s="6"/>
      <c r="S6" s="40"/>
      <c r="T6" s="41"/>
      <c r="U6" s="42"/>
      <c r="V6" s="6"/>
      <c r="W6" s="40"/>
      <c r="X6" s="41"/>
      <c r="Y6" s="42"/>
      <c r="Z6" s="6"/>
      <c r="AA6" s="40"/>
      <c r="AB6" s="41"/>
      <c r="AC6" s="42"/>
      <c r="AD6" s="6"/>
      <c r="AE6" s="40"/>
      <c r="AF6" s="41"/>
      <c r="AG6" s="42"/>
      <c r="AH6" s="6"/>
      <c r="AI6" s="40"/>
      <c r="AJ6" s="41"/>
      <c r="AK6" s="42"/>
      <c r="AL6" s="6"/>
      <c r="AM6" s="40"/>
      <c r="AN6" s="41"/>
      <c r="AO6" s="42"/>
      <c r="AP6" s="6"/>
    </row>
    <row r="7" spans="1:42" ht="25.5" customHeight="1">
      <c r="A7" s="23" t="s">
        <v>40</v>
      </c>
      <c r="B7" s="46"/>
      <c r="C7" s="47"/>
      <c r="D7" s="48"/>
      <c r="E7" s="6"/>
      <c r="F7" s="49"/>
      <c r="G7" s="47"/>
      <c r="H7" s="48"/>
      <c r="I7" s="6"/>
      <c r="J7" s="49"/>
      <c r="K7" s="47"/>
      <c r="L7" s="48"/>
      <c r="M7" s="6"/>
      <c r="N7" s="49"/>
      <c r="O7" s="49"/>
      <c r="P7" s="47"/>
      <c r="Q7" s="48"/>
      <c r="R7" s="6"/>
      <c r="S7" s="49"/>
      <c r="T7" s="47"/>
      <c r="U7" s="48"/>
      <c r="V7" s="6"/>
      <c r="W7" s="49"/>
      <c r="X7" s="47"/>
      <c r="Y7" s="48"/>
      <c r="Z7" s="6"/>
      <c r="AA7" s="49"/>
      <c r="AB7" s="47"/>
      <c r="AC7" s="48"/>
      <c r="AD7" s="6"/>
      <c r="AE7" s="49"/>
      <c r="AF7" s="47"/>
      <c r="AG7" s="48"/>
      <c r="AH7" s="6"/>
      <c r="AI7" s="49"/>
      <c r="AJ7" s="47"/>
      <c r="AK7" s="48"/>
      <c r="AL7" s="6"/>
      <c r="AM7" s="49"/>
      <c r="AN7" s="47"/>
      <c r="AO7" s="50"/>
      <c r="AP7" s="6"/>
    </row>
    <row r="8" spans="1:42" ht="25.5" customHeight="1" thickBot="1">
      <c r="A8" s="24" t="s">
        <v>41</v>
      </c>
      <c r="B8" s="51"/>
      <c r="C8" s="52"/>
      <c r="D8" s="53"/>
      <c r="E8" s="54"/>
      <c r="F8" s="55"/>
      <c r="G8" s="52"/>
      <c r="H8" s="53"/>
      <c r="I8" s="54"/>
      <c r="J8" s="55"/>
      <c r="K8" s="52"/>
      <c r="L8" s="53"/>
      <c r="M8" s="54"/>
      <c r="N8" s="55"/>
      <c r="O8" s="55"/>
      <c r="P8" s="52"/>
      <c r="Q8" s="53"/>
      <c r="R8" s="54"/>
      <c r="S8" s="55"/>
      <c r="T8" s="52"/>
      <c r="U8" s="53"/>
      <c r="V8" s="54"/>
      <c r="W8" s="55"/>
      <c r="X8" s="52"/>
      <c r="Y8" s="53"/>
      <c r="Z8" s="54"/>
      <c r="AA8" s="55"/>
      <c r="AB8" s="52"/>
      <c r="AC8" s="53"/>
      <c r="AD8" s="54"/>
      <c r="AE8" s="55"/>
      <c r="AF8" s="52"/>
      <c r="AG8" s="53"/>
      <c r="AH8" s="54"/>
      <c r="AI8" s="55"/>
      <c r="AJ8" s="52"/>
      <c r="AK8" s="53"/>
      <c r="AL8" s="54"/>
      <c r="AM8" s="55"/>
      <c r="AN8" s="52"/>
      <c r="AO8" s="56"/>
      <c r="AP8" s="54"/>
    </row>
    <row r="9" spans="1:42" ht="27" customHeight="1">
      <c r="A9" s="25" t="s">
        <v>11</v>
      </c>
      <c r="B9" s="180">
        <f ca="1">IFERROR('Lidl SORs'!C18,0)</f>
        <v>0</v>
      </c>
      <c r="C9" s="180"/>
      <c r="D9" s="180"/>
      <c r="E9" s="7"/>
      <c r="F9" s="180">
        <f ca="1">IFERROR('Lidl SORs'!D18,0)</f>
        <v>0</v>
      </c>
      <c r="G9" s="180"/>
      <c r="H9" s="180"/>
      <c r="I9" s="7"/>
      <c r="J9" s="180">
        <f ca="1">IFERROR('Lidl SORs'!M18,0)</f>
        <v>0</v>
      </c>
      <c r="K9" s="180"/>
      <c r="L9" s="180"/>
      <c r="M9" s="7"/>
      <c r="N9" s="195">
        <f ca="1">IFERROR('Lidl SORs'!H18,0)</f>
        <v>0</v>
      </c>
      <c r="O9" s="196"/>
      <c r="P9" s="196"/>
      <c r="Q9" s="197"/>
      <c r="R9" s="7"/>
      <c r="S9" s="180">
        <f ca="1">IFERROR('Lidl SORs'!E18,0)</f>
        <v>0</v>
      </c>
      <c r="T9" s="180"/>
      <c r="U9" s="180"/>
      <c r="V9" s="7"/>
      <c r="W9" s="180">
        <f ca="1">IFERROR('Lidl SORs'!F18,0)</f>
        <v>0</v>
      </c>
      <c r="X9" s="180"/>
      <c r="Y9" s="180"/>
      <c r="Z9" s="7"/>
      <c r="AA9" s="180">
        <f ca="1">IFERROR('Lidl SORs'!G18,0)</f>
        <v>0</v>
      </c>
      <c r="AB9" s="180"/>
      <c r="AC9" s="180"/>
      <c r="AD9" s="7"/>
      <c r="AE9" s="180">
        <f ca="1">IFERROR('Lidl SORs'!I18,0)</f>
        <v>0</v>
      </c>
      <c r="AF9" s="180"/>
      <c r="AG9" s="180"/>
      <c r="AH9" s="7"/>
      <c r="AI9" s="180">
        <f ca="1">IFERROR('Lidl SORs'!J18,0)</f>
        <v>0</v>
      </c>
      <c r="AJ9" s="180"/>
      <c r="AK9" s="180"/>
      <c r="AL9" s="7"/>
      <c r="AM9" s="180">
        <f ca="1">IFERROR('Lidl SORs'!K18,0)</f>
        <v>0</v>
      </c>
      <c r="AN9" s="180"/>
      <c r="AO9" s="202"/>
      <c r="AP9" s="7"/>
    </row>
    <row r="10" spans="1:42" ht="27" customHeight="1" thickBot="1">
      <c r="A10" s="21" t="s">
        <v>38</v>
      </c>
      <c r="B10" s="11">
        <f ca="1">MIN(_xlfn.IFS(B9&gt;=240,B9,B9&gt;120,B9-24,B9&lt;=120,B9),120)</f>
        <v>0</v>
      </c>
      <c r="C10" s="11">
        <f ca="1">MIN(_xlfn.IFS(B9&gt;240,B9-B10-24,B9&lt;=240,B9-B10),120)</f>
        <v>0</v>
      </c>
      <c r="D10" s="12">
        <f ca="1">IF(B9&gt;240,B9-B10-C10,0)</f>
        <v>0</v>
      </c>
      <c r="E10" s="6"/>
      <c r="F10" s="11">
        <f ca="1">MIN(_xlfn.IFS(F9&gt;=240,F9,F9&gt;120,F9-24,F9&lt;=120,F9),120)</f>
        <v>0</v>
      </c>
      <c r="G10" s="11">
        <f ca="1">MIN(_xlfn.IFS(F9&gt;240,F9-F10-24,F9&lt;=240,F9-F10),120)</f>
        <v>0</v>
      </c>
      <c r="H10" s="12">
        <f ca="1">IF(F9&gt;240,F9-F10-G10,0)</f>
        <v>0</v>
      </c>
      <c r="I10" s="6"/>
      <c r="J10" s="11">
        <f ca="1">MIN(_xlfn.IFS(J9&gt;=240,J9,J9&gt;120,J9-24,J9&lt;=120,J9),120)</f>
        <v>0</v>
      </c>
      <c r="K10" s="11">
        <f ca="1">MIN(_xlfn.IFS(J9&gt;240,J9-J10-24,J9&lt;=240,J9-J10),120)</f>
        <v>0</v>
      </c>
      <c r="L10" s="12">
        <f ca="1">IF(J9&gt;240,J9-J10-K10,0)</f>
        <v>0</v>
      </c>
      <c r="M10" s="6"/>
      <c r="N10" s="15">
        <f ca="1">MIN(_xlfn.IFS(N9&gt;=160,N9,N9&gt;80,N9-16,N9&lt;=80,N9),80)</f>
        <v>0</v>
      </c>
      <c r="O10" s="15">
        <f ca="1">MIN(_xlfn.IFS(N9&gt;240,N9-N10-16,N9&gt;160,N9-N10-16,N9&lt;=160,N9-N10),80)</f>
        <v>0</v>
      </c>
      <c r="P10" s="13">
        <f ca="1">MIN(_xlfn.IFS(N9&gt;240,N9-N10-O10-16,N9&gt;160,N9-N10-O10,N9&lt;=160,N9-N10-O10),80)</f>
        <v>0</v>
      </c>
      <c r="Q10" s="14">
        <f ca="1">IF(N9&gt;240,N9-N10-O10-P10,0)</f>
        <v>0</v>
      </c>
      <c r="R10" s="6"/>
      <c r="S10" s="11">
        <f ca="1">MIN(_xlfn.IFS(S9&gt;=360,S9,S9&gt;180,S9-40,S9&lt;=180,S9),180)</f>
        <v>0</v>
      </c>
      <c r="T10" s="11">
        <f ca="1">MIN(_xlfn.IFS(S9&gt;360,S9-S10-24,S9&lt;=360,S9-S10),180)</f>
        <v>0</v>
      </c>
      <c r="U10" s="12">
        <f ca="1">IF(S9&gt;360,S9-S10-T10,0)</f>
        <v>0</v>
      </c>
      <c r="V10" s="6"/>
      <c r="W10" s="11">
        <f ca="1">MIN(_xlfn.IFS(W9&gt;=360,W9,W9&gt;180,W9-40,W9&lt;=180,W9),180)</f>
        <v>0</v>
      </c>
      <c r="X10" s="11">
        <f ca="1">MIN(_xlfn.IFS(W9&gt;360,W9-W10-24,W9&lt;=360,W9-W10),180)</f>
        <v>0</v>
      </c>
      <c r="Y10" s="12">
        <f ca="1">IF(W9&gt;360,W9-W10-X10,0)</f>
        <v>0</v>
      </c>
      <c r="Z10" s="6"/>
      <c r="AA10" s="11">
        <f ca="1">MIN(_xlfn.IFS(AA9&gt;=360,AA9,AA9&gt;180,AA9-40,AA9&lt;=180,AA9),180)</f>
        <v>0</v>
      </c>
      <c r="AB10" s="11">
        <f ca="1">MIN(_xlfn.IFS(AA9&gt;360,AA9-AA10-24,AA9&lt;=360,AA9-AA10),180)</f>
        <v>0</v>
      </c>
      <c r="AC10" s="12">
        <f ca="1">IF(AA9&gt;360,AA9-AA10-AB10,0)</f>
        <v>0</v>
      </c>
      <c r="AD10" s="6"/>
      <c r="AE10" s="11">
        <f ca="1">MIN(_xlfn.IFS(AE9&gt;=320,AE9,AE9&gt;160,AE9-32,AE9&lt;=160,AE9),160)</f>
        <v>0</v>
      </c>
      <c r="AF10" s="11">
        <f ca="1">MIN(_xlfn.IFS(AE9&gt;320,AE9-AE10-32,AE9&lt;=320,AE9-AE10),160)</f>
        <v>0</v>
      </c>
      <c r="AG10" s="12">
        <f ca="1">IF(AE9&gt;320,AE9-AE10-AF10,0)</f>
        <v>0</v>
      </c>
      <c r="AH10" s="6"/>
      <c r="AI10" s="11">
        <f ca="1">MIN(_xlfn.IFS(AI9&gt;=320,AI9,AI9&gt;160,AI9-32,AI9&lt;=160,AI9),160)</f>
        <v>0</v>
      </c>
      <c r="AJ10" s="11">
        <f ca="1">MIN(_xlfn.IFS(AI9&gt;320,AI9-AI10-32,AI9&lt;=320,AI9-AI10),160)</f>
        <v>0</v>
      </c>
      <c r="AK10" s="12">
        <f ca="1">IF(AI9&gt;320,AI9-AI10-AJ10,0)</f>
        <v>0</v>
      </c>
      <c r="AL10" s="6"/>
      <c r="AM10" s="11">
        <f ca="1">MIN(_xlfn.IFS(AM9&gt;=320,AM9,AM9&gt;160,AM9-32,AM9&lt;=160,AM9),160)</f>
        <v>0</v>
      </c>
      <c r="AN10" s="11">
        <f ca="1">MIN(_xlfn.IFS(AM9&gt;320,AM9-AM10-32,AM9&lt;=320,AM9-AM10),160)</f>
        <v>0</v>
      </c>
      <c r="AO10" s="12">
        <f ca="1">IF(AM9&gt;320,AM9-AM10-AN10,0)</f>
        <v>0</v>
      </c>
      <c r="AP10" s="6"/>
    </row>
    <row r="11" spans="1:42" ht="25.5" customHeight="1" thickTop="1">
      <c r="A11" s="23" t="s">
        <v>39</v>
      </c>
      <c r="B11" s="40"/>
      <c r="C11" s="41"/>
      <c r="D11" s="42"/>
      <c r="E11" s="6"/>
      <c r="F11" s="40"/>
      <c r="G11" s="41"/>
      <c r="H11" s="42"/>
      <c r="I11" s="6"/>
      <c r="J11" s="40"/>
      <c r="K11" s="41"/>
      <c r="L11" s="42"/>
      <c r="M11" s="6"/>
      <c r="N11" s="45"/>
      <c r="O11" s="45"/>
      <c r="P11" s="43"/>
      <c r="Q11" s="44"/>
      <c r="R11" s="6"/>
      <c r="S11" s="40"/>
      <c r="T11" s="41"/>
      <c r="U11" s="42"/>
      <c r="V11" s="6"/>
      <c r="W11" s="40"/>
      <c r="X11" s="41"/>
      <c r="Y11" s="42"/>
      <c r="Z11" s="6"/>
      <c r="AA11" s="40"/>
      <c r="AB11" s="41"/>
      <c r="AC11" s="42"/>
      <c r="AD11" s="6"/>
      <c r="AE11" s="40"/>
      <c r="AF11" s="41"/>
      <c r="AG11" s="42"/>
      <c r="AH11" s="6"/>
      <c r="AI11" s="40"/>
      <c r="AJ11" s="41"/>
      <c r="AK11" s="42"/>
      <c r="AL11" s="6"/>
      <c r="AM11" s="40"/>
      <c r="AN11" s="41"/>
      <c r="AO11" s="42"/>
      <c r="AP11" s="6"/>
    </row>
    <row r="12" spans="1:42" ht="25.5" customHeight="1">
      <c r="A12" s="26" t="s">
        <v>40</v>
      </c>
      <c r="B12" s="46"/>
      <c r="C12" s="47"/>
      <c r="D12" s="48"/>
      <c r="E12" s="6"/>
      <c r="F12" s="49"/>
      <c r="G12" s="47"/>
      <c r="H12" s="48"/>
      <c r="I12" s="6"/>
      <c r="J12" s="49"/>
      <c r="K12" s="47"/>
      <c r="L12" s="48"/>
      <c r="M12" s="6"/>
      <c r="N12" s="49"/>
      <c r="O12" s="49"/>
      <c r="P12" s="47"/>
      <c r="Q12" s="48"/>
      <c r="R12" s="6"/>
      <c r="S12" s="49"/>
      <c r="T12" s="47"/>
      <c r="U12" s="48"/>
      <c r="V12" s="6"/>
      <c r="W12" s="49"/>
      <c r="X12" s="47"/>
      <c r="Y12" s="48"/>
      <c r="Z12" s="6"/>
      <c r="AA12" s="49"/>
      <c r="AB12" s="47"/>
      <c r="AC12" s="48"/>
      <c r="AD12" s="6"/>
      <c r="AE12" s="49"/>
      <c r="AF12" s="47"/>
      <c r="AG12" s="48"/>
      <c r="AH12" s="6"/>
      <c r="AI12" s="49"/>
      <c r="AJ12" s="47"/>
      <c r="AK12" s="48"/>
      <c r="AL12" s="6"/>
      <c r="AM12" s="49"/>
      <c r="AN12" s="47"/>
      <c r="AO12" s="50"/>
      <c r="AP12" s="6"/>
    </row>
    <row r="13" spans="1:42" ht="25.5" customHeight="1" thickBot="1">
      <c r="A13" s="27" t="s">
        <v>41</v>
      </c>
      <c r="B13" s="51"/>
      <c r="C13" s="52"/>
      <c r="D13" s="53"/>
      <c r="E13" s="54"/>
      <c r="F13" s="55"/>
      <c r="G13" s="52"/>
      <c r="H13" s="53"/>
      <c r="I13" s="54"/>
      <c r="J13" s="55"/>
      <c r="K13" s="52"/>
      <c r="L13" s="53"/>
      <c r="M13" s="54"/>
      <c r="N13" s="55"/>
      <c r="O13" s="55"/>
      <c r="P13" s="52"/>
      <c r="Q13" s="53"/>
      <c r="R13" s="54"/>
      <c r="S13" s="55"/>
      <c r="T13" s="52"/>
      <c r="U13" s="53"/>
      <c r="V13" s="54"/>
      <c r="W13" s="55"/>
      <c r="X13" s="52"/>
      <c r="Y13" s="53"/>
      <c r="Z13" s="54"/>
      <c r="AA13" s="55"/>
      <c r="AB13" s="52"/>
      <c r="AC13" s="53"/>
      <c r="AD13" s="54"/>
      <c r="AE13" s="55"/>
      <c r="AF13" s="52"/>
      <c r="AG13" s="53"/>
      <c r="AH13" s="54"/>
      <c r="AI13" s="55"/>
      <c r="AJ13" s="52"/>
      <c r="AK13" s="53"/>
      <c r="AL13" s="54"/>
      <c r="AM13" s="55"/>
      <c r="AN13" s="52"/>
      <c r="AO13" s="56"/>
      <c r="AP13" s="54"/>
    </row>
    <row r="14" spans="1:42" ht="27" customHeight="1">
      <c r="A14" s="25" t="s">
        <v>12</v>
      </c>
      <c r="B14" s="180">
        <f ca="1">IFERROR('Lidl SORs'!C33,0)</f>
        <v>0</v>
      </c>
      <c r="C14" s="180"/>
      <c r="D14" s="180"/>
      <c r="E14" s="7"/>
      <c r="F14" s="180">
        <f ca="1">IFERROR('Lidl SORs'!D33,0)</f>
        <v>0</v>
      </c>
      <c r="G14" s="180"/>
      <c r="H14" s="180"/>
      <c r="I14" s="7"/>
      <c r="J14" s="180">
        <f ca="1">IFERROR('Lidl SORs'!M33,0)</f>
        <v>0</v>
      </c>
      <c r="K14" s="180"/>
      <c r="L14" s="180"/>
      <c r="M14" s="7"/>
      <c r="N14" s="195">
        <f ca="1">IFERROR('Lidl SORs'!H33,0)</f>
        <v>0</v>
      </c>
      <c r="O14" s="196"/>
      <c r="P14" s="196"/>
      <c r="Q14" s="197"/>
      <c r="R14" s="7"/>
      <c r="S14" s="180">
        <f ca="1">IFERROR('Lidl SORs'!E33,0)</f>
        <v>0</v>
      </c>
      <c r="T14" s="180"/>
      <c r="U14" s="180"/>
      <c r="V14" s="7"/>
      <c r="W14" s="180">
        <f ca="1">IFERROR('Lidl SORs'!F33,0)</f>
        <v>0</v>
      </c>
      <c r="X14" s="180"/>
      <c r="Y14" s="180"/>
      <c r="Z14" s="7"/>
      <c r="AA14" s="180">
        <f ca="1">IFERROR('Lidl SORs'!G33,0)</f>
        <v>0</v>
      </c>
      <c r="AB14" s="180"/>
      <c r="AC14" s="180"/>
      <c r="AD14" s="7"/>
      <c r="AE14" s="180">
        <f ca="1">IFERROR('Lidl SORs'!I33,0)</f>
        <v>0</v>
      </c>
      <c r="AF14" s="180"/>
      <c r="AG14" s="180"/>
      <c r="AH14" s="7"/>
      <c r="AI14" s="180">
        <f ca="1">IFERROR('Lidl SORs'!J33,0)</f>
        <v>0</v>
      </c>
      <c r="AJ14" s="180"/>
      <c r="AK14" s="180"/>
      <c r="AL14" s="7"/>
      <c r="AM14" s="180">
        <f ca="1">IFERROR('Lidl SORs'!K33,0)</f>
        <v>0</v>
      </c>
      <c r="AN14" s="180"/>
      <c r="AO14" s="202"/>
      <c r="AP14" s="7"/>
    </row>
    <row r="15" spans="1:42" ht="27" customHeight="1" thickBot="1">
      <c r="A15" s="28" t="s">
        <v>38</v>
      </c>
      <c r="B15" s="11">
        <f ca="1">MIN(_xlfn.IFS(B14&gt;=240,B14,B14&gt;120,B14-24,B14&lt;=120,B14),120)</f>
        <v>0</v>
      </c>
      <c r="C15" s="11">
        <f ca="1">MIN(_xlfn.IFS(B14&gt;240,B14-B15-24,B14&lt;=240,B14-B15),120)</f>
        <v>0</v>
      </c>
      <c r="D15" s="12">
        <f ca="1">IF(B14&gt;240,B14-B15-C15,0)</f>
        <v>0</v>
      </c>
      <c r="E15" s="6"/>
      <c r="F15" s="11">
        <f ca="1">MIN(_xlfn.IFS(F14&gt;=240,F14,F14&gt;120,F14-24,F14&lt;=120,F14),120)</f>
        <v>0</v>
      </c>
      <c r="G15" s="11">
        <f ca="1">MIN(_xlfn.IFS(F14&gt;240,F14-F15-24,F14&lt;=240,F14-F15),120)</f>
        <v>0</v>
      </c>
      <c r="H15" s="12">
        <f ca="1">IF(F14&gt;240,F14-F15-G15,0)</f>
        <v>0</v>
      </c>
      <c r="I15" s="6"/>
      <c r="J15" s="11">
        <f ca="1">MIN(_xlfn.IFS(J14&gt;=240,J14,J14&gt;120,J14-24,J14&lt;=120,J14),120)</f>
        <v>0</v>
      </c>
      <c r="K15" s="11">
        <f ca="1">MIN(_xlfn.IFS(J14&gt;240,J14-J15-24,J14&lt;=240,J14-J15),120)</f>
        <v>0</v>
      </c>
      <c r="L15" s="12">
        <f ca="1">IF(J14&gt;240,J14-J15-K15,0)</f>
        <v>0</v>
      </c>
      <c r="M15" s="6"/>
      <c r="N15" s="15">
        <f ca="1">MIN(_xlfn.IFS(N14&gt;=160,N14,N14&gt;80,N14-16,N14&lt;=80,N14),80)</f>
        <v>0</v>
      </c>
      <c r="O15" s="15">
        <f ca="1">MIN(_xlfn.IFS(N14&gt;240,N14-N15-16,N14&gt;160,N14-N15-16,N14&lt;=160,N14-N15),80)</f>
        <v>0</v>
      </c>
      <c r="P15" s="13">
        <f ca="1">MIN(_xlfn.IFS(N14&gt;240,N14-N15-O15-16,N14&gt;160,N14-N15-O15,N14&lt;=160,N14-N15-O15),80)</f>
        <v>0</v>
      </c>
      <c r="Q15" s="14">
        <f ca="1">IF(N14&gt;240,N14-N15-O15-P15,0)</f>
        <v>0</v>
      </c>
      <c r="R15" s="6"/>
      <c r="S15" s="11">
        <f ca="1">MIN(_xlfn.IFS(S14&gt;=360,S14,S14&gt;180,S14-40,S14&lt;=180,S14),180)</f>
        <v>0</v>
      </c>
      <c r="T15" s="11">
        <f ca="1">MIN(_xlfn.IFS(S14&gt;360,S14-S15-24,S14&lt;=360,S14-S15),180)</f>
        <v>0</v>
      </c>
      <c r="U15" s="12">
        <f ca="1">IF(S14&gt;360,S14-S15-T15,0)</f>
        <v>0</v>
      </c>
      <c r="V15" s="6"/>
      <c r="W15" s="11">
        <f ca="1">MIN(_xlfn.IFS(W14&gt;=360,W14,W14&gt;180,W14-40,W14&lt;=180,W14),180)</f>
        <v>0</v>
      </c>
      <c r="X15" s="11">
        <f ca="1">MIN(_xlfn.IFS(W14&gt;360,W14-W15-24,W14&lt;=360,W14-W15),180)</f>
        <v>0</v>
      </c>
      <c r="Y15" s="12">
        <f ca="1">IF(W14&gt;360,W14-W15-X15,0)</f>
        <v>0</v>
      </c>
      <c r="Z15" s="6"/>
      <c r="AA15" s="11">
        <f ca="1">MIN(_xlfn.IFS(AA14&gt;=360,AA14,AA14&gt;180,AA14-40,AA14&lt;=180,AA14),180)</f>
        <v>0</v>
      </c>
      <c r="AB15" s="11">
        <f ca="1">MIN(_xlfn.IFS(AA14&gt;360,AA14-AA15-24,AA14&lt;=360,AA14-AA15),180)</f>
        <v>0</v>
      </c>
      <c r="AC15" s="12">
        <f ca="1">IF(AA14&gt;360,AA14-AA15-AB15,0)</f>
        <v>0</v>
      </c>
      <c r="AD15" s="6"/>
      <c r="AE15" s="11">
        <f ca="1">MIN(_xlfn.IFS(AE14&gt;=320,AE14,AE14&gt;160,AE14-32,AE14&lt;=160,AE14),160)</f>
        <v>0</v>
      </c>
      <c r="AF15" s="11">
        <f ca="1">MIN(_xlfn.IFS(AE14&gt;320,AE14-AE15-32,AE14&lt;=320,AE14-AE15),160)</f>
        <v>0</v>
      </c>
      <c r="AG15" s="12">
        <f ca="1">IF(AE14&gt;320,AE14-AE15-AF15,0)</f>
        <v>0</v>
      </c>
      <c r="AH15" s="6"/>
      <c r="AI15" s="11">
        <f ca="1">MIN(_xlfn.IFS(AI14&gt;=320,AI14,AI14&gt;160,AI14-32,AI14&lt;=160,AI14),160)</f>
        <v>0</v>
      </c>
      <c r="AJ15" s="11">
        <f ca="1">MIN(_xlfn.IFS(AI14&gt;320,AI14-AI15-32,AI14&lt;=320,AI14-AI15),160)</f>
        <v>0</v>
      </c>
      <c r="AK15" s="12">
        <f ca="1">IF(AI14&gt;320,AI14-AI15-AJ15,0)</f>
        <v>0</v>
      </c>
      <c r="AL15" s="6"/>
      <c r="AM15" s="11">
        <f ca="1">MIN(_xlfn.IFS(AM14&gt;=320,AM14,AM14&gt;160,AM14-32,AM14&lt;=160,AM14),160)</f>
        <v>0</v>
      </c>
      <c r="AN15" s="11">
        <f ca="1">MIN(_xlfn.IFS(AM14&gt;320,AM14-AM15-32,AM14&lt;=320,AM14-AM15),160)</f>
        <v>0</v>
      </c>
      <c r="AO15" s="12">
        <f ca="1">IF(AM14&gt;320,AM14-AM15-AN15,0)</f>
        <v>0</v>
      </c>
      <c r="AP15" s="6"/>
    </row>
    <row r="16" spans="1:42" ht="25.5" customHeight="1" thickTop="1">
      <c r="A16" s="22" t="s">
        <v>39</v>
      </c>
      <c r="B16" s="40"/>
      <c r="C16" s="41"/>
      <c r="D16" s="42"/>
      <c r="E16" s="6"/>
      <c r="F16" s="40"/>
      <c r="G16" s="41"/>
      <c r="H16" s="42"/>
      <c r="I16" s="6"/>
      <c r="J16" s="40"/>
      <c r="K16" s="41"/>
      <c r="L16" s="42"/>
      <c r="M16" s="6"/>
      <c r="N16" s="45"/>
      <c r="O16" s="45"/>
      <c r="P16" s="43"/>
      <c r="Q16" s="44"/>
      <c r="R16" s="6"/>
      <c r="S16" s="40"/>
      <c r="T16" s="41"/>
      <c r="U16" s="42"/>
      <c r="V16" s="6"/>
      <c r="W16" s="40"/>
      <c r="X16" s="41"/>
      <c r="Y16" s="42"/>
      <c r="Z16" s="6"/>
      <c r="AA16" s="40"/>
      <c r="AB16" s="41"/>
      <c r="AC16" s="42"/>
      <c r="AD16" s="6"/>
      <c r="AE16" s="40"/>
      <c r="AF16" s="41"/>
      <c r="AG16" s="42"/>
      <c r="AH16" s="6"/>
      <c r="AI16" s="40"/>
      <c r="AJ16" s="41"/>
      <c r="AK16" s="42"/>
      <c r="AL16" s="6"/>
      <c r="AM16" s="40"/>
      <c r="AN16" s="41"/>
      <c r="AO16" s="42"/>
      <c r="AP16" s="6"/>
    </row>
    <row r="17" spans="1:42" ht="25.5" customHeight="1">
      <c r="A17" s="26" t="s">
        <v>40</v>
      </c>
      <c r="B17" s="46"/>
      <c r="C17" s="47"/>
      <c r="D17" s="48"/>
      <c r="E17" s="6"/>
      <c r="F17" s="49"/>
      <c r="G17" s="47"/>
      <c r="H17" s="48"/>
      <c r="I17" s="6"/>
      <c r="J17" s="49"/>
      <c r="K17" s="47"/>
      <c r="L17" s="48"/>
      <c r="M17" s="6"/>
      <c r="N17" s="49"/>
      <c r="O17" s="49"/>
      <c r="P17" s="47"/>
      <c r="Q17" s="48"/>
      <c r="R17" s="6"/>
      <c r="S17" s="49"/>
      <c r="T17" s="47"/>
      <c r="U17" s="48"/>
      <c r="V17" s="6"/>
      <c r="W17" s="49"/>
      <c r="X17" s="47"/>
      <c r="Y17" s="48"/>
      <c r="Z17" s="6"/>
      <c r="AA17" s="49"/>
      <c r="AB17" s="47"/>
      <c r="AC17" s="48"/>
      <c r="AD17" s="6"/>
      <c r="AE17" s="49"/>
      <c r="AF17" s="47"/>
      <c r="AG17" s="48"/>
      <c r="AH17" s="6"/>
      <c r="AI17" s="49"/>
      <c r="AJ17" s="47"/>
      <c r="AK17" s="48"/>
      <c r="AL17" s="6"/>
      <c r="AM17" s="49"/>
      <c r="AN17" s="47"/>
      <c r="AO17" s="50"/>
      <c r="AP17" s="6"/>
    </row>
    <row r="18" spans="1:42" ht="25.5" customHeight="1" thickBot="1">
      <c r="A18" s="27" t="s">
        <v>41</v>
      </c>
      <c r="B18" s="51"/>
      <c r="C18" s="52"/>
      <c r="D18" s="53"/>
      <c r="E18" s="54"/>
      <c r="F18" s="55"/>
      <c r="G18" s="52"/>
      <c r="H18" s="53"/>
      <c r="I18" s="54"/>
      <c r="J18" s="55"/>
      <c r="K18" s="52"/>
      <c r="L18" s="53"/>
      <c r="M18" s="54"/>
      <c r="N18" s="55"/>
      <c r="O18" s="55"/>
      <c r="P18" s="52"/>
      <c r="Q18" s="53"/>
      <c r="R18" s="54"/>
      <c r="S18" s="55"/>
      <c r="T18" s="52"/>
      <c r="U18" s="53"/>
      <c r="V18" s="54"/>
      <c r="W18" s="55"/>
      <c r="X18" s="52"/>
      <c r="Y18" s="53"/>
      <c r="Z18" s="54"/>
      <c r="AA18" s="55"/>
      <c r="AB18" s="52"/>
      <c r="AC18" s="53"/>
      <c r="AD18" s="54"/>
      <c r="AE18" s="55"/>
      <c r="AF18" s="52"/>
      <c r="AG18" s="53"/>
      <c r="AH18" s="54"/>
      <c r="AI18" s="55"/>
      <c r="AJ18" s="52"/>
      <c r="AK18" s="53"/>
      <c r="AL18" s="54"/>
      <c r="AM18" s="55"/>
      <c r="AN18" s="52"/>
      <c r="AO18" s="56"/>
      <c r="AP18" s="54"/>
    </row>
    <row r="19" spans="1:42" ht="27" customHeight="1">
      <c r="A19" s="25" t="s">
        <v>13</v>
      </c>
      <c r="B19" s="180">
        <f ca="1">IFERROR('Lidl SORs'!C48,0)</f>
        <v>0</v>
      </c>
      <c r="C19" s="180"/>
      <c r="D19" s="180"/>
      <c r="E19" s="7"/>
      <c r="F19" s="180">
        <f ca="1">IFERROR('Lidl SORs'!D48,0)</f>
        <v>0</v>
      </c>
      <c r="G19" s="180"/>
      <c r="H19" s="180"/>
      <c r="I19" s="7"/>
      <c r="J19" s="180">
        <f ca="1">IFERROR('Lidl SORs'!M48,0)</f>
        <v>0</v>
      </c>
      <c r="K19" s="180"/>
      <c r="L19" s="180"/>
      <c r="M19" s="7"/>
      <c r="N19" s="195">
        <f ca="1">IFERROR('Lidl SORs'!H48,0)</f>
        <v>0</v>
      </c>
      <c r="O19" s="196"/>
      <c r="P19" s="196"/>
      <c r="Q19" s="197"/>
      <c r="R19" s="7"/>
      <c r="S19" s="180">
        <f ca="1">IFERROR('Lidl SORs'!E48,0)</f>
        <v>0</v>
      </c>
      <c r="T19" s="180"/>
      <c r="U19" s="180"/>
      <c r="V19" s="7"/>
      <c r="W19" s="180">
        <f ca="1">IFERROR('Lidl SORs'!F48,0)</f>
        <v>0</v>
      </c>
      <c r="X19" s="180"/>
      <c r="Y19" s="180"/>
      <c r="Z19" s="7"/>
      <c r="AA19" s="180">
        <f ca="1">IFERROR('Lidl SORs'!G48,0)</f>
        <v>0</v>
      </c>
      <c r="AB19" s="180"/>
      <c r="AC19" s="180"/>
      <c r="AD19" s="7"/>
      <c r="AE19" s="180">
        <f ca="1">IFERROR('Lidl SORs'!I48,0)</f>
        <v>0</v>
      </c>
      <c r="AF19" s="180"/>
      <c r="AG19" s="180"/>
      <c r="AH19" s="7"/>
      <c r="AI19" s="180">
        <f ca="1">IFERROR('Lidl SORs'!J48,0)</f>
        <v>0</v>
      </c>
      <c r="AJ19" s="180"/>
      <c r="AK19" s="180"/>
      <c r="AL19" s="7"/>
      <c r="AM19" s="180">
        <f ca="1">IFERROR('Lidl SORs'!K48,0)</f>
        <v>0</v>
      </c>
      <c r="AN19" s="180"/>
      <c r="AO19" s="202"/>
      <c r="AP19" s="7"/>
    </row>
    <row r="20" spans="1:42" ht="27" customHeight="1" thickBot="1">
      <c r="A20" s="21" t="s">
        <v>38</v>
      </c>
      <c r="B20" s="11">
        <f ca="1">MIN(_xlfn.IFS(B19&gt;=240,B19,B19&gt;120,B19-24,B19&lt;=120,B19),120)</f>
        <v>0</v>
      </c>
      <c r="C20" s="11">
        <f ca="1">MIN(_xlfn.IFS(B19&gt;240,B19-B20-24,B19&lt;=240,B19-B20),120)</f>
        <v>0</v>
      </c>
      <c r="D20" s="12">
        <f ca="1">IF(B19&gt;240,B19-B20-C20,0)</f>
        <v>0</v>
      </c>
      <c r="E20" s="6"/>
      <c r="F20" s="11">
        <f ca="1">MIN(_xlfn.IFS(F19&gt;=240,F19,F19&gt;120,F19-24,F19&lt;=120,F19),120)</f>
        <v>0</v>
      </c>
      <c r="G20" s="11">
        <f ca="1">MIN(_xlfn.IFS(F19&gt;240,F19-F20-24,F19&lt;=240,F19-F20),120)</f>
        <v>0</v>
      </c>
      <c r="H20" s="12">
        <f ca="1">IF(F19&gt;240,F19-F20-G20,0)</f>
        <v>0</v>
      </c>
      <c r="I20" s="6"/>
      <c r="J20" s="11">
        <f ca="1">MIN(_xlfn.IFS(J19&gt;=240,J19,J19&gt;120,J19-24,J19&lt;=120,J19),120)</f>
        <v>0</v>
      </c>
      <c r="K20" s="11">
        <f ca="1">MIN(_xlfn.IFS(J19&gt;240,J19-J20-24,J19&lt;=240,J19-J20),120)</f>
        <v>0</v>
      </c>
      <c r="L20" s="12">
        <f ca="1">IF(J19&gt;240,J19-J20-K20,0)</f>
        <v>0</v>
      </c>
      <c r="M20" s="6"/>
      <c r="N20" s="15">
        <f ca="1">MIN(_xlfn.IFS(N19&gt;=160,N19,N19&gt;80,N19-16,N19&lt;=80,N19),80)</f>
        <v>0</v>
      </c>
      <c r="O20" s="15">
        <f ca="1">MIN(_xlfn.IFS(N19&gt;240,N19-N20-16,N19&gt;160,N19-N20-16,N19&lt;=160,N19-N20),80)</f>
        <v>0</v>
      </c>
      <c r="P20" s="13">
        <f ca="1">MIN(_xlfn.IFS(N19&gt;240,N19-N20-O20-16,N19&gt;160,N19-N20-O20,N19&lt;=160,N19-N20-O20),80)</f>
        <v>0</v>
      </c>
      <c r="Q20" s="14">
        <f ca="1">IF(N19&gt;240,N19-N20-O20-P20,0)</f>
        <v>0</v>
      </c>
      <c r="R20" s="6"/>
      <c r="S20" s="11">
        <f ca="1">MIN(_xlfn.IFS(S19&gt;=360,S19,S19&gt;180,S19-40,S19&lt;=180,S19),180)</f>
        <v>0</v>
      </c>
      <c r="T20" s="11">
        <f ca="1">MIN(_xlfn.IFS(S19&gt;360,S19-S20-24,S19&lt;=360,S19-S20),180)</f>
        <v>0</v>
      </c>
      <c r="U20" s="12">
        <f ca="1">IF(S19&gt;360,S19-S20-T20,0)</f>
        <v>0</v>
      </c>
      <c r="V20" s="6"/>
      <c r="W20" s="11">
        <f ca="1">MIN(_xlfn.IFS(W19&gt;=360,W19,W19&gt;180,W19-40,W19&lt;=180,W19),180)</f>
        <v>0</v>
      </c>
      <c r="X20" s="11">
        <f ca="1">MIN(_xlfn.IFS(W19&gt;360,W19-W20-24,W19&lt;=360,W19-W20),180)</f>
        <v>0</v>
      </c>
      <c r="Y20" s="12">
        <f ca="1">IF(W19&gt;360,W19-W20-X20,0)</f>
        <v>0</v>
      </c>
      <c r="Z20" s="6"/>
      <c r="AA20" s="11">
        <f ca="1">MIN(_xlfn.IFS(AA19&gt;=360,AA19,AA19&gt;180,AA19-40,AA19&lt;=180,AA19),180)</f>
        <v>0</v>
      </c>
      <c r="AB20" s="11">
        <f ca="1">MIN(_xlfn.IFS(AA19&gt;360,AA19-AA20-24,AA19&lt;=360,AA19-AA20),180)</f>
        <v>0</v>
      </c>
      <c r="AC20" s="12">
        <f ca="1">IF(AA19&gt;360,AA19-AA20-AB20,0)</f>
        <v>0</v>
      </c>
      <c r="AD20" s="6"/>
      <c r="AE20" s="11">
        <f ca="1">MIN(_xlfn.IFS(AE19&gt;=320,AE19,AE19&gt;160,AE19-32,AE19&lt;=160,AE19),160)</f>
        <v>0</v>
      </c>
      <c r="AF20" s="11">
        <f ca="1">MIN(_xlfn.IFS(AE19&gt;320,AE19-AE20-32,AE19&lt;=320,AE19-AE20),160)</f>
        <v>0</v>
      </c>
      <c r="AG20" s="12">
        <f ca="1">IF(AE19&gt;320,AE19-AE20-AF20,0)</f>
        <v>0</v>
      </c>
      <c r="AH20" s="6"/>
      <c r="AI20" s="11">
        <f ca="1">MIN(_xlfn.IFS(AI19&gt;=320,AI19,AI19&gt;160,AI19-32,AI19&lt;=160,AI19),160)</f>
        <v>0</v>
      </c>
      <c r="AJ20" s="11">
        <f ca="1">MIN(_xlfn.IFS(AI19&gt;320,AI19-AI20-32,AI19&lt;=320,AI19-AI20),160)</f>
        <v>0</v>
      </c>
      <c r="AK20" s="12">
        <f ca="1">IF(AI19&gt;320,AI19-AI20-AJ20,0)</f>
        <v>0</v>
      </c>
      <c r="AL20" s="6"/>
      <c r="AM20" s="11">
        <f ca="1">MIN(_xlfn.IFS(AM19&gt;=320,AM19,AM19&gt;160,AM19-32,AM19&lt;=160,AM19),160)</f>
        <v>0</v>
      </c>
      <c r="AN20" s="11">
        <f ca="1">MIN(_xlfn.IFS(AM19&gt;320,AM19-AM20-32,AM19&lt;=320,AM19-AM20),160)</f>
        <v>0</v>
      </c>
      <c r="AO20" s="12">
        <f ca="1">IF(AM19&gt;320,AM19-AM20-AN20,0)</f>
        <v>0</v>
      </c>
      <c r="AP20" s="6"/>
    </row>
    <row r="21" spans="1:42" ht="25.5" customHeight="1" thickTop="1">
      <c r="A21" s="22" t="s">
        <v>39</v>
      </c>
      <c r="B21" s="40"/>
      <c r="C21" s="41"/>
      <c r="D21" s="42"/>
      <c r="E21" s="6"/>
      <c r="F21" s="40"/>
      <c r="G21" s="41"/>
      <c r="H21" s="42"/>
      <c r="I21" s="6"/>
      <c r="J21" s="40"/>
      <c r="K21" s="41"/>
      <c r="L21" s="42"/>
      <c r="M21" s="6"/>
      <c r="N21" s="45"/>
      <c r="O21" s="45"/>
      <c r="P21" s="43"/>
      <c r="Q21" s="44"/>
      <c r="R21" s="6"/>
      <c r="S21" s="40"/>
      <c r="T21" s="41"/>
      <c r="U21" s="42"/>
      <c r="V21" s="6"/>
      <c r="W21" s="40"/>
      <c r="X21" s="41"/>
      <c r="Y21" s="42"/>
      <c r="Z21" s="6"/>
      <c r="AA21" s="40"/>
      <c r="AB21" s="41"/>
      <c r="AC21" s="42"/>
      <c r="AD21" s="6"/>
      <c r="AE21" s="40"/>
      <c r="AF21" s="41"/>
      <c r="AG21" s="42"/>
      <c r="AH21" s="6"/>
      <c r="AI21" s="40"/>
      <c r="AJ21" s="41"/>
      <c r="AK21" s="42"/>
      <c r="AL21" s="6"/>
      <c r="AM21" s="40"/>
      <c r="AN21" s="41"/>
      <c r="AO21" s="42"/>
      <c r="AP21" s="6"/>
    </row>
    <row r="22" spans="1:42" ht="25.5" customHeight="1">
      <c r="A22" s="26" t="s">
        <v>40</v>
      </c>
      <c r="B22" s="46"/>
      <c r="C22" s="47"/>
      <c r="D22" s="48"/>
      <c r="E22" s="6"/>
      <c r="F22" s="49"/>
      <c r="G22" s="47"/>
      <c r="H22" s="48"/>
      <c r="I22" s="6"/>
      <c r="J22" s="49"/>
      <c r="K22" s="47"/>
      <c r="L22" s="48"/>
      <c r="M22" s="6"/>
      <c r="N22" s="49"/>
      <c r="O22" s="49"/>
      <c r="P22" s="47"/>
      <c r="Q22" s="48"/>
      <c r="R22" s="6"/>
      <c r="S22" s="49"/>
      <c r="T22" s="47"/>
      <c r="U22" s="48"/>
      <c r="V22" s="6"/>
      <c r="W22" s="49"/>
      <c r="X22" s="47"/>
      <c r="Y22" s="48"/>
      <c r="Z22" s="6"/>
      <c r="AA22" s="49"/>
      <c r="AB22" s="47"/>
      <c r="AC22" s="48"/>
      <c r="AD22" s="6"/>
      <c r="AE22" s="49"/>
      <c r="AF22" s="47"/>
      <c r="AG22" s="48"/>
      <c r="AH22" s="6"/>
      <c r="AI22" s="49"/>
      <c r="AJ22" s="47"/>
      <c r="AK22" s="48"/>
      <c r="AL22" s="6"/>
      <c r="AM22" s="49"/>
      <c r="AN22" s="47"/>
      <c r="AO22" s="50"/>
      <c r="AP22" s="6"/>
    </row>
    <row r="23" spans="1:42" ht="25.5" customHeight="1" thickBot="1">
      <c r="A23" s="27" t="s">
        <v>41</v>
      </c>
      <c r="B23" s="51"/>
      <c r="C23" s="52"/>
      <c r="D23" s="53"/>
      <c r="E23" s="54"/>
      <c r="F23" s="55"/>
      <c r="G23" s="52"/>
      <c r="H23" s="53"/>
      <c r="I23" s="54"/>
      <c r="J23" s="55"/>
      <c r="K23" s="52"/>
      <c r="L23" s="53"/>
      <c r="M23" s="54"/>
      <c r="N23" s="55"/>
      <c r="O23" s="55"/>
      <c r="P23" s="52"/>
      <c r="Q23" s="53"/>
      <c r="R23" s="54"/>
      <c r="S23" s="55"/>
      <c r="T23" s="52"/>
      <c r="U23" s="53"/>
      <c r="V23" s="54"/>
      <c r="W23" s="55"/>
      <c r="X23" s="52"/>
      <c r="Y23" s="53"/>
      <c r="Z23" s="54"/>
      <c r="AA23" s="55"/>
      <c r="AB23" s="52"/>
      <c r="AC23" s="53"/>
      <c r="AD23" s="54"/>
      <c r="AE23" s="55"/>
      <c r="AF23" s="52"/>
      <c r="AG23" s="53"/>
      <c r="AH23" s="54"/>
      <c r="AI23" s="55"/>
      <c r="AJ23" s="52"/>
      <c r="AK23" s="53"/>
      <c r="AL23" s="54"/>
      <c r="AM23" s="55"/>
      <c r="AN23" s="52"/>
      <c r="AO23" s="56"/>
      <c r="AP23" s="54"/>
    </row>
    <row r="24" spans="1:42" ht="29.25" customHeight="1">
      <c r="A24" s="25" t="s">
        <v>27</v>
      </c>
      <c r="B24" s="181">
        <f ca="1">B4+B9+B14+B19</f>
        <v>0</v>
      </c>
      <c r="C24" s="182"/>
      <c r="D24" s="182"/>
      <c r="E24" s="39"/>
      <c r="F24" s="182">
        <f ca="1">F4+F9+F14+F19</f>
        <v>0</v>
      </c>
      <c r="G24" s="182"/>
      <c r="H24" s="183"/>
      <c r="I24" s="39"/>
      <c r="J24" s="181">
        <f ca="1">J4+J9+J14+J19</f>
        <v>0</v>
      </c>
      <c r="K24" s="182"/>
      <c r="L24" s="183"/>
      <c r="M24" s="39"/>
      <c r="N24" s="181">
        <f ca="1">N4+N9+N14+N19</f>
        <v>0</v>
      </c>
      <c r="O24" s="182"/>
      <c r="P24" s="182"/>
      <c r="Q24" s="183"/>
      <c r="R24" s="39"/>
      <c r="S24" s="181">
        <f ca="1">S4+S9+S14+S19</f>
        <v>0</v>
      </c>
      <c r="T24" s="182"/>
      <c r="U24" s="183"/>
      <c r="V24" s="39"/>
      <c r="W24" s="181">
        <f ca="1">W4+W9+W14+W19</f>
        <v>0</v>
      </c>
      <c r="X24" s="182"/>
      <c r="Y24" s="183"/>
      <c r="Z24" s="39"/>
      <c r="AA24" s="181">
        <f ca="1">AA4+AA9+AA14+AA19</f>
        <v>0</v>
      </c>
      <c r="AB24" s="182"/>
      <c r="AC24" s="183"/>
      <c r="AD24" s="39"/>
      <c r="AE24" s="181">
        <f ca="1">AE4+AE9+AE14+AE19</f>
        <v>0</v>
      </c>
      <c r="AF24" s="182"/>
      <c r="AG24" s="183"/>
      <c r="AH24" s="39"/>
      <c r="AI24" s="181">
        <f ca="1">AI4+AI9+AI14+AI19</f>
        <v>0</v>
      </c>
      <c r="AJ24" s="182"/>
      <c r="AK24" s="183"/>
      <c r="AL24" s="39"/>
      <c r="AM24" s="181">
        <f ca="1">AM4+AM9+AM14+AM19</f>
        <v>0</v>
      </c>
      <c r="AN24" s="182"/>
      <c r="AO24" s="207"/>
      <c r="AP24" s="39"/>
    </row>
    <row r="25" spans="1:42" s="4" customFormat="1" ht="23.25" customHeight="1">
      <c r="A25" s="211"/>
      <c r="B25" s="184" t="s">
        <v>15</v>
      </c>
      <c r="C25" s="185"/>
      <c r="D25" s="185"/>
      <c r="E25" s="121"/>
      <c r="F25" s="185" t="s">
        <v>16</v>
      </c>
      <c r="G25" s="185"/>
      <c r="H25" s="186"/>
      <c r="I25" s="121"/>
      <c r="J25" s="184" t="s">
        <v>84</v>
      </c>
      <c r="K25" s="185"/>
      <c r="L25" s="186"/>
      <c r="M25" s="121"/>
      <c r="N25" s="184" t="s">
        <v>17</v>
      </c>
      <c r="O25" s="185"/>
      <c r="P25" s="185"/>
      <c r="Q25" s="186"/>
      <c r="R25" s="121"/>
      <c r="S25" s="184" t="s">
        <v>18</v>
      </c>
      <c r="T25" s="185"/>
      <c r="U25" s="186"/>
      <c r="V25" s="121"/>
      <c r="W25" s="184" t="s">
        <v>81</v>
      </c>
      <c r="X25" s="185"/>
      <c r="Y25" s="186"/>
      <c r="Z25" s="121"/>
      <c r="AA25" s="184" t="s">
        <v>19</v>
      </c>
      <c r="AB25" s="185"/>
      <c r="AC25" s="186"/>
      <c r="AD25" s="121"/>
      <c r="AE25" s="184" t="s">
        <v>20</v>
      </c>
      <c r="AF25" s="185"/>
      <c r="AG25" s="186"/>
      <c r="AH25" s="121"/>
      <c r="AI25" s="184" t="s">
        <v>21</v>
      </c>
      <c r="AJ25" s="185"/>
      <c r="AK25" s="186"/>
      <c r="AL25" s="121"/>
      <c r="AM25" s="184" t="s">
        <v>42</v>
      </c>
      <c r="AN25" s="185"/>
      <c r="AO25" s="206"/>
      <c r="AP25" s="8"/>
    </row>
    <row r="26" spans="1:42" s="4" customFormat="1" ht="23.25" customHeight="1">
      <c r="A26" s="212"/>
      <c r="B26" s="187" t="s">
        <v>22</v>
      </c>
      <c r="C26" s="188"/>
      <c r="D26" s="188"/>
      <c r="E26" s="121"/>
      <c r="F26" s="188" t="s">
        <v>23</v>
      </c>
      <c r="G26" s="188"/>
      <c r="H26" s="189"/>
      <c r="I26" s="121"/>
      <c r="J26" s="187" t="s">
        <v>85</v>
      </c>
      <c r="K26" s="188"/>
      <c r="L26" s="189"/>
      <c r="M26" s="121"/>
      <c r="N26" s="187" t="s">
        <v>44</v>
      </c>
      <c r="O26" s="188"/>
      <c r="P26" s="188"/>
      <c r="Q26" s="189"/>
      <c r="R26" s="121"/>
      <c r="S26" s="187" t="s">
        <v>24</v>
      </c>
      <c r="T26" s="188"/>
      <c r="U26" s="189"/>
      <c r="V26" s="121"/>
      <c r="W26" s="187" t="s">
        <v>46</v>
      </c>
      <c r="X26" s="188"/>
      <c r="Y26" s="189"/>
      <c r="Z26" s="121"/>
      <c r="AA26" s="187" t="s">
        <v>79</v>
      </c>
      <c r="AB26" s="188"/>
      <c r="AC26" s="189"/>
      <c r="AD26" s="121"/>
      <c r="AE26" s="187"/>
      <c r="AF26" s="188"/>
      <c r="AG26" s="189"/>
      <c r="AH26" s="121"/>
      <c r="AI26" s="187"/>
      <c r="AJ26" s="188"/>
      <c r="AK26" s="189"/>
      <c r="AL26" s="121"/>
      <c r="AM26" s="187"/>
      <c r="AN26" s="188"/>
      <c r="AO26" s="205"/>
      <c r="AP26" s="8"/>
    </row>
    <row r="27" spans="1:42" s="4" customFormat="1" ht="23.25" customHeight="1" thickBot="1">
      <c r="A27" s="212"/>
      <c r="B27" s="190"/>
      <c r="C27" s="191"/>
      <c r="D27" s="191"/>
      <c r="E27" s="121"/>
      <c r="F27" s="191" t="s">
        <v>25</v>
      </c>
      <c r="G27" s="191"/>
      <c r="H27" s="192"/>
      <c r="I27" s="121"/>
      <c r="J27" s="190" t="s">
        <v>86</v>
      </c>
      <c r="K27" s="191"/>
      <c r="L27" s="192"/>
      <c r="M27" s="121"/>
      <c r="N27" s="190" t="s">
        <v>45</v>
      </c>
      <c r="O27" s="191"/>
      <c r="P27" s="191"/>
      <c r="Q27" s="192"/>
      <c r="R27" s="121"/>
      <c r="S27" s="190"/>
      <c r="T27" s="191"/>
      <c r="U27" s="192"/>
      <c r="V27" s="121"/>
      <c r="W27" s="190" t="s">
        <v>82</v>
      </c>
      <c r="X27" s="191"/>
      <c r="Y27" s="192"/>
      <c r="Z27" s="121"/>
      <c r="AA27" s="190" t="s">
        <v>80</v>
      </c>
      <c r="AB27" s="191"/>
      <c r="AC27" s="192"/>
      <c r="AD27" s="121"/>
      <c r="AE27" s="190"/>
      <c r="AF27" s="191"/>
      <c r="AG27" s="192"/>
      <c r="AH27" s="121"/>
      <c r="AI27" s="190"/>
      <c r="AJ27" s="191"/>
      <c r="AK27" s="192"/>
      <c r="AL27" s="121"/>
      <c r="AM27" s="190"/>
      <c r="AN27" s="191"/>
      <c r="AO27" s="210"/>
      <c r="AP27" s="8"/>
    </row>
    <row r="28" spans="1:42" ht="30" customHeight="1" thickTop="1">
      <c r="A28" s="37" t="s">
        <v>30</v>
      </c>
      <c r="B28" s="174">
        <f ca="1">B24+F24+J24</f>
        <v>0</v>
      </c>
      <c r="C28" s="175"/>
      <c r="D28" s="2"/>
      <c r="E28" s="10"/>
      <c r="F28" s="122"/>
      <c r="G28" s="122"/>
      <c r="H28" s="122"/>
      <c r="I28" s="123"/>
      <c r="J28" s="122"/>
      <c r="K28" s="122"/>
      <c r="L28" s="122"/>
      <c r="M28" s="123"/>
      <c r="N28" s="122"/>
      <c r="O28" s="122"/>
      <c r="P28" s="122"/>
      <c r="Q28" s="122"/>
      <c r="R28" s="123"/>
      <c r="S28" s="122"/>
      <c r="T28" s="122"/>
      <c r="U28" s="122"/>
      <c r="V28" s="123"/>
      <c r="W28" s="122"/>
      <c r="X28" s="122"/>
      <c r="Y28" s="122"/>
      <c r="Z28" s="123"/>
      <c r="AA28" s="122"/>
      <c r="AB28" s="122"/>
      <c r="AC28" s="122"/>
      <c r="AD28" s="123"/>
      <c r="AE28" s="122"/>
      <c r="AF28" s="122"/>
      <c r="AG28" s="122"/>
      <c r="AH28" s="123"/>
      <c r="AI28" s="124"/>
      <c r="AJ28" s="124"/>
      <c r="AK28" s="124"/>
      <c r="AL28" s="123"/>
      <c r="AM28" s="125"/>
      <c r="AN28" s="125"/>
      <c r="AO28" s="122"/>
      <c r="AP28" s="10"/>
    </row>
    <row r="29" spans="1:42" ht="30" customHeight="1">
      <c r="A29" s="38" t="s">
        <v>31</v>
      </c>
      <c r="B29" s="172">
        <f ca="1">S4+W4+AA4+S9+W9+AA9+S14+W14+AA14+S19+W19+AA19</f>
        <v>0</v>
      </c>
      <c r="C29" s="173"/>
      <c r="D29" s="2"/>
      <c r="E29" s="2"/>
      <c r="F29" s="170" t="s">
        <v>33</v>
      </c>
      <c r="G29" s="171"/>
      <c r="H29" s="171"/>
      <c r="I29" s="171"/>
      <c r="J29" s="171"/>
      <c r="K29" s="171"/>
      <c r="L29" s="171"/>
      <c r="M29" s="171"/>
      <c r="N29" s="171"/>
      <c r="O29" s="171"/>
      <c r="P29" s="176"/>
      <c r="Q29" s="126"/>
      <c r="R29" s="127"/>
      <c r="S29" s="170" t="s">
        <v>34</v>
      </c>
      <c r="T29" s="171"/>
      <c r="U29" s="171"/>
      <c r="V29" s="177">
        <f ca="1">COUNTIF(B5:AP5,"&gt;0")</f>
        <v>0</v>
      </c>
      <c r="W29" s="178"/>
      <c r="X29" s="179"/>
      <c r="Y29" s="179"/>
      <c r="Z29" s="127"/>
      <c r="AA29" s="170" t="s">
        <v>36</v>
      </c>
      <c r="AB29" s="171"/>
      <c r="AC29" s="171"/>
      <c r="AD29" s="177">
        <f ca="1">COUNTIF(B15:AP15,"&gt;0")</f>
        <v>0</v>
      </c>
      <c r="AE29" s="178"/>
      <c r="AF29" s="179"/>
      <c r="AG29" s="179"/>
      <c r="AH29" s="127"/>
      <c r="AI29" s="122"/>
      <c r="AJ29" s="122"/>
      <c r="AK29" s="122"/>
      <c r="AL29" s="122"/>
      <c r="AM29" s="122"/>
      <c r="AN29" s="122"/>
      <c r="AO29" s="122"/>
      <c r="AP29" s="3"/>
    </row>
    <row r="30" spans="1:42" ht="30" customHeight="1">
      <c r="A30" s="38" t="s">
        <v>32</v>
      </c>
      <c r="B30" s="172">
        <f ca="1">AE4+AI4+AM4+AE9+AI9+AM9+AE14+AI14+AM14+AE19+AI19+AM19</f>
        <v>0</v>
      </c>
      <c r="C30" s="173"/>
      <c r="D30" s="2"/>
      <c r="E30" s="2"/>
      <c r="F30" s="170" t="s">
        <v>47</v>
      </c>
      <c r="G30" s="171"/>
      <c r="H30" s="171"/>
      <c r="I30" s="128"/>
      <c r="J30" s="171"/>
      <c r="K30" s="171"/>
      <c r="L30" s="171"/>
      <c r="M30" s="171"/>
      <c r="N30" s="171"/>
      <c r="O30" s="171"/>
      <c r="P30" s="176"/>
      <c r="Q30" s="124"/>
      <c r="R30" s="127"/>
      <c r="S30" s="170" t="s">
        <v>35</v>
      </c>
      <c r="T30" s="171"/>
      <c r="U30" s="171"/>
      <c r="V30" s="177">
        <f ca="1">COUNTIF(B10:AP10,"&gt;0")</f>
        <v>0</v>
      </c>
      <c r="W30" s="178"/>
      <c r="X30" s="179"/>
      <c r="Y30" s="179"/>
      <c r="Z30" s="127"/>
      <c r="AA30" s="170" t="s">
        <v>37</v>
      </c>
      <c r="AB30" s="171"/>
      <c r="AC30" s="171"/>
      <c r="AD30" s="177">
        <f ca="1">COUNTIF(B20:AP20,"&gt;0")</f>
        <v>0</v>
      </c>
      <c r="AE30" s="178"/>
      <c r="AF30" s="179"/>
      <c r="AG30" s="179"/>
      <c r="AH30" s="127"/>
      <c r="AI30" s="203" t="s">
        <v>26</v>
      </c>
      <c r="AJ30" s="204"/>
      <c r="AK30" s="204"/>
      <c r="AL30" s="208">
        <f ca="1">V29+V30+AD29+AD30</f>
        <v>0</v>
      </c>
      <c r="AM30" s="209"/>
      <c r="AN30" s="129"/>
      <c r="AO30" s="122"/>
      <c r="AP30" s="3"/>
    </row>
    <row r="31" spans="1:42" ht="15.75" customHeight="1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</row>
  </sheetData>
  <sheetProtection formatCells="0" formatColumns="0" formatRows="0" insertColumns="0" insertRows="0" insertHyperlinks="0" deleteColumns="0" deleteRows="0" selectLockedCells="1" sort="0" autoFilter="0" pivotTables="0"/>
  <protectedRanges>
    <protectedRange algorithmName="SHA-512" hashValue="R7inOopPncHNCuvwYVphfMEw7+MGoei4r4B7f8lohKpUOM5bz5vstl7ZsO9qt/zgzORaYtrfKbZn63RPtBdjmA==" saltValue="oV/xyQ/WouhUsKZr4sCbqQ==" spinCount="100000" sqref="B28:C30 V29:W30 AD29:AE30 AL30:AM30" name="Range1"/>
    <protectedRange algorithmName="SHA-512" hashValue="R7inOopPncHNCuvwYVphfMEw7+MGoei4r4B7f8lohKpUOM5bz5vstl7ZsO9qt/zgzORaYtrfKbZn63RPtBdjmA==" saltValue="oV/xyQ/WouhUsKZr4sCbqQ==" spinCount="100000" sqref="B24:AP24" name="Range1_1"/>
  </protectedRanges>
  <mergeCells count="122">
    <mergeCell ref="A25:A27"/>
    <mergeCell ref="B25:D25"/>
    <mergeCell ref="B27:D27"/>
    <mergeCell ref="B26:D26"/>
    <mergeCell ref="B24:D24"/>
    <mergeCell ref="F4:H4"/>
    <mergeCell ref="B2:D2"/>
    <mergeCell ref="B3:D3"/>
    <mergeCell ref="B4:D4"/>
    <mergeCell ref="B19:D19"/>
    <mergeCell ref="B14:D14"/>
    <mergeCell ref="B9:D9"/>
    <mergeCell ref="N2:Q2"/>
    <mergeCell ref="N27:Q27"/>
    <mergeCell ref="N26:Q26"/>
    <mergeCell ref="N25:Q25"/>
    <mergeCell ref="N24:Q24"/>
    <mergeCell ref="F25:H25"/>
    <mergeCell ref="F26:H26"/>
    <mergeCell ref="F27:H27"/>
    <mergeCell ref="N3:Q3"/>
    <mergeCell ref="N19:Q19"/>
    <mergeCell ref="N14:Q14"/>
    <mergeCell ref="N9:Q9"/>
    <mergeCell ref="N4:Q4"/>
    <mergeCell ref="F9:H9"/>
    <mergeCell ref="F14:H14"/>
    <mergeCell ref="F19:H19"/>
    <mergeCell ref="F2:H2"/>
    <mergeCell ref="F3:H3"/>
    <mergeCell ref="F24:H24"/>
    <mergeCell ref="J2:L2"/>
    <mergeCell ref="J3:L3"/>
    <mergeCell ref="J4:L4"/>
    <mergeCell ref="J9:L9"/>
    <mergeCell ref="J14:L14"/>
    <mergeCell ref="S19:U19"/>
    <mergeCell ref="S14:U14"/>
    <mergeCell ref="S9:U9"/>
    <mergeCell ref="S4:U4"/>
    <mergeCell ref="S3:U3"/>
    <mergeCell ref="S2:U2"/>
    <mergeCell ref="S30:U30"/>
    <mergeCell ref="S29:U29"/>
    <mergeCell ref="S27:U27"/>
    <mergeCell ref="S26:U26"/>
    <mergeCell ref="S25:U25"/>
    <mergeCell ref="S24:U24"/>
    <mergeCell ref="AA2:AC2"/>
    <mergeCell ref="AA30:AC30"/>
    <mergeCell ref="AA29:AC29"/>
    <mergeCell ref="AA27:AC27"/>
    <mergeCell ref="AA26:AC26"/>
    <mergeCell ref="AA25:AC25"/>
    <mergeCell ref="AA24:AC24"/>
    <mergeCell ref="W19:Y19"/>
    <mergeCell ref="W14:Y14"/>
    <mergeCell ref="W9:Y9"/>
    <mergeCell ref="W4:Y4"/>
    <mergeCell ref="W3:Y3"/>
    <mergeCell ref="W2:Y2"/>
    <mergeCell ref="W27:Y27"/>
    <mergeCell ref="W26:Y26"/>
    <mergeCell ref="W25:Y25"/>
    <mergeCell ref="W24:Y24"/>
    <mergeCell ref="AM2:AO2"/>
    <mergeCell ref="AM4:AO4"/>
    <mergeCell ref="AM3:AO3"/>
    <mergeCell ref="AM9:AO9"/>
    <mergeCell ref="AI30:AK30"/>
    <mergeCell ref="AI27:AK27"/>
    <mergeCell ref="AI26:AK26"/>
    <mergeCell ref="AI25:AK25"/>
    <mergeCell ref="AI24:AK24"/>
    <mergeCell ref="AI19:AK19"/>
    <mergeCell ref="AM26:AO26"/>
    <mergeCell ref="AM25:AO25"/>
    <mergeCell ref="AM24:AO24"/>
    <mergeCell ref="AM14:AO14"/>
    <mergeCell ref="AM19:AO19"/>
    <mergeCell ref="AI14:AK14"/>
    <mergeCell ref="AI9:AK9"/>
    <mergeCell ref="AI4:AK4"/>
    <mergeCell ref="AI3:AK3"/>
    <mergeCell ref="AL30:AM30"/>
    <mergeCell ref="AM27:AO27"/>
    <mergeCell ref="AF29:AG29"/>
    <mergeCell ref="AF30:AG30"/>
    <mergeCell ref="J19:L19"/>
    <mergeCell ref="J24:L24"/>
    <mergeCell ref="J25:L25"/>
    <mergeCell ref="J26:L26"/>
    <mergeCell ref="J27:L27"/>
    <mergeCell ref="J30:P30"/>
    <mergeCell ref="AI2:AK2"/>
    <mergeCell ref="AE19:AG19"/>
    <mergeCell ref="AE14:AG14"/>
    <mergeCell ref="AE9:AG9"/>
    <mergeCell ref="AE4:AG4"/>
    <mergeCell ref="AE3:AG3"/>
    <mergeCell ref="AE2:AG2"/>
    <mergeCell ref="AE27:AG27"/>
    <mergeCell ref="AE26:AG26"/>
    <mergeCell ref="AE25:AG25"/>
    <mergeCell ref="AE24:AG24"/>
    <mergeCell ref="AA19:AC19"/>
    <mergeCell ref="AA14:AC14"/>
    <mergeCell ref="AA9:AC9"/>
    <mergeCell ref="AA4:AC4"/>
    <mergeCell ref="AA3:AC3"/>
    <mergeCell ref="F29:H29"/>
    <mergeCell ref="F30:H30"/>
    <mergeCell ref="B30:C30"/>
    <mergeCell ref="B29:C29"/>
    <mergeCell ref="B28:C28"/>
    <mergeCell ref="I29:P29"/>
    <mergeCell ref="AD30:AE30"/>
    <mergeCell ref="AD29:AE29"/>
    <mergeCell ref="V30:W30"/>
    <mergeCell ref="V29:W29"/>
    <mergeCell ref="X29:Y29"/>
    <mergeCell ref="X30:Y30"/>
  </mergeCells>
  <conditionalFormatting sqref="A3">
    <cfRule type="expression" dxfId="133" priority="98">
      <formula>A3=44752</formula>
    </cfRule>
    <cfRule type="cellIs" dxfId="132" priority="91" operator="equal">
      <formula>"DATE"</formula>
    </cfRule>
    <cfRule type="containsBlanks" dxfId="131" priority="90">
      <formula>LEN(TRIM(A3))=0</formula>
    </cfRule>
  </conditionalFormatting>
  <conditionalFormatting sqref="B19">
    <cfRule type="cellIs" dxfId="130" priority="80" operator="notEqual">
      <formula>$B$20+$C$20+$D$20</formula>
    </cfRule>
  </conditionalFormatting>
  <conditionalFormatting sqref="B4:D4 F4:H4 J4:L4 N4:Q4 S4:U4 W4:Y4 AA4:AC4 AE4:AG4 AI4:AK4 AM4:AO4 B9:D9 F9:H9 J9:L9 N9:Q9 S9:U9 W9:Y9 AA9:AC9 AE9:AG9 AI9:AK9 AM9:AO9 B14:D14 F14:H14 J14:L14 N14:Q14 S14:U14 W14:Y14 AA14:AC14 AE14:AG14 AI14:AK14 AM14:AO14 B19:D19 F19:H19 J19:L19 N19:Q19 S19:U19 W19:Y19 AA19:AC19 AE19:AG19 AI19:AK19 AM19:AO19">
    <cfRule type="cellIs" dxfId="129" priority="15" operator="equal">
      <formula>0</formula>
    </cfRule>
  </conditionalFormatting>
  <conditionalFormatting sqref="B4:D4">
    <cfRule type="cellIs" dxfId="128" priority="69" operator="notEqual">
      <formula>$B$5+$C$5+$D$5</formula>
    </cfRule>
  </conditionalFormatting>
  <conditionalFormatting sqref="B5:D5">
    <cfRule type="cellIs" dxfId="127" priority="38" operator="greaterThan">
      <formula>0</formula>
    </cfRule>
  </conditionalFormatting>
  <conditionalFormatting sqref="B9:D9">
    <cfRule type="cellIs" dxfId="126" priority="59" operator="notEqual">
      <formula>$B$10+$C$10+$D$10</formula>
    </cfRule>
  </conditionalFormatting>
  <conditionalFormatting sqref="B10:D10">
    <cfRule type="cellIs" dxfId="125" priority="36" operator="greaterThan">
      <formula>0</formula>
    </cfRule>
  </conditionalFormatting>
  <conditionalFormatting sqref="B14:D14">
    <cfRule type="cellIs" dxfId="124" priority="49" operator="notEqual">
      <formula>$B$15+$C$15+$D$15</formula>
    </cfRule>
  </conditionalFormatting>
  <conditionalFormatting sqref="B15:D15">
    <cfRule type="cellIs" dxfId="123" priority="34" operator="greaterThan">
      <formula>0</formula>
    </cfRule>
  </conditionalFormatting>
  <conditionalFormatting sqref="B20:D20">
    <cfRule type="cellIs" dxfId="122" priority="32" operator="greaterThan">
      <formula>0</formula>
    </cfRule>
  </conditionalFormatting>
  <conditionalFormatting sqref="B5:AO5 B10:AO10 B15:AO15 B20:AO20">
    <cfRule type="cellIs" dxfId="121" priority="19" operator="equal">
      <formula>0</formula>
    </cfRule>
  </conditionalFormatting>
  <conditionalFormatting sqref="F4:H4">
    <cfRule type="cellIs" dxfId="120" priority="68" operator="notEqual">
      <formula>$F$5+$G$5+$H$5</formula>
    </cfRule>
  </conditionalFormatting>
  <conditionalFormatting sqref="F5:H5 J5:L5 F10:H10 J10:L10 F15:H15 J15:L15 F20:H20 J20:L20">
    <cfRule type="cellIs" dxfId="119" priority="30" operator="greaterThan">
      <formula>0</formula>
    </cfRule>
  </conditionalFormatting>
  <conditionalFormatting sqref="F9:H9">
    <cfRule type="cellIs" dxfId="118" priority="58" operator="notEqual">
      <formula>$F$10+$G$10+$H$10</formula>
    </cfRule>
  </conditionalFormatting>
  <conditionalFormatting sqref="F14:H14">
    <cfRule type="cellIs" dxfId="117" priority="48" operator="notEqual">
      <formula>$F$15+$G$15+$H$15</formula>
    </cfRule>
  </conditionalFormatting>
  <conditionalFormatting sqref="F19:H19">
    <cfRule type="cellIs" dxfId="116" priority="79" operator="notEqual">
      <formula>$F$20+$G$20+$H$20</formula>
    </cfRule>
  </conditionalFormatting>
  <conditionalFormatting sqref="I29:K29 N29:P29">
    <cfRule type="containsBlanks" dxfId="115" priority="89">
      <formula>LEN(TRIM(I29))=0</formula>
    </cfRule>
    <cfRule type="containsText" dxfId="114" priority="88" operator="containsText" text="PERSON">
      <formula>NOT(ISERROR(SEARCH("PERSON",I29)))</formula>
    </cfRule>
  </conditionalFormatting>
  <conditionalFormatting sqref="J4:L4">
    <cfRule type="cellIs" dxfId="113" priority="67" operator="notEqual">
      <formula>$J$5+$K$5+$L$5</formula>
    </cfRule>
  </conditionalFormatting>
  <conditionalFormatting sqref="J9:L9">
    <cfRule type="cellIs" dxfId="112" priority="57" operator="notEqual">
      <formula>$J$10+$K$10+$L$10</formula>
    </cfRule>
  </conditionalFormatting>
  <conditionalFormatting sqref="J14:L14">
    <cfRule type="cellIs" dxfId="111" priority="47" operator="notEqual">
      <formula>$J$15+$K$15+$L$15</formula>
    </cfRule>
  </conditionalFormatting>
  <conditionalFormatting sqref="J19:L19">
    <cfRule type="cellIs" dxfId="110" priority="78" operator="notEqual">
      <formula>$J$20+$K$20+$L$20</formula>
    </cfRule>
  </conditionalFormatting>
  <conditionalFormatting sqref="N4:Q4">
    <cfRule type="cellIs" dxfId="109" priority="66" operator="notEqual">
      <formula>N5+O5+P5+Q5</formula>
    </cfRule>
  </conditionalFormatting>
  <conditionalFormatting sqref="N5:Q5 N10:Q10 N15:Q15 N20:Q20">
    <cfRule type="cellIs" dxfId="108" priority="94" operator="greaterThan">
      <formula>0</formula>
    </cfRule>
  </conditionalFormatting>
  <conditionalFormatting sqref="N9:Q9">
    <cfRule type="cellIs" dxfId="107" priority="18" operator="notEqual">
      <formula>N10+O10+P10+Q10</formula>
    </cfRule>
  </conditionalFormatting>
  <conditionalFormatting sqref="N14:Q14">
    <cfRule type="cellIs" dxfId="106" priority="17" operator="notEqual">
      <formula>N15+O15+P15+Q15</formula>
    </cfRule>
  </conditionalFormatting>
  <conditionalFormatting sqref="N19:Q19">
    <cfRule type="cellIs" dxfId="105" priority="16" operator="notEqual">
      <formula>N20+O20+P20+Q20</formula>
    </cfRule>
  </conditionalFormatting>
  <conditionalFormatting sqref="S4:U4">
    <cfRule type="cellIs" dxfId="104" priority="65" operator="notEqual">
      <formula>$S$5+$T$5+$U$5</formula>
    </cfRule>
  </conditionalFormatting>
  <conditionalFormatting sqref="S5:U5">
    <cfRule type="cellIs" dxfId="103" priority="28" operator="greaterThan">
      <formula>0</formula>
    </cfRule>
  </conditionalFormatting>
  <conditionalFormatting sqref="S9:U9">
    <cfRule type="cellIs" dxfId="102" priority="55" operator="notEqual">
      <formula>$S$10+$T$10+$U$10</formula>
    </cfRule>
  </conditionalFormatting>
  <conditionalFormatting sqref="S14:U14">
    <cfRule type="cellIs" dxfId="101" priority="45" operator="notEqual">
      <formula>$S$15+$T$15+$U$15</formula>
    </cfRule>
  </conditionalFormatting>
  <conditionalFormatting sqref="S19:U19">
    <cfRule type="cellIs" dxfId="100" priority="75" operator="notEqual">
      <formula>$S$20+$T$20+$U$20</formula>
    </cfRule>
  </conditionalFormatting>
  <conditionalFormatting sqref="W4:Y4">
    <cfRule type="cellIs" dxfId="99" priority="64" operator="notEqual">
      <formula>$W$5+$X$5+$Y$5</formula>
    </cfRule>
  </conditionalFormatting>
  <conditionalFormatting sqref="W5:Y5 AA5:AC5 S10:U10 W10:Y10 AA10:AC10 S15:U15 W15:Y15 AA15:AC15 S20:U20 W20:Y20 AA20:AC20">
    <cfRule type="cellIs" dxfId="98" priority="26" operator="greaterThan">
      <formula>0</formula>
    </cfRule>
  </conditionalFormatting>
  <conditionalFormatting sqref="W9:Y9">
    <cfRule type="cellIs" dxfId="97" priority="54" operator="notEqual">
      <formula>$W$10+$X$10+$Y$10</formula>
    </cfRule>
  </conditionalFormatting>
  <conditionalFormatting sqref="W14:Y14">
    <cfRule type="cellIs" dxfId="96" priority="44" operator="notEqual">
      <formula>$W$15+$X$15+$Y$15</formula>
    </cfRule>
  </conditionalFormatting>
  <conditionalFormatting sqref="W19:Y19">
    <cfRule type="cellIs" dxfId="95" priority="74" operator="notEqual">
      <formula>$W$20+$X$20+$Y$20</formula>
    </cfRule>
  </conditionalFormatting>
  <conditionalFormatting sqref="X29:Y30 AF29:AG30">
    <cfRule type="containsBlanks" dxfId="94" priority="86">
      <formula>LEN(TRIM(X29))=0</formula>
    </cfRule>
    <cfRule type="containsBlanks" priority="87">
      <formula>LEN(TRIM(X29))=0</formula>
    </cfRule>
    <cfRule type="containsText" dxfId="93" priority="85" operator="containsText" text="SOR number">
      <formula>NOT(ISERROR(SEARCH("SOR number",X29)))</formula>
    </cfRule>
  </conditionalFormatting>
  <conditionalFormatting sqref="AA4:AC4 B19:D19 F19:H19 J19:L19 S19:U19 W19:Y19 AA19:AC19 AE19:AG19 AI19:AK19 AM19:AO19 B4:D4 F4:H4 J4:L4 N4:Q4 S4:U4 W4:Y4 AE4:AG4 AI4:AK4 AM4:AO4 B9:D9 F9:H9 J9:L9 S9:U9 W9:Y9 AA9:AC9 AE9:AG9 AI9:AK9 AM9:AO9 B14:D14 F14:H14 J14:L14 S14:U14 W14:Y14 AA14:AC14 AE14:AG14 AI14:AK14 AM14:AO14 N9:Q9 N14:Q14 N19:Q19">
    <cfRule type="containsBlanks" dxfId="92" priority="92">
      <formula>LEN(TRIM(B4))=0</formula>
    </cfRule>
  </conditionalFormatting>
  <conditionalFormatting sqref="AA4:AC4">
    <cfRule type="cellIs" dxfId="91" priority="84" operator="notEqual">
      <formula>$AA$10+$AB$10+$AC$10</formula>
    </cfRule>
  </conditionalFormatting>
  <conditionalFormatting sqref="AA9:AC9">
    <cfRule type="cellIs" dxfId="90" priority="53" operator="notEqual">
      <formula>$AA$10+$AB$10+$AC$10</formula>
    </cfRule>
  </conditionalFormatting>
  <conditionalFormatting sqref="AA14:AC14">
    <cfRule type="cellIs" dxfId="89" priority="43" operator="notEqual">
      <formula>$AA$15+$AB$15+$AC$15</formula>
    </cfRule>
  </conditionalFormatting>
  <conditionalFormatting sqref="AA19:AC19">
    <cfRule type="cellIs" dxfId="88" priority="73" operator="notEqual">
      <formula>$AA$20+$AB$20+$AC$20</formula>
    </cfRule>
  </conditionalFormatting>
  <conditionalFormatting sqref="AE4:AG4">
    <cfRule type="cellIs" dxfId="87" priority="62" operator="notEqual">
      <formula>$AE$5+$AF$5+$AG$5</formula>
    </cfRule>
  </conditionalFormatting>
  <conditionalFormatting sqref="AE5:AG5">
    <cfRule type="cellIs" dxfId="86" priority="24" operator="greaterThan">
      <formula>0</formula>
    </cfRule>
  </conditionalFormatting>
  <conditionalFormatting sqref="AE9:AG9">
    <cfRule type="cellIs" dxfId="85" priority="52" operator="notEqual">
      <formula>$AE$10+$AF$10+$AG$10</formula>
    </cfRule>
  </conditionalFormatting>
  <conditionalFormatting sqref="AE10:AG10 AE15:AG15 AE20:AG20">
    <cfRule type="cellIs" dxfId="84" priority="22" operator="greaterThan">
      <formula>0</formula>
    </cfRule>
  </conditionalFormatting>
  <conditionalFormatting sqref="AE14:AG14">
    <cfRule type="cellIs" dxfId="83" priority="42" operator="notEqual">
      <formula>$AE$15+$AF$15+$AG$15</formula>
    </cfRule>
  </conditionalFormatting>
  <conditionalFormatting sqref="AE19:AG19">
    <cfRule type="cellIs" dxfId="82" priority="72" operator="notEqual">
      <formula>$AE$20+$AF$20+$AG$20</formula>
    </cfRule>
  </conditionalFormatting>
  <conditionalFormatting sqref="AI4:AK4">
    <cfRule type="cellIs" dxfId="81" priority="61" operator="notEqual">
      <formula>$AI$5+$AJ$5+$AK$5</formula>
    </cfRule>
  </conditionalFormatting>
  <conditionalFormatting sqref="AI5:AK5 AM5:AO5 AM10:AO10 AM15:AO15 AM20:AO20 AI20:AK20 AI15:AK15 AI10:AK10">
    <cfRule type="cellIs" dxfId="80" priority="20" operator="greaterThan">
      <formula>0</formula>
    </cfRule>
  </conditionalFormatting>
  <conditionalFormatting sqref="AI9:AK9">
    <cfRule type="cellIs" dxfId="79" priority="51" operator="notEqual">
      <formula>$AI$10+$AJ$10+$AK$10</formula>
    </cfRule>
  </conditionalFormatting>
  <conditionalFormatting sqref="AI14:AK14">
    <cfRule type="cellIs" dxfId="78" priority="41" operator="notEqual">
      <formula>$AI$15+$AJ$15+$AK$15</formula>
    </cfRule>
  </conditionalFormatting>
  <conditionalFormatting sqref="AI19:AK19">
    <cfRule type="cellIs" dxfId="77" priority="71" operator="notEqual">
      <formula>$AI$20+$AJ$20+$AK$20</formula>
    </cfRule>
  </conditionalFormatting>
  <conditionalFormatting sqref="AM4:AO4">
    <cfRule type="cellIs" dxfId="76" priority="60" operator="notEqual">
      <formula>$AM$5+$AN$5+$AO$5</formula>
    </cfRule>
  </conditionalFormatting>
  <conditionalFormatting sqref="AM9:AO9">
    <cfRule type="cellIs" dxfId="75" priority="50" operator="notEqual">
      <formula>$AM$10+$AN$10+$AO$10</formula>
    </cfRule>
  </conditionalFormatting>
  <conditionalFormatting sqref="AM14:AO14">
    <cfRule type="cellIs" dxfId="74" priority="40" operator="notEqual">
      <formula>$AM$15+$AN$15+$AO$15</formula>
    </cfRule>
  </conditionalFormatting>
  <conditionalFormatting sqref="AM19:AO19">
    <cfRule type="cellIs" dxfId="73" priority="70" operator="notEqual">
      <formula>$AM$20+$AN$20+$AO$20</formula>
    </cfRule>
  </conditionalFormatting>
  <conditionalFormatting sqref="AI5:AK5">
    <cfRule type="cellIs" dxfId="13" priority="14" operator="greaterThan">
      <formula>0</formula>
    </cfRule>
  </conditionalFormatting>
  <conditionalFormatting sqref="AM5:AO5">
    <cfRule type="cellIs" dxfId="12" priority="13" operator="greaterThan">
      <formula>0</formula>
    </cfRule>
  </conditionalFormatting>
  <conditionalFormatting sqref="AM10:AO10">
    <cfRule type="cellIs" dxfId="11" priority="12" operator="greaterThan">
      <formula>0</formula>
    </cfRule>
  </conditionalFormatting>
  <conditionalFormatting sqref="AM15:AO15">
    <cfRule type="cellIs" dxfId="10" priority="11" operator="greaterThan">
      <formula>0</formula>
    </cfRule>
  </conditionalFormatting>
  <conditionalFormatting sqref="AM20:AO20">
    <cfRule type="cellIs" dxfId="9" priority="10" operator="greaterThan">
      <formula>0</formula>
    </cfRule>
  </conditionalFormatting>
  <conditionalFormatting sqref="AI20:AK20">
    <cfRule type="cellIs" dxfId="8" priority="9" operator="greaterThan">
      <formula>0</formula>
    </cfRule>
  </conditionalFormatting>
  <conditionalFormatting sqref="AE20:AG20">
    <cfRule type="cellIs" dxfId="7" priority="8" operator="greaterThan">
      <formula>0</formula>
    </cfRule>
  </conditionalFormatting>
  <conditionalFormatting sqref="AE20:AG20">
    <cfRule type="cellIs" dxfId="6" priority="7" operator="greaterThan">
      <formula>0</formula>
    </cfRule>
  </conditionalFormatting>
  <conditionalFormatting sqref="AI15:AK15">
    <cfRule type="cellIs" dxfId="5" priority="6" operator="greaterThan">
      <formula>0</formula>
    </cfRule>
  </conditionalFormatting>
  <conditionalFormatting sqref="AE15:AG15">
    <cfRule type="cellIs" dxfId="4" priority="5" operator="greaterThan">
      <formula>0</formula>
    </cfRule>
  </conditionalFormatting>
  <conditionalFormatting sqref="AE15:AG15">
    <cfRule type="cellIs" dxfId="3" priority="4" operator="greaterThan">
      <formula>0</formula>
    </cfRule>
  </conditionalFormatting>
  <conditionalFormatting sqref="AI10:AK10">
    <cfRule type="cellIs" dxfId="2" priority="3" operator="greaterThan">
      <formula>0</formula>
    </cfRule>
  </conditionalFormatting>
  <conditionalFormatting sqref="AE10:AG10">
    <cfRule type="cellIs" dxfId="1" priority="2" operator="greaterThan">
      <formula>0</formula>
    </cfRule>
  </conditionalFormatting>
  <conditionalFormatting sqref="AE10:AG10">
    <cfRule type="cellIs" dxfId="0" priority="1" operator="greaterThan">
      <formula>0</formula>
    </cfRule>
  </conditionalFormatting>
  <printOptions horizontalCentered="1" gridLines="1"/>
  <pageMargins left="0" right="0" top="0" bottom="0" header="0" footer="0"/>
  <pageSetup paperSize="9" scale="66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E745-E0C4-44D9-A6FF-85ABD2C60B55}">
  <sheetPr>
    <tabColor rgb="FFF6B26B"/>
  </sheetPr>
  <dimension ref="A1:P60"/>
  <sheetViews>
    <sheetView topLeftCell="A8" workbookViewId="0">
      <selection activeCell="A35" sqref="A35"/>
    </sheetView>
  </sheetViews>
  <sheetFormatPr defaultRowHeight="12.75"/>
  <cols>
    <col min="1" max="1" width="22.42578125" style="71" customWidth="1"/>
    <col min="2" max="2" width="54.28515625" bestFit="1" customWidth="1"/>
    <col min="3" max="4" width="10.5703125" bestFit="1" customWidth="1"/>
  </cols>
  <sheetData>
    <row r="1" spans="1:13" s="31" customFormat="1">
      <c r="A1" s="69"/>
      <c r="C1" s="77">
        <v>101480</v>
      </c>
      <c r="D1" s="77">
        <v>101481</v>
      </c>
      <c r="E1" s="77">
        <v>101482</v>
      </c>
      <c r="F1" s="77">
        <v>101483</v>
      </c>
      <c r="G1" s="77">
        <v>101484</v>
      </c>
      <c r="H1" s="77">
        <v>101044</v>
      </c>
      <c r="I1" s="77">
        <v>101420</v>
      </c>
      <c r="J1" s="77">
        <v>101422</v>
      </c>
      <c r="K1" s="77">
        <v>101418</v>
      </c>
      <c r="L1" s="77">
        <v>101049</v>
      </c>
      <c r="M1" s="77">
        <v>101849</v>
      </c>
    </row>
    <row r="2" spans="1:13" s="31" customFormat="1">
      <c r="A2" s="214" t="s">
        <v>61</v>
      </c>
      <c r="C2" s="72" t="s">
        <v>59</v>
      </c>
      <c r="D2" s="72" t="s">
        <v>52</v>
      </c>
      <c r="E2" s="72" t="s">
        <v>53</v>
      </c>
      <c r="F2" s="72" t="s">
        <v>58</v>
      </c>
      <c r="G2" s="72" t="s">
        <v>55</v>
      </c>
      <c r="H2" s="76" t="s">
        <v>54</v>
      </c>
      <c r="I2" s="76" t="s">
        <v>56</v>
      </c>
      <c r="J2" s="76" t="s">
        <v>57</v>
      </c>
      <c r="K2" s="72" t="s">
        <v>64</v>
      </c>
      <c r="L2" s="72" t="s">
        <v>77</v>
      </c>
      <c r="M2" s="72" t="s">
        <v>87</v>
      </c>
    </row>
    <row r="3" spans="1:13" s="31" customFormat="1" ht="26.25" customHeight="1">
      <c r="A3" s="214"/>
      <c r="B3" s="66"/>
      <c r="C3" s="68" t="e">
        <f ca="1">IFERROR(OFFSET($A$4,MATCH(C1,$A$5:$A$15,0),2),OFFSET($A$4,MATCH(C2,$A$5:$A$15,0),2))</f>
        <v>#N/A</v>
      </c>
      <c r="D3" s="68" t="e">
        <f t="shared" ref="D3:L3" ca="1" si="0">IFERROR(OFFSET($A$4,MATCH(D1,$A$5:$A$15,0),2),OFFSET($A$4,MATCH(D2,$A$5:$A$15,0),2))</f>
        <v>#N/A</v>
      </c>
      <c r="E3" s="68" t="e">
        <f t="shared" ca="1" si="0"/>
        <v>#N/A</v>
      </c>
      <c r="F3" s="68" t="e">
        <f t="shared" ca="1" si="0"/>
        <v>#N/A</v>
      </c>
      <c r="G3" s="68" t="e">
        <f t="shared" ca="1" si="0"/>
        <v>#N/A</v>
      </c>
      <c r="H3" s="68" t="e">
        <f t="shared" ca="1" si="0"/>
        <v>#N/A</v>
      </c>
      <c r="I3" s="68" t="e">
        <f t="shared" ca="1" si="0"/>
        <v>#N/A</v>
      </c>
      <c r="J3" s="68" t="e">
        <f t="shared" ca="1" si="0"/>
        <v>#N/A</v>
      </c>
      <c r="K3" s="68" t="e">
        <f t="shared" ca="1" si="0"/>
        <v>#N/A</v>
      </c>
      <c r="L3" s="68" t="e">
        <f t="shared" ca="1" si="0"/>
        <v>#N/A</v>
      </c>
      <c r="M3" s="68" t="e">
        <f t="shared" ref="M3" ca="1" si="1">IFERROR(OFFSET($A$4,MATCH(M1,$A$5:$A$15,0),2),OFFSET($A$4,MATCH(M2,$A$5:$A$15,0),2))</f>
        <v>#N/A</v>
      </c>
    </row>
    <row r="4" spans="1:13" s="31" customFormat="1">
      <c r="A4" s="69"/>
      <c r="B4" s="66"/>
      <c r="C4" s="66"/>
      <c r="D4" s="66"/>
      <c r="E4" s="67"/>
    </row>
    <row r="5" spans="1:13" s="91" customFormat="1">
      <c r="A5" s="168"/>
      <c r="B5" s="86"/>
      <c r="C5" s="86"/>
      <c r="D5" s="90"/>
      <c r="E5" s="90"/>
    </row>
    <row r="6" spans="1:13" s="91" customFormat="1">
      <c r="A6" s="86"/>
      <c r="B6" s="86"/>
      <c r="C6" s="86"/>
      <c r="D6" s="90"/>
      <c r="E6" s="90"/>
    </row>
    <row r="7" spans="1:13" s="91" customFormat="1">
      <c r="A7" s="86"/>
      <c r="B7" s="86"/>
      <c r="C7" s="86"/>
      <c r="D7" s="90"/>
      <c r="E7" s="90"/>
    </row>
    <row r="8" spans="1:13" s="91" customFormat="1">
      <c r="A8" s="86"/>
      <c r="B8" s="86"/>
      <c r="C8" s="86"/>
      <c r="D8" s="90"/>
      <c r="E8" s="90"/>
    </row>
    <row r="9" spans="1:13" s="91" customFormat="1">
      <c r="A9" s="86"/>
      <c r="B9" s="86"/>
      <c r="C9" s="86"/>
      <c r="D9" s="90"/>
      <c r="E9" s="90"/>
    </row>
    <row r="10" spans="1:13" s="91" customFormat="1">
      <c r="A10" s="75"/>
      <c r="B10" s="73"/>
      <c r="C10" s="73"/>
      <c r="D10" s="90"/>
      <c r="E10" s="90"/>
    </row>
    <row r="11" spans="1:13" s="91" customFormat="1">
      <c r="A11" s="75"/>
      <c r="B11" s="73"/>
      <c r="C11" s="73"/>
      <c r="D11" s="90"/>
    </row>
    <row r="12" spans="1:13" s="91" customFormat="1">
      <c r="A12" s="75"/>
      <c r="B12" s="73"/>
      <c r="C12" s="73"/>
      <c r="D12" s="90"/>
    </row>
    <row r="13" spans="1:13" s="91" customFormat="1">
      <c r="A13" s="92"/>
    </row>
    <row r="14" spans="1:13" s="91" customFormat="1">
      <c r="A14" s="92"/>
    </row>
    <row r="15" spans="1:13" s="91" customFormat="1">
      <c r="A15" s="92"/>
    </row>
    <row r="16" spans="1:13" s="31" customFormat="1">
      <c r="A16" s="69"/>
      <c r="C16" s="77">
        <v>101480</v>
      </c>
      <c r="D16" s="77">
        <v>101481</v>
      </c>
      <c r="E16" s="77">
        <v>101482</v>
      </c>
      <c r="F16" s="77">
        <v>101483</v>
      </c>
      <c r="G16" s="77">
        <v>101484</v>
      </c>
      <c r="H16" s="77">
        <v>101044</v>
      </c>
      <c r="I16" s="77">
        <v>101420</v>
      </c>
      <c r="J16" s="77">
        <v>101422</v>
      </c>
      <c r="K16" s="77">
        <v>101418</v>
      </c>
      <c r="L16" s="77">
        <v>101049</v>
      </c>
      <c r="M16" s="77">
        <v>101849</v>
      </c>
    </row>
    <row r="17" spans="1:13" s="31" customFormat="1">
      <c r="A17" s="214" t="s">
        <v>62</v>
      </c>
      <c r="C17" s="72" t="s">
        <v>59</v>
      </c>
      <c r="D17" s="72" t="s">
        <v>52</v>
      </c>
      <c r="E17" s="72" t="s">
        <v>53</v>
      </c>
      <c r="F17" s="72" t="s">
        <v>58</v>
      </c>
      <c r="G17" s="72" t="s">
        <v>55</v>
      </c>
      <c r="H17" s="76" t="s">
        <v>54</v>
      </c>
      <c r="I17" s="76" t="s">
        <v>56</v>
      </c>
      <c r="J17" s="76" t="s">
        <v>57</v>
      </c>
      <c r="K17" s="72" t="s">
        <v>64</v>
      </c>
      <c r="L17" s="72" t="s">
        <v>77</v>
      </c>
      <c r="M17" s="72" t="s">
        <v>87</v>
      </c>
    </row>
    <row r="18" spans="1:13" s="31" customFormat="1" ht="26.25" customHeight="1">
      <c r="A18" s="214"/>
      <c r="B18" s="66"/>
      <c r="C18" s="68" t="e">
        <f ca="1">IFERROR(OFFSET($A$19,MATCH(C16,$A$20:$A$30,0),2),OFFSET($A$19,MATCH(C17,$A$20:$A$30,0),2))</f>
        <v>#N/A</v>
      </c>
      <c r="D18" s="68" t="e">
        <f t="shared" ref="D18:L18" ca="1" si="2">IFERROR(OFFSET($A$19,MATCH(D16,$A$20:$A$30,0),2),OFFSET($A$19,MATCH(D17,$A$20:$A$30,0),2))</f>
        <v>#N/A</v>
      </c>
      <c r="E18" s="68" t="e">
        <f t="shared" ca="1" si="2"/>
        <v>#N/A</v>
      </c>
      <c r="F18" s="68" t="e">
        <f t="shared" ca="1" si="2"/>
        <v>#N/A</v>
      </c>
      <c r="G18" s="68" t="e">
        <f t="shared" ca="1" si="2"/>
        <v>#N/A</v>
      </c>
      <c r="H18" s="68" t="e">
        <f t="shared" ca="1" si="2"/>
        <v>#N/A</v>
      </c>
      <c r="I18" s="68" t="e">
        <f t="shared" ca="1" si="2"/>
        <v>#N/A</v>
      </c>
      <c r="J18" s="68" t="e">
        <f t="shared" ca="1" si="2"/>
        <v>#N/A</v>
      </c>
      <c r="K18" s="68" t="e">
        <f t="shared" ca="1" si="2"/>
        <v>#N/A</v>
      </c>
      <c r="L18" s="68" t="e">
        <f t="shared" ca="1" si="2"/>
        <v>#N/A</v>
      </c>
      <c r="M18" s="68" t="e">
        <f ca="1">IFERROR(OFFSET($A$19,MATCH(M16,$A$20:$A$30,0),2),OFFSET($A$19,MATCH(M17,$A$20:$A$30,0),2))</f>
        <v>#N/A</v>
      </c>
    </row>
    <row r="19" spans="1:13" s="31" customFormat="1">
      <c r="A19" s="69"/>
      <c r="B19" s="66"/>
      <c r="C19" s="66"/>
      <c r="D19" s="66"/>
      <c r="E19" s="67"/>
    </row>
    <row r="20" spans="1:13" s="93" customFormat="1">
      <c r="A20" s="168"/>
      <c r="B20" s="86"/>
      <c r="C20" s="86"/>
      <c r="D20" s="90"/>
    </row>
    <row r="21" spans="1:13" s="93" customFormat="1">
      <c r="A21" s="86"/>
      <c r="B21" s="86"/>
      <c r="C21" s="86"/>
      <c r="D21" s="90"/>
    </row>
    <row r="22" spans="1:13" s="93" customFormat="1">
      <c r="A22" s="86"/>
      <c r="B22" s="86"/>
      <c r="C22" s="86"/>
      <c r="D22" s="90"/>
    </row>
    <row r="23" spans="1:13" s="93" customFormat="1">
      <c r="A23" s="86"/>
      <c r="B23" s="86"/>
      <c r="C23" s="86"/>
      <c r="D23" s="90"/>
    </row>
    <row r="24" spans="1:13" s="93" customFormat="1">
      <c r="A24" s="86"/>
      <c r="B24" s="86"/>
      <c r="C24" s="86"/>
      <c r="D24" s="90"/>
    </row>
    <row r="25" spans="1:13" s="93" customFormat="1">
      <c r="A25" s="86"/>
      <c r="B25" s="86"/>
      <c r="C25" s="86"/>
      <c r="D25" s="90"/>
    </row>
    <row r="26" spans="1:13" s="93" customFormat="1">
      <c r="A26" s="86"/>
      <c r="B26" s="86"/>
      <c r="C26" s="86"/>
      <c r="D26" s="90"/>
    </row>
    <row r="27" spans="1:13" s="93" customFormat="1">
      <c r="A27" s="86"/>
      <c r="B27" s="86"/>
      <c r="C27" s="86"/>
      <c r="D27" s="90"/>
    </row>
    <row r="28" spans="1:13" s="93" customFormat="1">
      <c r="A28" s="86"/>
      <c r="B28" s="86"/>
      <c r="C28" s="86"/>
    </row>
    <row r="29" spans="1:13" s="93" customFormat="1">
      <c r="A29" s="94"/>
    </row>
    <row r="30" spans="1:13" s="93" customFormat="1">
      <c r="A30" s="94"/>
    </row>
    <row r="31" spans="1:13" s="31" customFormat="1">
      <c r="A31" s="69"/>
      <c r="C31" s="77">
        <v>101480</v>
      </c>
      <c r="D31" s="77">
        <v>101481</v>
      </c>
      <c r="E31" s="77">
        <v>101482</v>
      </c>
      <c r="F31" s="77">
        <v>101483</v>
      </c>
      <c r="G31" s="77">
        <v>101484</v>
      </c>
      <c r="H31" s="77">
        <v>101044</v>
      </c>
      <c r="I31" s="77">
        <v>101420</v>
      </c>
      <c r="J31" s="77">
        <v>101422</v>
      </c>
      <c r="K31" s="77">
        <v>101418</v>
      </c>
      <c r="L31" s="77">
        <v>101049</v>
      </c>
      <c r="M31" s="77">
        <v>101849</v>
      </c>
    </row>
    <row r="32" spans="1:13" s="31" customFormat="1">
      <c r="A32" s="214" t="s">
        <v>60</v>
      </c>
      <c r="C32" s="72" t="s">
        <v>59</v>
      </c>
      <c r="D32" s="72" t="s">
        <v>52</v>
      </c>
      <c r="E32" s="72" t="s">
        <v>53</v>
      </c>
      <c r="F32" s="72" t="s">
        <v>58</v>
      </c>
      <c r="G32" s="72" t="s">
        <v>55</v>
      </c>
      <c r="H32" s="76" t="s">
        <v>54</v>
      </c>
      <c r="I32" s="76" t="s">
        <v>56</v>
      </c>
      <c r="J32" s="76" t="s">
        <v>57</v>
      </c>
      <c r="K32" s="72" t="s">
        <v>64</v>
      </c>
      <c r="L32" s="72" t="s">
        <v>77</v>
      </c>
      <c r="M32" s="72" t="s">
        <v>87</v>
      </c>
    </row>
    <row r="33" spans="1:16" s="31" customFormat="1" ht="26.25" customHeight="1">
      <c r="A33" s="214"/>
      <c r="B33" s="66"/>
      <c r="C33" s="68" t="e">
        <f ca="1">IFERROR(OFFSET($A$34,MATCH(C32,$A$35:$A$45,0),2),OFFSET($A$34,MATCH(C31,$A$35:$A$45,0),2))</f>
        <v>#N/A</v>
      </c>
      <c r="D33" s="68" t="e">
        <f t="shared" ref="D33:L33" ca="1" si="3">IFERROR(OFFSET($A$34,MATCH(D32,$A$35:$A$45,0),2),OFFSET($A$34,MATCH(D31,$A$35:$A$45,0),2))</f>
        <v>#N/A</v>
      </c>
      <c r="E33" s="68" t="e">
        <f t="shared" ca="1" si="3"/>
        <v>#N/A</v>
      </c>
      <c r="F33" s="68" t="e">
        <f t="shared" ca="1" si="3"/>
        <v>#N/A</v>
      </c>
      <c r="G33" s="68" t="e">
        <f t="shared" ca="1" si="3"/>
        <v>#N/A</v>
      </c>
      <c r="H33" s="68" t="e">
        <f t="shared" ca="1" si="3"/>
        <v>#N/A</v>
      </c>
      <c r="I33" s="68" t="e">
        <f t="shared" ca="1" si="3"/>
        <v>#N/A</v>
      </c>
      <c r="J33" s="68" t="e">
        <f t="shared" ca="1" si="3"/>
        <v>#N/A</v>
      </c>
      <c r="K33" s="68" t="e">
        <f t="shared" ca="1" si="3"/>
        <v>#N/A</v>
      </c>
      <c r="L33" s="68" t="e">
        <f t="shared" ca="1" si="3"/>
        <v>#N/A</v>
      </c>
      <c r="M33" s="68" t="e">
        <f ca="1">IFERROR(OFFSET($A$34,MATCH(M31,$A$35:$A$45,0),2),OFFSET($A$34,MATCH(M32,$A$35:$A$45,0),2))</f>
        <v>#N/A</v>
      </c>
    </row>
    <row r="34" spans="1:16" s="31" customFormat="1">
      <c r="A34" s="69"/>
      <c r="B34" s="66"/>
      <c r="C34" s="66"/>
      <c r="D34" s="66"/>
      <c r="E34" s="67"/>
    </row>
    <row r="35" spans="1:16" s="93" customFormat="1">
      <c r="A35" s="168"/>
      <c r="B35" s="86"/>
      <c r="C35" s="86"/>
      <c r="D35" s="90"/>
    </row>
    <row r="36" spans="1:16" s="93" customFormat="1">
      <c r="A36" s="86"/>
      <c r="B36" s="86"/>
      <c r="C36" s="86"/>
      <c r="D36" s="90"/>
    </row>
    <row r="37" spans="1:16" s="93" customFormat="1">
      <c r="A37" s="86"/>
      <c r="B37" s="86"/>
      <c r="C37" s="86"/>
      <c r="D37" s="90"/>
    </row>
    <row r="38" spans="1:16" s="93" customFormat="1">
      <c r="A38" s="86"/>
      <c r="B38" s="86"/>
      <c r="C38" s="86"/>
      <c r="D38" s="90"/>
    </row>
    <row r="39" spans="1:16" s="93" customFormat="1">
      <c r="A39" s="86"/>
      <c r="B39" s="86"/>
      <c r="C39" s="86"/>
      <c r="D39" s="90"/>
    </row>
    <row r="40" spans="1:16" s="93" customFormat="1">
      <c r="A40" s="86"/>
      <c r="B40" s="86"/>
      <c r="C40" s="86"/>
      <c r="D40" s="90"/>
    </row>
    <row r="41" spans="1:16" s="93" customFormat="1">
      <c r="A41" s="86"/>
      <c r="B41" s="86"/>
      <c r="C41" s="86"/>
      <c r="D41" s="90"/>
    </row>
    <row r="42" spans="1:16" s="93" customFormat="1">
      <c r="A42" s="86"/>
      <c r="B42" s="86"/>
      <c r="C42" s="86"/>
      <c r="D42" s="90"/>
    </row>
    <row r="43" spans="1:16" s="93" customFormat="1">
      <c r="A43" s="86"/>
      <c r="B43" s="86"/>
      <c r="C43" s="86"/>
    </row>
    <row r="44" spans="1:16" s="93" customFormat="1">
      <c r="A44" s="94"/>
    </row>
    <row r="45" spans="1:16" s="93" customFormat="1">
      <c r="A45" s="94"/>
    </row>
    <row r="46" spans="1:16" s="74" customFormat="1">
      <c r="A46" s="69"/>
      <c r="B46" s="69"/>
      <c r="C46" s="77">
        <v>101480</v>
      </c>
      <c r="D46" s="77">
        <v>101481</v>
      </c>
      <c r="E46" s="77">
        <v>101482</v>
      </c>
      <c r="F46" s="77">
        <v>101483</v>
      </c>
      <c r="G46" s="77">
        <v>101484</v>
      </c>
      <c r="H46" s="77">
        <v>101044</v>
      </c>
      <c r="I46" s="77">
        <v>101420</v>
      </c>
      <c r="J46" s="77">
        <v>101422</v>
      </c>
      <c r="K46" s="77">
        <v>101418</v>
      </c>
      <c r="L46" s="77">
        <v>101049</v>
      </c>
      <c r="M46" s="77">
        <v>101849</v>
      </c>
      <c r="N46" s="31"/>
      <c r="O46" s="31"/>
      <c r="P46" s="31"/>
    </row>
    <row r="47" spans="1:16" s="31" customFormat="1">
      <c r="A47" s="214" t="s">
        <v>63</v>
      </c>
      <c r="B47" s="69"/>
      <c r="C47" s="72" t="s">
        <v>59</v>
      </c>
      <c r="D47" s="72" t="s">
        <v>52</v>
      </c>
      <c r="E47" s="72" t="s">
        <v>53</v>
      </c>
      <c r="F47" s="72" t="s">
        <v>58</v>
      </c>
      <c r="G47" s="72" t="s">
        <v>55</v>
      </c>
      <c r="H47" s="76" t="s">
        <v>54</v>
      </c>
      <c r="I47" s="76" t="s">
        <v>56</v>
      </c>
      <c r="J47" s="76" t="s">
        <v>57</v>
      </c>
      <c r="K47" s="72" t="s">
        <v>64</v>
      </c>
      <c r="L47" s="72" t="s">
        <v>77</v>
      </c>
      <c r="M47" s="72" t="s">
        <v>87</v>
      </c>
    </row>
    <row r="48" spans="1:16" s="31" customFormat="1" ht="26.25" customHeight="1">
      <c r="A48" s="214"/>
      <c r="B48" s="66"/>
      <c r="C48" s="68" t="e">
        <f ca="1">IFERROR(OFFSET($A$49,MATCH(C47,$A$50:$A$60,0),2),OFFSET($A$49,MATCH(C46,$A$50:$A$60,0),2))</f>
        <v>#N/A</v>
      </c>
      <c r="D48" s="68" t="e">
        <f t="shared" ref="D48:L48" ca="1" si="4">IFERROR(OFFSET($A$49,MATCH(D47,$A$50:$A$60,0),2),OFFSET($A$49,MATCH(D46,$A$50:$A$60,0),2))</f>
        <v>#N/A</v>
      </c>
      <c r="E48" s="68" t="e">
        <f t="shared" ca="1" si="4"/>
        <v>#N/A</v>
      </c>
      <c r="F48" s="68" t="e">
        <f t="shared" ca="1" si="4"/>
        <v>#N/A</v>
      </c>
      <c r="G48" s="68" t="e">
        <f t="shared" ca="1" si="4"/>
        <v>#N/A</v>
      </c>
      <c r="H48" s="68" t="e">
        <f t="shared" ca="1" si="4"/>
        <v>#N/A</v>
      </c>
      <c r="I48" s="68" t="e">
        <f t="shared" ca="1" si="4"/>
        <v>#N/A</v>
      </c>
      <c r="J48" s="68" t="e">
        <f t="shared" ca="1" si="4"/>
        <v>#N/A</v>
      </c>
      <c r="K48" s="68" t="e">
        <f t="shared" ca="1" si="4"/>
        <v>#N/A</v>
      </c>
      <c r="L48" s="68" t="e">
        <f t="shared" ca="1" si="4"/>
        <v>#N/A</v>
      </c>
      <c r="M48" s="68" t="e">
        <f ca="1">IFERROR(OFFSET($A$49,MATCH(M46,$A$50:$A$60,0),2),OFFSET($A$49,MATCH(M47,$A$50:$A$60,0),2))</f>
        <v>#N/A</v>
      </c>
    </row>
    <row r="49" spans="1:5" s="31" customFormat="1">
      <c r="A49" s="69"/>
      <c r="B49" s="66"/>
      <c r="C49" s="66"/>
      <c r="D49" s="66"/>
      <c r="E49" s="67"/>
    </row>
    <row r="50" spans="1:5" s="93" customFormat="1">
      <c r="A50" s="168"/>
      <c r="B50" s="86"/>
      <c r="C50" s="86"/>
      <c r="D50" s="90"/>
    </row>
    <row r="51" spans="1:5" s="93" customFormat="1">
      <c r="A51" s="86"/>
      <c r="B51" s="86"/>
      <c r="C51" s="86"/>
      <c r="D51" s="90"/>
    </row>
    <row r="52" spans="1:5" s="93" customFormat="1">
      <c r="A52" s="86"/>
      <c r="B52" s="86"/>
      <c r="C52" s="86"/>
      <c r="D52" s="90"/>
    </row>
    <row r="53" spans="1:5" s="93" customFormat="1">
      <c r="A53" s="86"/>
      <c r="B53" s="86"/>
      <c r="C53" s="86"/>
      <c r="D53" s="90"/>
    </row>
    <row r="54" spans="1:5" s="93" customFormat="1">
      <c r="A54" s="86"/>
      <c r="B54" s="86"/>
      <c r="C54" s="86"/>
      <c r="D54" s="90"/>
    </row>
    <row r="55" spans="1:5" s="93" customFormat="1">
      <c r="A55" s="86"/>
      <c r="B55" s="86"/>
      <c r="C55" s="86"/>
      <c r="D55" s="90"/>
    </row>
    <row r="56" spans="1:5" s="93" customFormat="1">
      <c r="A56" s="86"/>
      <c r="B56" s="86"/>
      <c r="C56" s="86"/>
      <c r="D56" s="90"/>
    </row>
    <row r="57" spans="1:5" s="93" customFormat="1">
      <c r="A57" s="86"/>
      <c r="B57" s="86"/>
      <c r="C57" s="86"/>
      <c r="D57" s="90"/>
    </row>
    <row r="58" spans="1:5" s="93" customFormat="1">
      <c r="A58" s="86"/>
      <c r="B58" s="86"/>
      <c r="C58" s="86"/>
    </row>
    <row r="59" spans="1:5" s="93" customFormat="1">
      <c r="A59" s="94"/>
    </row>
    <row r="60" spans="1:5" s="93" customFormat="1">
      <c r="A60" s="94"/>
    </row>
  </sheetData>
  <mergeCells count="4">
    <mergeCell ref="A47:A48"/>
    <mergeCell ref="A32:A33"/>
    <mergeCell ref="A17:A18"/>
    <mergeCell ref="A2:A3"/>
  </mergeCells>
  <phoneticPr fontId="2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71171-641C-45CD-93A8-EEB833A36FF9}">
  <sheetPr>
    <tabColor rgb="FF92D050"/>
    <outlinePr summaryBelow="0" summaryRight="0"/>
    <pageSetUpPr fitToPage="1"/>
  </sheetPr>
  <dimension ref="A1:AM25"/>
  <sheetViews>
    <sheetView zoomScale="73" zoomScaleNormal="73" workbookViewId="0">
      <selection activeCell="F22" sqref="F22:K22"/>
    </sheetView>
  </sheetViews>
  <sheetFormatPr defaultColWidth="12.5703125" defaultRowHeight="15.75" customHeight="1"/>
  <cols>
    <col min="1" max="1" width="18.5703125" style="1" customWidth="1"/>
    <col min="2" max="4" width="6.28515625" style="1" customWidth="1"/>
    <col min="5" max="5" width="0.7109375" style="1" customWidth="1"/>
    <col min="6" max="9" width="6.28515625" style="1" customWidth="1"/>
    <col min="10" max="10" width="0.7109375" style="1" customWidth="1"/>
    <col min="11" max="14" width="6.28515625" style="1" customWidth="1"/>
    <col min="15" max="15" width="0.7109375" style="1" customWidth="1"/>
    <col min="16" max="18" width="6.28515625" style="1" customWidth="1"/>
    <col min="19" max="19" width="0.7109375" style="1" customWidth="1"/>
    <col min="20" max="22" width="6.28515625" style="1" customWidth="1"/>
    <col min="23" max="23" width="0.7109375" style="1" customWidth="1"/>
    <col min="24" max="26" width="6.28515625" style="1" customWidth="1"/>
    <col min="27" max="27" width="0.7109375" style="1" customWidth="1"/>
    <col min="28" max="30" width="6.28515625" style="1" customWidth="1"/>
    <col min="31" max="31" width="0.7109375" style="1" customWidth="1"/>
    <col min="32" max="34" width="6.28515625" style="1" customWidth="1"/>
    <col min="35" max="35" width="0.7109375" style="1" customWidth="1"/>
    <col min="36" max="38" width="6.28515625" style="1" customWidth="1"/>
    <col min="39" max="39" width="0.7109375" style="1" customWidth="1"/>
    <col min="40" max="16384" width="12.5703125" style="1"/>
  </cols>
  <sheetData>
    <row r="1" spans="1:39" ht="17.25" customHeight="1">
      <c r="A1" s="16"/>
      <c r="B1" s="17"/>
      <c r="C1" s="17"/>
      <c r="D1" s="17"/>
      <c r="E1" s="18"/>
      <c r="F1" s="17"/>
      <c r="G1" s="17"/>
      <c r="H1" s="17"/>
      <c r="I1" s="17"/>
      <c r="J1" s="18"/>
      <c r="K1" s="17"/>
      <c r="L1" s="17"/>
      <c r="M1" s="17"/>
      <c r="N1" s="17"/>
      <c r="O1" s="18"/>
      <c r="P1" s="17"/>
      <c r="Q1" s="17"/>
      <c r="R1" s="17"/>
      <c r="S1" s="18"/>
      <c r="T1" s="17"/>
      <c r="U1" s="17"/>
      <c r="V1" s="17"/>
      <c r="W1" s="18"/>
      <c r="X1" s="17"/>
      <c r="Y1" s="17"/>
      <c r="Z1" s="17"/>
      <c r="AA1" s="18"/>
      <c r="AB1" s="17"/>
      <c r="AC1" s="17"/>
      <c r="AD1" s="17"/>
      <c r="AE1" s="18"/>
      <c r="AF1" s="17"/>
      <c r="AG1" s="17"/>
      <c r="AH1" s="17"/>
      <c r="AI1" s="18"/>
      <c r="AJ1" s="18"/>
      <c r="AK1" s="18"/>
      <c r="AL1" s="19"/>
      <c r="AM1" s="18"/>
    </row>
    <row r="2" spans="1:39" ht="30" customHeight="1" thickBot="1">
      <c r="A2" s="9" t="s">
        <v>92</v>
      </c>
      <c r="B2" s="213">
        <v>101850</v>
      </c>
      <c r="C2" s="194"/>
      <c r="D2" s="194"/>
      <c r="E2" s="6"/>
      <c r="F2" s="193">
        <v>101680</v>
      </c>
      <c r="G2" s="194"/>
      <c r="H2" s="194"/>
      <c r="I2" s="199"/>
      <c r="J2" s="6"/>
      <c r="K2" s="193">
        <v>101546</v>
      </c>
      <c r="L2" s="194"/>
      <c r="M2" s="194"/>
      <c r="N2" s="199"/>
      <c r="O2" s="6"/>
      <c r="P2" s="193">
        <v>100215</v>
      </c>
      <c r="Q2" s="194"/>
      <c r="R2" s="199"/>
      <c r="S2" s="6"/>
      <c r="T2" s="193">
        <v>101527</v>
      </c>
      <c r="U2" s="194"/>
      <c r="V2" s="199"/>
      <c r="W2" s="6"/>
      <c r="X2" s="193">
        <v>101439</v>
      </c>
      <c r="Y2" s="194"/>
      <c r="Z2" s="199"/>
      <c r="AA2" s="6"/>
      <c r="AB2" s="193">
        <v>101679</v>
      </c>
      <c r="AC2" s="194"/>
      <c r="AD2" s="199"/>
      <c r="AE2" s="6"/>
      <c r="AF2" s="193"/>
      <c r="AG2" s="194"/>
      <c r="AH2" s="194"/>
      <c r="AI2" s="6"/>
      <c r="AJ2" s="215"/>
      <c r="AK2" s="200"/>
      <c r="AL2" s="200"/>
      <c r="AM2" s="6"/>
    </row>
    <row r="3" spans="1:39" ht="30" customHeight="1" thickTop="1">
      <c r="A3" s="143" t="str">
        <f>Lidl!A3</f>
        <v>DATE</v>
      </c>
      <c r="B3" s="216" t="s">
        <v>111</v>
      </c>
      <c r="C3" s="216"/>
      <c r="D3" s="216"/>
      <c r="E3" s="5"/>
      <c r="F3" s="198" t="s">
        <v>88</v>
      </c>
      <c r="G3" s="198"/>
      <c r="H3" s="198"/>
      <c r="I3" s="198"/>
      <c r="J3" s="5"/>
      <c r="K3" s="198" t="s">
        <v>50</v>
      </c>
      <c r="L3" s="198"/>
      <c r="M3" s="198"/>
      <c r="N3" s="198"/>
      <c r="O3" s="5"/>
      <c r="P3" s="198" t="s">
        <v>89</v>
      </c>
      <c r="Q3" s="198"/>
      <c r="R3" s="198"/>
      <c r="S3" s="5"/>
      <c r="T3" s="198" t="s">
        <v>5</v>
      </c>
      <c r="U3" s="198"/>
      <c r="V3" s="198"/>
      <c r="W3" s="5"/>
      <c r="X3" s="198" t="s">
        <v>90</v>
      </c>
      <c r="Y3" s="198"/>
      <c r="Z3" s="198"/>
      <c r="AA3" s="5"/>
      <c r="AB3" s="198" t="s">
        <v>91</v>
      </c>
      <c r="AC3" s="198"/>
      <c r="AD3" s="198"/>
      <c r="AE3" s="5"/>
      <c r="AF3" s="198"/>
      <c r="AG3" s="198"/>
      <c r="AH3" s="198"/>
      <c r="AI3" s="5"/>
      <c r="AJ3" s="198"/>
      <c r="AK3" s="198"/>
      <c r="AL3" s="198"/>
      <c r="AM3" s="5"/>
    </row>
    <row r="4" spans="1:39" ht="27" customHeight="1">
      <c r="A4" s="20" t="s">
        <v>51</v>
      </c>
      <c r="B4" s="195">
        <f ca="1">IFERROR(OFFSET('Aldi SORs'!$A$1, 2, MATCH(B2, 'Aldi SORs'!$1:1, 0) - 1, 1, 1),0)</f>
        <v>0</v>
      </c>
      <c r="C4" s="196"/>
      <c r="D4" s="196"/>
      <c r="E4" s="7"/>
      <c r="F4" s="195">
        <f ca="1">IFERROR(OFFSET('Aldi SORs'!$A$1, 2, MATCH(F2, 'Aldi SORs'!$1:1, 0) - 1, 1, 1),0)</f>
        <v>0</v>
      </c>
      <c r="G4" s="196"/>
      <c r="H4" s="196"/>
      <c r="I4" s="197"/>
      <c r="J4" s="7"/>
      <c r="K4" s="195">
        <f ca="1">IFERROR(OFFSET('Aldi SORs'!$A$1, 2, MATCH(K2, 'Aldi SORs'!$1:1, 0) - 1, 1, 1),0)</f>
        <v>0</v>
      </c>
      <c r="L4" s="196"/>
      <c r="M4" s="196"/>
      <c r="N4" s="197"/>
      <c r="O4" s="7"/>
      <c r="P4" s="195">
        <f ca="1">IFERROR(OFFSET('Aldi SORs'!$A$1, 2, MATCH(P2, 'Aldi SORs'!$1:1, 0) - 1, 1, 1),0)</f>
        <v>0</v>
      </c>
      <c r="Q4" s="196"/>
      <c r="R4" s="197"/>
      <c r="S4" s="7"/>
      <c r="T4" s="195">
        <f ca="1">IFERROR(OFFSET('Aldi SORs'!$A$1, 2, MATCH(T2, 'Aldi SORs'!$1:1, 0) - 1, 1, 1),0)</f>
        <v>0</v>
      </c>
      <c r="U4" s="196"/>
      <c r="V4" s="197"/>
      <c r="W4" s="7"/>
      <c r="X4" s="180">
        <f ca="1">IFERROR(OFFSET('Aldi SORs'!$A$1, 2, MATCH(X2, 'Aldi SORs'!$1:1, 0) - 1, 1, 1),0)</f>
        <v>0</v>
      </c>
      <c r="Y4" s="180"/>
      <c r="Z4" s="180"/>
      <c r="AA4" s="7"/>
      <c r="AB4" s="195">
        <f ca="1">IFERROR(OFFSET('Aldi SORs'!$A$1, 2, MATCH(AB2, 'Aldi SORs'!$1:1, 0) - 1, 1, 1),0)</f>
        <v>0</v>
      </c>
      <c r="AC4" s="196"/>
      <c r="AD4" s="197"/>
      <c r="AE4" s="7"/>
      <c r="AF4" s="195">
        <f ca="1">IFERROR(OFFSET('Aldi SORs'!$A$1, 2, MATCH(AF2, 'Aldi SORs'!$1:1, 0) - 1, 1, 1),0)</f>
        <v>0</v>
      </c>
      <c r="AG4" s="196"/>
      <c r="AH4" s="196"/>
      <c r="AI4" s="7"/>
      <c r="AJ4" s="196">
        <f ca="1">IFERROR(OFFSET('Aldi SORs'!$A$1, 2, MATCH(AJ2, 'Aldi SORs'!$1:1, 0) - 1, 1, 1),0)</f>
        <v>0</v>
      </c>
      <c r="AK4" s="196"/>
      <c r="AL4" s="201"/>
      <c r="AM4" s="7"/>
    </row>
    <row r="5" spans="1:39" ht="27" customHeight="1" thickBot="1">
      <c r="A5" s="21" t="s">
        <v>38</v>
      </c>
      <c r="B5" s="11">
        <f ca="1">MIN(_xlfn.IFS(B4&gt;=196,B4,B4&gt;98,B4-14,B4&lt;=98,B4),98)</f>
        <v>0</v>
      </c>
      <c r="C5" s="11">
        <f ca="1">MIN(_xlfn.IFS(B4&gt;196,B4-B5-14,B4&lt;=196,B4-B5),98)</f>
        <v>0</v>
      </c>
      <c r="D5" s="12">
        <f ca="1">IF(B4&gt;196,B4-B5-C5,0)</f>
        <v>0</v>
      </c>
      <c r="E5" s="6"/>
      <c r="F5" s="15">
        <f ca="1">MIN(_xlfn.IFS(F4&gt;=176,F4,F4&gt;88,F4-16,F4&lt;=88,F4),88)</f>
        <v>0</v>
      </c>
      <c r="G5" s="15">
        <f ca="1">MIN(_xlfn.IFS(F4&gt;264,F4-F5-16,F4&gt;176,F4-F5-16,F4&lt;=176,F4-F5),88)</f>
        <v>0</v>
      </c>
      <c r="H5" s="13">
        <f ca="1">MIN(_xlfn.IFS(F4&gt;264,F4-F5-G5-16,F4&gt;176,F4-F5-G5,F4&lt;=176,F4-F5-G5),88)</f>
        <v>0</v>
      </c>
      <c r="I5" s="14">
        <f ca="1">IF(F4&gt;264,F4-F5-G5-H5,0)</f>
        <v>0</v>
      </c>
      <c r="J5" s="6"/>
      <c r="K5" s="15">
        <f ca="1">MIN(_xlfn.IFS(K4&gt;=176,K4,K4&gt;88,K4-16,K4&lt;=88,K4),88)</f>
        <v>0</v>
      </c>
      <c r="L5" s="15">
        <f ca="1">MIN(_xlfn.IFS(K4&gt;264,K4-K5-16,K4&gt;176,K4-K5-16,K4&lt;=176,K4-K5),88)</f>
        <v>0</v>
      </c>
      <c r="M5" s="13">
        <f ca="1">MIN(_xlfn.IFS(K4&gt;264,K4-K5-L5-16,K4&gt;176,K4-K5-L5,K4&lt;=176,K4-K5-L5),88)</f>
        <v>0</v>
      </c>
      <c r="N5" s="14">
        <f ca="1">IF(K4&gt;264,K4-K5-L5-M5,0)</f>
        <v>0</v>
      </c>
      <c r="O5" s="6"/>
      <c r="P5" s="11">
        <f ca="1">MIN(_xlfn.IFS(P4&gt;=240,P4,P4&gt;120,P4-24,P4&lt;=120,P4),120)</f>
        <v>0</v>
      </c>
      <c r="Q5" s="11">
        <f ca="1">MIN(_xlfn.IFS(P4&gt;240,P4-P5-24,P4&lt;=240,P4-P5),120)</f>
        <v>0</v>
      </c>
      <c r="R5" s="12">
        <f ca="1">IF(P4&gt;240,P4-P5-Q5,0)</f>
        <v>0</v>
      </c>
      <c r="S5" s="6"/>
      <c r="T5" s="11">
        <f ca="1">MIN(_xlfn.IFS(T4&gt;=240,T4,T4&gt;120,T4-24,T4&lt;=120,T4),120)</f>
        <v>0</v>
      </c>
      <c r="U5" s="11">
        <f ca="1">MIN(_xlfn.IFS(T4&gt;240,T4-T5-24,T4&lt;=240,T4-T5),120)</f>
        <v>0</v>
      </c>
      <c r="V5" s="12">
        <f ca="1">IF(T4&gt;240,T4-T5-U5,0)</f>
        <v>0</v>
      </c>
      <c r="W5" s="6"/>
      <c r="X5" s="11">
        <f ca="1">MIN(_xlfn.IFS(X4&gt;=196,X4,X4&gt;98,X4-14,X4&lt;=98,X4),98)</f>
        <v>0</v>
      </c>
      <c r="Y5" s="11">
        <f ca="1">MIN(_xlfn.IFS(X4&gt;196,X4-X5-14,X4&lt;=196,X4-X5),98)</f>
        <v>0</v>
      </c>
      <c r="Z5" s="12">
        <f ca="1">IF(X4&gt;196,X4-X5-Y5,0)</f>
        <v>0</v>
      </c>
      <c r="AA5" s="6"/>
      <c r="AB5" s="11">
        <f ca="1">MIN(_xlfn.IFS(AB4&gt;=196,AB4,AB4&gt;98,AB4-14,AB4&lt;=98,AB4),98)</f>
        <v>0</v>
      </c>
      <c r="AC5" s="11">
        <f ca="1">MIN(_xlfn.IFS(AB4&gt;196,AB4-AB5-14,AB4&lt;=196,AB4-AB5),98)</f>
        <v>0</v>
      </c>
      <c r="AD5" s="12">
        <f ca="1">IF(AB4&gt;196,AB4-AB5-AC5,0)</f>
        <v>0</v>
      </c>
      <c r="AE5" s="6"/>
      <c r="AF5" s="11">
        <f ca="1">MIN(_xlfn.IFS(AF4&gt;=196,AF4,AF4&gt;98,AF4-14,AF4&lt;=98,AF4),98)</f>
        <v>0</v>
      </c>
      <c r="AG5" s="11">
        <f ca="1">MIN(_xlfn.IFS(AF4&gt;196,AF4-AF5-14,AF4&lt;=196,AF4-AF5),98)</f>
        <v>0</v>
      </c>
      <c r="AH5" s="12">
        <f ca="1">IF(AF4&gt;196,AF4-AF5-AG5,0)</f>
        <v>0</v>
      </c>
      <c r="AI5" s="6"/>
      <c r="AJ5" s="15">
        <f ca="1">MIN(_xlfn.IFS(AJ4&gt;=196,AJ4,AJ4&gt;98,AJ4-14,AJ4&lt;=98,AJ4),98)</f>
        <v>0</v>
      </c>
      <c r="AK5" s="11">
        <f ca="1">MIN(_xlfn.IFS(AJ4&gt;196,AJ4-AJ5-14,AJ4&lt;=196,AJ4-AJ5),98)</f>
        <v>0</v>
      </c>
      <c r="AL5" s="12">
        <f ca="1">IF(AJ4&gt;196,AJ4-AJ5-AK5,0)</f>
        <v>0</v>
      </c>
      <c r="AM5" s="6"/>
    </row>
    <row r="6" spans="1:39" ht="25.5" customHeight="1" thickTop="1">
      <c r="A6" s="22" t="s">
        <v>39</v>
      </c>
      <c r="B6" s="40"/>
      <c r="C6" s="41"/>
      <c r="D6" s="42"/>
      <c r="E6" s="6"/>
      <c r="F6" s="45"/>
      <c r="G6" s="45"/>
      <c r="H6" s="43"/>
      <c r="I6" s="44"/>
      <c r="J6" s="6"/>
      <c r="K6" s="45"/>
      <c r="L6" s="45"/>
      <c r="M6" s="43"/>
      <c r="N6" s="44"/>
      <c r="O6" s="6"/>
      <c r="P6" s="40"/>
      <c r="Q6" s="41"/>
      <c r="R6" s="42"/>
      <c r="S6" s="6"/>
      <c r="T6" s="40"/>
      <c r="U6" s="41"/>
      <c r="V6" s="42"/>
      <c r="W6" s="6"/>
      <c r="X6" s="40"/>
      <c r="Y6" s="41"/>
      <c r="Z6" s="42"/>
      <c r="AA6" s="6"/>
      <c r="AB6" s="40"/>
      <c r="AC6" s="41"/>
      <c r="AD6" s="42"/>
      <c r="AE6" s="6"/>
      <c r="AF6" s="40"/>
      <c r="AG6" s="41"/>
      <c r="AH6" s="42"/>
      <c r="AI6" s="6"/>
      <c r="AJ6" s="165"/>
      <c r="AK6" s="166"/>
      <c r="AL6" s="42"/>
      <c r="AM6" s="6"/>
    </row>
    <row r="7" spans="1:39" ht="25.5" customHeight="1">
      <c r="A7" s="23" t="s">
        <v>40</v>
      </c>
      <c r="B7" s="46"/>
      <c r="C7" s="47"/>
      <c r="D7" s="48"/>
      <c r="E7" s="6"/>
      <c r="F7" s="49"/>
      <c r="G7" s="49"/>
      <c r="H7" s="47"/>
      <c r="I7" s="48"/>
      <c r="J7" s="6"/>
      <c r="K7" s="49"/>
      <c r="L7" s="49"/>
      <c r="M7" s="47"/>
      <c r="N7" s="48"/>
      <c r="O7" s="6"/>
      <c r="P7" s="49"/>
      <c r="Q7" s="47"/>
      <c r="R7" s="48"/>
      <c r="S7" s="6"/>
      <c r="T7" s="49"/>
      <c r="U7" s="47"/>
      <c r="V7" s="48"/>
      <c r="W7" s="6"/>
      <c r="X7" s="49"/>
      <c r="Y7" s="47"/>
      <c r="Z7" s="48"/>
      <c r="AA7" s="6"/>
      <c r="AB7" s="49"/>
      <c r="AC7" s="47"/>
      <c r="AD7" s="48"/>
      <c r="AE7" s="6"/>
      <c r="AF7" s="49"/>
      <c r="AG7" s="47"/>
      <c r="AH7" s="48"/>
      <c r="AI7" s="6"/>
      <c r="AJ7" s="45"/>
      <c r="AK7" s="47"/>
      <c r="AL7" s="50"/>
      <c r="AM7" s="6"/>
    </row>
    <row r="8" spans="1:39" ht="25.5" customHeight="1">
      <c r="A8" s="135" t="s">
        <v>41</v>
      </c>
      <c r="B8" s="136"/>
      <c r="C8" s="11"/>
      <c r="D8" s="12"/>
      <c r="E8" s="6"/>
      <c r="F8" s="137"/>
      <c r="G8" s="137"/>
      <c r="H8" s="11"/>
      <c r="I8" s="12"/>
      <c r="J8" s="6"/>
      <c r="K8" s="137"/>
      <c r="L8" s="137"/>
      <c r="M8" s="11"/>
      <c r="N8" s="12"/>
      <c r="O8" s="6"/>
      <c r="P8" s="137"/>
      <c r="Q8" s="11"/>
      <c r="R8" s="12"/>
      <c r="S8" s="6"/>
      <c r="T8" s="137"/>
      <c r="U8" s="11"/>
      <c r="V8" s="12"/>
      <c r="W8" s="6"/>
      <c r="X8" s="137"/>
      <c r="Y8" s="11"/>
      <c r="Z8" s="12"/>
      <c r="AA8" s="6"/>
      <c r="AB8" s="137"/>
      <c r="AC8" s="11"/>
      <c r="AD8" s="12"/>
      <c r="AE8" s="6"/>
      <c r="AF8" s="137"/>
      <c r="AG8" s="11"/>
      <c r="AH8" s="12"/>
      <c r="AI8" s="6"/>
      <c r="AJ8" s="137"/>
      <c r="AK8" s="11"/>
      <c r="AL8" s="12"/>
      <c r="AM8" s="141"/>
    </row>
    <row r="9" spans="1:39" ht="9.75" customHeight="1">
      <c r="A9" s="138"/>
      <c r="B9" s="139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59"/>
      <c r="AI9" s="161"/>
      <c r="AJ9" s="160"/>
      <c r="AK9" s="140"/>
      <c r="AL9" s="140"/>
      <c r="AM9" s="6"/>
    </row>
    <row r="10" spans="1:39" ht="27" customHeight="1">
      <c r="A10" s="20" t="s">
        <v>48</v>
      </c>
      <c r="B10" s="180">
        <f ca="1">IFERROR(OFFSET('Aldi SORs'!$A$21, 2, MATCH(B2, 'Aldi SORs'!$21:21, 0) - 1, 1, 1),0)</f>
        <v>0</v>
      </c>
      <c r="C10" s="180"/>
      <c r="D10" s="180"/>
      <c r="E10" s="7"/>
      <c r="F10" s="195">
        <f ca="1">IFERROR(OFFSET('Aldi SORs'!$A$21, 2, MATCH(F2, 'Aldi SORs'!$21:21, 0) - 1, 1, 1),0)</f>
        <v>0</v>
      </c>
      <c r="G10" s="196"/>
      <c r="H10" s="196"/>
      <c r="I10" s="197"/>
      <c r="J10" s="7"/>
      <c r="K10" s="195">
        <f ca="1">IFERROR(OFFSET('Aldi SORs'!$A$21, 2, MATCH(K2, 'Aldi SORs'!$21:21, 0) - 1, 1, 1),0)</f>
        <v>0</v>
      </c>
      <c r="L10" s="196"/>
      <c r="M10" s="196"/>
      <c r="N10" s="197"/>
      <c r="O10" s="7"/>
      <c r="P10" s="180">
        <f ca="1">IFERROR(OFFSET('Aldi SORs'!$A$21, 2, MATCH(P2, 'Aldi SORs'!$21:21, 0) - 1, 1, 1),0)</f>
        <v>0</v>
      </c>
      <c r="Q10" s="180"/>
      <c r="R10" s="180"/>
      <c r="S10" s="7"/>
      <c r="T10" s="180">
        <f ca="1">IFERROR(OFFSET('Aldi SORs'!$A$21, 2, MATCH(T2, 'Aldi SORs'!$21:21, 0) - 1, 1, 1),0)</f>
        <v>0</v>
      </c>
      <c r="U10" s="180"/>
      <c r="V10" s="180"/>
      <c r="W10" s="7"/>
      <c r="X10" s="180">
        <f ca="1">IFERROR(OFFSET('Aldi SORs'!$A$21, 2, MATCH(X2, 'Aldi SORs'!$21:21, 0) - 1, 1, 1),0)</f>
        <v>0</v>
      </c>
      <c r="Y10" s="180"/>
      <c r="Z10" s="180"/>
      <c r="AA10" s="7"/>
      <c r="AB10" s="180">
        <f ca="1">IFERROR(OFFSET('Aldi SORs'!$A$21, 2, MATCH(AB2, 'Aldi SORs'!$21:21, 0) - 1, 1, 1),0)</f>
        <v>0</v>
      </c>
      <c r="AC10" s="180"/>
      <c r="AD10" s="180"/>
      <c r="AE10" s="7"/>
      <c r="AF10" s="180">
        <f ca="1">IFERROR(OFFSET('Aldi SORs'!$A$21, 2, MATCH(AF2, 'Aldi SORs'!$21:21, 0) - 1, 1, 1),0)</f>
        <v>0</v>
      </c>
      <c r="AG10" s="180"/>
      <c r="AH10" s="225"/>
      <c r="AI10" s="7"/>
      <c r="AJ10" s="226">
        <f ca="1">IFERROR(OFFSET('Aldi SORs'!$A$21, 2, MATCH(AJ2, 'Aldi SORs'!$21:21, 0) - 1, 1, 1),0)</f>
        <v>0</v>
      </c>
      <c r="AK10" s="180"/>
      <c r="AL10" s="202"/>
      <c r="AM10" s="7"/>
    </row>
    <row r="11" spans="1:39" ht="27" customHeight="1" thickBot="1">
      <c r="A11" s="21" t="s">
        <v>38</v>
      </c>
      <c r="B11" s="11">
        <f ca="1">MIN(_xlfn.IFS(B10&gt;=196,B10,B10&gt;98,B10-14,B10&lt;=98,B10),98)</f>
        <v>0</v>
      </c>
      <c r="C11" s="11">
        <f ca="1">MIN(_xlfn.IFS(B10&gt;196,B10-B11-14,B10&lt;=196,B10-B11),98)</f>
        <v>0</v>
      </c>
      <c r="D11" s="12">
        <f ca="1">IF(B10&gt;196,B10-B11-C11,0)</f>
        <v>0</v>
      </c>
      <c r="E11" s="6"/>
      <c r="F11" s="15">
        <f ca="1">MIN(_xlfn.IFS(F10&gt;=176,F10,F10&gt;88,F10-16,F10&lt;=88,F10),88)</f>
        <v>0</v>
      </c>
      <c r="G11" s="15">
        <f ca="1">MIN(_xlfn.IFS(F10&gt;264,F10-F11-16,F10&gt;176,F10-F11-16,F10&lt;=176,F10-F11),88)</f>
        <v>0</v>
      </c>
      <c r="H11" s="13">
        <f ca="1">MIN(_xlfn.IFS(F10&gt;264,F10-F11-G11-16,F10&gt;176,F10-F11-G11,F10&lt;=176,F10-F11-G11),88)</f>
        <v>0</v>
      </c>
      <c r="I11" s="14">
        <f ca="1">IF(F10&gt;264,F10-F11-G11-H11,0)</f>
        <v>0</v>
      </c>
      <c r="J11" s="6"/>
      <c r="K11" s="15">
        <f ca="1">MIN(_xlfn.IFS(K10&gt;=176,K10,K10&gt;88,K10-16,K10&lt;=88,K10),88)</f>
        <v>0</v>
      </c>
      <c r="L11" s="15">
        <f ca="1">MIN(_xlfn.IFS(K10&gt;264,K10-K11-16,K10&gt;176,K10-K11-16,K10&lt;=176,K10-K11),88)</f>
        <v>0</v>
      </c>
      <c r="M11" s="13">
        <f ca="1">MIN(_xlfn.IFS(K10&gt;264,K10-K11-L11-16,K10&gt;176,K10-K11-L11,K10&lt;=176,K10-K11-L11),88)</f>
        <v>0</v>
      </c>
      <c r="N11" s="14">
        <f ca="1">IF(K10&gt;264,K10-K11-L11-M11,0)</f>
        <v>0</v>
      </c>
      <c r="O11" s="6"/>
      <c r="P11" s="11">
        <f ca="1">MIN(_xlfn.IFS(P10&gt;=240,P10,P10&gt;120,P10-24,P10&lt;=120,P10),120)</f>
        <v>0</v>
      </c>
      <c r="Q11" s="11">
        <f ca="1">MIN(_xlfn.IFS(P10&gt;240,P10-P11-24,P10&lt;=240,P10-P11),120)</f>
        <v>0</v>
      </c>
      <c r="R11" s="12">
        <f ca="1">IF(P10&gt;240,P10-P11-Q11,0)</f>
        <v>0</v>
      </c>
      <c r="S11" s="6"/>
      <c r="T11" s="11">
        <f ca="1">MIN(_xlfn.IFS(T10&gt;=240,T10,T10&gt;120,T10-24,T10&lt;=120,T10),120)</f>
        <v>0</v>
      </c>
      <c r="U11" s="11">
        <f ca="1">MIN(_xlfn.IFS(T10&gt;240,T10-T11-24,T10&lt;=240,T10-T11),120)</f>
        <v>0</v>
      </c>
      <c r="V11" s="12">
        <f ca="1">IF(T10&gt;240,T10-T11-U11,0)</f>
        <v>0</v>
      </c>
      <c r="W11" s="6"/>
      <c r="X11" s="11">
        <f ca="1">MIN(_xlfn.IFS(X10&gt;=196,X10,X10&gt;98,X10-14,X10&lt;=98,X10),98)</f>
        <v>0</v>
      </c>
      <c r="Y11" s="11">
        <f ca="1">MIN(_xlfn.IFS(X10&gt;196,X10-X11-14,X10&lt;=196,X10-X11),98)</f>
        <v>0</v>
      </c>
      <c r="Z11" s="12">
        <f ca="1">IF(X10&gt;196,X10-X11-Y11,0)</f>
        <v>0</v>
      </c>
      <c r="AA11" s="6"/>
      <c r="AB11" s="11">
        <f ca="1">MIN(_xlfn.IFS(AB10&gt;=196,AB10,AB10&gt;98,AB10-14,AB10&lt;=98,AB10),98)</f>
        <v>0</v>
      </c>
      <c r="AC11" s="11">
        <f ca="1">MIN(_xlfn.IFS(AB10&gt;196,AB10-AB11-14,AB10&lt;=196,AB10-AB11),98)</f>
        <v>0</v>
      </c>
      <c r="AD11" s="12">
        <f ca="1">IF(AB10&gt;196,AB10-AB11-AC11,0)</f>
        <v>0</v>
      </c>
      <c r="AE11" s="6"/>
      <c r="AF11" s="11">
        <f ca="1">MIN(_xlfn.IFS(AF10&gt;=196,AF10,AF10&gt;98,AF10-14,AF10&lt;=98,AF10),98)</f>
        <v>0</v>
      </c>
      <c r="AG11" s="11">
        <f ca="1">MIN(_xlfn.IFS(AF10&gt;196,AF10-AF11-14,AF10&lt;=196,AF10-AF11),98)</f>
        <v>0</v>
      </c>
      <c r="AH11" s="12">
        <f ca="1">IF(AF10&gt;196,AF10-AF11-AG11,0)</f>
        <v>0</v>
      </c>
      <c r="AI11" s="6"/>
      <c r="AJ11" s="137">
        <f ca="1">MIN(_xlfn.IFS(AJ10&gt;=196,AJ10,AJ10&gt;98,AJ10-14,AJ10&lt;=98,AJ10),98)</f>
        <v>0</v>
      </c>
      <c r="AK11" s="11">
        <f ca="1">MIN(_xlfn.IFS(AJ10&gt;196,AJ10-AJ11-14,AJ10&lt;=196,AJ10-AJ11),98)</f>
        <v>0</v>
      </c>
      <c r="AL11" s="12">
        <f ca="1">IF(AJ10&gt;196,AJ10-AJ11-AK11,0)</f>
        <v>0</v>
      </c>
      <c r="AM11" s="6"/>
    </row>
    <row r="12" spans="1:39" ht="25.5" customHeight="1" thickTop="1">
      <c r="A12" s="22" t="s">
        <v>39</v>
      </c>
      <c r="B12" s="40"/>
      <c r="C12" s="41"/>
      <c r="D12" s="42"/>
      <c r="E12" s="6"/>
      <c r="F12" s="45"/>
      <c r="G12" s="45"/>
      <c r="H12" s="43"/>
      <c r="I12" s="44"/>
      <c r="J12" s="6"/>
      <c r="K12" s="45"/>
      <c r="L12" s="45"/>
      <c r="M12" s="43"/>
      <c r="N12" s="44"/>
      <c r="O12" s="6"/>
      <c r="P12" s="40"/>
      <c r="Q12" s="41"/>
      <c r="R12" s="42"/>
      <c r="S12" s="6"/>
      <c r="T12" s="40"/>
      <c r="U12" s="41"/>
      <c r="V12" s="42"/>
      <c r="W12" s="6"/>
      <c r="X12" s="40"/>
      <c r="Y12" s="41"/>
      <c r="Z12" s="42"/>
      <c r="AA12" s="6"/>
      <c r="AB12" s="40"/>
      <c r="AC12" s="41"/>
      <c r="AD12" s="42"/>
      <c r="AE12" s="6"/>
      <c r="AF12" s="40"/>
      <c r="AG12" s="41"/>
      <c r="AH12" s="42"/>
      <c r="AI12" s="6"/>
      <c r="AJ12" s="164"/>
      <c r="AK12" s="41"/>
      <c r="AL12" s="42"/>
      <c r="AM12" s="6"/>
    </row>
    <row r="13" spans="1:39" ht="25.5" customHeight="1">
      <c r="A13" s="26" t="s">
        <v>40</v>
      </c>
      <c r="B13" s="46"/>
      <c r="C13" s="47"/>
      <c r="D13" s="48"/>
      <c r="E13" s="6"/>
      <c r="F13" s="49"/>
      <c r="G13" s="49"/>
      <c r="H13" s="47"/>
      <c r="I13" s="48"/>
      <c r="J13" s="6"/>
      <c r="K13" s="49"/>
      <c r="L13" s="49"/>
      <c r="M13" s="47"/>
      <c r="N13" s="48"/>
      <c r="O13" s="6"/>
      <c r="P13" s="49"/>
      <c r="Q13" s="47"/>
      <c r="R13" s="48"/>
      <c r="S13" s="6"/>
      <c r="T13" s="49"/>
      <c r="U13" s="47"/>
      <c r="V13" s="48"/>
      <c r="W13" s="6"/>
      <c r="X13" s="49"/>
      <c r="Y13" s="47"/>
      <c r="Z13" s="48"/>
      <c r="AA13" s="6"/>
      <c r="AB13" s="49"/>
      <c r="AC13" s="47"/>
      <c r="AD13" s="48"/>
      <c r="AE13" s="6"/>
      <c r="AF13" s="49"/>
      <c r="AG13" s="47"/>
      <c r="AH13" s="48"/>
      <c r="AI13" s="6"/>
      <c r="AJ13" s="49"/>
      <c r="AK13" s="47"/>
      <c r="AL13" s="50"/>
      <c r="AM13" s="6"/>
    </row>
    <row r="14" spans="1:39" ht="25.5" customHeight="1" thickBot="1">
      <c r="A14" s="27" t="s">
        <v>41</v>
      </c>
      <c r="B14" s="51"/>
      <c r="C14" s="52"/>
      <c r="D14" s="53"/>
      <c r="E14" s="54"/>
      <c r="F14" s="55"/>
      <c r="G14" s="55"/>
      <c r="H14" s="52"/>
      <c r="I14" s="53"/>
      <c r="J14" s="54"/>
      <c r="K14" s="55"/>
      <c r="L14" s="55"/>
      <c r="M14" s="52"/>
      <c r="N14" s="53"/>
      <c r="O14" s="54"/>
      <c r="P14" s="55"/>
      <c r="Q14" s="52"/>
      <c r="R14" s="53"/>
      <c r="S14" s="54"/>
      <c r="T14" s="55"/>
      <c r="U14" s="52"/>
      <c r="V14" s="53"/>
      <c r="W14" s="54"/>
      <c r="X14" s="55"/>
      <c r="Y14" s="52"/>
      <c r="Z14" s="53"/>
      <c r="AA14" s="54"/>
      <c r="AB14" s="55"/>
      <c r="AC14" s="52"/>
      <c r="AD14" s="53"/>
      <c r="AE14" s="54"/>
      <c r="AF14" s="55"/>
      <c r="AG14" s="52"/>
      <c r="AH14" s="53"/>
      <c r="AI14" s="6"/>
      <c r="AJ14" s="55"/>
      <c r="AK14" s="52"/>
      <c r="AL14" s="56"/>
      <c r="AM14" s="54"/>
    </row>
    <row r="15" spans="1:39" ht="30" customHeight="1" thickTop="1">
      <c r="A15" s="156" t="s">
        <v>108</v>
      </c>
      <c r="B15" s="222">
        <f ca="1">IFERROR(OFFSET('Aldi PULL FORWARD'!$A$1, 2, MATCH(B2, 'Aldi PULL FORWARD'!$1:1, 0) - 1, 1, 1),0)</f>
        <v>0</v>
      </c>
      <c r="C15" s="223"/>
      <c r="D15" s="224"/>
      <c r="E15" s="134"/>
      <c r="F15" s="236">
        <f ca="1">IFERROR(OFFSET('Aldi PULL FORWARD'!$A$1, 2, MATCH(F2, 'Aldi PULL FORWARD'!$1:1, 0) - 1, 1, 1),0)</f>
        <v>0</v>
      </c>
      <c r="G15" s="237"/>
      <c r="H15" s="237"/>
      <c r="I15" s="237"/>
      <c r="J15" s="134"/>
      <c r="K15" s="236">
        <f ca="1">IFERROR(OFFSET('Aldi PULL FORWARD'!$A$1, 2, MATCH(K2, 'Aldi PULL FORWARD'!$1:1, 0) - 1, 1, 1),0)</f>
        <v>0</v>
      </c>
      <c r="L15" s="237"/>
      <c r="M15" s="237"/>
      <c r="N15" s="237"/>
      <c r="O15" s="134"/>
      <c r="P15" s="222">
        <f ca="1">IFERROR(OFFSET('Aldi PULL FORWARD'!$A$1, 2, MATCH(P2, 'Aldi PULL FORWARD'!$1:1, 0) - 1, 1, 1),0)</f>
        <v>0</v>
      </c>
      <c r="Q15" s="223"/>
      <c r="R15" s="224"/>
      <c r="S15" s="134"/>
      <c r="T15" s="222">
        <f ca="1">IFERROR(OFFSET('Aldi PULL FORWARD'!$A$1, 2, MATCH(T2, 'Aldi PULL FORWARD'!$1:1, 0) - 1, 1, 1),0)</f>
        <v>0</v>
      </c>
      <c r="U15" s="223"/>
      <c r="V15" s="224"/>
      <c r="W15" s="134"/>
      <c r="X15" s="222">
        <f ca="1">IFERROR(OFFSET('Aldi PULL FORWARD'!$A$1, 2, MATCH(X2, 'Aldi PULL FORWARD'!$1:1, 0) - 1, 1, 1),0)</f>
        <v>0</v>
      </c>
      <c r="Y15" s="223"/>
      <c r="Z15" s="224"/>
      <c r="AA15" s="134"/>
      <c r="AB15" s="222">
        <f ca="1">IFERROR(OFFSET('Aldi PULL FORWARD'!$A$1, 2, MATCH(AB2, 'Aldi PULL FORWARD'!$1:1, 0) - 1, 1, 1),0)</f>
        <v>0</v>
      </c>
      <c r="AC15" s="223"/>
      <c r="AD15" s="224"/>
      <c r="AE15" s="134"/>
      <c r="AF15" s="222">
        <f ca="1">IFERROR(OFFSET('Aldi PULL FORWARD'!$A$1, 2, MATCH(AF2, 'Aldi PULL FORWARD'!$1:1, 0) - 1, 1, 1),0)</f>
        <v>0</v>
      </c>
      <c r="AG15" s="223"/>
      <c r="AH15" s="223"/>
      <c r="AI15" s="121"/>
      <c r="AJ15" s="223">
        <f ca="1">IFERROR(OFFSET('Aldi PULL FORWARD'!$A$1, 2, MATCH(AJ2, 'Aldi PULL FORWARD'!$1:1, 0) - 1, 1, 1),0)</f>
        <v>0</v>
      </c>
      <c r="AK15" s="223"/>
      <c r="AL15" s="224"/>
      <c r="AM15" s="134"/>
    </row>
    <row r="16" spans="1:39" ht="30" customHeight="1">
      <c r="A16" s="156" t="s">
        <v>110</v>
      </c>
      <c r="B16" s="217">
        <f ca="1">IFERROR(OFFSET('Aldi DISPATCH'!$A$1, 2, MATCH(B2, 'Aldi DISPATCH'!$1:1, 0) - 1, 1, 1),0)</f>
        <v>0</v>
      </c>
      <c r="C16" s="218"/>
      <c r="D16" s="219"/>
      <c r="E16" s="121"/>
      <c r="F16" s="220">
        <f ca="1">IFERROR(OFFSET('Aldi DISPATCH'!$A$1, 2, MATCH(F2, 'Aldi DISPATCH'!$1:1, 0) - 1, 1, 1),0)</f>
        <v>0</v>
      </c>
      <c r="G16" s="221"/>
      <c r="H16" s="221"/>
      <c r="I16" s="221"/>
      <c r="J16" s="121"/>
      <c r="K16" s="220">
        <f ca="1">IFERROR(OFFSET('Aldi DISPATCH'!$A$1, 2, MATCH(K2, 'Aldi DISPATCH'!$1:1, 0) - 1, 1, 1),0)</f>
        <v>0</v>
      </c>
      <c r="L16" s="221"/>
      <c r="M16" s="221"/>
      <c r="N16" s="221"/>
      <c r="O16" s="121"/>
      <c r="P16" s="217">
        <f ca="1">IFERROR(OFFSET('Aldi DISPATCH'!$A$1, 2, MATCH(P2, 'Aldi DISPATCH'!$1:1, 0) - 1, 1, 1),0)</f>
        <v>0</v>
      </c>
      <c r="Q16" s="218"/>
      <c r="R16" s="219"/>
      <c r="S16" s="121"/>
      <c r="T16" s="217">
        <f ca="1">IFERROR(OFFSET('Aldi DISPATCH'!$A$1, 2, MATCH(T2, 'Aldi PULL FORWARD'!$1:1, 0) - 1, 1, 1),0)</f>
        <v>0</v>
      </c>
      <c r="U16" s="218"/>
      <c r="V16" s="219"/>
      <c r="W16" s="121"/>
      <c r="X16" s="217">
        <f ca="1">IFERROR(OFFSET('Aldi DISPATCH'!$A$1, 2, MATCH(X2, 'Aldi DISPATCH'!$1:1, 0) - 1, 1, 1),0)</f>
        <v>0</v>
      </c>
      <c r="Y16" s="218"/>
      <c r="Z16" s="219"/>
      <c r="AA16" s="121"/>
      <c r="AB16" s="217">
        <f ca="1">IFERROR(OFFSET('Aldi DISPATCH'!$A$1, 2, MATCH(AB2, 'Aldi DISPATCH'!$1:1, 0) - 1, 1, 1),0)</f>
        <v>0</v>
      </c>
      <c r="AC16" s="218"/>
      <c r="AD16" s="219"/>
      <c r="AE16" s="121"/>
      <c r="AF16" s="217">
        <f ca="1">IFERROR(OFFSET('Aldi DISPATCH'!$A$1, 2, MATCH(AF2, 'Aldi DISPATCH'!$1:1, 0) - 1, 1, 1),0)</f>
        <v>0</v>
      </c>
      <c r="AG16" s="218"/>
      <c r="AH16" s="218"/>
      <c r="AI16" s="121"/>
      <c r="AJ16" s="218">
        <f ca="1">IFERROR(OFFSET('Aldi DISPATCH'!$A$1, 2, MATCH(AJ2, 'Aldi DISPATCH'!$1:1, 0) - 1, 1, 1),0)</f>
        <v>0</v>
      </c>
      <c r="AK16" s="218"/>
      <c r="AL16" s="219"/>
      <c r="AM16" s="121"/>
    </row>
    <row r="17" spans="1:39" ht="30" customHeight="1">
      <c r="A17" s="162" t="s">
        <v>27</v>
      </c>
      <c r="B17" s="235">
        <f ca="1">SUM(B15,B16)</f>
        <v>0</v>
      </c>
      <c r="C17" s="235"/>
      <c r="D17" s="235"/>
      <c r="E17" s="163"/>
      <c r="F17" s="235">
        <f ca="1">SUM(F15,F16)</f>
        <v>0</v>
      </c>
      <c r="G17" s="235"/>
      <c r="H17" s="235"/>
      <c r="I17" s="235"/>
      <c r="J17" s="163"/>
      <c r="K17" s="235">
        <f ca="1">SUM(K15,K16)</f>
        <v>0</v>
      </c>
      <c r="L17" s="235"/>
      <c r="M17" s="235"/>
      <c r="N17" s="235"/>
      <c r="O17" s="163"/>
      <c r="P17" s="235">
        <f ca="1">SUM(P15,P16)</f>
        <v>0</v>
      </c>
      <c r="Q17" s="235"/>
      <c r="R17" s="235"/>
      <c r="S17" s="163"/>
      <c r="T17" s="235">
        <f ca="1">SUM(T15,T16)</f>
        <v>0</v>
      </c>
      <c r="U17" s="235"/>
      <c r="V17" s="235"/>
      <c r="W17" s="163"/>
      <c r="X17" s="235">
        <f ca="1">SUM(X15,X16)</f>
        <v>0</v>
      </c>
      <c r="Y17" s="235"/>
      <c r="Z17" s="235"/>
      <c r="AA17" s="163"/>
      <c r="AB17" s="235">
        <f ca="1">SUM(AB15,AB16)</f>
        <v>0</v>
      </c>
      <c r="AC17" s="235"/>
      <c r="AD17" s="235"/>
      <c r="AE17" s="163"/>
      <c r="AF17" s="235">
        <f ca="1">SUM(AF15,AF16)</f>
        <v>0</v>
      </c>
      <c r="AG17" s="235"/>
      <c r="AH17" s="235"/>
      <c r="AI17" s="134"/>
      <c r="AJ17" s="235">
        <f ca="1">SUM(AJ15,AJ16)</f>
        <v>0</v>
      </c>
      <c r="AK17" s="235"/>
      <c r="AL17" s="240"/>
      <c r="AM17" s="158"/>
    </row>
    <row r="18" spans="1:39" s="4" customFormat="1" ht="23.25" customHeight="1">
      <c r="A18" s="211"/>
      <c r="B18" s="231" t="s">
        <v>114</v>
      </c>
      <c r="C18" s="232"/>
      <c r="D18" s="232"/>
      <c r="E18" s="8"/>
      <c r="F18" s="231" t="s">
        <v>115</v>
      </c>
      <c r="G18" s="232"/>
      <c r="H18" s="232"/>
      <c r="I18" s="233"/>
      <c r="J18" s="8"/>
      <c r="K18" s="231" t="s">
        <v>94</v>
      </c>
      <c r="L18" s="232"/>
      <c r="M18" s="232"/>
      <c r="N18" s="233"/>
      <c r="O18" s="8"/>
      <c r="P18" s="231" t="s">
        <v>97</v>
      </c>
      <c r="Q18" s="232"/>
      <c r="R18" s="233"/>
      <c r="S18" s="8"/>
      <c r="T18" s="231" t="s">
        <v>100</v>
      </c>
      <c r="U18" s="232"/>
      <c r="V18" s="233"/>
      <c r="W18" s="8"/>
      <c r="X18" s="231" t="s">
        <v>103</v>
      </c>
      <c r="Y18" s="232"/>
      <c r="Z18" s="233"/>
      <c r="AA18" s="8"/>
      <c r="AB18" s="231" t="s">
        <v>105</v>
      </c>
      <c r="AC18" s="232"/>
      <c r="AD18" s="233"/>
      <c r="AE18" s="8"/>
      <c r="AF18" s="231"/>
      <c r="AG18" s="232"/>
      <c r="AH18" s="233"/>
      <c r="AI18" s="8"/>
      <c r="AJ18" s="231"/>
      <c r="AK18" s="232"/>
      <c r="AL18" s="234"/>
      <c r="AM18" s="8"/>
    </row>
    <row r="19" spans="1:39" s="4" customFormat="1" ht="23.25" customHeight="1">
      <c r="A19" s="212"/>
      <c r="B19" s="231" t="s">
        <v>113</v>
      </c>
      <c r="C19" s="232"/>
      <c r="D19" s="232"/>
      <c r="E19" s="8"/>
      <c r="F19" s="231" t="s">
        <v>116</v>
      </c>
      <c r="G19" s="232"/>
      <c r="H19" s="232"/>
      <c r="I19" s="233"/>
      <c r="J19" s="8"/>
      <c r="K19" s="231" t="s">
        <v>95</v>
      </c>
      <c r="L19" s="232"/>
      <c r="M19" s="232"/>
      <c r="N19" s="233"/>
      <c r="O19" s="8"/>
      <c r="P19" s="231" t="s">
        <v>98</v>
      </c>
      <c r="Q19" s="232"/>
      <c r="R19" s="233"/>
      <c r="S19" s="8"/>
      <c r="T19" s="231" t="s">
        <v>101</v>
      </c>
      <c r="U19" s="232"/>
      <c r="V19" s="233"/>
      <c r="W19" s="8"/>
      <c r="X19" s="231" t="s">
        <v>104</v>
      </c>
      <c r="Y19" s="232"/>
      <c r="Z19" s="233"/>
      <c r="AA19" s="8"/>
      <c r="AB19" s="231" t="s">
        <v>106</v>
      </c>
      <c r="AC19" s="232"/>
      <c r="AD19" s="233"/>
      <c r="AE19" s="8"/>
      <c r="AF19" s="231"/>
      <c r="AG19" s="232"/>
      <c r="AH19" s="233"/>
      <c r="AI19" s="8"/>
      <c r="AJ19" s="231"/>
      <c r="AK19" s="232"/>
      <c r="AL19" s="234"/>
      <c r="AM19" s="8"/>
    </row>
    <row r="20" spans="1:39" s="4" customFormat="1" ht="23.25" customHeight="1">
      <c r="A20" s="212"/>
      <c r="B20" s="227"/>
      <c r="C20" s="228"/>
      <c r="D20" s="228"/>
      <c r="E20" s="144"/>
      <c r="F20" s="227" t="s">
        <v>93</v>
      </c>
      <c r="G20" s="228"/>
      <c r="H20" s="228"/>
      <c r="I20" s="229"/>
      <c r="J20" s="144"/>
      <c r="K20" s="227" t="s">
        <v>96</v>
      </c>
      <c r="L20" s="228"/>
      <c r="M20" s="228"/>
      <c r="N20" s="229"/>
      <c r="O20" s="144"/>
      <c r="P20" s="227" t="s">
        <v>99</v>
      </c>
      <c r="Q20" s="228"/>
      <c r="R20" s="229"/>
      <c r="S20" s="144"/>
      <c r="T20" s="227" t="s">
        <v>102</v>
      </c>
      <c r="U20" s="228"/>
      <c r="V20" s="229"/>
      <c r="W20" s="144"/>
      <c r="X20" s="227"/>
      <c r="Y20" s="228"/>
      <c r="Z20" s="229"/>
      <c r="AA20" s="144"/>
      <c r="AB20" s="227"/>
      <c r="AC20" s="228"/>
      <c r="AD20" s="229"/>
      <c r="AE20" s="144"/>
      <c r="AF20" s="227"/>
      <c r="AG20" s="228"/>
      <c r="AH20" s="229"/>
      <c r="AI20" s="144"/>
      <c r="AJ20" s="227"/>
      <c r="AK20" s="228"/>
      <c r="AL20" s="230"/>
      <c r="AM20" s="142"/>
    </row>
    <row r="21" spans="1:39" ht="30" customHeight="1">
      <c r="A21" s="122"/>
      <c r="B21" s="122"/>
      <c r="C21" s="122"/>
      <c r="D21" s="122"/>
      <c r="E21" s="127"/>
      <c r="F21" s="122"/>
      <c r="G21" s="122"/>
      <c r="H21" s="122"/>
      <c r="I21" s="122"/>
      <c r="J21" s="127"/>
      <c r="K21" s="122"/>
      <c r="L21" s="122"/>
      <c r="M21" s="122"/>
      <c r="N21" s="122"/>
      <c r="O21" s="127"/>
      <c r="P21" s="122"/>
      <c r="Q21" s="122"/>
      <c r="R21" s="122"/>
      <c r="S21" s="127"/>
      <c r="T21" s="122"/>
      <c r="U21" s="122"/>
      <c r="V21" s="122"/>
      <c r="W21" s="127"/>
      <c r="X21" s="122"/>
      <c r="Y21" s="122"/>
      <c r="Z21" s="122"/>
      <c r="AA21" s="127"/>
      <c r="AB21" s="122"/>
      <c r="AC21" s="122"/>
      <c r="AD21" s="122"/>
      <c r="AE21" s="127"/>
      <c r="AF21" s="122"/>
      <c r="AG21" s="122"/>
      <c r="AH21" s="122"/>
      <c r="AI21" s="127"/>
      <c r="AJ21" s="122"/>
      <c r="AK21" s="122"/>
      <c r="AL21" s="122"/>
      <c r="AM21" s="127"/>
    </row>
    <row r="22" spans="1:39" ht="30" customHeight="1">
      <c r="A22" s="122"/>
      <c r="B22" s="170" t="s">
        <v>33</v>
      </c>
      <c r="C22" s="171"/>
      <c r="D22" s="171"/>
      <c r="E22" s="131"/>
      <c r="F22" s="238"/>
      <c r="G22" s="238"/>
      <c r="H22" s="238"/>
      <c r="I22" s="238"/>
      <c r="J22" s="238"/>
      <c r="K22" s="239"/>
      <c r="L22" s="122"/>
      <c r="M22" s="122"/>
      <c r="N22" s="124"/>
      <c r="O22" s="127"/>
      <c r="P22" s="170" t="s">
        <v>51</v>
      </c>
      <c r="Q22" s="171"/>
      <c r="R22" s="157">
        <f ca="1">COUNTIF(B5:AL5,"&gt;0")</f>
        <v>0</v>
      </c>
      <c r="S22" s="241"/>
      <c r="T22" s="177"/>
      <c r="U22" s="177"/>
      <c r="V22" s="178"/>
      <c r="W22" s="127"/>
      <c r="X22" s="170" t="s">
        <v>48</v>
      </c>
      <c r="Y22" s="171"/>
      <c r="Z22" s="157">
        <f ca="1">COUNTIF(B11:AM11,"&gt;0")</f>
        <v>0</v>
      </c>
      <c r="AA22" s="241"/>
      <c r="AB22" s="177"/>
      <c r="AC22" s="177"/>
      <c r="AD22" s="178"/>
      <c r="AE22" s="127"/>
      <c r="AF22" s="203" t="s">
        <v>26</v>
      </c>
      <c r="AG22" s="204"/>
      <c r="AH22" s="204"/>
      <c r="AI22" s="208">
        <f ca="1">R22+Z22</f>
        <v>0</v>
      </c>
      <c r="AJ22" s="209"/>
      <c r="AK22" s="129"/>
      <c r="AL22" s="122"/>
      <c r="AM22" s="3"/>
    </row>
    <row r="23" spans="1:39" ht="30" customHeight="1">
      <c r="A23" s="122"/>
      <c r="B23" s="170" t="s">
        <v>47</v>
      </c>
      <c r="C23" s="171"/>
      <c r="D23" s="171"/>
      <c r="E23" s="131"/>
      <c r="F23" s="238"/>
      <c r="G23" s="238"/>
      <c r="H23" s="238"/>
      <c r="I23" s="238"/>
      <c r="J23" s="238"/>
      <c r="K23" s="239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</row>
    <row r="24" spans="1:39" ht="29.25" customHeight="1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</row>
    <row r="25" spans="1:39" ht="29.25" customHeight="1"/>
  </sheetData>
  <sheetProtection formatCells="0" formatColumns="0" formatRows="0" insertColumns="0" insertRows="0" insertHyperlinks="0" deleteColumns="0" deleteRows="0" selectLockedCells="1" sort="0" autoFilter="0" pivotTables="0"/>
  <protectedRanges>
    <protectedRange algorithmName="SHA-512" hashValue="R7inOopPncHNCuvwYVphfMEw7+MGoei4r4B7f8lohKpUOM5bz5vstl7ZsO9qt/zgzORaYtrfKbZn63RPtBdjmA==" saltValue="oV/xyQ/WouhUsKZr4sCbqQ==" spinCount="100000" sqref="S22:T22 AA22:AB22 AI22:AJ22" name="Range1"/>
  </protectedRanges>
  <mergeCells count="101">
    <mergeCell ref="B23:D23"/>
    <mergeCell ref="F23:K23"/>
    <mergeCell ref="AF17:AH17"/>
    <mergeCell ref="AJ17:AL17"/>
    <mergeCell ref="B22:D22"/>
    <mergeCell ref="F19:I19"/>
    <mergeCell ref="F20:I20"/>
    <mergeCell ref="S22:V22"/>
    <mergeCell ref="AA22:AD22"/>
    <mergeCell ref="P22:Q22"/>
    <mergeCell ref="X22:Y22"/>
    <mergeCell ref="AF22:AH22"/>
    <mergeCell ref="AI22:AJ22"/>
    <mergeCell ref="F22:K22"/>
    <mergeCell ref="T20:V20"/>
    <mergeCell ref="X20:Z20"/>
    <mergeCell ref="B19:D19"/>
    <mergeCell ref="K19:N19"/>
    <mergeCell ref="P19:R19"/>
    <mergeCell ref="B20:D20"/>
    <mergeCell ref="K20:N20"/>
    <mergeCell ref="P20:R20"/>
    <mergeCell ref="T18:V18"/>
    <mergeCell ref="X18:Z18"/>
    <mergeCell ref="B17:D17"/>
    <mergeCell ref="F17:I17"/>
    <mergeCell ref="K17:N17"/>
    <mergeCell ref="P17:R17"/>
    <mergeCell ref="T17:V17"/>
    <mergeCell ref="X17:Z17"/>
    <mergeCell ref="AB17:AD17"/>
    <mergeCell ref="F15:I15"/>
    <mergeCell ref="K15:N15"/>
    <mergeCell ref="P15:R15"/>
    <mergeCell ref="B15:D15"/>
    <mergeCell ref="T15:V15"/>
    <mergeCell ref="X15:Z15"/>
    <mergeCell ref="AB16:AD16"/>
    <mergeCell ref="AB20:AD20"/>
    <mergeCell ref="AF20:AH20"/>
    <mergeCell ref="AJ20:AL20"/>
    <mergeCell ref="T19:V19"/>
    <mergeCell ref="X19:Z19"/>
    <mergeCell ref="AB19:AD19"/>
    <mergeCell ref="AF19:AH19"/>
    <mergeCell ref="AJ19:AL19"/>
    <mergeCell ref="A18:A20"/>
    <mergeCell ref="B18:D18"/>
    <mergeCell ref="K18:N18"/>
    <mergeCell ref="P18:R18"/>
    <mergeCell ref="F18:I18"/>
    <mergeCell ref="AB18:AD18"/>
    <mergeCell ref="AF18:AH18"/>
    <mergeCell ref="AJ18:AL18"/>
    <mergeCell ref="B4:D4"/>
    <mergeCell ref="K4:N4"/>
    <mergeCell ref="P4:R4"/>
    <mergeCell ref="T4:V4"/>
    <mergeCell ref="X4:Z4"/>
    <mergeCell ref="AB4:AD4"/>
    <mergeCell ref="AF4:AH4"/>
    <mergeCell ref="AJ4:AL4"/>
    <mergeCell ref="X10:Z10"/>
    <mergeCell ref="F4:I4"/>
    <mergeCell ref="F10:I10"/>
    <mergeCell ref="AB10:AD10"/>
    <mergeCell ref="AF10:AH10"/>
    <mergeCell ref="AJ10:AL10"/>
    <mergeCell ref="B10:D10"/>
    <mergeCell ref="K10:N10"/>
    <mergeCell ref="P10:R10"/>
    <mergeCell ref="T10:V10"/>
    <mergeCell ref="AF16:AH16"/>
    <mergeCell ref="AJ16:AL16"/>
    <mergeCell ref="B16:D16"/>
    <mergeCell ref="F16:I16"/>
    <mergeCell ref="K16:N16"/>
    <mergeCell ref="P16:R16"/>
    <mergeCell ref="T16:V16"/>
    <mergeCell ref="X16:Z16"/>
    <mergeCell ref="AB15:AD15"/>
    <mergeCell ref="AF15:AH15"/>
    <mergeCell ref="AJ15:AL15"/>
    <mergeCell ref="AB2:AD2"/>
    <mergeCell ref="AF2:AH2"/>
    <mergeCell ref="AJ2:AL2"/>
    <mergeCell ref="B3:D3"/>
    <mergeCell ref="K3:N3"/>
    <mergeCell ref="P3:R3"/>
    <mergeCell ref="T3:V3"/>
    <mergeCell ref="B2:D2"/>
    <mergeCell ref="K2:N2"/>
    <mergeCell ref="P2:R2"/>
    <mergeCell ref="T2:V2"/>
    <mergeCell ref="X2:Z2"/>
    <mergeCell ref="X3:Z3"/>
    <mergeCell ref="AJ3:AL3"/>
    <mergeCell ref="AB3:AD3"/>
    <mergeCell ref="AF3:AH3"/>
    <mergeCell ref="F2:I2"/>
    <mergeCell ref="F3:I3"/>
  </mergeCells>
  <conditionalFormatting sqref="A3">
    <cfRule type="expression" dxfId="72" priority="111">
      <formula>A3=44752</formula>
    </cfRule>
    <cfRule type="cellIs" dxfId="71" priority="108" operator="equal">
      <formula>"DATE"</formula>
    </cfRule>
    <cfRule type="containsBlanks" dxfId="70" priority="107">
      <formula>LEN(TRIM(A3))=0</formula>
    </cfRule>
  </conditionalFormatting>
  <conditionalFormatting sqref="B10">
    <cfRule type="cellIs" dxfId="69" priority="100" operator="notEqual">
      <formula>$B$11+$C$11+$D$11</formula>
    </cfRule>
  </conditionalFormatting>
  <conditionalFormatting sqref="B4:D4 F4:I4 K4:N4 P4:R4 T4:V4 X4:Z4 AB4:AD4 AF4:AH4 AJ4:AL4 B10:D10 F10:I10 K10:N10 P10:R10 T10:V10 X10:Z10 AB10:AD10 AF10:AH10 AJ10:AL10">
    <cfRule type="cellIs" dxfId="68" priority="39" operator="equal">
      <formula>0</formula>
    </cfRule>
  </conditionalFormatting>
  <conditionalFormatting sqref="B4:D4">
    <cfRule type="cellIs" dxfId="67" priority="90" operator="notEqual">
      <formula>$B$5+$C$5+$D$5</formula>
    </cfRule>
  </conditionalFormatting>
  <conditionalFormatting sqref="B5:D5">
    <cfRule type="cellIs" dxfId="66" priority="62" operator="greaterThan">
      <formula>0</formula>
    </cfRule>
  </conditionalFormatting>
  <conditionalFormatting sqref="B10:D10 P10:R10 T10:V10 X10:Z10 AB10:AD10 AF10:AH10 AJ10:AL10 B4:D4 F4:I4 K4:N4 F10:I10 K10:N10 P4:R4 T4:V4 AB4:AD4 AF4:AH4 AJ4:AL4 X4:Z4">
    <cfRule type="containsBlanks" dxfId="65" priority="109">
      <formula>LEN(TRIM(B4))=0</formula>
    </cfRule>
  </conditionalFormatting>
  <conditionalFormatting sqref="B11:D11">
    <cfRule type="cellIs" dxfId="64" priority="7" operator="greaterThan">
      <formula>0</formula>
    </cfRule>
  </conditionalFormatting>
  <conditionalFormatting sqref="B15:D17">
    <cfRule type="containsBlanks" dxfId="63" priority="34">
      <formula>LEN(TRIM(B15))=0</formula>
    </cfRule>
  </conditionalFormatting>
  <conditionalFormatting sqref="B5:AL5">
    <cfRule type="cellIs" dxfId="62" priority="4" operator="equal">
      <formula>0</formula>
    </cfRule>
  </conditionalFormatting>
  <conditionalFormatting sqref="B11:AL11">
    <cfRule type="cellIs" dxfId="61" priority="2" operator="equal">
      <formula>0</formula>
    </cfRule>
  </conditionalFormatting>
  <conditionalFormatting sqref="F4 K4:N4 F10 K10:N10">
    <cfRule type="cellIs" dxfId="60" priority="87" operator="notEqual">
      <formula>F5+G5+H5+I5</formula>
    </cfRule>
  </conditionalFormatting>
  <conditionalFormatting sqref="F15:F17">
    <cfRule type="containsBlanks" dxfId="59" priority="31">
      <formula>LEN(TRIM(F15))=0</formula>
    </cfRule>
  </conditionalFormatting>
  <conditionalFormatting sqref="F22">
    <cfRule type="containsText" dxfId="58" priority="24" operator="containsText" text="PERSON">
      <formula>NOT(ISERROR(SEARCH("PERSON",F22)))</formula>
    </cfRule>
    <cfRule type="containsBlanks" dxfId="57" priority="25">
      <formula>LEN(TRIM(F22))=0</formula>
    </cfRule>
  </conditionalFormatting>
  <conditionalFormatting sqref="F5:I5 F11:I11">
    <cfRule type="cellIs" dxfId="56" priority="110" operator="greaterThan">
      <formula>0</formula>
    </cfRule>
  </conditionalFormatting>
  <conditionalFormatting sqref="G4 G10">
    <cfRule type="cellIs" dxfId="55" priority="128" operator="notEqual">
      <formula>G5+H5+I5+K5</formula>
    </cfRule>
  </conditionalFormatting>
  <conditionalFormatting sqref="H4 H10">
    <cfRule type="cellIs" dxfId="54" priority="127" operator="notEqual">
      <formula>H5+I5+K5+L5</formula>
    </cfRule>
  </conditionalFormatting>
  <conditionalFormatting sqref="I4 I10">
    <cfRule type="cellIs" dxfId="53" priority="126" operator="notEqual">
      <formula>I5+K5+L5+M5</formula>
    </cfRule>
  </conditionalFormatting>
  <conditionalFormatting sqref="K15:K17">
    <cfRule type="containsBlanks" dxfId="52" priority="26">
      <formula>LEN(TRIM(K15))=0</formula>
    </cfRule>
  </conditionalFormatting>
  <conditionalFormatting sqref="K5:N5">
    <cfRule type="cellIs" dxfId="51" priority="5" operator="greaterThan">
      <formula>0</formula>
    </cfRule>
  </conditionalFormatting>
  <conditionalFormatting sqref="K11:N11">
    <cfRule type="cellIs" dxfId="50" priority="3" operator="greaterThan">
      <formula>0</formula>
    </cfRule>
  </conditionalFormatting>
  <conditionalFormatting sqref="P4:R4">
    <cfRule type="cellIs" dxfId="49" priority="86" operator="notEqual">
      <formula>$P$5+$Q$5+$R$5</formula>
    </cfRule>
  </conditionalFormatting>
  <conditionalFormatting sqref="P5:R5">
    <cfRule type="cellIs" dxfId="48" priority="1" operator="greaterThan">
      <formula>0</formula>
    </cfRule>
  </conditionalFormatting>
  <conditionalFormatting sqref="P10:R10">
    <cfRule type="cellIs" dxfId="47" priority="96" operator="notEqual">
      <formula>$P$11+$Q$11+$R$11</formula>
    </cfRule>
  </conditionalFormatting>
  <conditionalFormatting sqref="P11:R11">
    <cfRule type="cellIs" dxfId="46" priority="19" operator="greaterThan">
      <formula>0</formula>
    </cfRule>
  </conditionalFormatting>
  <conditionalFormatting sqref="P15:R17">
    <cfRule type="containsBlanks" dxfId="45" priority="28">
      <formula>LEN(TRIM(P15))=0</formula>
    </cfRule>
  </conditionalFormatting>
  <conditionalFormatting sqref="S22:V22">
    <cfRule type="containsBlanks" dxfId="44" priority="35">
      <formula>LEN(TRIM(S22))=0</formula>
    </cfRule>
  </conditionalFormatting>
  <conditionalFormatting sqref="T4:V4">
    <cfRule type="cellIs" dxfId="43" priority="85" operator="notEqual">
      <formula>$T$5+$U$5+$V$5</formula>
    </cfRule>
  </conditionalFormatting>
  <conditionalFormatting sqref="T5:V5">
    <cfRule type="cellIs" dxfId="42" priority="21" operator="greaterThan">
      <formula>0</formula>
    </cfRule>
  </conditionalFormatting>
  <conditionalFormatting sqref="T10:V10">
    <cfRule type="cellIs" dxfId="41" priority="95" operator="notEqual">
      <formula>$T$11+$U$11+$V$11</formula>
    </cfRule>
  </conditionalFormatting>
  <conditionalFormatting sqref="T11:V11">
    <cfRule type="cellIs" dxfId="40" priority="17" operator="greaterThan">
      <formula>0</formula>
    </cfRule>
  </conditionalFormatting>
  <conditionalFormatting sqref="T15:V17 X15:Z17 AB15:AD17 AF15:AH17 AJ15:AL17">
    <cfRule type="containsBlanks" dxfId="39" priority="27">
      <formula>LEN(TRIM(T15))=0</formula>
    </cfRule>
  </conditionalFormatting>
  <conditionalFormatting sqref="X4:Z4">
    <cfRule type="cellIs" dxfId="38" priority="123" operator="notEqual">
      <formula>#REF!+#REF!+#REF!</formula>
    </cfRule>
  </conditionalFormatting>
  <conditionalFormatting sqref="X5:Z5">
    <cfRule type="cellIs" dxfId="37" priority="15" operator="greaterThan">
      <formula>0</formula>
    </cfRule>
  </conditionalFormatting>
  <conditionalFormatting sqref="X10:Z10">
    <cfRule type="cellIs" dxfId="36" priority="94" operator="notEqual">
      <formula>$X$11+$Y$11+$Z$11</formula>
    </cfRule>
  </conditionalFormatting>
  <conditionalFormatting sqref="X11:Z11">
    <cfRule type="cellIs" dxfId="35" priority="11" operator="greaterThan">
      <formula>0</formula>
    </cfRule>
  </conditionalFormatting>
  <conditionalFormatting sqref="AA22:AD22">
    <cfRule type="containsBlanks" dxfId="34" priority="36">
      <formula>LEN(TRIM(AA22))=0</formula>
    </cfRule>
  </conditionalFormatting>
  <conditionalFormatting sqref="AB4:AD4">
    <cfRule type="cellIs" dxfId="33" priority="84" operator="notEqual">
      <formula>$AB$5+$AC$5+$AD$5</formula>
    </cfRule>
  </conditionalFormatting>
  <conditionalFormatting sqref="AB5:AD5">
    <cfRule type="cellIs" dxfId="32" priority="13" operator="greaterThan">
      <formula>0</formula>
    </cfRule>
  </conditionalFormatting>
  <conditionalFormatting sqref="AB10:AD10">
    <cfRule type="cellIs" dxfId="31" priority="93" operator="notEqual">
      <formula>$AB$11+$AC$11+$AD$11</formula>
    </cfRule>
  </conditionalFormatting>
  <conditionalFormatting sqref="AB11:AD11">
    <cfRule type="cellIs" dxfId="30" priority="9" operator="greaterThan">
      <formula>0</formula>
    </cfRule>
  </conditionalFormatting>
  <conditionalFormatting sqref="AF4:AH4">
    <cfRule type="cellIs" dxfId="29" priority="83" operator="notEqual">
      <formula>$AF$5+$AG$5+$AH$5</formula>
    </cfRule>
  </conditionalFormatting>
  <conditionalFormatting sqref="AF5:AH5 AJ5:AL5 AF11:AH11 AJ11:AL11">
    <cfRule type="cellIs" dxfId="28" priority="44" operator="greaterThan">
      <formula>0</formula>
    </cfRule>
  </conditionalFormatting>
  <conditionalFormatting sqref="AF10:AH10">
    <cfRule type="cellIs" dxfId="27" priority="92" operator="notEqual">
      <formula>$AF$11+$AG$11+$AH$11</formula>
    </cfRule>
  </conditionalFormatting>
  <conditionalFormatting sqref="AJ4:AL4">
    <cfRule type="cellIs" dxfId="26" priority="82" operator="notEqual">
      <formula>$AJ$5+$AK$5+$AL$5</formula>
    </cfRule>
  </conditionalFormatting>
  <conditionalFormatting sqref="AJ10:AL10">
    <cfRule type="cellIs" dxfId="25" priority="91" operator="notEqual">
      <formula>$AJ$11+$AK$11+$AL$11</formula>
    </cfRule>
  </conditionalFormatting>
  <printOptions horizontalCentered="1" gridLines="1"/>
  <pageMargins left="0" right="0" top="0" bottom="0" header="0" footer="0"/>
  <pageSetup paperSize="9" scale="71" pageOrder="overThenDown" orientation="landscape" cellComments="atEnd" r:id="rId1"/>
  <ignoredErrors>
    <ignoredError sqref="R22 Z22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6F53-56B1-4473-8D2D-6E5697FE6C61}">
  <sheetPr>
    <tabColor rgb="FF92D050"/>
  </sheetPr>
  <dimension ref="A1:L38"/>
  <sheetViews>
    <sheetView workbookViewId="0">
      <selection activeCell="B8" sqref="B8"/>
    </sheetView>
  </sheetViews>
  <sheetFormatPr defaultRowHeight="12.75"/>
  <cols>
    <col min="1" max="1" width="22.42578125" style="88" customWidth="1"/>
    <col min="2" max="2" width="54.28515625" style="89" bestFit="1" customWidth="1"/>
    <col min="3" max="4" width="10.5703125" style="89" bestFit="1" customWidth="1"/>
    <col min="5" max="16384" width="9.140625" style="89"/>
  </cols>
  <sheetData>
    <row r="1" spans="1:12" s="81" customFormat="1">
      <c r="A1" s="80"/>
      <c r="C1" s="78">
        <v>101680</v>
      </c>
      <c r="D1" s="78">
        <v>101433</v>
      </c>
      <c r="E1" s="78">
        <v>100215</v>
      </c>
      <c r="F1" s="78">
        <v>101439</v>
      </c>
      <c r="G1" s="78">
        <v>101527</v>
      </c>
      <c r="H1" s="78">
        <v>101546</v>
      </c>
      <c r="I1" s="78">
        <v>101679</v>
      </c>
      <c r="J1" s="78">
        <v>101691</v>
      </c>
      <c r="K1" s="78">
        <v>101690</v>
      </c>
      <c r="L1" s="78">
        <v>101850</v>
      </c>
    </row>
    <row r="2" spans="1:12" s="81" customFormat="1">
      <c r="A2" s="80"/>
      <c r="C2" s="82" t="s">
        <v>75</v>
      </c>
      <c r="D2" s="79" t="s">
        <v>76</v>
      </c>
      <c r="E2" s="82" t="s">
        <v>66</v>
      </c>
      <c r="F2" s="82" t="s">
        <v>67</v>
      </c>
      <c r="G2" s="82" t="s">
        <v>68</v>
      </c>
      <c r="H2" s="82" t="s">
        <v>69</v>
      </c>
      <c r="I2" s="82" t="s">
        <v>70</v>
      </c>
      <c r="J2" s="82" t="s">
        <v>71</v>
      </c>
      <c r="K2" s="82" t="s">
        <v>72</v>
      </c>
      <c r="L2" s="167" t="s">
        <v>112</v>
      </c>
    </row>
    <row r="3" spans="1:12" s="81" customFormat="1" ht="26.25" customHeight="1">
      <c r="A3" s="70" t="s">
        <v>51</v>
      </c>
      <c r="B3" s="83"/>
      <c r="C3" s="84" t="e">
        <f ca="1">IFERROR(OFFSET($A$4,MATCH(C2,$A$5:$A$20,0),2),OFFSET($A$4,MATCH(C1,$A$5:$A$20,0),2))</f>
        <v>#N/A</v>
      </c>
      <c r="D3" s="84" t="e">
        <f t="shared" ref="D3:K3" ca="1" si="0">IFERROR(OFFSET($A$4,MATCH(D2,$A$5:$A$20,0),2),OFFSET($A$4,MATCH(D1,$A$5:$A$20,0),2))</f>
        <v>#N/A</v>
      </c>
      <c r="E3" s="84" t="e">
        <f t="shared" ca="1" si="0"/>
        <v>#N/A</v>
      </c>
      <c r="F3" s="84" t="e">
        <f t="shared" ca="1" si="0"/>
        <v>#N/A</v>
      </c>
      <c r="G3" s="84" t="e">
        <f t="shared" ca="1" si="0"/>
        <v>#N/A</v>
      </c>
      <c r="H3" s="84" t="e">
        <f t="shared" ca="1" si="0"/>
        <v>#N/A</v>
      </c>
      <c r="I3" s="84" t="e">
        <f t="shared" ca="1" si="0"/>
        <v>#N/A</v>
      </c>
      <c r="J3" s="84" t="e">
        <f t="shared" ca="1" si="0"/>
        <v>#N/A</v>
      </c>
      <c r="K3" s="84" t="e">
        <f t="shared" ca="1" si="0"/>
        <v>#N/A</v>
      </c>
      <c r="L3" s="84" t="e">
        <f ca="1">IFERROR(OFFSET($A$4,MATCH(L2,$A$5:$A$20,0),2),OFFSET($A$4,MATCH(L1,$A$5:$A$20,0),2))</f>
        <v>#N/A</v>
      </c>
    </row>
    <row r="4" spans="1:12" s="81" customFormat="1">
      <c r="A4" s="80"/>
      <c r="B4" s="83"/>
      <c r="C4" s="83"/>
      <c r="D4" s="83"/>
      <c r="E4" s="85"/>
    </row>
    <row r="5" spans="1:12" s="86" customFormat="1">
      <c r="A5" s="168"/>
    </row>
    <row r="6" spans="1:12" s="86" customFormat="1"/>
    <row r="7" spans="1:12" s="86" customFormat="1"/>
    <row r="8" spans="1:12" s="86" customFormat="1"/>
    <row r="9" spans="1:12" s="86" customFormat="1"/>
    <row r="10" spans="1:12" s="86" customFormat="1"/>
    <row r="11" spans="1:12" s="86" customFormat="1"/>
    <row r="12" spans="1:12" s="86" customFormat="1"/>
    <row r="13" spans="1:12" s="86" customFormat="1"/>
    <row r="14" spans="1:12" s="86" customFormat="1"/>
    <row r="15" spans="1:12" s="86" customFormat="1"/>
    <row r="16" spans="1:12" s="86" customFormat="1"/>
    <row r="17" spans="1:12" s="86" customFormat="1"/>
    <row r="18" spans="1:12" s="86" customFormat="1"/>
    <row r="19" spans="1:12" s="86" customFormat="1"/>
    <row r="20" spans="1:12" s="86" customFormat="1"/>
    <row r="21" spans="1:12" s="81" customFormat="1">
      <c r="A21" s="80"/>
      <c r="C21" s="78">
        <v>101680</v>
      </c>
      <c r="D21" s="78">
        <v>101433</v>
      </c>
      <c r="E21" s="78">
        <v>100215</v>
      </c>
      <c r="F21" s="78">
        <v>101439</v>
      </c>
      <c r="G21" s="78">
        <v>101527</v>
      </c>
      <c r="H21" s="78">
        <v>101546</v>
      </c>
      <c r="I21" s="78">
        <v>101679</v>
      </c>
      <c r="J21" s="78">
        <v>101691</v>
      </c>
      <c r="K21" s="78">
        <v>101690</v>
      </c>
      <c r="L21" s="78">
        <v>101850</v>
      </c>
    </row>
    <row r="22" spans="1:12" s="81" customFormat="1">
      <c r="A22" s="80"/>
      <c r="C22" s="82" t="s">
        <v>75</v>
      </c>
      <c r="D22" s="79" t="s">
        <v>76</v>
      </c>
      <c r="E22" s="82" t="s">
        <v>66</v>
      </c>
      <c r="F22" s="82" t="s">
        <v>67</v>
      </c>
      <c r="G22" s="82" t="s">
        <v>68</v>
      </c>
      <c r="H22" s="82" t="s">
        <v>69</v>
      </c>
      <c r="I22" s="82" t="s">
        <v>70</v>
      </c>
      <c r="J22" s="82" t="s">
        <v>71</v>
      </c>
      <c r="K22" s="82" t="s">
        <v>72</v>
      </c>
      <c r="L22" s="167" t="s">
        <v>112</v>
      </c>
    </row>
    <row r="23" spans="1:12" s="81" customFormat="1" ht="26.25" customHeight="1">
      <c r="A23" s="70" t="s">
        <v>65</v>
      </c>
      <c r="B23" s="83"/>
      <c r="C23" s="84" t="e">
        <f ca="1">IFERROR(OFFSET($A$24,MATCH(C21,$A$25:$A$38,0),2),OFFSET($A$24,MATCH(C22,$A$25:$A$38,0),2))</f>
        <v>#N/A</v>
      </c>
      <c r="D23" s="84" t="e">
        <f t="shared" ref="D23:K23" ca="1" si="1">IFERROR(OFFSET($A$24,MATCH(D21,$A$25:$A$38,0),2),OFFSET($A$24,MATCH(D22,$A$25:$A$38,0),2))</f>
        <v>#N/A</v>
      </c>
      <c r="E23" s="84" t="e">
        <f t="shared" ca="1" si="1"/>
        <v>#N/A</v>
      </c>
      <c r="F23" s="84" t="e">
        <f t="shared" ca="1" si="1"/>
        <v>#N/A</v>
      </c>
      <c r="G23" s="84" t="e">
        <f t="shared" ca="1" si="1"/>
        <v>#N/A</v>
      </c>
      <c r="H23" s="84" t="e">
        <f t="shared" ca="1" si="1"/>
        <v>#N/A</v>
      </c>
      <c r="I23" s="84" t="e">
        <f t="shared" ca="1" si="1"/>
        <v>#N/A</v>
      </c>
      <c r="J23" s="84" t="e">
        <f t="shared" ca="1" si="1"/>
        <v>#N/A</v>
      </c>
      <c r="K23" s="84" t="e">
        <f t="shared" ca="1" si="1"/>
        <v>#N/A</v>
      </c>
      <c r="L23" s="84" t="e">
        <f t="shared" ref="L23" ca="1" si="2">IFERROR(OFFSET($A$24,MATCH(L21,$A$25:$A$38,0),2),OFFSET($A$24,MATCH(L22,$A$25:$A$38,0),2))</f>
        <v>#N/A</v>
      </c>
    </row>
    <row r="24" spans="1:12" s="81" customFormat="1">
      <c r="A24" s="80"/>
      <c r="B24" s="83"/>
      <c r="C24" s="83"/>
      <c r="D24" s="83"/>
      <c r="E24" s="85"/>
    </row>
    <row r="25" spans="1:12" s="86" customFormat="1">
      <c r="A25" s="168"/>
    </row>
    <row r="26" spans="1:12" s="86" customFormat="1"/>
    <row r="27" spans="1:12" s="86" customFormat="1"/>
    <row r="28" spans="1:12" s="86" customFormat="1"/>
    <row r="29" spans="1:12" s="86" customFormat="1"/>
    <row r="30" spans="1:12" s="86" customFormat="1"/>
    <row r="31" spans="1:12" s="86" customFormat="1"/>
    <row r="32" spans="1:12" s="86" customFormat="1"/>
    <row r="33" spans="1:1" s="86" customFormat="1"/>
    <row r="34" spans="1:1" s="86" customFormat="1"/>
    <row r="35" spans="1:1" s="86" customFormat="1"/>
    <row r="36" spans="1:1" s="86" customFormat="1">
      <c r="A36" s="87"/>
    </row>
    <row r="37" spans="1:1" s="86" customFormat="1">
      <c r="A37" s="87"/>
    </row>
    <row r="38" spans="1:1" s="86" customFormat="1">
      <c r="A38" s="87"/>
    </row>
  </sheetData>
  <phoneticPr fontId="2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8315-96CB-4116-B9FF-DC1B9E10E787}">
  <sheetPr>
    <tabColor rgb="FF92D050"/>
    <outlinePr summaryBelow="0" summaryRight="0"/>
  </sheetPr>
  <dimension ref="A1:AB68"/>
  <sheetViews>
    <sheetView workbookViewId="0">
      <selection activeCell="A2" sqref="A2"/>
    </sheetView>
  </sheetViews>
  <sheetFormatPr defaultColWidth="12.5703125" defaultRowHeight="15.75" customHeight="1"/>
  <cols>
    <col min="1" max="2" width="12.5703125" style="114"/>
    <col min="3" max="3" width="12.5703125" style="132"/>
    <col min="4" max="5" width="12.5703125" style="114"/>
    <col min="6" max="6" width="12.5703125" style="132"/>
    <col min="7" max="7" width="12.5703125" style="114"/>
    <col min="8" max="8" width="12.5703125" style="115"/>
    <col min="9" max="9" width="12.5703125" style="115" customWidth="1"/>
    <col min="10" max="28" width="12.5703125" style="115"/>
    <col min="29" max="16384" width="12.5703125" style="114"/>
  </cols>
  <sheetData>
    <row r="1" spans="1:18" ht="15.75" customHeight="1">
      <c r="A1" s="115"/>
      <c r="B1" s="115"/>
      <c r="C1" s="133" t="s">
        <v>109</v>
      </c>
      <c r="D1" s="115"/>
      <c r="E1" s="115"/>
      <c r="F1" s="133" t="s">
        <v>14</v>
      </c>
      <c r="G1" s="115"/>
      <c r="I1" s="78">
        <v>101680</v>
      </c>
      <c r="J1" s="78">
        <v>101433</v>
      </c>
      <c r="K1" s="78">
        <v>100215</v>
      </c>
      <c r="L1" s="78">
        <v>101439</v>
      </c>
      <c r="M1" s="78">
        <v>101527</v>
      </c>
      <c r="N1" s="78">
        <v>101546</v>
      </c>
      <c r="O1" s="78">
        <v>101679</v>
      </c>
      <c r="P1" s="78">
        <v>101691</v>
      </c>
      <c r="Q1" s="78">
        <v>101690</v>
      </c>
      <c r="R1" s="78">
        <v>101850</v>
      </c>
    </row>
    <row r="2" spans="1:18" s="115" customFormat="1" ht="15.75" customHeight="1">
      <c r="A2" s="145"/>
      <c r="B2" s="146"/>
      <c r="C2" s="147"/>
      <c r="D2" s="148"/>
      <c r="E2" s="146"/>
      <c r="F2" s="147"/>
      <c r="G2" s="148"/>
      <c r="I2" s="82" t="s">
        <v>75</v>
      </c>
      <c r="J2" s="79" t="s">
        <v>76</v>
      </c>
      <c r="K2" s="82" t="s">
        <v>66</v>
      </c>
      <c r="L2" s="82" t="s">
        <v>67</v>
      </c>
      <c r="M2" s="82" t="s">
        <v>68</v>
      </c>
      <c r="N2" s="82" t="s">
        <v>69</v>
      </c>
      <c r="O2" s="82" t="s">
        <v>70</v>
      </c>
      <c r="P2" s="82" t="s">
        <v>71</v>
      </c>
      <c r="Q2" s="82" t="s">
        <v>72</v>
      </c>
      <c r="R2" s="72">
        <v>101850</v>
      </c>
    </row>
    <row r="3" spans="1:18" s="115" customFormat="1" ht="15.75" customHeight="1">
      <c r="A3" s="146"/>
      <c r="B3" s="146"/>
      <c r="C3" s="149"/>
      <c r="D3" s="148"/>
      <c r="E3" s="148"/>
      <c r="F3" s="149"/>
      <c r="G3" s="148"/>
      <c r="I3" s="84" t="e">
        <f ca="1">IFERROR(OFFSET($C$1,MATCH(I1,$C$2:$C$68,0),3),OFFSET($C$1,MATCH(I2,$C$2:C$68,0),3))</f>
        <v>#N/A</v>
      </c>
      <c r="J3" s="84" t="e">
        <f ca="1">IFERROR(OFFSET($C$1,MATCH(J1,$C$2:$C$68,0),3),OFFSET($C$1,MATCH(J2,$C$2:D$68,0),3))</f>
        <v>#N/A</v>
      </c>
      <c r="K3" s="84" t="e">
        <f ca="1">IFERROR(OFFSET($C$1,MATCH(K1,$C$2:$C$68,0),3),OFFSET($C$1,MATCH(K2,$C$2:E$68,0),3))</f>
        <v>#N/A</v>
      </c>
      <c r="L3" s="84" t="e">
        <f ca="1">IFERROR(OFFSET($C$1,MATCH(L1,$C$2:$C$68,0),3),OFFSET($C$1,MATCH(L2,$C$2:F$68,0),3))</f>
        <v>#N/A</v>
      </c>
      <c r="M3" s="84" t="e">
        <f ca="1">IFERROR(OFFSET($C$1,MATCH(M1,$C$2:$C$68,0),3),OFFSET($C$1,MATCH(M2,$C$2:G$68,0),3))</f>
        <v>#N/A</v>
      </c>
      <c r="N3" s="84" t="e">
        <f ca="1">IFERROR(OFFSET($C$1,MATCH(N1,$C$2:$C$68,0),3),OFFSET($C$1,MATCH(N2,$C$2:H$68,0),3))</f>
        <v>#N/A</v>
      </c>
      <c r="O3" s="84" t="e">
        <f ca="1">IFERROR(OFFSET($C$1,MATCH(O1,$C$2:$C$68,0),3),OFFSET($C$1,MATCH(O2,$C$2:I$68,0),3))</f>
        <v>#N/A</v>
      </c>
      <c r="P3" s="84" t="e">
        <f ca="1">IFERROR(OFFSET($C$1,MATCH(P1,$C$2:$C$68,0),3),OFFSET($C$1,MATCH(P2,$C$2:J$68,0),3))</f>
        <v>#N/A</v>
      </c>
      <c r="Q3" s="84" t="e">
        <f ca="1">IFERROR(OFFSET($C$1,MATCH(Q1,$C$2:$C$68,0),3),OFFSET($C$1,MATCH(Q2,$C$2:K$68,0),3))</f>
        <v>#N/A</v>
      </c>
      <c r="R3" s="84" t="e">
        <f ca="1">IFERROR(OFFSET($C$1,MATCH(R1,$C$2:$C$68,0),3),OFFSET($C$1,MATCH(R2,$C$2:L$68,0),3))</f>
        <v>#N/A</v>
      </c>
    </row>
    <row r="4" spans="1:18" s="115" customFormat="1" ht="15.75" customHeight="1">
      <c r="A4" s="146"/>
      <c r="B4" s="146"/>
      <c r="C4" s="149"/>
      <c r="D4" s="148"/>
      <c r="E4" s="148"/>
      <c r="F4" s="149"/>
      <c r="G4" s="148"/>
    </row>
    <row r="5" spans="1:18" s="115" customFormat="1" ht="15.75" customHeight="1">
      <c r="A5" s="146"/>
      <c r="B5" s="146"/>
      <c r="C5" s="149"/>
      <c r="D5" s="148"/>
      <c r="E5" s="148"/>
      <c r="F5" s="149"/>
      <c r="G5" s="148"/>
    </row>
    <row r="6" spans="1:18" s="115" customFormat="1" ht="15.75" customHeight="1">
      <c r="A6" s="146"/>
      <c r="B6" s="146"/>
      <c r="C6" s="149"/>
      <c r="D6" s="148"/>
      <c r="E6" s="148"/>
      <c r="F6" s="149"/>
      <c r="G6" s="148"/>
    </row>
    <row r="7" spans="1:18" s="115" customFormat="1" ht="15.75" customHeight="1">
      <c r="A7" s="146"/>
      <c r="B7" s="146"/>
      <c r="C7" s="149"/>
      <c r="D7" s="148"/>
      <c r="E7" s="148"/>
      <c r="F7" s="149"/>
      <c r="G7" s="148"/>
    </row>
    <row r="8" spans="1:18" s="115" customFormat="1" ht="15.75" customHeight="1">
      <c r="A8" s="146"/>
      <c r="B8" s="146"/>
      <c r="C8" s="149"/>
      <c r="D8" s="148"/>
      <c r="E8" s="148"/>
      <c r="F8" s="149"/>
      <c r="G8" s="148"/>
    </row>
    <row r="9" spans="1:18" s="115" customFormat="1" ht="15.75" customHeight="1">
      <c r="A9" s="146"/>
      <c r="B9" s="146"/>
      <c r="C9" s="150"/>
      <c r="D9" s="148"/>
      <c r="E9" s="146"/>
      <c r="F9" s="150"/>
      <c r="G9" s="148"/>
    </row>
    <row r="10" spans="1:18" s="115" customFormat="1" ht="15.75" customHeight="1">
      <c r="A10" s="146"/>
      <c r="B10" s="146"/>
      <c r="C10" s="150"/>
      <c r="D10" s="148"/>
      <c r="E10" s="146"/>
      <c r="F10" s="150"/>
      <c r="G10" s="148"/>
    </row>
    <row r="11" spans="1:18" s="115" customFormat="1" ht="15.75" customHeight="1">
      <c r="A11" s="146"/>
      <c r="B11" s="146"/>
      <c r="C11" s="150"/>
      <c r="D11" s="148"/>
      <c r="E11" s="146"/>
      <c r="F11" s="150"/>
      <c r="G11" s="148"/>
    </row>
    <row r="12" spans="1:18" s="115" customFormat="1" ht="15.75" customHeight="1">
      <c r="A12" s="146"/>
      <c r="B12" s="146"/>
      <c r="C12" s="150"/>
      <c r="D12" s="148"/>
      <c r="E12" s="146"/>
      <c r="F12" s="150"/>
      <c r="G12" s="148"/>
    </row>
    <row r="13" spans="1:18" s="115" customFormat="1" ht="15.75" customHeight="1">
      <c r="A13" s="146"/>
      <c r="B13" s="146"/>
      <c r="C13" s="150"/>
      <c r="D13" s="148"/>
      <c r="E13" s="146"/>
      <c r="F13" s="150"/>
      <c r="G13" s="148"/>
    </row>
    <row r="14" spans="1:18" s="115" customFormat="1" ht="15.75" customHeight="1">
      <c r="A14" s="146"/>
      <c r="B14" s="146"/>
      <c r="C14" s="150"/>
      <c r="D14" s="148"/>
      <c r="E14" s="146"/>
      <c r="F14" s="150"/>
      <c r="G14" s="148"/>
    </row>
    <row r="15" spans="1:18" s="115" customFormat="1" ht="15.75" customHeight="1">
      <c r="A15" s="146"/>
      <c r="B15" s="146"/>
      <c r="C15" s="150"/>
      <c r="D15" s="148"/>
      <c r="E15" s="146"/>
      <c r="F15" s="150"/>
      <c r="G15" s="148"/>
    </row>
    <row r="16" spans="1:18" s="115" customFormat="1" ht="15.75" customHeight="1">
      <c r="A16" s="146"/>
      <c r="B16" s="146"/>
      <c r="C16" s="150"/>
      <c r="D16" s="148"/>
      <c r="E16" s="146"/>
      <c r="F16" s="150"/>
      <c r="G16" s="148"/>
    </row>
    <row r="17" spans="1:7" s="115" customFormat="1" ht="15.75" customHeight="1">
      <c r="A17" s="146"/>
      <c r="B17" s="146"/>
      <c r="C17" s="150"/>
      <c r="D17" s="148"/>
      <c r="E17" s="146"/>
      <c r="F17" s="150"/>
      <c r="G17" s="148"/>
    </row>
    <row r="18" spans="1:7" s="115" customFormat="1" ht="15.75" customHeight="1">
      <c r="A18" s="146"/>
      <c r="B18" s="146"/>
      <c r="C18" s="150"/>
      <c r="D18" s="148"/>
      <c r="E18" s="146"/>
      <c r="F18" s="150"/>
      <c r="G18" s="148"/>
    </row>
    <row r="19" spans="1:7" s="115" customFormat="1" ht="15.75" customHeight="1">
      <c r="A19" s="146"/>
      <c r="B19" s="146"/>
      <c r="C19" s="150"/>
      <c r="D19" s="148"/>
      <c r="E19" s="146"/>
      <c r="F19" s="150"/>
      <c r="G19" s="148"/>
    </row>
    <row r="20" spans="1:7" s="115" customFormat="1" ht="15.75" customHeight="1">
      <c r="A20" s="146"/>
      <c r="B20" s="146"/>
      <c r="C20" s="150"/>
      <c r="D20" s="148"/>
      <c r="E20" s="146"/>
      <c r="F20" s="150"/>
      <c r="G20" s="148"/>
    </row>
    <row r="21" spans="1:7" s="115" customFormat="1" ht="15.75" customHeight="1">
      <c r="A21" s="146"/>
      <c r="B21" s="146"/>
      <c r="C21" s="150"/>
      <c r="D21" s="148"/>
      <c r="E21" s="146"/>
      <c r="F21" s="150"/>
      <c r="G21" s="148"/>
    </row>
    <row r="22" spans="1:7" s="115" customFormat="1" ht="15.75" customHeight="1">
      <c r="A22" s="146"/>
      <c r="B22" s="146"/>
      <c r="C22" s="150"/>
      <c r="D22" s="148"/>
      <c r="E22" s="146"/>
      <c r="F22" s="150"/>
      <c r="G22" s="148"/>
    </row>
    <row r="23" spans="1:7" s="115" customFormat="1" ht="15.75" customHeight="1">
      <c r="A23" s="146"/>
      <c r="B23" s="146"/>
      <c r="C23" s="150"/>
      <c r="D23" s="148"/>
      <c r="E23" s="146"/>
      <c r="F23" s="150"/>
      <c r="G23" s="148"/>
    </row>
    <row r="24" spans="1:7" s="115" customFormat="1" ht="15.75" customHeight="1">
      <c r="A24" s="146"/>
      <c r="B24" s="146"/>
      <c r="C24" s="150"/>
      <c r="D24" s="148"/>
      <c r="E24" s="146"/>
      <c r="F24" s="150"/>
      <c r="G24" s="148"/>
    </row>
    <row r="25" spans="1:7" s="115" customFormat="1" ht="15.75" customHeight="1">
      <c r="A25" s="146"/>
      <c r="B25" s="146"/>
      <c r="C25" s="150"/>
      <c r="D25" s="148"/>
      <c r="E25" s="146"/>
      <c r="F25" s="150"/>
      <c r="G25" s="148"/>
    </row>
    <row r="26" spans="1:7" s="115" customFormat="1" ht="15.75" customHeight="1">
      <c r="A26" s="146"/>
      <c r="B26" s="146"/>
      <c r="C26" s="150"/>
      <c r="D26" s="148"/>
      <c r="E26" s="146"/>
      <c r="F26" s="150"/>
      <c r="G26" s="148"/>
    </row>
    <row r="27" spans="1:7" s="115" customFormat="1" ht="15.75" customHeight="1">
      <c r="A27" s="146"/>
      <c r="B27" s="146"/>
      <c r="C27" s="150"/>
      <c r="D27" s="148"/>
      <c r="E27" s="146"/>
      <c r="F27" s="150"/>
      <c r="G27" s="148"/>
    </row>
    <row r="28" spans="1:7" s="115" customFormat="1" ht="15.75" customHeight="1">
      <c r="A28" s="146"/>
      <c r="B28" s="146"/>
      <c r="C28" s="150"/>
      <c r="D28" s="148"/>
      <c r="E28" s="146"/>
      <c r="F28" s="150"/>
      <c r="G28" s="148"/>
    </row>
    <row r="29" spans="1:7" s="115" customFormat="1" ht="15.75" customHeight="1">
      <c r="A29" s="146"/>
      <c r="B29" s="146"/>
      <c r="C29" s="150"/>
      <c r="D29" s="148"/>
      <c r="E29" s="146"/>
      <c r="F29" s="150"/>
      <c r="G29" s="148"/>
    </row>
    <row r="30" spans="1:7" s="115" customFormat="1" ht="15.75" customHeight="1">
      <c r="A30" s="146"/>
      <c r="B30" s="146"/>
      <c r="C30" s="150"/>
      <c r="D30" s="148"/>
      <c r="E30" s="146"/>
      <c r="F30" s="150"/>
      <c r="G30" s="148"/>
    </row>
    <row r="31" spans="1:7" s="115" customFormat="1" ht="15.75" customHeight="1">
      <c r="A31" s="146"/>
      <c r="B31" s="146"/>
      <c r="C31" s="150"/>
      <c r="D31" s="148"/>
      <c r="E31" s="146"/>
      <c r="F31" s="150"/>
      <c r="G31" s="148"/>
    </row>
    <row r="32" spans="1:7" s="115" customFormat="1" ht="15.75" customHeight="1">
      <c r="A32" s="146"/>
      <c r="B32" s="146"/>
      <c r="C32" s="150"/>
      <c r="D32" s="148"/>
      <c r="E32" s="146"/>
      <c r="F32" s="150"/>
      <c r="G32" s="148"/>
    </row>
    <row r="33" spans="1:7" s="115" customFormat="1" ht="15.75" customHeight="1">
      <c r="A33" s="151"/>
      <c r="B33" s="152"/>
      <c r="C33" s="153"/>
      <c r="D33" s="154"/>
      <c r="E33" s="152"/>
      <c r="F33" s="153"/>
      <c r="G33" s="154"/>
    </row>
    <row r="34" spans="1:7" s="115" customFormat="1" ht="15.75" customHeight="1">
      <c r="A34" s="151"/>
      <c r="B34" s="152"/>
      <c r="C34" s="155"/>
      <c r="D34" s="151"/>
      <c r="E34" s="152"/>
      <c r="F34" s="155"/>
      <c r="G34" s="151"/>
    </row>
    <row r="35" spans="1:7" s="115" customFormat="1" ht="15.75" customHeight="1">
      <c r="A35" s="151"/>
      <c r="B35" s="152"/>
      <c r="C35" s="153"/>
      <c r="D35" s="154"/>
      <c r="E35" s="152"/>
      <c r="F35" s="153"/>
      <c r="G35" s="154"/>
    </row>
    <row r="36" spans="1:7" s="115" customFormat="1" ht="15.75" customHeight="1">
      <c r="A36" s="151"/>
      <c r="B36" s="152"/>
      <c r="C36" s="153"/>
      <c r="D36" s="154"/>
      <c r="E36" s="152"/>
      <c r="F36" s="153"/>
      <c r="G36" s="154"/>
    </row>
    <row r="37" spans="1:7" s="115" customFormat="1" ht="15.75" customHeight="1">
      <c r="A37" s="151"/>
      <c r="B37" s="152"/>
      <c r="C37" s="153"/>
      <c r="D37" s="154"/>
      <c r="E37" s="152"/>
      <c r="F37" s="153"/>
      <c r="G37" s="154"/>
    </row>
    <row r="38" spans="1:7" s="115" customFormat="1" ht="15.75" customHeight="1">
      <c r="A38" s="151"/>
      <c r="B38" s="152"/>
      <c r="C38" s="153"/>
      <c r="D38" s="154"/>
      <c r="E38" s="152"/>
      <c r="F38" s="153"/>
      <c r="G38" s="154"/>
    </row>
    <row r="39" spans="1:7" s="115" customFormat="1" ht="15.75" customHeight="1">
      <c r="A39" s="151"/>
      <c r="B39" s="152"/>
      <c r="C39" s="153"/>
      <c r="D39" s="154"/>
      <c r="E39" s="152"/>
      <c r="F39" s="153"/>
      <c r="G39" s="154"/>
    </row>
    <row r="40" spans="1:7" s="115" customFormat="1" ht="15.75" customHeight="1">
      <c r="A40" s="151"/>
      <c r="B40" s="152"/>
      <c r="C40" s="153"/>
      <c r="D40" s="154"/>
      <c r="E40" s="152"/>
      <c r="F40" s="153"/>
      <c r="G40" s="154"/>
    </row>
    <row r="41" spans="1:7" s="115" customFormat="1" ht="15.75" customHeight="1">
      <c r="A41" s="151"/>
      <c r="B41" s="152"/>
      <c r="C41" s="153"/>
      <c r="D41" s="154"/>
      <c r="E41" s="152"/>
      <c r="F41" s="153"/>
      <c r="G41" s="154"/>
    </row>
    <row r="42" spans="1:7" s="115" customFormat="1" ht="15.75" customHeight="1">
      <c r="A42" s="151"/>
      <c r="B42" s="152"/>
      <c r="C42" s="153"/>
      <c r="D42" s="154"/>
      <c r="E42" s="152"/>
      <c r="F42" s="153"/>
      <c r="G42" s="154"/>
    </row>
    <row r="43" spans="1:7" s="115" customFormat="1" ht="15.75" customHeight="1">
      <c r="A43" s="151"/>
      <c r="B43" s="152"/>
      <c r="C43" s="153"/>
      <c r="D43" s="154"/>
      <c r="E43" s="152"/>
      <c r="F43" s="153"/>
      <c r="G43" s="154"/>
    </row>
    <row r="44" spans="1:7" s="115" customFormat="1" ht="15.75" customHeight="1">
      <c r="A44" s="151"/>
      <c r="B44" s="152"/>
      <c r="C44" s="153"/>
      <c r="D44" s="154"/>
      <c r="E44" s="152"/>
      <c r="F44" s="153"/>
      <c r="G44" s="154"/>
    </row>
    <row r="45" spans="1:7" s="115" customFormat="1" ht="15.75" customHeight="1">
      <c r="A45" s="151"/>
      <c r="B45" s="152"/>
      <c r="C45" s="153"/>
      <c r="D45" s="154"/>
      <c r="E45" s="152"/>
      <c r="F45" s="153"/>
      <c r="G45" s="154"/>
    </row>
    <row r="46" spans="1:7" s="115" customFormat="1" ht="15.75" customHeight="1">
      <c r="A46" s="151"/>
      <c r="B46" s="152"/>
      <c r="C46" s="153"/>
      <c r="D46" s="154"/>
      <c r="E46" s="152"/>
      <c r="F46" s="153"/>
      <c r="G46" s="154"/>
    </row>
    <row r="47" spans="1:7" s="115" customFormat="1" ht="15.75" customHeight="1">
      <c r="A47" s="151"/>
      <c r="B47" s="152"/>
      <c r="C47" s="153"/>
      <c r="D47" s="154"/>
      <c r="E47" s="152"/>
      <c r="F47" s="153"/>
      <c r="G47" s="154"/>
    </row>
    <row r="48" spans="1:7" s="115" customFormat="1" ht="15.75" customHeight="1">
      <c r="A48" s="151"/>
      <c r="B48" s="152"/>
      <c r="C48" s="153"/>
      <c r="D48" s="154"/>
      <c r="E48" s="152"/>
      <c r="F48" s="153"/>
      <c r="G48" s="154"/>
    </row>
    <row r="49" spans="1:7" s="115" customFormat="1" ht="15.75" customHeight="1">
      <c r="A49" s="151"/>
      <c r="B49" s="152"/>
      <c r="C49" s="153"/>
      <c r="D49" s="154"/>
      <c r="E49" s="152"/>
      <c r="F49" s="153"/>
      <c r="G49" s="154"/>
    </row>
    <row r="50" spans="1:7" s="115" customFormat="1" ht="15.75" customHeight="1">
      <c r="A50" s="151"/>
      <c r="B50" s="152"/>
      <c r="C50" s="153"/>
      <c r="D50" s="154"/>
      <c r="E50" s="152"/>
      <c r="F50" s="153"/>
      <c r="G50" s="154"/>
    </row>
    <row r="51" spans="1:7" s="115" customFormat="1" ht="15.75" customHeight="1">
      <c r="A51" s="151"/>
      <c r="B51" s="152"/>
      <c r="C51" s="153"/>
      <c r="D51" s="154"/>
      <c r="E51" s="152"/>
      <c r="F51" s="153"/>
      <c r="G51" s="154"/>
    </row>
    <row r="52" spans="1:7" s="115" customFormat="1" ht="15.75" customHeight="1">
      <c r="A52" s="151"/>
      <c r="B52" s="152"/>
      <c r="C52" s="153"/>
      <c r="D52" s="154"/>
      <c r="E52" s="152"/>
      <c r="F52" s="153"/>
      <c r="G52" s="154"/>
    </row>
    <row r="53" spans="1:7" s="115" customFormat="1" ht="15.75" customHeight="1">
      <c r="A53" s="151"/>
      <c r="B53" s="152"/>
      <c r="C53" s="153"/>
      <c r="D53" s="154"/>
      <c r="E53" s="152"/>
      <c r="F53" s="153"/>
      <c r="G53" s="154"/>
    </row>
    <row r="54" spans="1:7" s="115" customFormat="1" ht="15.75" customHeight="1">
      <c r="A54" s="151"/>
      <c r="B54" s="152"/>
      <c r="C54" s="153"/>
      <c r="D54" s="154"/>
      <c r="E54" s="152"/>
      <c r="F54" s="153"/>
      <c r="G54" s="154"/>
    </row>
    <row r="55" spans="1:7" s="115" customFormat="1" ht="29.25">
      <c r="A55" s="151"/>
      <c r="B55" s="152"/>
      <c r="C55" s="153"/>
      <c r="D55" s="154"/>
      <c r="E55" s="152"/>
      <c r="F55" s="153"/>
      <c r="G55" s="154"/>
    </row>
    <row r="56" spans="1:7" s="115" customFormat="1" ht="29.25">
      <c r="A56" s="151"/>
      <c r="B56" s="152"/>
      <c r="C56" s="153"/>
      <c r="D56" s="154"/>
      <c r="E56" s="152"/>
      <c r="F56" s="153"/>
      <c r="G56" s="154"/>
    </row>
    <row r="57" spans="1:7" s="115" customFormat="1" ht="29.25">
      <c r="A57" s="151"/>
      <c r="B57" s="152"/>
      <c r="C57" s="153"/>
      <c r="D57" s="154"/>
      <c r="E57" s="152"/>
      <c r="F57" s="153"/>
      <c r="G57" s="154"/>
    </row>
    <row r="58" spans="1:7" s="115" customFormat="1" ht="29.25">
      <c r="A58" s="151"/>
      <c r="B58" s="152"/>
      <c r="C58" s="153"/>
      <c r="D58" s="154"/>
      <c r="E58" s="152"/>
      <c r="F58" s="153"/>
      <c r="G58" s="154"/>
    </row>
    <row r="59" spans="1:7" s="115" customFormat="1" ht="29.25">
      <c r="A59" s="151"/>
      <c r="B59" s="152"/>
      <c r="C59" s="153"/>
      <c r="D59" s="154"/>
      <c r="E59" s="152"/>
      <c r="F59" s="153"/>
      <c r="G59" s="154"/>
    </row>
    <row r="60" spans="1:7" s="115" customFormat="1" ht="29.25">
      <c r="A60" s="151"/>
      <c r="B60" s="152"/>
      <c r="C60" s="153"/>
      <c r="D60" s="154"/>
      <c r="E60" s="152"/>
      <c r="F60" s="153"/>
      <c r="G60" s="154"/>
    </row>
    <row r="61" spans="1:7" s="115" customFormat="1" ht="29.25">
      <c r="A61" s="151"/>
      <c r="B61" s="152"/>
      <c r="C61" s="153"/>
      <c r="D61" s="154"/>
      <c r="E61" s="152"/>
      <c r="F61" s="153"/>
      <c r="G61" s="154"/>
    </row>
    <row r="62" spans="1:7" s="115" customFormat="1" ht="29.25">
      <c r="A62" s="151"/>
      <c r="B62" s="152"/>
      <c r="C62" s="153"/>
      <c r="D62" s="154"/>
      <c r="E62" s="152"/>
      <c r="F62" s="153"/>
      <c r="G62" s="154"/>
    </row>
    <row r="63" spans="1:7" s="115" customFormat="1" ht="29.25">
      <c r="A63" s="151"/>
      <c r="B63" s="152"/>
      <c r="C63" s="153"/>
      <c r="D63" s="154"/>
      <c r="E63" s="152"/>
      <c r="F63" s="153"/>
      <c r="G63" s="154"/>
    </row>
    <row r="64" spans="1:7" s="115" customFormat="1" ht="29.25">
      <c r="A64" s="151"/>
      <c r="B64" s="152"/>
      <c r="C64" s="153"/>
      <c r="D64" s="154"/>
      <c r="E64" s="152"/>
      <c r="F64" s="153"/>
      <c r="G64" s="154"/>
    </row>
    <row r="65" spans="1:7" s="115" customFormat="1" ht="29.25">
      <c r="A65" s="151"/>
      <c r="B65" s="152"/>
      <c r="C65" s="153"/>
      <c r="D65" s="154"/>
      <c r="E65" s="152"/>
      <c r="F65" s="153"/>
      <c r="G65" s="154"/>
    </row>
    <row r="66" spans="1:7" s="115" customFormat="1" ht="29.25">
      <c r="A66" s="151"/>
      <c r="B66" s="152"/>
      <c r="C66" s="153"/>
      <c r="D66" s="154"/>
      <c r="E66" s="152"/>
      <c r="F66" s="153"/>
      <c r="G66" s="154"/>
    </row>
    <row r="67" spans="1:7" s="115" customFormat="1" ht="29.25">
      <c r="A67" s="151"/>
      <c r="B67" s="152"/>
      <c r="C67" s="153"/>
      <c r="D67" s="154"/>
      <c r="E67" s="152"/>
      <c r="F67" s="153"/>
      <c r="G67" s="154"/>
    </row>
    <row r="68" spans="1:7" s="115" customFormat="1" ht="18">
      <c r="A68" s="151"/>
      <c r="B68" s="152"/>
      <c r="C68" s="155"/>
      <c r="D68" s="151"/>
      <c r="E68" s="152"/>
      <c r="F68" s="155"/>
      <c r="G68" s="151"/>
    </row>
  </sheetData>
  <sheetProtection formatCells="0" formatColumns="0" formatRows="0" insertColumns="0" insertRows="0" insertHyperlinks="0" deleteColumns="0" deleteRows="0" selectLockedCells="1" sort="0" autoFilter="0" pivotTables="0"/>
  <conditionalFormatting sqref="E2:E68">
    <cfRule type="containsBlanks" dxfId="24" priority="1">
      <formula>LEN(TRIM(E2))=0</formula>
    </cfRule>
    <cfRule type="notContainsText" dxfId="23" priority="2" operator="notContains" text="PULL FORWA">
      <formula>ISERROR(SEARCH("PULL FORWA",E2))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9C03-5ECF-44B7-8C41-7B989EE7466D}">
  <sheetPr>
    <tabColor rgb="FF92D050"/>
    <outlinePr summaryBelow="0" summaryRight="0"/>
  </sheetPr>
  <dimension ref="A1:AB68"/>
  <sheetViews>
    <sheetView workbookViewId="0">
      <selection activeCell="A2" sqref="A2"/>
    </sheetView>
  </sheetViews>
  <sheetFormatPr defaultColWidth="12.5703125" defaultRowHeight="15.75" customHeight="1"/>
  <cols>
    <col min="1" max="2" width="12.5703125" style="114"/>
    <col min="3" max="3" width="12.5703125" style="132"/>
    <col min="4" max="5" width="12.5703125" style="114"/>
    <col min="6" max="6" width="12.5703125" style="132"/>
    <col min="7" max="7" width="12.5703125" style="114"/>
    <col min="8" max="8" width="12.5703125" style="115"/>
    <col min="9" max="9" width="12.5703125" style="115" customWidth="1"/>
    <col min="10" max="28" width="12.5703125" style="115"/>
    <col min="29" max="16384" width="12.5703125" style="114"/>
  </cols>
  <sheetData>
    <row r="1" spans="1:18" ht="15.75" customHeight="1">
      <c r="A1" s="115"/>
      <c r="B1" s="115"/>
      <c r="C1" s="133" t="s">
        <v>109</v>
      </c>
      <c r="D1" s="115"/>
      <c r="E1" s="115"/>
      <c r="F1" s="133" t="s">
        <v>14</v>
      </c>
      <c r="G1" s="115"/>
      <c r="I1" s="78">
        <v>101680</v>
      </c>
      <c r="J1" s="78">
        <v>101433</v>
      </c>
      <c r="K1" s="78">
        <v>100215</v>
      </c>
      <c r="L1" s="78">
        <v>101439</v>
      </c>
      <c r="M1" s="78">
        <v>101527</v>
      </c>
      <c r="N1" s="78">
        <v>101546</v>
      </c>
      <c r="O1" s="78">
        <v>101679</v>
      </c>
      <c r="P1" s="78">
        <v>101691</v>
      </c>
      <c r="Q1" s="78">
        <v>101690</v>
      </c>
      <c r="R1" s="78">
        <v>101850</v>
      </c>
    </row>
    <row r="2" spans="1:18" s="115" customFormat="1" ht="15.75" customHeight="1">
      <c r="A2" s="145"/>
      <c r="B2" s="146"/>
      <c r="C2" s="147"/>
      <c r="D2" s="148"/>
      <c r="E2" s="146"/>
      <c r="F2" s="147"/>
      <c r="G2" s="148"/>
      <c r="I2" s="82" t="s">
        <v>75</v>
      </c>
      <c r="J2" s="79" t="s">
        <v>76</v>
      </c>
      <c r="K2" s="82" t="s">
        <v>66</v>
      </c>
      <c r="L2" s="82" t="s">
        <v>67</v>
      </c>
      <c r="M2" s="82" t="s">
        <v>68</v>
      </c>
      <c r="N2" s="82" t="s">
        <v>69</v>
      </c>
      <c r="O2" s="82" t="s">
        <v>70</v>
      </c>
      <c r="P2" s="82" t="s">
        <v>71</v>
      </c>
      <c r="Q2" s="82" t="s">
        <v>72</v>
      </c>
      <c r="R2" s="72" t="s">
        <v>112</v>
      </c>
    </row>
    <row r="3" spans="1:18" s="115" customFormat="1" ht="15.75" customHeight="1">
      <c r="A3" s="146"/>
      <c r="B3" s="146"/>
      <c r="C3" s="149"/>
      <c r="D3" s="148"/>
      <c r="E3" s="148"/>
      <c r="F3" s="149"/>
      <c r="G3" s="148"/>
      <c r="I3" s="84" t="e">
        <f ca="1">IFERROR(OFFSET($C$1,MATCH(I1,$C$2:$C$68,0),3),OFFSET($C$1,MATCH(I2,$C$2:C$68,0),3))</f>
        <v>#N/A</v>
      </c>
      <c r="J3" s="84" t="e">
        <f ca="1">IFERROR(OFFSET($C$1,MATCH(J1,$C$2:$C$68,0),3),OFFSET($C$1,MATCH(J2,$C$2:D$68,0),3))</f>
        <v>#N/A</v>
      </c>
      <c r="K3" s="84" t="e">
        <f ca="1">IFERROR(OFFSET($C$1,MATCH(K1,$C$2:$C$68,0),3),OFFSET($C$1,MATCH(K2,$C$2:E$68,0),3))</f>
        <v>#N/A</v>
      </c>
      <c r="L3" s="84" t="e">
        <f ca="1">IFERROR(OFFSET($C$1,MATCH(L1,$C$2:$C$68,0),3),OFFSET($C$1,MATCH(L2,$C$2:F$68,0),3))</f>
        <v>#N/A</v>
      </c>
      <c r="M3" s="84" t="e">
        <f ca="1">IFERROR(OFFSET($C$1,MATCH(M1,$C$2:$C$68,0),3),OFFSET($C$1,MATCH(M2,$C$2:G$68,0),3))</f>
        <v>#N/A</v>
      </c>
      <c r="N3" s="84" t="e">
        <f ca="1">IFERROR(OFFSET($C$1,MATCH(N1,$C$2:$C$68,0),3),OFFSET($C$1,MATCH(N2,$C$2:H$68,0),3))</f>
        <v>#N/A</v>
      </c>
      <c r="O3" s="84" t="e">
        <f ca="1">IFERROR(OFFSET($C$1,MATCH(O1,$C$2:$C$68,0),3),OFFSET($C$1,MATCH(O2,$C$2:I$68,0),3))</f>
        <v>#N/A</v>
      </c>
      <c r="P3" s="84" t="e">
        <f ca="1">IFERROR(OFFSET($C$1,MATCH(P1,$C$2:$C$68,0),3),OFFSET($C$1,MATCH(P2,$C$2:J$68,0),3))</f>
        <v>#N/A</v>
      </c>
      <c r="Q3" s="84" t="e">
        <f ca="1">IFERROR(OFFSET($C$1,MATCH(Q1,$C$2:$C$68,0),3),OFFSET($C$1,MATCH(Q2,$C$2:K$68,0),3))</f>
        <v>#N/A</v>
      </c>
      <c r="R3" s="84" t="e">
        <f ca="1">IFERROR(OFFSET($C$1,MATCH(R1,$C$2:$C$68,0),3),OFFSET($C$1,MATCH(R2,$C$2:L$68,0),3))</f>
        <v>#N/A</v>
      </c>
    </row>
    <row r="4" spans="1:18" s="115" customFormat="1" ht="15.75" customHeight="1">
      <c r="A4" s="146"/>
      <c r="B4" s="146"/>
      <c r="C4" s="149"/>
      <c r="D4" s="148"/>
      <c r="E4" s="148"/>
      <c r="F4" s="149"/>
      <c r="G4" s="148"/>
    </row>
    <row r="5" spans="1:18" s="115" customFormat="1" ht="15.75" customHeight="1">
      <c r="A5" s="146"/>
      <c r="B5" s="146"/>
      <c r="C5" s="149"/>
      <c r="D5" s="148"/>
      <c r="E5" s="148"/>
      <c r="F5" s="149"/>
      <c r="G5" s="148"/>
    </row>
    <row r="6" spans="1:18" s="115" customFormat="1" ht="15.75" customHeight="1">
      <c r="A6" s="146"/>
      <c r="B6" s="146"/>
      <c r="C6" s="149"/>
      <c r="D6" s="148"/>
      <c r="E6" s="148"/>
      <c r="F6" s="149"/>
      <c r="G6" s="148"/>
    </row>
    <row r="7" spans="1:18" s="115" customFormat="1" ht="15.75" customHeight="1">
      <c r="A7" s="146"/>
      <c r="B7" s="146"/>
      <c r="C7" s="149"/>
      <c r="D7" s="148"/>
      <c r="E7" s="148"/>
      <c r="F7" s="149"/>
      <c r="G7" s="148"/>
    </row>
    <row r="8" spans="1:18" s="115" customFormat="1" ht="15.75" customHeight="1">
      <c r="A8" s="146"/>
      <c r="B8" s="146"/>
      <c r="C8" s="149"/>
      <c r="D8" s="148"/>
      <c r="E8" s="148"/>
      <c r="F8" s="149"/>
      <c r="G8" s="148"/>
    </row>
    <row r="9" spans="1:18" s="115" customFormat="1" ht="15.75" customHeight="1">
      <c r="A9" s="146"/>
      <c r="B9" s="146"/>
      <c r="C9" s="150"/>
      <c r="D9" s="148"/>
      <c r="E9" s="146"/>
      <c r="F9" s="150"/>
      <c r="G9" s="148"/>
    </row>
    <row r="10" spans="1:18" s="115" customFormat="1" ht="15.75" customHeight="1">
      <c r="A10" s="146"/>
      <c r="B10" s="146"/>
      <c r="C10" s="150"/>
      <c r="D10" s="148"/>
      <c r="E10" s="146"/>
      <c r="F10" s="150"/>
      <c r="G10" s="148"/>
    </row>
    <row r="11" spans="1:18" s="115" customFormat="1" ht="15.75" customHeight="1">
      <c r="A11" s="146"/>
      <c r="B11" s="146"/>
      <c r="C11" s="150"/>
      <c r="D11" s="148"/>
      <c r="E11" s="146"/>
      <c r="F11" s="150"/>
      <c r="G11" s="148"/>
    </row>
    <row r="12" spans="1:18" s="115" customFormat="1" ht="15.75" customHeight="1">
      <c r="A12" s="146"/>
      <c r="B12" s="146"/>
      <c r="C12" s="150"/>
      <c r="D12" s="148"/>
      <c r="E12" s="146"/>
      <c r="F12" s="150"/>
      <c r="G12" s="148"/>
    </row>
    <row r="13" spans="1:18" s="115" customFormat="1" ht="15.75" customHeight="1">
      <c r="A13" s="146"/>
      <c r="B13" s="146"/>
      <c r="C13" s="150"/>
      <c r="D13" s="148"/>
      <c r="E13" s="146"/>
      <c r="F13" s="150"/>
      <c r="G13" s="148"/>
    </row>
    <row r="14" spans="1:18" s="115" customFormat="1" ht="15.75" customHeight="1">
      <c r="A14" s="146"/>
      <c r="B14" s="146"/>
      <c r="C14" s="150"/>
      <c r="D14" s="148"/>
      <c r="E14" s="146"/>
      <c r="F14" s="150"/>
      <c r="G14" s="148"/>
    </row>
    <row r="15" spans="1:18" s="115" customFormat="1" ht="15.75" customHeight="1">
      <c r="A15" s="146"/>
      <c r="B15" s="146"/>
      <c r="C15" s="150"/>
      <c r="D15" s="148"/>
      <c r="E15" s="146"/>
      <c r="F15" s="150"/>
      <c r="G15" s="148"/>
    </row>
    <row r="16" spans="1:18" s="115" customFormat="1" ht="15.75" customHeight="1">
      <c r="A16" s="146"/>
      <c r="B16" s="146"/>
      <c r="C16" s="150"/>
      <c r="D16" s="148"/>
      <c r="E16" s="146"/>
      <c r="F16" s="150"/>
      <c r="G16" s="148"/>
    </row>
    <row r="17" spans="1:7" s="115" customFormat="1" ht="15.75" customHeight="1">
      <c r="A17" s="146"/>
      <c r="B17" s="146"/>
      <c r="C17" s="150"/>
      <c r="D17" s="148"/>
      <c r="E17" s="146"/>
      <c r="F17" s="150"/>
      <c r="G17" s="148"/>
    </row>
    <row r="18" spans="1:7" s="115" customFormat="1" ht="15.75" customHeight="1">
      <c r="A18" s="146"/>
      <c r="B18" s="146"/>
      <c r="C18" s="150"/>
      <c r="D18" s="148"/>
      <c r="E18" s="146"/>
      <c r="F18" s="150"/>
      <c r="G18" s="148"/>
    </row>
    <row r="19" spans="1:7" s="115" customFormat="1" ht="15.75" customHeight="1">
      <c r="A19" s="146"/>
      <c r="B19" s="146"/>
      <c r="C19" s="150"/>
      <c r="D19" s="148"/>
      <c r="E19" s="146"/>
      <c r="F19" s="150"/>
      <c r="G19" s="148"/>
    </row>
    <row r="20" spans="1:7" s="115" customFormat="1" ht="15.75" customHeight="1">
      <c r="A20" s="146"/>
      <c r="B20" s="146"/>
      <c r="C20" s="150"/>
      <c r="D20" s="148"/>
      <c r="E20" s="146"/>
      <c r="F20" s="150"/>
      <c r="G20" s="148"/>
    </row>
    <row r="21" spans="1:7" s="115" customFormat="1" ht="15.75" customHeight="1">
      <c r="A21" s="146"/>
      <c r="B21" s="146"/>
      <c r="C21" s="150"/>
      <c r="D21" s="148"/>
      <c r="E21" s="146"/>
      <c r="F21" s="150"/>
      <c r="G21" s="148"/>
    </row>
    <row r="22" spans="1:7" s="115" customFormat="1" ht="15.75" customHeight="1">
      <c r="A22" s="146"/>
      <c r="B22" s="146"/>
      <c r="C22" s="150"/>
      <c r="D22" s="148"/>
      <c r="E22" s="146"/>
      <c r="F22" s="150"/>
      <c r="G22" s="148"/>
    </row>
    <row r="23" spans="1:7" s="115" customFormat="1" ht="15.75" customHeight="1">
      <c r="A23" s="146"/>
      <c r="B23" s="146"/>
      <c r="C23" s="150"/>
      <c r="D23" s="148"/>
      <c r="E23" s="146"/>
      <c r="F23" s="150"/>
      <c r="G23" s="148"/>
    </row>
    <row r="24" spans="1:7" s="115" customFormat="1" ht="15.75" customHeight="1">
      <c r="A24" s="146"/>
      <c r="B24" s="146"/>
      <c r="C24" s="150"/>
      <c r="D24" s="148"/>
      <c r="E24" s="146"/>
      <c r="F24" s="150"/>
      <c r="G24" s="148"/>
    </row>
    <row r="25" spans="1:7" s="115" customFormat="1" ht="15.75" customHeight="1">
      <c r="A25" s="146"/>
      <c r="B25" s="146"/>
      <c r="C25" s="150"/>
      <c r="D25" s="148"/>
      <c r="E25" s="146"/>
      <c r="F25" s="150"/>
      <c r="G25" s="148"/>
    </row>
    <row r="26" spans="1:7" s="115" customFormat="1" ht="15.75" customHeight="1">
      <c r="A26" s="146"/>
      <c r="B26" s="146"/>
      <c r="C26" s="150"/>
      <c r="D26" s="148"/>
      <c r="E26" s="146"/>
      <c r="F26" s="150"/>
      <c r="G26" s="148"/>
    </row>
    <row r="27" spans="1:7" s="115" customFormat="1" ht="15.75" customHeight="1">
      <c r="A27" s="146"/>
      <c r="B27" s="146"/>
      <c r="C27" s="150"/>
      <c r="D27" s="148"/>
      <c r="E27" s="146"/>
      <c r="F27" s="150"/>
      <c r="G27" s="148"/>
    </row>
    <row r="28" spans="1:7" s="115" customFormat="1" ht="15.75" customHeight="1">
      <c r="A28" s="146"/>
      <c r="B28" s="146"/>
      <c r="C28" s="150"/>
      <c r="D28" s="148"/>
      <c r="E28" s="146"/>
      <c r="F28" s="150"/>
      <c r="G28" s="148"/>
    </row>
    <row r="29" spans="1:7" s="115" customFormat="1" ht="15.75" customHeight="1">
      <c r="A29" s="146"/>
      <c r="B29" s="146"/>
      <c r="C29" s="150"/>
      <c r="D29" s="148"/>
      <c r="E29" s="146"/>
      <c r="F29" s="150"/>
      <c r="G29" s="148"/>
    </row>
    <row r="30" spans="1:7" s="115" customFormat="1" ht="15.75" customHeight="1">
      <c r="A30" s="146"/>
      <c r="B30" s="146"/>
      <c r="C30" s="150"/>
      <c r="D30" s="148"/>
      <c r="E30" s="146"/>
      <c r="F30" s="150"/>
      <c r="G30" s="148"/>
    </row>
    <row r="31" spans="1:7" s="115" customFormat="1" ht="15.75" customHeight="1">
      <c r="A31" s="146"/>
      <c r="B31" s="146"/>
      <c r="C31" s="150"/>
      <c r="D31" s="148"/>
      <c r="E31" s="146"/>
      <c r="F31" s="150"/>
      <c r="G31" s="148"/>
    </row>
    <row r="32" spans="1:7" s="115" customFormat="1" ht="15.75" customHeight="1">
      <c r="A32" s="146"/>
      <c r="B32" s="146"/>
      <c r="C32" s="150"/>
      <c r="D32" s="148"/>
      <c r="E32" s="146"/>
      <c r="F32" s="150"/>
      <c r="G32" s="148"/>
    </row>
    <row r="33" spans="1:7" s="115" customFormat="1" ht="15.75" customHeight="1">
      <c r="A33" s="151"/>
      <c r="B33" s="152"/>
      <c r="C33" s="153"/>
      <c r="D33" s="154"/>
      <c r="E33" s="152"/>
      <c r="F33" s="153"/>
      <c r="G33" s="154"/>
    </row>
    <row r="34" spans="1:7" s="115" customFormat="1" ht="15.75" customHeight="1">
      <c r="A34" s="151"/>
      <c r="B34" s="152"/>
      <c r="C34" s="155"/>
      <c r="D34" s="151"/>
      <c r="E34" s="152"/>
      <c r="F34" s="155"/>
      <c r="G34" s="151"/>
    </row>
    <row r="35" spans="1:7" s="115" customFormat="1" ht="15.75" customHeight="1">
      <c r="A35" s="151"/>
      <c r="B35" s="152"/>
      <c r="C35" s="153"/>
      <c r="D35" s="154"/>
      <c r="E35" s="152"/>
      <c r="F35" s="153"/>
      <c r="G35" s="154"/>
    </row>
    <row r="36" spans="1:7" s="115" customFormat="1" ht="15.75" customHeight="1">
      <c r="A36" s="151"/>
      <c r="B36" s="152"/>
      <c r="C36" s="153"/>
      <c r="D36" s="154"/>
      <c r="E36" s="152"/>
      <c r="F36" s="153"/>
      <c r="G36" s="154"/>
    </row>
    <row r="37" spans="1:7" s="115" customFormat="1" ht="15.75" customHeight="1">
      <c r="A37" s="151"/>
      <c r="B37" s="152"/>
      <c r="C37" s="153"/>
      <c r="D37" s="154"/>
      <c r="E37" s="152"/>
      <c r="F37" s="153"/>
      <c r="G37" s="154"/>
    </row>
    <row r="38" spans="1:7" s="115" customFormat="1" ht="15.75" customHeight="1">
      <c r="A38" s="151"/>
      <c r="B38" s="152"/>
      <c r="C38" s="153"/>
      <c r="D38" s="154"/>
      <c r="E38" s="152"/>
      <c r="F38" s="153"/>
      <c r="G38" s="154"/>
    </row>
    <row r="39" spans="1:7" s="115" customFormat="1" ht="15.75" customHeight="1">
      <c r="A39" s="151"/>
      <c r="B39" s="152"/>
      <c r="C39" s="153"/>
      <c r="D39" s="154"/>
      <c r="E39" s="152"/>
      <c r="F39" s="153"/>
      <c r="G39" s="154"/>
    </row>
    <row r="40" spans="1:7" s="115" customFormat="1" ht="15.75" customHeight="1">
      <c r="A40" s="151"/>
      <c r="B40" s="152"/>
      <c r="C40" s="153"/>
      <c r="D40" s="154"/>
      <c r="E40" s="152"/>
      <c r="F40" s="153"/>
      <c r="G40" s="154"/>
    </row>
    <row r="41" spans="1:7" s="115" customFormat="1" ht="15.75" customHeight="1">
      <c r="A41" s="151"/>
      <c r="B41" s="152"/>
      <c r="C41" s="153"/>
      <c r="D41" s="154"/>
      <c r="E41" s="152"/>
      <c r="F41" s="153"/>
      <c r="G41" s="154"/>
    </row>
    <row r="42" spans="1:7" s="115" customFormat="1" ht="15.75" customHeight="1">
      <c r="A42" s="151"/>
      <c r="B42" s="152"/>
      <c r="C42" s="153"/>
      <c r="D42" s="154"/>
      <c r="E42" s="152"/>
      <c r="F42" s="153"/>
      <c r="G42" s="154"/>
    </row>
    <row r="43" spans="1:7" s="115" customFormat="1" ht="15.75" customHeight="1">
      <c r="A43" s="151"/>
      <c r="B43" s="152"/>
      <c r="C43" s="153"/>
      <c r="D43" s="154"/>
      <c r="E43" s="152"/>
      <c r="F43" s="153"/>
      <c r="G43" s="154"/>
    </row>
    <row r="44" spans="1:7" s="115" customFormat="1" ht="15.75" customHeight="1">
      <c r="A44" s="151"/>
      <c r="B44" s="152"/>
      <c r="C44" s="153"/>
      <c r="D44" s="154"/>
      <c r="E44" s="152"/>
      <c r="F44" s="153"/>
      <c r="G44" s="154"/>
    </row>
    <row r="45" spans="1:7" s="115" customFormat="1" ht="15.75" customHeight="1">
      <c r="A45" s="151"/>
      <c r="B45" s="152"/>
      <c r="C45" s="153"/>
      <c r="D45" s="154"/>
      <c r="E45" s="152"/>
      <c r="F45" s="153"/>
      <c r="G45" s="154"/>
    </row>
    <row r="46" spans="1:7" s="115" customFormat="1" ht="15.75" customHeight="1">
      <c r="A46" s="151"/>
      <c r="B46" s="152"/>
      <c r="C46" s="153"/>
      <c r="D46" s="154"/>
      <c r="E46" s="152"/>
      <c r="F46" s="153"/>
      <c r="G46" s="154"/>
    </row>
    <row r="47" spans="1:7" s="115" customFormat="1" ht="15.75" customHeight="1">
      <c r="A47" s="151"/>
      <c r="B47" s="152"/>
      <c r="C47" s="153"/>
      <c r="D47" s="154"/>
      <c r="E47" s="152"/>
      <c r="F47" s="153"/>
      <c r="G47" s="154"/>
    </row>
    <row r="48" spans="1:7" s="115" customFormat="1" ht="15.75" customHeight="1">
      <c r="A48" s="151"/>
      <c r="B48" s="152"/>
      <c r="C48" s="153"/>
      <c r="D48" s="154"/>
      <c r="E48" s="152"/>
      <c r="F48" s="153"/>
      <c r="G48" s="154"/>
    </row>
    <row r="49" spans="1:7" s="115" customFormat="1" ht="15.75" customHeight="1">
      <c r="A49" s="151"/>
      <c r="B49" s="152"/>
      <c r="C49" s="153"/>
      <c r="D49" s="154"/>
      <c r="E49" s="152"/>
      <c r="F49" s="153"/>
      <c r="G49" s="154"/>
    </row>
    <row r="50" spans="1:7" s="115" customFormat="1" ht="15.75" customHeight="1">
      <c r="A50" s="151"/>
      <c r="B50" s="152"/>
      <c r="C50" s="153"/>
      <c r="D50" s="154"/>
      <c r="E50" s="152"/>
      <c r="F50" s="153"/>
      <c r="G50" s="154"/>
    </row>
    <row r="51" spans="1:7" s="115" customFormat="1" ht="15.75" customHeight="1">
      <c r="A51" s="151"/>
      <c r="B51" s="152"/>
      <c r="C51" s="153"/>
      <c r="D51" s="154"/>
      <c r="E51" s="152"/>
      <c r="F51" s="153"/>
      <c r="G51" s="154"/>
    </row>
    <row r="52" spans="1:7" s="115" customFormat="1" ht="15.75" customHeight="1">
      <c r="A52" s="151"/>
      <c r="B52" s="152"/>
      <c r="C52" s="153"/>
      <c r="D52" s="154"/>
      <c r="E52" s="152"/>
      <c r="F52" s="153"/>
      <c r="G52" s="154"/>
    </row>
    <row r="53" spans="1:7" s="115" customFormat="1" ht="15.75" customHeight="1">
      <c r="A53" s="151"/>
      <c r="B53" s="152"/>
      <c r="C53" s="153"/>
      <c r="D53" s="154"/>
      <c r="E53" s="152"/>
      <c r="F53" s="153"/>
      <c r="G53" s="154"/>
    </row>
    <row r="54" spans="1:7" s="115" customFormat="1" ht="15.75" customHeight="1">
      <c r="A54" s="151"/>
      <c r="B54" s="152"/>
      <c r="C54" s="153"/>
      <c r="D54" s="154"/>
      <c r="E54" s="152"/>
      <c r="F54" s="153"/>
      <c r="G54" s="154"/>
    </row>
    <row r="55" spans="1:7" s="115" customFormat="1" ht="29.25">
      <c r="A55" s="151"/>
      <c r="B55" s="152"/>
      <c r="C55" s="153"/>
      <c r="D55" s="154"/>
      <c r="E55" s="152"/>
      <c r="F55" s="153"/>
      <c r="G55" s="154"/>
    </row>
    <row r="56" spans="1:7" s="115" customFormat="1" ht="29.25">
      <c r="A56" s="151"/>
      <c r="B56" s="152"/>
      <c r="C56" s="153"/>
      <c r="D56" s="154"/>
      <c r="E56" s="152"/>
      <c r="F56" s="153"/>
      <c r="G56" s="154"/>
    </row>
    <row r="57" spans="1:7" s="115" customFormat="1" ht="29.25">
      <c r="A57" s="151"/>
      <c r="B57" s="152"/>
      <c r="C57" s="153"/>
      <c r="D57" s="154"/>
      <c r="E57" s="152"/>
      <c r="F57" s="153"/>
      <c r="G57" s="154"/>
    </row>
    <row r="58" spans="1:7" s="115" customFormat="1" ht="29.25">
      <c r="A58" s="151"/>
      <c r="B58" s="152"/>
      <c r="C58" s="153"/>
      <c r="D58" s="154"/>
      <c r="E58" s="152"/>
      <c r="F58" s="153"/>
      <c r="G58" s="154"/>
    </row>
    <row r="59" spans="1:7" s="115" customFormat="1" ht="29.25">
      <c r="A59" s="151"/>
      <c r="B59" s="152"/>
      <c r="C59" s="153"/>
      <c r="D59" s="154"/>
      <c r="E59" s="152"/>
      <c r="F59" s="153"/>
      <c r="G59" s="154"/>
    </row>
    <row r="60" spans="1:7" s="115" customFormat="1" ht="29.25">
      <c r="A60" s="151"/>
      <c r="B60" s="152"/>
      <c r="C60" s="153"/>
      <c r="D60" s="154"/>
      <c r="E60" s="152"/>
      <c r="F60" s="153"/>
      <c r="G60" s="154"/>
    </row>
    <row r="61" spans="1:7" s="115" customFormat="1" ht="29.25">
      <c r="A61" s="151"/>
      <c r="B61" s="152"/>
      <c r="C61" s="153"/>
      <c r="D61" s="154"/>
      <c r="E61" s="152"/>
      <c r="F61" s="153"/>
      <c r="G61" s="154"/>
    </row>
    <row r="62" spans="1:7" s="115" customFormat="1" ht="29.25">
      <c r="A62" s="151"/>
      <c r="B62" s="152"/>
      <c r="C62" s="153"/>
      <c r="D62" s="154"/>
      <c r="E62" s="152"/>
      <c r="F62" s="153"/>
      <c r="G62" s="154"/>
    </row>
    <row r="63" spans="1:7" s="115" customFormat="1" ht="29.25">
      <c r="A63" s="151"/>
      <c r="B63" s="152"/>
      <c r="C63" s="153"/>
      <c r="D63" s="154"/>
      <c r="E63" s="152"/>
      <c r="F63" s="153"/>
      <c r="G63" s="154"/>
    </row>
    <row r="64" spans="1:7" s="115" customFormat="1" ht="29.25">
      <c r="A64" s="151"/>
      <c r="B64" s="152"/>
      <c r="C64" s="153"/>
      <c r="D64" s="154"/>
      <c r="E64" s="152"/>
      <c r="F64" s="153"/>
      <c r="G64" s="154"/>
    </row>
    <row r="65" spans="1:7" s="115" customFormat="1" ht="29.25">
      <c r="A65" s="151"/>
      <c r="B65" s="152"/>
      <c r="C65" s="153"/>
      <c r="D65" s="154"/>
      <c r="E65" s="152"/>
      <c r="F65" s="153"/>
      <c r="G65" s="154"/>
    </row>
    <row r="66" spans="1:7" s="115" customFormat="1" ht="29.25">
      <c r="A66" s="151"/>
      <c r="B66" s="152"/>
      <c r="C66" s="153"/>
      <c r="D66" s="154"/>
      <c r="E66" s="152"/>
      <c r="F66" s="153"/>
      <c r="G66" s="154"/>
    </row>
    <row r="67" spans="1:7" s="115" customFormat="1" ht="29.25">
      <c r="A67" s="151"/>
      <c r="B67" s="152"/>
      <c r="C67" s="153"/>
      <c r="D67" s="154"/>
      <c r="E67" s="152"/>
      <c r="F67" s="153"/>
      <c r="G67" s="154"/>
    </row>
    <row r="68" spans="1:7" s="115" customFormat="1" ht="18">
      <c r="A68" s="151"/>
      <c r="B68" s="152"/>
      <c r="C68" s="155"/>
      <c r="D68" s="151"/>
      <c r="E68" s="152"/>
      <c r="F68" s="155"/>
      <c r="G68" s="151"/>
    </row>
  </sheetData>
  <sheetProtection formatCells="0" formatColumns="0" formatRows="0" insertColumns="0" insertRows="0" insertHyperlinks="0" deleteColumns="0" deleteRows="0" selectLockedCells="1" sort="0" autoFilter="0" pivotTables="0"/>
  <conditionalFormatting sqref="E2:E68">
    <cfRule type="containsBlanks" dxfId="22" priority="1">
      <formula>LEN(TRIM(E2))=0</formula>
    </cfRule>
    <cfRule type="notContainsText" dxfId="21" priority="2" operator="notContains" text="DISPATCH">
      <formula>ISERROR(SEARCH("DISPATCH",E2))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665C6-7144-40E9-ACC5-E6ED26AF79DA}">
  <sheetPr>
    <tabColor rgb="FFA4C2F4"/>
    <outlinePr summaryBelow="0" summaryRight="0"/>
    <pageSetUpPr fitToPage="1"/>
  </sheetPr>
  <dimension ref="A1:I37"/>
  <sheetViews>
    <sheetView workbookViewId="0">
      <pane ySplit="3" topLeftCell="A4" activePane="bottomLeft" state="frozen"/>
      <selection pane="bottomLeft" activeCell="D10" sqref="D10"/>
    </sheetView>
  </sheetViews>
  <sheetFormatPr defaultColWidth="12.5703125" defaultRowHeight="15.75" customHeight="1"/>
  <cols>
    <col min="1" max="1" width="14" style="1" customWidth="1"/>
    <col min="2" max="2" width="10" style="1" customWidth="1"/>
    <col min="3" max="3" width="37.7109375" style="1" customWidth="1"/>
    <col min="4" max="5" width="12.5703125" style="1"/>
    <col min="6" max="6" width="11.85546875" style="1" customWidth="1"/>
    <col min="7" max="7" width="10.42578125" style="1" customWidth="1"/>
    <col min="8" max="8" width="11.28515625" style="1" customWidth="1"/>
    <col min="9" max="9" width="12" style="1" customWidth="1"/>
    <col min="10" max="16384" width="12.5703125" style="1"/>
  </cols>
  <sheetData>
    <row r="1" spans="1:9" ht="22.5" customHeight="1">
      <c r="A1" s="222" t="s">
        <v>43</v>
      </c>
      <c r="B1" s="224"/>
      <c r="C1" s="108" t="str">
        <f>Lidl!A3</f>
        <v>DATE</v>
      </c>
      <c r="D1" s="250" t="s">
        <v>73</v>
      </c>
      <c r="E1" s="251"/>
      <c r="F1" s="252" t="s">
        <v>73</v>
      </c>
      <c r="G1" s="253"/>
      <c r="H1" s="252" t="s">
        <v>73</v>
      </c>
      <c r="I1" s="253"/>
    </row>
    <row r="2" spans="1:9" ht="22.5" customHeight="1">
      <c r="A2" s="32"/>
      <c r="B2" s="32"/>
      <c r="C2" s="33"/>
      <c r="D2" s="32"/>
      <c r="E2" s="32"/>
      <c r="F2" s="32"/>
      <c r="G2" s="32"/>
      <c r="H2" s="32"/>
      <c r="I2" s="32"/>
    </row>
    <row r="3" spans="1:9" ht="39" customHeight="1">
      <c r="A3" s="36" t="s">
        <v>28</v>
      </c>
      <c r="B3" s="254" t="s">
        <v>29</v>
      </c>
      <c r="C3" s="255"/>
      <c r="D3" s="36" t="s">
        <v>14</v>
      </c>
      <c r="E3" s="95" t="s">
        <v>10</v>
      </c>
      <c r="F3" s="61" t="s">
        <v>49</v>
      </c>
      <c r="G3" s="96" t="s">
        <v>39</v>
      </c>
      <c r="H3" s="61" t="s">
        <v>40</v>
      </c>
      <c r="I3" s="97" t="s">
        <v>41</v>
      </c>
    </row>
    <row r="4" spans="1:9" ht="22.5" customHeight="1">
      <c r="A4" s="35">
        <f>'Tesco SORs'!A1</f>
        <v>0</v>
      </c>
      <c r="B4" s="248">
        <f>'Tesco SORs'!B1</f>
        <v>0</v>
      </c>
      <c r="C4" s="249"/>
      <c r="D4" s="35">
        <f>'Tesco SORs'!C1</f>
        <v>0</v>
      </c>
      <c r="E4" s="57"/>
      <c r="F4" s="62"/>
      <c r="G4" s="64"/>
      <c r="H4" s="62"/>
      <c r="I4" s="59"/>
    </row>
    <row r="5" spans="1:9" ht="22.5" customHeight="1">
      <c r="A5" s="34">
        <f>'Tesco SORs'!A2</f>
        <v>0</v>
      </c>
      <c r="B5" s="242">
        <f>'Tesco SORs'!B2</f>
        <v>0</v>
      </c>
      <c r="C5" s="243"/>
      <c r="D5" s="34">
        <f>'Tesco SORs'!C2</f>
        <v>0</v>
      </c>
      <c r="E5" s="58"/>
      <c r="F5" s="63"/>
      <c r="G5" s="65"/>
      <c r="H5" s="63"/>
      <c r="I5" s="60"/>
    </row>
    <row r="6" spans="1:9" ht="22.5" customHeight="1">
      <c r="A6" s="34">
        <f>'Tesco SORs'!A3</f>
        <v>0</v>
      </c>
      <c r="B6" s="242">
        <f>'Tesco SORs'!B3</f>
        <v>0</v>
      </c>
      <c r="C6" s="243"/>
      <c r="D6" s="35">
        <f>'Tesco SORs'!C3</f>
        <v>0</v>
      </c>
      <c r="E6" s="58"/>
      <c r="F6" s="63"/>
      <c r="G6" s="65"/>
      <c r="H6" s="63"/>
      <c r="I6" s="60"/>
    </row>
    <row r="7" spans="1:9" ht="22.5" customHeight="1">
      <c r="A7" s="109">
        <f>'Tesco SORs'!A4</f>
        <v>0</v>
      </c>
      <c r="B7" s="246">
        <f>'Tesco SORs'!B4</f>
        <v>0</v>
      </c>
      <c r="C7" s="247"/>
      <c r="D7" s="109">
        <f>'Tesco SORs'!C4</f>
        <v>0</v>
      </c>
      <c r="E7" s="110"/>
      <c r="F7" s="111"/>
      <c r="G7" s="112"/>
      <c r="H7" s="111"/>
      <c r="I7" s="113"/>
    </row>
    <row r="8" spans="1:9" ht="22.5" customHeight="1">
      <c r="A8" s="34">
        <f>'Tesco SORs'!A5</f>
        <v>0</v>
      </c>
      <c r="B8" s="242">
        <f>'Tesco SORs'!B5</f>
        <v>0</v>
      </c>
      <c r="C8" s="243"/>
      <c r="D8" s="35">
        <f>'Tesco SORs'!C5</f>
        <v>0</v>
      </c>
      <c r="E8" s="58"/>
      <c r="F8" s="63"/>
      <c r="G8" s="65"/>
      <c r="H8" s="63"/>
      <c r="I8" s="60"/>
    </row>
    <row r="9" spans="1:9" ht="22.5" customHeight="1">
      <c r="A9" s="109">
        <f>'Tesco SORs'!A6</f>
        <v>0</v>
      </c>
      <c r="B9" s="246">
        <f>'Tesco SORs'!B6</f>
        <v>0</v>
      </c>
      <c r="C9" s="247"/>
      <c r="D9" s="109">
        <f>'Tesco SORs'!C6</f>
        <v>0</v>
      </c>
      <c r="E9" s="110"/>
      <c r="F9" s="111"/>
      <c r="G9" s="112"/>
      <c r="H9" s="111"/>
      <c r="I9" s="113"/>
    </row>
    <row r="10" spans="1:9" ht="22.5" customHeight="1">
      <c r="A10" s="34">
        <f>'Tesco SORs'!A7</f>
        <v>0</v>
      </c>
      <c r="B10" s="242">
        <f>'Tesco SORs'!B7</f>
        <v>0</v>
      </c>
      <c r="C10" s="243"/>
      <c r="D10" s="35">
        <f>'Tesco SORs'!C7</f>
        <v>0</v>
      </c>
      <c r="E10" s="58"/>
      <c r="F10" s="63"/>
      <c r="G10" s="65"/>
      <c r="H10" s="63"/>
      <c r="I10" s="60"/>
    </row>
    <row r="11" spans="1:9" ht="22.5" customHeight="1">
      <c r="A11" s="34">
        <f>'Tesco SORs'!A8</f>
        <v>0</v>
      </c>
      <c r="B11" s="242">
        <f>'Tesco SORs'!B8</f>
        <v>0</v>
      </c>
      <c r="C11" s="243"/>
      <c r="D11" s="34">
        <f>'Tesco SORs'!C8</f>
        <v>0</v>
      </c>
      <c r="E11" s="58"/>
      <c r="F11" s="63"/>
      <c r="G11" s="65"/>
      <c r="H11" s="63"/>
      <c r="I11" s="60"/>
    </row>
    <row r="12" spans="1:9" ht="22.5" customHeight="1">
      <c r="A12" s="34">
        <f>'Tesco SORs'!A9</f>
        <v>0</v>
      </c>
      <c r="B12" s="242">
        <f>'Tesco SORs'!B9</f>
        <v>0</v>
      </c>
      <c r="C12" s="243"/>
      <c r="D12" s="35">
        <f>'Tesco SORs'!C9</f>
        <v>0</v>
      </c>
      <c r="E12" s="58"/>
      <c r="F12" s="63"/>
      <c r="G12" s="65"/>
      <c r="H12" s="63"/>
      <c r="I12" s="60"/>
    </row>
    <row r="13" spans="1:9" ht="22.5" customHeight="1">
      <c r="A13" s="34">
        <f>'Tesco SORs'!A10</f>
        <v>0</v>
      </c>
      <c r="B13" s="242">
        <f>'Tesco SORs'!B10</f>
        <v>0</v>
      </c>
      <c r="C13" s="243"/>
      <c r="D13" s="34">
        <f>'Tesco SORs'!C10</f>
        <v>0</v>
      </c>
      <c r="E13" s="58"/>
      <c r="F13" s="63"/>
      <c r="G13" s="65"/>
      <c r="H13" s="63"/>
      <c r="I13" s="60"/>
    </row>
    <row r="14" spans="1:9" ht="22.5" customHeight="1">
      <c r="A14" s="34">
        <f>'Tesco SORs'!A11</f>
        <v>0</v>
      </c>
      <c r="B14" s="242">
        <f>'Tesco SORs'!B11</f>
        <v>0</v>
      </c>
      <c r="C14" s="243"/>
      <c r="D14" s="35">
        <f>'Tesco SORs'!C11</f>
        <v>0</v>
      </c>
      <c r="E14" s="58"/>
      <c r="F14" s="63"/>
      <c r="G14" s="65"/>
      <c r="H14" s="63"/>
      <c r="I14" s="60"/>
    </row>
    <row r="15" spans="1:9" ht="22.5" customHeight="1">
      <c r="A15" s="34">
        <f>'Tesco SORs'!A12</f>
        <v>0</v>
      </c>
      <c r="B15" s="242">
        <f>'Tesco SORs'!B12</f>
        <v>0</v>
      </c>
      <c r="C15" s="243"/>
      <c r="D15" s="34">
        <f>'Tesco SORs'!C12</f>
        <v>0</v>
      </c>
      <c r="E15" s="58"/>
      <c r="F15" s="63"/>
      <c r="G15" s="65"/>
      <c r="H15" s="63"/>
      <c r="I15" s="60"/>
    </row>
    <row r="16" spans="1:9" ht="22.5" customHeight="1">
      <c r="A16" s="34">
        <f>'Tesco SORs'!A13</f>
        <v>0</v>
      </c>
      <c r="B16" s="242">
        <f>'Tesco SORs'!B13</f>
        <v>0</v>
      </c>
      <c r="C16" s="243"/>
      <c r="D16" s="35">
        <f>'Tesco SORs'!C13</f>
        <v>0</v>
      </c>
      <c r="E16" s="58"/>
      <c r="F16" s="63"/>
      <c r="G16" s="65"/>
      <c r="H16" s="63"/>
      <c r="I16" s="60"/>
    </row>
    <row r="17" spans="1:9" ht="22.5" customHeight="1">
      <c r="A17" s="34">
        <f>'Tesco SORs'!A14</f>
        <v>0</v>
      </c>
      <c r="B17" s="242">
        <f>'Tesco SORs'!B14</f>
        <v>0</v>
      </c>
      <c r="C17" s="243"/>
      <c r="D17" s="34">
        <f>'Tesco SORs'!C14</f>
        <v>0</v>
      </c>
      <c r="E17" s="58"/>
      <c r="F17" s="63"/>
      <c r="G17" s="65"/>
      <c r="H17" s="63"/>
      <c r="I17" s="60"/>
    </row>
    <row r="18" spans="1:9" ht="22.5" customHeight="1">
      <c r="A18" s="34">
        <f>'Tesco SORs'!A15</f>
        <v>0</v>
      </c>
      <c r="B18" s="242">
        <f>'Tesco SORs'!B15</f>
        <v>0</v>
      </c>
      <c r="C18" s="243"/>
      <c r="D18" s="35">
        <f>'Tesco SORs'!C15</f>
        <v>0</v>
      </c>
      <c r="E18" s="58"/>
      <c r="F18" s="63"/>
      <c r="G18" s="65"/>
      <c r="H18" s="63"/>
      <c r="I18" s="60"/>
    </row>
    <row r="19" spans="1:9" ht="22.5" customHeight="1">
      <c r="A19" s="34">
        <f>'Tesco SORs'!A16</f>
        <v>0</v>
      </c>
      <c r="B19" s="242">
        <f>'Tesco SORs'!B16</f>
        <v>0</v>
      </c>
      <c r="C19" s="243"/>
      <c r="D19" s="34">
        <f>'Tesco SORs'!C16</f>
        <v>0</v>
      </c>
      <c r="E19" s="58"/>
      <c r="F19" s="63"/>
      <c r="G19" s="65"/>
      <c r="H19" s="63"/>
      <c r="I19" s="60"/>
    </row>
    <row r="20" spans="1:9" ht="22.5" customHeight="1">
      <c r="A20" s="34">
        <f>'Tesco SORs'!A17</f>
        <v>0</v>
      </c>
      <c r="B20" s="242">
        <f>'Tesco SORs'!B17</f>
        <v>0</v>
      </c>
      <c r="C20" s="243"/>
      <c r="D20" s="35">
        <f>'Tesco SORs'!C17</f>
        <v>0</v>
      </c>
      <c r="E20" s="58"/>
      <c r="F20" s="63"/>
      <c r="G20" s="65"/>
      <c r="H20" s="63"/>
      <c r="I20" s="60"/>
    </row>
    <row r="21" spans="1:9" ht="22.5" customHeight="1">
      <c r="A21" s="34">
        <f>'Tesco SORs'!A18</f>
        <v>0</v>
      </c>
      <c r="B21" s="242">
        <f>'Tesco SORs'!B18</f>
        <v>0</v>
      </c>
      <c r="C21" s="243"/>
      <c r="D21" s="34">
        <f>'Tesco SORs'!C18</f>
        <v>0</v>
      </c>
      <c r="E21" s="58"/>
      <c r="F21" s="63"/>
      <c r="G21" s="65"/>
      <c r="H21" s="63"/>
      <c r="I21" s="60"/>
    </row>
    <row r="22" spans="1:9" ht="22.5" customHeight="1">
      <c r="A22" s="34">
        <f>'Tesco SORs'!A19</f>
        <v>0</v>
      </c>
      <c r="B22" s="242">
        <f>'Tesco SORs'!B19</f>
        <v>0</v>
      </c>
      <c r="C22" s="243"/>
      <c r="D22" s="35">
        <f>'Tesco SORs'!C19</f>
        <v>0</v>
      </c>
      <c r="E22" s="58"/>
      <c r="F22" s="63"/>
      <c r="G22" s="65"/>
      <c r="H22" s="63"/>
      <c r="I22" s="60"/>
    </row>
    <row r="23" spans="1:9" ht="22.5" customHeight="1">
      <c r="A23" s="34">
        <f>'Tesco SORs'!A20</f>
        <v>0</v>
      </c>
      <c r="B23" s="242">
        <f>'Tesco SORs'!B20</f>
        <v>0</v>
      </c>
      <c r="C23" s="243"/>
      <c r="D23" s="34">
        <f>'Tesco SORs'!C20</f>
        <v>0</v>
      </c>
      <c r="E23" s="58"/>
      <c r="F23" s="63"/>
      <c r="G23" s="65"/>
      <c r="H23" s="63"/>
      <c r="I23" s="60"/>
    </row>
    <row r="24" spans="1:9" ht="22.5" customHeight="1">
      <c r="A24" s="34">
        <f>'Tesco SORs'!A21</f>
        <v>0</v>
      </c>
      <c r="B24" s="242">
        <f>'Tesco SORs'!B21</f>
        <v>0</v>
      </c>
      <c r="C24" s="243"/>
      <c r="D24" s="35">
        <f>'Tesco SORs'!C21</f>
        <v>0</v>
      </c>
      <c r="E24" s="58"/>
      <c r="F24" s="63"/>
      <c r="G24" s="65"/>
      <c r="H24" s="63"/>
      <c r="I24" s="60"/>
    </row>
    <row r="25" spans="1:9" ht="22.5" customHeight="1">
      <c r="A25" s="34">
        <f>'Tesco SORs'!A22</f>
        <v>0</v>
      </c>
      <c r="B25" s="242">
        <f>'Tesco SORs'!B22</f>
        <v>0</v>
      </c>
      <c r="C25" s="243"/>
      <c r="D25" s="34">
        <f>'Tesco SORs'!C22</f>
        <v>0</v>
      </c>
      <c r="E25" s="58"/>
      <c r="F25" s="63"/>
      <c r="G25" s="65"/>
      <c r="H25" s="63"/>
      <c r="I25" s="60"/>
    </row>
    <row r="26" spans="1:9" ht="22.5" customHeight="1">
      <c r="A26" s="34">
        <f>'Tesco SORs'!A23</f>
        <v>0</v>
      </c>
      <c r="B26" s="242">
        <f>'Tesco SORs'!B23</f>
        <v>0</v>
      </c>
      <c r="C26" s="243"/>
      <c r="D26" s="35">
        <f>'Tesco SORs'!C23</f>
        <v>0</v>
      </c>
      <c r="E26" s="58"/>
      <c r="F26" s="63"/>
      <c r="G26" s="65"/>
      <c r="H26" s="63"/>
      <c r="I26" s="60"/>
    </row>
    <row r="27" spans="1:9" ht="22.5" customHeight="1">
      <c r="A27" s="34">
        <f>'Tesco SORs'!A24</f>
        <v>0</v>
      </c>
      <c r="B27" s="242">
        <f>'Tesco SORs'!B24</f>
        <v>0</v>
      </c>
      <c r="C27" s="243"/>
      <c r="D27" s="34">
        <f>'Tesco SORs'!C24</f>
        <v>0</v>
      </c>
      <c r="E27" s="58"/>
      <c r="F27" s="63"/>
      <c r="G27" s="65"/>
      <c r="H27" s="63"/>
      <c r="I27" s="60"/>
    </row>
    <row r="28" spans="1:9" ht="22.5" customHeight="1">
      <c r="A28" s="34">
        <f>'Tesco SORs'!A25</f>
        <v>0</v>
      </c>
      <c r="B28" s="242">
        <f>'Tesco SORs'!B25</f>
        <v>0</v>
      </c>
      <c r="C28" s="243"/>
      <c r="D28" s="35">
        <f>'Tesco SORs'!C25</f>
        <v>0</v>
      </c>
      <c r="E28" s="58"/>
      <c r="F28" s="63"/>
      <c r="G28" s="65"/>
      <c r="H28" s="63"/>
      <c r="I28" s="60"/>
    </row>
    <row r="29" spans="1:9" ht="22.5" customHeight="1">
      <c r="A29" s="34">
        <f>'Tesco SORs'!A26</f>
        <v>0</v>
      </c>
      <c r="B29" s="242">
        <f>'Tesco SORs'!B26</f>
        <v>0</v>
      </c>
      <c r="C29" s="243"/>
      <c r="D29" s="34">
        <f>'Tesco SORs'!C26</f>
        <v>0</v>
      </c>
      <c r="E29" s="58"/>
      <c r="F29" s="63"/>
      <c r="G29" s="65"/>
      <c r="H29" s="63"/>
      <c r="I29" s="60"/>
    </row>
    <row r="30" spans="1:9" ht="22.5" customHeight="1">
      <c r="A30" s="34">
        <f>'Tesco SORs'!A27</f>
        <v>0</v>
      </c>
      <c r="B30" s="242">
        <f>'Tesco SORs'!B27</f>
        <v>0</v>
      </c>
      <c r="C30" s="243"/>
      <c r="D30" s="35">
        <f>'Tesco SORs'!C27</f>
        <v>0</v>
      </c>
      <c r="E30" s="58"/>
      <c r="F30" s="63"/>
      <c r="G30" s="65"/>
      <c r="H30" s="63"/>
      <c r="I30" s="60"/>
    </row>
    <row r="31" spans="1:9" ht="22.5" customHeight="1">
      <c r="A31" s="34">
        <f>'Tesco SORs'!A28</f>
        <v>0</v>
      </c>
      <c r="B31" s="242">
        <f>'Tesco SORs'!B28</f>
        <v>0</v>
      </c>
      <c r="C31" s="243"/>
      <c r="D31" s="34">
        <f>'Tesco SORs'!C28</f>
        <v>0</v>
      </c>
      <c r="E31" s="58"/>
      <c r="F31" s="63"/>
      <c r="G31" s="65"/>
      <c r="H31" s="63"/>
      <c r="I31" s="60"/>
    </row>
    <row r="32" spans="1:9" ht="22.5" customHeight="1">
      <c r="A32" s="34">
        <f>'Tesco SORs'!A29</f>
        <v>0</v>
      </c>
      <c r="B32" s="242">
        <f>'Tesco SORs'!B29</f>
        <v>0</v>
      </c>
      <c r="C32" s="243"/>
      <c r="D32" s="35">
        <f>'Tesco SORs'!C29</f>
        <v>0</v>
      </c>
      <c r="E32" s="58"/>
      <c r="F32" s="63"/>
      <c r="G32" s="65"/>
      <c r="H32" s="63"/>
      <c r="I32" s="60"/>
    </row>
    <row r="33" spans="1:9" ht="22.5" customHeight="1">
      <c r="A33" s="34">
        <f>'Tesco SORs'!A30</f>
        <v>0</v>
      </c>
      <c r="B33" s="242">
        <f>'Tesco SORs'!B30</f>
        <v>0</v>
      </c>
      <c r="C33" s="243"/>
      <c r="D33" s="34">
        <f>'Tesco SORs'!C30</f>
        <v>0</v>
      </c>
      <c r="E33" s="58"/>
      <c r="F33" s="63"/>
      <c r="G33" s="65"/>
      <c r="H33" s="63"/>
      <c r="I33" s="60"/>
    </row>
    <row r="34" spans="1:9" ht="22.5" customHeight="1">
      <c r="A34" s="34">
        <f>'Tesco SORs'!A31</f>
        <v>0</v>
      </c>
      <c r="B34" s="242">
        <f>'Tesco SORs'!B31</f>
        <v>0</v>
      </c>
      <c r="C34" s="243"/>
      <c r="D34" s="35">
        <f>'Tesco SORs'!C31</f>
        <v>0</v>
      </c>
      <c r="E34" s="58"/>
      <c r="F34" s="63"/>
      <c r="G34" s="65"/>
      <c r="H34" s="63"/>
      <c r="I34" s="60"/>
    </row>
    <row r="35" spans="1:9" ht="22.5" customHeight="1">
      <c r="A35" s="34">
        <f>'Tesco SORs'!A32</f>
        <v>0</v>
      </c>
      <c r="B35" s="242">
        <f>'Tesco SORs'!B32</f>
        <v>0</v>
      </c>
      <c r="C35" s="243"/>
      <c r="D35" s="34">
        <f>'Tesco SORs'!C32</f>
        <v>0</v>
      </c>
      <c r="E35" s="58"/>
      <c r="F35" s="63"/>
      <c r="G35" s="65"/>
      <c r="H35" s="63"/>
      <c r="I35" s="60"/>
    </row>
    <row r="36" spans="1:9" ht="22.5" customHeight="1">
      <c r="A36" s="98">
        <f>'Tesco SORs'!A33</f>
        <v>0</v>
      </c>
      <c r="B36" s="244">
        <f>'Tesco SORs'!B33</f>
        <v>0</v>
      </c>
      <c r="C36" s="245"/>
      <c r="D36" s="99">
        <f>'Tesco SORs'!C33</f>
        <v>0</v>
      </c>
      <c r="E36" s="100"/>
      <c r="F36" s="101"/>
      <c r="G36" s="102"/>
      <c r="H36" s="101"/>
      <c r="I36" s="103"/>
    </row>
    <row r="37" spans="1:9" ht="22.5" customHeight="1">
      <c r="A37" s="107" t="s">
        <v>78</v>
      </c>
      <c r="B37" s="105"/>
      <c r="C37" s="106"/>
      <c r="D37" s="104"/>
      <c r="E37" s="104"/>
      <c r="F37" s="104"/>
      <c r="G37" s="104"/>
      <c r="H37" s="104"/>
      <c r="I37" s="104"/>
    </row>
  </sheetData>
  <mergeCells count="38">
    <mergeCell ref="B4:C4"/>
    <mergeCell ref="A1:B1"/>
    <mergeCell ref="D1:E1"/>
    <mergeCell ref="F1:G1"/>
    <mergeCell ref="H1:I1"/>
    <mergeCell ref="B3:C3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28:C28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35:C35"/>
    <mergeCell ref="B36:C36"/>
    <mergeCell ref="B29:C29"/>
    <mergeCell ref="B30:C30"/>
    <mergeCell ref="B31:C31"/>
    <mergeCell ref="B32:C32"/>
    <mergeCell ref="B33:C33"/>
    <mergeCell ref="B34:C34"/>
  </mergeCells>
  <conditionalFormatting sqref="A4:D37">
    <cfRule type="cellIs" dxfId="20" priority="5" operator="equal">
      <formula>0</formula>
    </cfRule>
  </conditionalFormatting>
  <conditionalFormatting sqref="C1">
    <cfRule type="containsText" dxfId="19" priority="4" operator="containsText" text="DATE">
      <formula>NOT(ISERROR(SEARCH("DATE",C1)))</formula>
    </cfRule>
  </conditionalFormatting>
  <conditionalFormatting sqref="C1:I1">
    <cfRule type="containsBlanks" dxfId="18" priority="2">
      <formula>LEN(TRIM(C1))=0</formula>
    </cfRule>
  </conditionalFormatting>
  <conditionalFormatting sqref="D1:I1">
    <cfRule type="containsText" dxfId="17" priority="1" operator="containsText" text="SOR Number">
      <formula>NOT(ISERROR(SEARCH("SOR Number",D1)))</formula>
    </cfRule>
  </conditionalFormatting>
  <conditionalFormatting sqref="F4:G37">
    <cfRule type="cellIs" dxfId="16" priority="7" operator="equal">
      <formula>"TRUE"</formula>
    </cfRule>
  </conditionalFormatting>
  <conditionalFormatting sqref="H4:H37">
    <cfRule type="cellIs" dxfId="15" priority="6" operator="greaterThan">
      <formula>0</formula>
    </cfRule>
  </conditionalFormatting>
  <conditionalFormatting sqref="I4:I37">
    <cfRule type="cellIs" dxfId="14" priority="8" operator="greaterThan">
      <formula>0</formula>
    </cfRule>
  </conditionalFormatting>
  <pageMargins left="0.25" right="0.25" top="0.75" bottom="0.75" header="0.3" footer="0.3"/>
  <pageSetup paperSize="9" scale="7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1D41-BB30-46FA-B2F4-921E4AB27FCC}">
  <sheetPr>
    <tabColor rgb="FFA4C2F4"/>
    <outlinePr summaryBelow="0" summaryRight="0"/>
  </sheetPr>
  <dimension ref="A1:AB68"/>
  <sheetViews>
    <sheetView workbookViewId="0">
      <selection activeCell="C6" sqref="C6"/>
    </sheetView>
  </sheetViews>
  <sheetFormatPr defaultColWidth="12.5703125" defaultRowHeight="15.75" customHeight="1"/>
  <cols>
    <col min="1" max="4" width="12.5703125" style="114"/>
    <col min="5" max="28" width="12.5703125" style="115"/>
    <col min="29" max="16384" width="12.5703125" style="114"/>
  </cols>
  <sheetData>
    <row r="1" spans="1:4" ht="15.75" customHeight="1">
      <c r="A1" s="169"/>
      <c r="B1" s="119"/>
      <c r="C1" s="119"/>
      <c r="D1" s="119"/>
    </row>
    <row r="2" spans="1:4" ht="15.75" customHeight="1">
      <c r="A2" s="119"/>
      <c r="B2" s="119"/>
      <c r="C2" s="119"/>
      <c r="D2" s="119"/>
    </row>
    <row r="3" spans="1:4" ht="15.75" customHeight="1">
      <c r="A3" s="119"/>
      <c r="B3" s="119"/>
      <c r="C3" s="119"/>
      <c r="D3" s="119"/>
    </row>
    <row r="4" spans="1:4" ht="15.75" customHeight="1">
      <c r="A4" s="119"/>
      <c r="B4" s="119"/>
      <c r="C4" s="119"/>
      <c r="D4" s="119"/>
    </row>
    <row r="5" spans="1:4" ht="15.75" customHeight="1">
      <c r="A5" s="119"/>
      <c r="B5" s="119"/>
      <c r="C5" s="119"/>
      <c r="D5" s="119"/>
    </row>
    <row r="6" spans="1:4" ht="15.75" customHeight="1">
      <c r="A6" s="119"/>
      <c r="B6" s="119"/>
      <c r="C6" s="119"/>
      <c r="D6" s="119"/>
    </row>
    <row r="7" spans="1:4" ht="15.75" customHeight="1">
      <c r="A7" s="119"/>
      <c r="B7" s="119"/>
      <c r="C7" s="119"/>
      <c r="D7" s="119"/>
    </row>
    <row r="8" spans="1:4" ht="15.75" customHeight="1">
      <c r="A8" s="119"/>
      <c r="B8" s="119"/>
      <c r="C8" s="119"/>
      <c r="D8" s="119"/>
    </row>
    <row r="9" spans="1:4" ht="15.75" customHeight="1">
      <c r="A9" s="119"/>
      <c r="B9" s="119"/>
      <c r="C9" s="119"/>
      <c r="D9" s="119"/>
    </row>
    <row r="10" spans="1:4" ht="15.75" customHeight="1">
      <c r="A10" s="119"/>
      <c r="B10" s="119"/>
      <c r="C10" s="119"/>
      <c r="D10" s="119"/>
    </row>
    <row r="11" spans="1:4" ht="15.75" customHeight="1">
      <c r="A11" s="119"/>
      <c r="B11" s="119"/>
      <c r="C11" s="119"/>
      <c r="D11" s="119"/>
    </row>
    <row r="12" spans="1:4" ht="15.75" customHeight="1">
      <c r="A12" s="119"/>
      <c r="B12" s="119"/>
      <c r="C12" s="119"/>
      <c r="D12" s="119"/>
    </row>
    <row r="13" spans="1:4" ht="15.75" customHeight="1">
      <c r="A13" s="119"/>
      <c r="B13" s="119"/>
      <c r="C13" s="119"/>
      <c r="D13" s="119"/>
    </row>
    <row r="14" spans="1:4" ht="15.75" customHeight="1">
      <c r="A14" s="119"/>
      <c r="B14" s="119"/>
      <c r="C14" s="119"/>
      <c r="D14" s="119"/>
    </row>
    <row r="15" spans="1:4" ht="15.75" customHeight="1">
      <c r="A15" s="119"/>
      <c r="B15" s="119"/>
      <c r="C15" s="119"/>
      <c r="D15" s="119"/>
    </row>
    <row r="16" spans="1:4" ht="15.75" customHeight="1">
      <c r="A16" s="119"/>
      <c r="B16" s="119"/>
      <c r="C16" s="119"/>
      <c r="D16" s="119"/>
    </row>
    <row r="17" spans="1:4" ht="15.75" customHeight="1">
      <c r="A17" s="119"/>
      <c r="B17" s="119"/>
      <c r="C17" s="119"/>
      <c r="D17" s="119"/>
    </row>
    <row r="18" spans="1:4" ht="15.75" customHeight="1">
      <c r="A18" s="119"/>
      <c r="B18" s="119"/>
      <c r="C18" s="119"/>
      <c r="D18" s="119"/>
    </row>
    <row r="19" spans="1:4" ht="15.75" customHeight="1">
      <c r="A19" s="119"/>
      <c r="B19" s="119"/>
      <c r="C19" s="119"/>
      <c r="D19" s="119"/>
    </row>
    <row r="20" spans="1:4" ht="15.75" customHeight="1">
      <c r="A20" s="119"/>
      <c r="B20" s="119"/>
      <c r="C20" s="119"/>
      <c r="D20" s="119"/>
    </row>
    <row r="21" spans="1:4" ht="15.75" customHeight="1">
      <c r="A21" s="119"/>
      <c r="B21" s="119"/>
      <c r="C21" s="119"/>
      <c r="D21" s="119"/>
    </row>
    <row r="22" spans="1:4" ht="15.75" customHeight="1">
      <c r="A22" s="119"/>
      <c r="B22" s="119"/>
      <c r="C22" s="119"/>
      <c r="D22" s="119"/>
    </row>
    <row r="23" spans="1:4" ht="15.75" customHeight="1">
      <c r="A23" s="119"/>
      <c r="B23" s="119"/>
      <c r="C23" s="119"/>
      <c r="D23" s="119"/>
    </row>
    <row r="24" spans="1:4" ht="15.75" customHeight="1">
      <c r="A24" s="119"/>
      <c r="B24" s="119"/>
      <c r="C24" s="119"/>
      <c r="D24" s="119"/>
    </row>
    <row r="25" spans="1:4" ht="15.75" customHeight="1">
      <c r="A25" s="119"/>
      <c r="B25" s="119"/>
      <c r="C25" s="119"/>
      <c r="D25" s="119"/>
    </row>
    <row r="26" spans="1:4" ht="15.75" customHeight="1">
      <c r="A26" s="119"/>
      <c r="B26" s="119"/>
      <c r="C26" s="119"/>
      <c r="D26" s="119"/>
    </row>
    <row r="27" spans="1:4" ht="15.75" customHeight="1">
      <c r="A27" s="119"/>
      <c r="B27" s="119"/>
      <c r="C27" s="119"/>
      <c r="D27" s="119"/>
    </row>
    <row r="28" spans="1:4" ht="15.75" customHeight="1">
      <c r="A28" s="120"/>
      <c r="B28" s="120"/>
      <c r="C28" s="120"/>
      <c r="D28" s="119"/>
    </row>
    <row r="29" spans="1:4" ht="15.75" customHeight="1">
      <c r="A29" s="120"/>
      <c r="B29" s="120"/>
      <c r="C29" s="120"/>
      <c r="D29" s="119"/>
    </row>
    <row r="30" spans="1:4" ht="15.75" customHeight="1">
      <c r="A30" s="120"/>
      <c r="B30" s="120"/>
      <c r="C30" s="120"/>
      <c r="D30" s="119"/>
    </row>
    <row r="31" spans="1:4" ht="15.75" customHeight="1">
      <c r="A31" s="120"/>
      <c r="B31" s="120"/>
      <c r="C31" s="120"/>
      <c r="D31" s="119"/>
    </row>
    <row r="32" spans="1:4" ht="15.75" customHeight="1">
      <c r="A32" s="120"/>
      <c r="B32" s="120"/>
      <c r="C32" s="120"/>
      <c r="D32" s="119"/>
    </row>
    <row r="33" spans="1:4" ht="15.75" customHeight="1">
      <c r="A33" s="116"/>
      <c r="B33" s="117"/>
      <c r="C33" s="118"/>
      <c r="D33" s="118"/>
    </row>
    <row r="34" spans="1:4" ht="15.75" customHeight="1">
      <c r="A34" s="116"/>
      <c r="B34" s="117"/>
      <c r="C34" s="116"/>
      <c r="D34" s="116"/>
    </row>
    <row r="35" spans="1:4" ht="15.75" customHeight="1">
      <c r="A35" s="116"/>
      <c r="B35" s="117"/>
      <c r="C35" s="118"/>
      <c r="D35" s="118"/>
    </row>
    <row r="36" spans="1:4" ht="15.75" customHeight="1">
      <c r="A36" s="116"/>
      <c r="B36" s="117"/>
      <c r="C36" s="118"/>
      <c r="D36" s="118"/>
    </row>
    <row r="37" spans="1:4" ht="15.75" customHeight="1">
      <c r="A37" s="116"/>
      <c r="B37" s="117"/>
      <c r="C37" s="118"/>
      <c r="D37" s="118"/>
    </row>
    <row r="38" spans="1:4" ht="15.75" customHeight="1">
      <c r="A38" s="116"/>
      <c r="B38" s="117"/>
      <c r="C38" s="118"/>
      <c r="D38" s="118"/>
    </row>
    <row r="39" spans="1:4" ht="15.75" customHeight="1">
      <c r="A39" s="116"/>
      <c r="B39" s="117"/>
      <c r="C39" s="118"/>
      <c r="D39" s="118"/>
    </row>
    <row r="40" spans="1:4" ht="15.75" customHeight="1">
      <c r="A40" s="116"/>
      <c r="B40" s="117"/>
      <c r="C40" s="118"/>
      <c r="D40" s="118"/>
    </row>
    <row r="41" spans="1:4" ht="15.75" customHeight="1">
      <c r="A41" s="116"/>
      <c r="B41" s="117"/>
      <c r="C41" s="118"/>
      <c r="D41" s="118"/>
    </row>
    <row r="42" spans="1:4" ht="15.75" customHeight="1">
      <c r="A42" s="116"/>
      <c r="B42" s="117"/>
      <c r="C42" s="118"/>
      <c r="D42" s="118"/>
    </row>
    <row r="43" spans="1:4" ht="15.75" customHeight="1">
      <c r="A43" s="116"/>
      <c r="B43" s="117"/>
      <c r="C43" s="118"/>
      <c r="D43" s="118"/>
    </row>
    <row r="44" spans="1:4" ht="15.75" customHeight="1">
      <c r="A44" s="116"/>
      <c r="B44" s="117"/>
      <c r="C44" s="118"/>
      <c r="D44" s="118"/>
    </row>
    <row r="45" spans="1:4" ht="15.75" customHeight="1">
      <c r="A45" s="116"/>
      <c r="B45" s="117"/>
      <c r="C45" s="118"/>
      <c r="D45" s="118"/>
    </row>
    <row r="46" spans="1:4" ht="15.75" customHeight="1">
      <c r="A46" s="116"/>
      <c r="B46" s="117"/>
      <c r="C46" s="118"/>
      <c r="D46" s="118"/>
    </row>
    <row r="47" spans="1:4" ht="15.75" customHeight="1">
      <c r="A47" s="116"/>
      <c r="B47" s="117"/>
      <c r="C47" s="118"/>
      <c r="D47" s="118"/>
    </row>
    <row r="48" spans="1:4" ht="15.75" customHeight="1">
      <c r="A48" s="116"/>
      <c r="B48" s="117"/>
      <c r="C48" s="118"/>
      <c r="D48" s="118"/>
    </row>
    <row r="49" spans="1:4" ht="15.75" customHeight="1">
      <c r="A49" s="116"/>
      <c r="B49" s="117"/>
      <c r="C49" s="118"/>
      <c r="D49" s="118"/>
    </row>
    <row r="50" spans="1:4" ht="15.75" customHeight="1">
      <c r="A50" s="116"/>
      <c r="B50" s="117"/>
      <c r="C50" s="118"/>
      <c r="D50" s="118"/>
    </row>
    <row r="51" spans="1:4" ht="15.75" customHeight="1">
      <c r="A51" s="116"/>
      <c r="B51" s="117"/>
      <c r="C51" s="118"/>
      <c r="D51" s="118"/>
    </row>
    <row r="52" spans="1:4" ht="15.75" customHeight="1">
      <c r="A52" s="116"/>
      <c r="B52" s="117"/>
      <c r="C52" s="118"/>
      <c r="D52" s="118"/>
    </row>
    <row r="53" spans="1:4" ht="15.75" customHeight="1">
      <c r="A53" s="116"/>
      <c r="B53" s="117"/>
      <c r="C53" s="118"/>
      <c r="D53" s="118"/>
    </row>
    <row r="54" spans="1:4" ht="15.75" customHeight="1">
      <c r="A54" s="116"/>
      <c r="B54" s="117"/>
      <c r="C54" s="118"/>
      <c r="D54" s="118"/>
    </row>
    <row r="55" spans="1:4" ht="29.25">
      <c r="A55" s="116"/>
      <c r="B55" s="117"/>
      <c r="C55" s="118"/>
      <c r="D55" s="118"/>
    </row>
    <row r="56" spans="1:4" ht="29.25">
      <c r="A56" s="116"/>
      <c r="B56" s="117"/>
      <c r="C56" s="118"/>
      <c r="D56" s="118"/>
    </row>
    <row r="57" spans="1:4" ht="29.25">
      <c r="A57" s="116"/>
      <c r="B57" s="117"/>
      <c r="C57" s="118"/>
      <c r="D57" s="118"/>
    </row>
    <row r="58" spans="1:4" ht="29.25">
      <c r="A58" s="116"/>
      <c r="B58" s="117"/>
      <c r="C58" s="118"/>
      <c r="D58" s="118"/>
    </row>
    <row r="59" spans="1:4" ht="29.25">
      <c r="A59" s="116"/>
      <c r="B59" s="117"/>
      <c r="C59" s="118"/>
      <c r="D59" s="118"/>
    </row>
    <row r="60" spans="1:4" ht="29.25">
      <c r="A60" s="116"/>
      <c r="B60" s="117"/>
      <c r="C60" s="118"/>
      <c r="D60" s="118"/>
    </row>
    <row r="61" spans="1:4" ht="29.25">
      <c r="A61" s="116"/>
      <c r="B61" s="117"/>
      <c r="C61" s="118"/>
      <c r="D61" s="118"/>
    </row>
    <row r="62" spans="1:4" ht="29.25">
      <c r="A62" s="116"/>
      <c r="B62" s="117"/>
      <c r="C62" s="118"/>
      <c r="D62" s="118"/>
    </row>
    <row r="63" spans="1:4" ht="29.25">
      <c r="A63" s="116"/>
      <c r="B63" s="117"/>
      <c r="C63" s="118"/>
      <c r="D63" s="118"/>
    </row>
    <row r="64" spans="1:4" ht="29.25">
      <c r="A64" s="116"/>
      <c r="B64" s="117"/>
      <c r="C64" s="118"/>
      <c r="D64" s="118"/>
    </row>
    <row r="65" spans="1:4" ht="29.25">
      <c r="A65" s="116"/>
      <c r="B65" s="117"/>
      <c r="C65" s="118"/>
      <c r="D65" s="118"/>
    </row>
    <row r="66" spans="1:4" ht="29.25">
      <c r="A66" s="116"/>
      <c r="B66" s="117"/>
      <c r="C66" s="118"/>
      <c r="D66" s="118"/>
    </row>
    <row r="67" spans="1:4" ht="29.25">
      <c r="A67" s="116"/>
      <c r="B67" s="117"/>
      <c r="C67" s="118"/>
      <c r="D67" s="118"/>
    </row>
    <row r="68" spans="1:4" ht="18">
      <c r="A68" s="116"/>
      <c r="B68" s="117"/>
      <c r="C68" s="116"/>
      <c r="D68" s="1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Lidl</vt:lpstr>
      <vt:lpstr>Lidl SORs</vt:lpstr>
      <vt:lpstr>Aldi</vt:lpstr>
      <vt:lpstr>Aldi SORs</vt:lpstr>
      <vt:lpstr>Aldi PULL FORWARD</vt:lpstr>
      <vt:lpstr>Aldi DISPATCH</vt:lpstr>
      <vt:lpstr>Tesco</vt:lpstr>
      <vt:lpstr>Tesco SORs</vt:lpstr>
      <vt:lpstr>Tesco!Print_Area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Gazdic</dc:creator>
  <cp:lastModifiedBy>Freshways Dispatch</cp:lastModifiedBy>
  <cp:lastPrinted>2023-07-25T07:05:50Z</cp:lastPrinted>
  <dcterms:created xsi:type="dcterms:W3CDTF">2022-07-27T03:06:52Z</dcterms:created>
  <dcterms:modified xsi:type="dcterms:W3CDTF">2023-08-31T17:39:13Z</dcterms:modified>
</cp:coreProperties>
</file>