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https://d.docs.live.net/987c77f191fa188d/School/Metabolic Engineering/Case study ME 2023 part 1/Case study deel 2/"/>
    </mc:Choice>
  </mc:AlternateContent>
  <xr:revisionPtr revIDLastSave="61" documentId="13_ncr:1_{1F2822E7-D4B4-4BD2-8109-08DCBD0F99F9}" xr6:coauthVersionLast="47" xr6:coauthVersionMax="47" xr10:uidLastSave="{AA966A37-DE28-4C93-9C9A-8F3C0FCAABF2}"/>
  <bookViews>
    <workbookView xWindow="-28920" yWindow="-120" windowWidth="29040" windowHeight="15720" firstSheet="8" activeTab="9" xr2:uid="{00000000-000D-0000-FFFF-FFFF00000000}"/>
  </bookViews>
  <sheets>
    <sheet name="Vraag1" sheetId="1" r:id="rId1"/>
    <sheet name="Vraag 4" sheetId="13" r:id="rId2"/>
    <sheet name="Vraag4_alt" sheetId="12" r:id="rId3"/>
    <sheet name="Vraag5" sheetId="4" r:id="rId4"/>
    <sheet name="Vraag6b" sheetId="5" r:id="rId5"/>
    <sheet name="Vraag6d" sheetId="7" r:id="rId6"/>
    <sheet name="Vraag6e" sheetId="6" r:id="rId7"/>
    <sheet name="Vraag7a" sheetId="8" r:id="rId8"/>
    <sheet name="Vraag7e" sheetId="10" r:id="rId9"/>
    <sheet name="Vraag7f" sheetId="11" r:id="rId10"/>
  </sheets>
  <definedNames>
    <definedName name="solver_adj" localSheetId="5" hidden="1">Vraag6d!#REF!</definedName>
    <definedName name="solver_adj" localSheetId="6" hidden="1">Vraag6e!$O$2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2</definedName>
    <definedName name="solver_neg" localSheetId="6" hidden="1">2</definedName>
    <definedName name="solver_nod" localSheetId="5" hidden="1">2147483647</definedName>
    <definedName name="solver_nod" localSheetId="6" hidden="1">2147483647</definedName>
    <definedName name="solver_num" localSheetId="5" hidden="1">0</definedName>
    <definedName name="solver_num" localSheetId="6" hidden="1">0</definedName>
    <definedName name="solver_nwt" localSheetId="5" hidden="1">1</definedName>
    <definedName name="solver_nwt" localSheetId="6" hidden="1">1</definedName>
    <definedName name="solver_opt" localSheetId="5" hidden="1">Vraag6d!$F$13</definedName>
    <definedName name="solver_opt" localSheetId="6" hidden="1">Vraag6e!$Q$13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3</definedName>
    <definedName name="solver_typ" localSheetId="6" hidden="1">3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2" i="11"/>
  <c r="G2" i="11"/>
  <c r="F2" i="11"/>
  <c r="E2" i="11"/>
  <c r="D24" i="11"/>
  <c r="D23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H4" i="10" s="1"/>
  <c r="E21" i="10"/>
  <c r="E22" i="10"/>
  <c r="E23" i="10"/>
  <c r="E24" i="10"/>
  <c r="E25" i="10"/>
  <c r="E26" i="10"/>
  <c r="E27" i="10"/>
  <c r="E28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L4" i="10" s="1"/>
  <c r="D21" i="10"/>
  <c r="D22" i="10"/>
  <c r="D23" i="10"/>
  <c r="D24" i="10"/>
  <c r="D25" i="10"/>
  <c r="D26" i="10"/>
  <c r="D27" i="10"/>
  <c r="D28" i="10"/>
  <c r="D2" i="10"/>
  <c r="F2" i="6" l="1"/>
  <c r="E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G2" i="6" s="1"/>
  <c r="F22" i="6"/>
  <c r="F23" i="6"/>
  <c r="F24" i="6"/>
  <c r="F25" i="6"/>
  <c r="F26" i="6"/>
  <c r="F27" i="6"/>
  <c r="F28" i="6"/>
  <c r="F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H2" i="6" s="1"/>
  <c r="E22" i="6"/>
  <c r="E23" i="6"/>
  <c r="E24" i="6"/>
  <c r="E25" i="6"/>
  <c r="E26" i="6"/>
  <c r="E27" i="6"/>
  <c r="E28" i="6"/>
  <c r="E29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L5" i="4" s="1"/>
  <c r="E2" i="4"/>
  <c r="D4" i="1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G5" i="13" l="1"/>
</calcChain>
</file>

<file path=xl/sharedStrings.xml><?xml version="1.0" encoding="utf-8"?>
<sst xmlns="http://schemas.openxmlformats.org/spreadsheetml/2006/main" count="430" uniqueCount="98">
  <si>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</si>
  <si>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</si>
  <si>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</si>
  <si>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</si>
  <si>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</si>
  <si>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</si>
  <si>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</si>
  <si>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</si>
  <si>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</si>
  <si>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</si>
  <si>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</si>
  <si>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</si>
  <si>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</si>
  <si>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</si>
  <si>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</si>
  <si>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</si>
  <si>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</si>
  <si>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qs</t>
  </si>
  <si>
    <t>qH</t>
  </si>
  <si>
    <t>qH20</t>
  </si>
  <si>
    <t>qCO2</t>
  </si>
  <si>
    <t>qO2</t>
  </si>
  <si>
    <t>qNH4</t>
  </si>
  <si>
    <t>µ</t>
  </si>
  <si>
    <t>qPD</t>
  </si>
  <si>
    <t>dglucin</t>
  </si>
  <si>
    <t>dglucout</t>
  </si>
  <si>
    <t>dG6P</t>
  </si>
  <si>
    <t>dFBP</t>
  </si>
  <si>
    <t>dDHAP</t>
  </si>
  <si>
    <t>d13PDin</t>
  </si>
  <si>
    <t>d13PDout</t>
  </si>
  <si>
    <t>dGAP</t>
  </si>
  <si>
    <t>d13dPG</t>
  </si>
  <si>
    <t>dPEP</t>
  </si>
  <si>
    <t>dPYR</t>
  </si>
  <si>
    <t>dACCOA</t>
  </si>
  <si>
    <t>dCO2</t>
  </si>
  <si>
    <t>dO2</t>
  </si>
  <si>
    <t>dHin</t>
  </si>
  <si>
    <t>dHout</t>
  </si>
  <si>
    <t>dH20</t>
  </si>
  <si>
    <t>dNH4</t>
  </si>
  <si>
    <t>dbiomass</t>
  </si>
  <si>
    <t>dATP</t>
  </si>
  <si>
    <t>dNADH</t>
  </si>
  <si>
    <t>dNADPH</t>
  </si>
  <si>
    <t>dFADH2</t>
  </si>
  <si>
    <t>oplossing</t>
  </si>
  <si>
    <t>/uur</t>
  </si>
  <si>
    <t>molP/x/uur</t>
  </si>
  <si>
    <t>yield (qPD/qS)</t>
  </si>
  <si>
    <t>molP/molS</t>
  </si>
  <si>
    <t>qS</t>
  </si>
  <si>
    <t>GLUCout</t>
  </si>
  <si>
    <t>O2</t>
  </si>
  <si>
    <t>CO2</t>
  </si>
  <si>
    <t>H2O</t>
  </si>
  <si>
    <t>H+out</t>
  </si>
  <si>
    <t>NH4</t>
  </si>
  <si>
    <t>Biom</t>
  </si>
  <si>
    <t>13PDout</t>
  </si>
  <si>
    <t>qDP=0 en µ=0,1</t>
  </si>
  <si>
    <t>qDP=0,05 en µ=0</t>
  </si>
  <si>
    <t>Maximale Yield  biomassa</t>
  </si>
  <si>
    <t>Maximale Yield  1,3PD</t>
  </si>
  <si>
    <t>qp</t>
  </si>
  <si>
    <t>molP/Molx/uur</t>
  </si>
  <si>
    <t>Yield</t>
  </si>
  <si>
    <t>molx/molS</t>
  </si>
  <si>
    <t>mol13PD/molS</t>
  </si>
  <si>
    <t>v18</t>
  </si>
  <si>
    <t>v19</t>
  </si>
  <si>
    <t>qMZ</t>
  </si>
  <si>
    <t>dmier_uit</t>
  </si>
  <si>
    <t>dmier_in</t>
  </si>
  <si>
    <t>q13PD</t>
  </si>
  <si>
    <t>oplossing qMZ1</t>
  </si>
  <si>
    <t>oplossing qMZ2</t>
  </si>
  <si>
    <t>oplossing qMZ3</t>
  </si>
  <si>
    <t>oplossing qMZ4</t>
  </si>
  <si>
    <t>/h</t>
  </si>
  <si>
    <t>molP/molX/h</t>
  </si>
  <si>
    <t>qMZ1</t>
  </si>
  <si>
    <t>MolMZ/molX/h</t>
  </si>
  <si>
    <t>qMZ2</t>
  </si>
  <si>
    <t>qMZ3</t>
  </si>
  <si>
    <t>qMZ4</t>
  </si>
  <si>
    <r>
      <t xml:space="preserve">Oplossing  </t>
    </r>
    <r>
      <rPr>
        <b/>
        <sz val="11"/>
        <color theme="1"/>
        <rFont val="Calibri"/>
        <family val="2"/>
      </rPr>
      <t>μ=0</t>
    </r>
    <r>
      <rPr>
        <b/>
        <sz val="11"/>
        <color theme="1"/>
        <rFont val="Calibri"/>
        <family val="2"/>
        <scheme val="minor"/>
      </rPr>
      <t xml:space="preserve"> , qp=0,05</t>
    </r>
  </si>
  <si>
    <t>Oplossing  μ=0,1 , qp=0</t>
  </si>
  <si>
    <t>Yield  biomassa</t>
  </si>
  <si>
    <t>Yield  product</t>
  </si>
  <si>
    <t>μ</t>
  </si>
  <si>
    <t xml:space="preserve">Yield product op O2 </t>
  </si>
  <si>
    <t>Yield Product op CO2</t>
  </si>
  <si>
    <t>Yield Biomassa op O2</t>
  </si>
  <si>
    <t>Yield Biomassa op CO2</t>
  </si>
  <si>
    <t xml:space="preserve">In vergelijking met vraag 5 zijn de totale termen van qCO2 en qO2 groter in het geval dat er biomassa wordt gevormd, dit resulteerd in een lagere yield van biomassa en product (waarbij µ en qp gelijk zijn gebleven aan vraag 5) op koolstofdioxide en zuurstof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</si>
</sst>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zoomScaleNormal="100" workbookViewId="0">
      <selection activeCell="K30" sqref="K30"/>
    </sheetView>
  </sheetViews>
  <sheetFormatPr defaultColWidth="9.140625" defaultRowHeight="15"/>
  <cols>
    <col min="1" max="1" width="11.42578125" style="13" customWidth="1"/>
    <col min="2" max="16384" width="9.140625" style="13"/>
  </cols>
  <sheetData>
    <row r="1" spans="1:26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</row>
    <row r="2" spans="1:26">
      <c r="A2" s="14" t="s">
        <v>25</v>
      </c>
      <c r="B2" s="13">
        <v>-1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1</v>
      </c>
      <c r="P2" s="13">
        <v>0</v>
      </c>
      <c r="Q2" s="13">
        <v>0</v>
      </c>
      <c r="R2" s="13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</row>
    <row r="3" spans="1:26">
      <c r="A3" s="14" t="s">
        <v>26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-1</v>
      </c>
      <c r="P3" s="13">
        <v>0</v>
      </c>
      <c r="Q3" s="13">
        <v>0</v>
      </c>
      <c r="R3" s="13">
        <v>0</v>
      </c>
      <c r="S3" s="17">
        <v>-1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</row>
    <row r="4" spans="1:26">
      <c r="A4" s="14" t="s">
        <v>27</v>
      </c>
      <c r="B4" s="13">
        <v>1</v>
      </c>
      <c r="C4" s="13">
        <v>-1</v>
      </c>
      <c r="D4" s="13">
        <v>-1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-0.17499999999999999</v>
      </c>
      <c r="R4" s="13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</row>
    <row r="5" spans="1:26">
      <c r="A5" s="14" t="s">
        <v>28</v>
      </c>
      <c r="B5" s="13">
        <v>0</v>
      </c>
      <c r="C5" s="13">
        <v>0</v>
      </c>
      <c r="D5" s="13">
        <v>1</v>
      </c>
      <c r="E5" s="13">
        <v>-1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</row>
    <row r="6" spans="1:26">
      <c r="A6" s="14" t="s">
        <v>29</v>
      </c>
      <c r="B6" s="13">
        <v>0</v>
      </c>
      <c r="C6" s="13">
        <v>0</v>
      </c>
      <c r="D6" s="13">
        <v>0</v>
      </c>
      <c r="E6" s="13">
        <v>1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-1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</row>
    <row r="7" spans="1:26">
      <c r="A7" s="14" t="s">
        <v>30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-1</v>
      </c>
      <c r="O7" s="13">
        <v>0</v>
      </c>
      <c r="P7" s="13">
        <v>0</v>
      </c>
      <c r="Q7" s="13">
        <v>0</v>
      </c>
      <c r="R7" s="13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</row>
    <row r="8" spans="1:26" ht="15" customHeight="1">
      <c r="A8" s="14" t="s">
        <v>31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-1</v>
      </c>
    </row>
    <row r="9" spans="1:26">
      <c r="A9" s="14" t="s">
        <v>32</v>
      </c>
      <c r="B9" s="13">
        <v>0</v>
      </c>
      <c r="C9" s="13">
        <v>0</v>
      </c>
      <c r="D9" s="13">
        <v>0</v>
      </c>
      <c r="E9" s="13">
        <v>1</v>
      </c>
      <c r="F9" s="13">
        <v>-1</v>
      </c>
      <c r="G9" s="13">
        <v>-1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</row>
    <row r="10" spans="1:26">
      <c r="A10" s="14" t="s">
        <v>33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1</v>
      </c>
      <c r="H10" s="13">
        <v>-1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</row>
    <row r="11" spans="1:26">
      <c r="A11" s="14" t="s">
        <v>34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-1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</row>
    <row r="12" spans="1:26">
      <c r="A12" s="14" t="s">
        <v>35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-1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</row>
    <row r="13" spans="1:26">
      <c r="A13" s="14" t="s">
        <v>36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-1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</row>
    <row r="14" spans="1:26">
      <c r="A14" s="14" t="s">
        <v>37</v>
      </c>
      <c r="B14" s="13">
        <v>0</v>
      </c>
      <c r="C14" s="13">
        <v>6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2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0.05</v>
      </c>
      <c r="R14" s="13">
        <v>0</v>
      </c>
      <c r="S14" s="17">
        <v>0</v>
      </c>
      <c r="T14" s="17">
        <v>0</v>
      </c>
      <c r="U14" s="17">
        <v>0</v>
      </c>
      <c r="V14" s="17">
        <v>-1</v>
      </c>
      <c r="W14" s="17">
        <v>0</v>
      </c>
      <c r="X14" s="17">
        <v>0</v>
      </c>
      <c r="Y14" s="17">
        <v>0</v>
      </c>
      <c r="Z14" s="17">
        <v>0</v>
      </c>
    </row>
    <row r="15" spans="1:26">
      <c r="A15" s="14" t="s">
        <v>38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-0.5</v>
      </c>
      <c r="M15" s="13">
        <v>-0.5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7">
        <v>0</v>
      </c>
      <c r="T15" s="17">
        <v>0</v>
      </c>
      <c r="U15" s="17">
        <v>0</v>
      </c>
      <c r="V15" s="17">
        <v>0</v>
      </c>
      <c r="W15" s="17">
        <v>-1</v>
      </c>
      <c r="X15" s="17">
        <v>0</v>
      </c>
      <c r="Y15" s="17">
        <v>0</v>
      </c>
      <c r="Z15" s="17">
        <v>0</v>
      </c>
    </row>
    <row r="16" spans="1:26">
      <c r="A16" s="14" t="s">
        <v>39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1</v>
      </c>
      <c r="P16" s="13">
        <v>-1</v>
      </c>
      <c r="Q16" s="13">
        <v>0.2</v>
      </c>
      <c r="R16" s="13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</row>
    <row r="17" spans="1:26">
      <c r="A17" s="14" t="s">
        <v>40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-1</v>
      </c>
      <c r="P17" s="13">
        <v>1</v>
      </c>
      <c r="Q17" s="13">
        <v>0</v>
      </c>
      <c r="R17" s="13">
        <v>0</v>
      </c>
      <c r="S17" s="17">
        <v>0</v>
      </c>
      <c r="T17" s="17">
        <v>-1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</row>
    <row r="18" spans="1:26">
      <c r="A18" s="14" t="s">
        <v>41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1</v>
      </c>
      <c r="N18" s="13">
        <v>0</v>
      </c>
      <c r="O18" s="13">
        <v>0</v>
      </c>
      <c r="P18" s="13">
        <v>0</v>
      </c>
      <c r="Q18" s="13">
        <v>0.45</v>
      </c>
      <c r="R18" s="13">
        <v>0</v>
      </c>
      <c r="S18" s="17">
        <v>0</v>
      </c>
      <c r="T18" s="17">
        <v>0</v>
      </c>
      <c r="U18" s="17">
        <v>-1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</row>
    <row r="19" spans="1:26">
      <c r="A19" s="14" t="s">
        <v>42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-0.2</v>
      </c>
      <c r="R19" s="13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-1</v>
      </c>
      <c r="Y19" s="17">
        <v>0</v>
      </c>
      <c r="Z19" s="17">
        <v>0</v>
      </c>
    </row>
    <row r="20" spans="1:26">
      <c r="A20" s="14" t="s">
        <v>43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1</v>
      </c>
      <c r="R20" s="13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-1</v>
      </c>
      <c r="Z20" s="17">
        <v>0</v>
      </c>
    </row>
    <row r="21" spans="1:26">
      <c r="A21" s="14" t="s">
        <v>44</v>
      </c>
      <c r="B21" s="13">
        <v>-1</v>
      </c>
      <c r="C21" s="13">
        <v>0</v>
      </c>
      <c r="D21" s="13">
        <v>-1</v>
      </c>
      <c r="E21" s="13">
        <v>0</v>
      </c>
      <c r="F21" s="13">
        <v>0</v>
      </c>
      <c r="G21" s="13">
        <v>0</v>
      </c>
      <c r="H21" s="13">
        <v>1</v>
      </c>
      <c r="I21" s="13">
        <v>1</v>
      </c>
      <c r="J21" s="13">
        <v>0</v>
      </c>
      <c r="K21" s="13">
        <v>1</v>
      </c>
      <c r="L21" s="13">
        <v>1.5</v>
      </c>
      <c r="M21" s="13">
        <v>1</v>
      </c>
      <c r="N21" s="13">
        <v>-1</v>
      </c>
      <c r="O21" s="13">
        <v>0</v>
      </c>
      <c r="P21" s="13">
        <v>-1</v>
      </c>
      <c r="Q21" s="13">
        <v>-1.5</v>
      </c>
      <c r="R21" s="13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</row>
    <row r="22" spans="1:26">
      <c r="A22" s="14" t="s">
        <v>45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1</v>
      </c>
      <c r="H22" s="13">
        <v>0</v>
      </c>
      <c r="I22" s="13">
        <v>0</v>
      </c>
      <c r="J22" s="13">
        <v>1</v>
      </c>
      <c r="K22" s="13">
        <v>3</v>
      </c>
      <c r="L22" s="13">
        <v>-1</v>
      </c>
      <c r="M22" s="13">
        <v>0</v>
      </c>
      <c r="N22" s="13">
        <v>0</v>
      </c>
      <c r="O22" s="13">
        <v>0</v>
      </c>
      <c r="P22" s="13">
        <v>0</v>
      </c>
      <c r="Q22" s="13">
        <v>0.39200000000000002</v>
      </c>
      <c r="R22" s="13">
        <v>-2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</row>
    <row r="23" spans="1:26" ht="18" customHeight="1">
      <c r="A23" s="14" t="s">
        <v>46</v>
      </c>
      <c r="B23" s="13">
        <v>0</v>
      </c>
      <c r="C23" s="13">
        <v>12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-0.39200000000000002</v>
      </c>
      <c r="R23" s="13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</row>
    <row r="24" spans="1:26">
      <c r="A24" s="14" t="s">
        <v>47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-1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1"/>
  <sheetViews>
    <sheetView tabSelected="1" workbookViewId="0">
      <selection activeCell="E5" sqref="E5"/>
    </sheetView>
  </sheetViews>
  <sheetFormatPr defaultRowHeight="15"/>
  <cols>
    <col min="4" max="4" width="18.42578125" customWidth="1"/>
    <col min="5" max="5" width="19.42578125" customWidth="1"/>
    <col min="6" max="6" width="21.85546875" customWidth="1"/>
    <col min="7" max="7" width="20.42578125" customWidth="1"/>
    <col min="8" max="8" width="25.85546875" customWidth="1"/>
  </cols>
  <sheetData>
    <row r="1" spans="1:26">
      <c r="B1" s="18" t="s">
        <v>92</v>
      </c>
      <c r="C1" s="4" t="s">
        <v>76</v>
      </c>
      <c r="E1" s="4" t="s">
        <v>93</v>
      </c>
      <c r="F1" s="1" t="s">
        <v>94</v>
      </c>
      <c r="G1" s="1" t="s">
        <v>95</v>
      </c>
      <c r="H1" s="1" t="s">
        <v>96</v>
      </c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</row>
    <row r="2" spans="1:26">
      <c r="A2" s="4" t="s">
        <v>0</v>
      </c>
      <c r="B2">
        <v>0.207666666666667</v>
      </c>
      <c r="C2">
        <v>0.50000000000000377</v>
      </c>
      <c r="D2" s="5"/>
      <c r="E2" s="5">
        <f>ABS(B31/D24)</f>
        <v>3.3272605626115066E-2</v>
      </c>
      <c r="F2" s="5">
        <f>B31/D23</f>
        <v>1.0187035261389353E-2</v>
      </c>
      <c r="G2" s="5">
        <f>ABS(B30/D24)</f>
        <v>6.6545211252230133E-2</v>
      </c>
      <c r="H2" s="5">
        <f>B30/D23</f>
        <v>2.0374070522778707E-2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  <c r="Y2" s="6"/>
      <c r="Z2" s="6"/>
    </row>
    <row r="3" spans="1:26">
      <c r="A3" s="4" t="s">
        <v>1</v>
      </c>
      <c r="B3">
        <v>3.2666666666666573E-2</v>
      </c>
      <c r="C3">
        <v>-2.4665469383124648E-16</v>
      </c>
      <c r="J3" s="5"/>
      <c r="K3" s="5"/>
      <c r="L3" s="5"/>
      <c r="M3" s="5"/>
      <c r="N3" s="5"/>
      <c r="O3" s="5"/>
      <c r="P3" s="5"/>
      <c r="Q3" s="5"/>
      <c r="R3" s="5"/>
      <c r="S3" s="6"/>
      <c r="T3" s="6"/>
      <c r="U3" s="6"/>
      <c r="V3" s="6"/>
      <c r="W3" s="6"/>
      <c r="X3" s="6"/>
      <c r="Y3" s="6"/>
      <c r="Z3" s="6"/>
    </row>
    <row r="4" spans="1:26">
      <c r="A4" s="4" t="s">
        <v>2</v>
      </c>
      <c r="B4">
        <v>-1.7951702426728721E-15</v>
      </c>
      <c r="C4">
        <v>0.49999999999999378</v>
      </c>
      <c r="E4" t="s">
        <v>97</v>
      </c>
      <c r="J4" s="5"/>
      <c r="K4" s="5"/>
      <c r="L4" s="5"/>
      <c r="M4" s="5"/>
      <c r="N4" s="5"/>
      <c r="O4" s="5"/>
      <c r="P4" s="5"/>
      <c r="Q4" s="5"/>
      <c r="R4" s="5"/>
      <c r="S4" s="6"/>
      <c r="T4" s="6"/>
      <c r="U4" s="6"/>
      <c r="V4" s="6"/>
      <c r="W4" s="6"/>
      <c r="X4" s="6"/>
      <c r="Y4" s="6"/>
      <c r="Z4" s="6"/>
    </row>
    <row r="5" spans="1:26">
      <c r="A5" s="4" t="s">
        <v>3</v>
      </c>
      <c r="B5">
        <v>-1.7951702426728721E-15</v>
      </c>
      <c r="C5">
        <v>0.49999999999999378</v>
      </c>
      <c r="J5" s="5"/>
      <c r="K5" s="5"/>
      <c r="L5" s="5"/>
      <c r="M5" s="5"/>
      <c r="N5" s="5"/>
      <c r="O5" s="5"/>
      <c r="P5" s="5"/>
      <c r="Q5" s="5"/>
      <c r="R5" s="5"/>
      <c r="S5" s="6"/>
      <c r="T5" s="6"/>
      <c r="U5" s="6"/>
      <c r="V5" s="6"/>
      <c r="W5" s="6"/>
      <c r="X5" s="6"/>
      <c r="Y5" s="6"/>
      <c r="Z5" s="6"/>
    </row>
    <row r="6" spans="1:26">
      <c r="A6" s="4" t="s">
        <v>4</v>
      </c>
      <c r="B6">
        <v>-4.1255180510624018E-16</v>
      </c>
      <c r="C6">
        <v>0.49999999999999939</v>
      </c>
      <c r="J6" s="5"/>
      <c r="K6" s="5"/>
      <c r="L6" s="5"/>
      <c r="M6" s="5"/>
      <c r="N6" s="5"/>
      <c r="O6" s="5"/>
      <c r="P6" s="5"/>
      <c r="Q6" s="5"/>
      <c r="R6" s="5"/>
      <c r="S6" s="6"/>
      <c r="T6" s="6"/>
      <c r="U6" s="6"/>
      <c r="V6" s="6"/>
      <c r="W6" s="6"/>
      <c r="X6" s="6"/>
      <c r="Y6" s="6"/>
      <c r="Z6" s="6"/>
    </row>
    <row r="7" spans="1:26">
      <c r="A7" s="4" t="s">
        <v>5</v>
      </c>
      <c r="B7">
        <v>-4.8481245088240624E-16</v>
      </c>
      <c r="C7">
        <v>-1.453806418391295E-15</v>
      </c>
      <c r="J7" s="5"/>
      <c r="K7" s="5"/>
      <c r="L7" s="5"/>
      <c r="M7" s="5"/>
      <c r="N7" s="5"/>
      <c r="O7" s="5"/>
      <c r="P7" s="5"/>
      <c r="Q7" s="5"/>
      <c r="R7" s="5"/>
      <c r="S7" s="6"/>
      <c r="T7" s="6"/>
      <c r="U7" s="6"/>
      <c r="V7" s="6"/>
      <c r="W7" s="6"/>
      <c r="X7" s="6"/>
      <c r="Y7" s="6"/>
      <c r="Z7" s="6"/>
    </row>
    <row r="8" spans="1:26">
      <c r="A8" s="4" t="s">
        <v>6</v>
      </c>
      <c r="B8">
        <v>-4.8481245088240624E-16</v>
      </c>
      <c r="C8">
        <v>-1.453806418391295E-15</v>
      </c>
      <c r="J8" s="5"/>
      <c r="K8" s="5"/>
      <c r="L8" s="5"/>
      <c r="M8" s="5"/>
      <c r="N8" s="5"/>
      <c r="O8" s="5"/>
      <c r="P8" s="5"/>
      <c r="Q8" s="5"/>
      <c r="R8" s="5"/>
      <c r="S8" s="6"/>
      <c r="T8" s="6"/>
      <c r="U8" s="6"/>
      <c r="V8" s="6"/>
      <c r="W8" s="6"/>
      <c r="X8" s="6"/>
      <c r="Y8" s="6"/>
      <c r="Z8" s="6"/>
    </row>
    <row r="9" spans="1:26">
      <c r="A9" s="4" t="s">
        <v>7</v>
      </c>
      <c r="B9">
        <v>0</v>
      </c>
      <c r="C9">
        <v>0</v>
      </c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6"/>
      <c r="V9" s="6"/>
      <c r="W9" s="6"/>
      <c r="X9" s="6"/>
      <c r="Y9" s="6"/>
      <c r="Z9" s="6"/>
    </row>
    <row r="10" spans="1:26">
      <c r="A10" s="4" t="s">
        <v>8</v>
      </c>
      <c r="B10">
        <v>0</v>
      </c>
      <c r="C10">
        <v>0</v>
      </c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</row>
    <row r="11" spans="1:26">
      <c r="A11" s="4" t="s">
        <v>10</v>
      </c>
      <c r="B11">
        <v>1.382165055302383</v>
      </c>
      <c r="C11">
        <v>1.6666666666666641</v>
      </c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11</v>
      </c>
      <c r="B12">
        <v>0</v>
      </c>
      <c r="C12">
        <v>0</v>
      </c>
      <c r="J12" s="5"/>
      <c r="K12" s="5"/>
      <c r="L12" s="5"/>
      <c r="M12" s="5"/>
      <c r="N12" s="5"/>
      <c r="O12" s="5"/>
      <c r="P12" s="5"/>
      <c r="Q12" s="5"/>
      <c r="R12" s="5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12</v>
      </c>
      <c r="B13">
        <v>0</v>
      </c>
      <c r="C13">
        <v>1</v>
      </c>
      <c r="J13" s="5"/>
      <c r="K13" s="5"/>
      <c r="L13" s="5"/>
      <c r="M13" s="5"/>
      <c r="N13" s="5"/>
      <c r="O13" s="5"/>
      <c r="P13" s="5"/>
      <c r="Q13" s="5"/>
      <c r="R13" s="5"/>
      <c r="S13" s="6"/>
      <c r="T13" s="6"/>
      <c r="U13" s="6"/>
      <c r="V13" s="6"/>
      <c r="W13" s="6"/>
      <c r="X13" s="6"/>
      <c r="Y13" s="6"/>
      <c r="Z13" s="6"/>
    </row>
    <row r="14" spans="1:26">
      <c r="A14" s="4" t="s">
        <v>13</v>
      </c>
      <c r="B14">
        <v>0.207666666666667</v>
      </c>
      <c r="C14">
        <v>0.50000000000000377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14</v>
      </c>
      <c r="B15">
        <v>0.47142910560467632</v>
      </c>
      <c r="C15">
        <v>0.50000000000000711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15</v>
      </c>
      <c r="B16">
        <v>1</v>
      </c>
      <c r="C16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</row>
    <row r="17" spans="1:26">
      <c r="A17" s="4" t="s">
        <v>16</v>
      </c>
      <c r="B17">
        <v>8.2504914141153655E-16</v>
      </c>
      <c r="C17">
        <v>1.000000000000004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71</v>
      </c>
      <c r="B18">
        <v>0.99107651925765183</v>
      </c>
      <c r="C18">
        <v>3.6666666666666692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72</v>
      </c>
      <c r="B19">
        <v>0.96393862165482758</v>
      </c>
      <c r="C19">
        <v>3.6666666666666661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</row>
    <row r="20" spans="1:26">
      <c r="A20" s="4" t="s">
        <v>17</v>
      </c>
      <c r="B20">
        <v>-0.207666666666667</v>
      </c>
      <c r="C20">
        <v>-0.50000000000000377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18</v>
      </c>
      <c r="B21">
        <v>-0.78987439013014837</v>
      </c>
      <c r="C21">
        <v>-3.6666666666666661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</row>
    <row r="22" spans="1:26">
      <c r="A22" s="4" t="s">
        <v>19</v>
      </c>
      <c r="B22">
        <v>1.8032568630627019</v>
      </c>
      <c r="C22">
        <v>1.666666666666659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6"/>
      <c r="U22" s="6"/>
      <c r="V22" s="6"/>
      <c r="W22" s="6"/>
      <c r="X22" s="6"/>
      <c r="Y22" s="6"/>
      <c r="Z22" s="6"/>
    </row>
    <row r="23" spans="1:26">
      <c r="A23" s="4" t="s">
        <v>20</v>
      </c>
      <c r="B23">
        <v>1.2415326982171231</v>
      </c>
      <c r="C23">
        <v>3.666666666666667</v>
      </c>
      <c r="D23" s="5">
        <f>C23+B23</f>
        <v>4.9081993648837905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21</v>
      </c>
      <c r="B24">
        <v>-0.66940440118169298</v>
      </c>
      <c r="C24">
        <v>-0.83333333333333115</v>
      </c>
      <c r="D24" s="5">
        <f>B24+C24</f>
        <v>-1.5027377345150241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22</v>
      </c>
      <c r="B25">
        <v>-0.19999999999999951</v>
      </c>
      <c r="C25">
        <v>1.808801088095808E-15</v>
      </c>
    </row>
    <row r="26" spans="1:26">
      <c r="A26" s="4" t="s">
        <v>73</v>
      </c>
      <c r="B26">
        <v>-0.99107651925765172</v>
      </c>
      <c r="C26">
        <v>-3.6666666666666679</v>
      </c>
    </row>
    <row r="27" spans="1:26">
      <c r="A27" s="4" t="s">
        <v>23</v>
      </c>
      <c r="B27">
        <v>1</v>
      </c>
      <c r="C27">
        <v>0</v>
      </c>
    </row>
    <row r="28" spans="1:26">
      <c r="A28" s="4" t="s">
        <v>24</v>
      </c>
      <c r="B28">
        <v>0</v>
      </c>
      <c r="C28">
        <v>1</v>
      </c>
    </row>
    <row r="30" spans="1:26">
      <c r="A30" s="4" t="s">
        <v>23</v>
      </c>
      <c r="B30">
        <v>0.1</v>
      </c>
      <c r="C30" t="s">
        <v>81</v>
      </c>
    </row>
    <row r="31" spans="1:26">
      <c r="A31" s="4" t="s">
        <v>24</v>
      </c>
      <c r="B31">
        <v>0.05</v>
      </c>
      <c r="C31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8"/>
  <sheetViews>
    <sheetView workbookViewId="0">
      <selection activeCell="F13" sqref="F13"/>
    </sheetView>
  </sheetViews>
  <sheetFormatPr defaultRowHeight="15"/>
  <cols>
    <col min="1" max="1" width="14.85546875" customWidth="1"/>
    <col min="4" max="4" width="13.5703125" customWidth="1"/>
    <col min="6" max="6" width="24.7109375" customWidth="1"/>
  </cols>
  <sheetData>
    <row r="3" spans="1:8">
      <c r="B3" s="4" t="s">
        <v>23</v>
      </c>
      <c r="C3" s="4" t="s">
        <v>24</v>
      </c>
      <c r="D3" s="4" t="s">
        <v>48</v>
      </c>
      <c r="F3" s="4" t="s">
        <v>23</v>
      </c>
      <c r="G3">
        <v>0.1</v>
      </c>
      <c r="H3" t="s">
        <v>49</v>
      </c>
    </row>
    <row r="4" spans="1:8">
      <c r="A4" s="4" t="s">
        <v>0</v>
      </c>
      <c r="B4">
        <v>0.28403333333333292</v>
      </c>
      <c r="C4">
        <v>0.77499999999999969</v>
      </c>
      <c r="D4">
        <f t="shared" ref="D4:D28" si="0">B4*$G$3+C4*$G$4</f>
        <v>6.7153333333333287E-2</v>
      </c>
      <c r="F4" s="4" t="s">
        <v>24</v>
      </c>
      <c r="G4">
        <v>0.05</v>
      </c>
      <c r="H4" t="s">
        <v>50</v>
      </c>
    </row>
    <row r="5" spans="1:8">
      <c r="A5" s="4" t="s">
        <v>1</v>
      </c>
      <c r="B5">
        <v>3.2666666666666663E-2</v>
      </c>
      <c r="C5">
        <v>-1.9557309121567219E-17</v>
      </c>
      <c r="D5">
        <f t="shared" si="0"/>
        <v>3.2666666666666655E-3</v>
      </c>
      <c r="F5" s="4" t="s">
        <v>51</v>
      </c>
      <c r="G5">
        <f>ABS(D28/D21)</f>
        <v>0.74456467785168323</v>
      </c>
      <c r="H5" t="s">
        <v>52</v>
      </c>
    </row>
    <row r="6" spans="1:8">
      <c r="A6" s="4" t="s">
        <v>2</v>
      </c>
      <c r="B6">
        <v>7.6366666666666499E-2</v>
      </c>
      <c r="C6">
        <v>0.77500000000000002</v>
      </c>
      <c r="D6">
        <f t="shared" si="0"/>
        <v>4.6386666666666659E-2</v>
      </c>
    </row>
    <row r="7" spans="1:8">
      <c r="A7" s="4" t="s">
        <v>3</v>
      </c>
      <c r="B7">
        <v>7.6366666666666499E-2</v>
      </c>
      <c r="C7">
        <v>0.77500000000000002</v>
      </c>
      <c r="D7">
        <f t="shared" si="0"/>
        <v>4.6386666666666659E-2</v>
      </c>
    </row>
    <row r="8" spans="1:8">
      <c r="A8" s="4" t="s">
        <v>4</v>
      </c>
      <c r="B8">
        <v>-7.6366666666666333E-2</v>
      </c>
      <c r="C8">
        <v>0.22500000000000001</v>
      </c>
      <c r="D8">
        <f t="shared" si="0"/>
        <v>3.6133333333333677E-3</v>
      </c>
    </row>
    <row r="9" spans="1:8">
      <c r="A9" s="4" t="s">
        <v>5</v>
      </c>
      <c r="B9">
        <v>0.15273333333333269</v>
      </c>
      <c r="C9">
        <v>0.55000000000000004</v>
      </c>
      <c r="D9">
        <f t="shared" si="0"/>
        <v>4.2773333333333274E-2</v>
      </c>
    </row>
    <row r="10" spans="1:8">
      <c r="A10" s="4" t="s">
        <v>6</v>
      </c>
      <c r="B10">
        <v>0.15273333333333269</v>
      </c>
      <c r="C10">
        <v>0.55000000000000004</v>
      </c>
      <c r="D10">
        <f t="shared" si="0"/>
        <v>4.2773333333333274E-2</v>
      </c>
    </row>
    <row r="11" spans="1:8">
      <c r="A11" s="4" t="s">
        <v>7</v>
      </c>
      <c r="B11">
        <v>0.15273333333333289</v>
      </c>
      <c r="C11">
        <v>0.55000000000000004</v>
      </c>
      <c r="D11">
        <f t="shared" si="0"/>
        <v>4.2773333333333295E-2</v>
      </c>
    </row>
    <row r="12" spans="1:8">
      <c r="A12" s="4" t="s">
        <v>8</v>
      </c>
      <c r="B12">
        <v>0.15273333333333289</v>
      </c>
      <c r="C12">
        <v>0.55000000000000004</v>
      </c>
      <c r="D12">
        <f t="shared" si="0"/>
        <v>4.2773333333333295E-2</v>
      </c>
    </row>
    <row r="13" spans="1:8">
      <c r="A13" s="4" t="s">
        <v>9</v>
      </c>
      <c r="B13">
        <v>0.15273333333333369</v>
      </c>
      <c r="C13">
        <v>0.55000000000000016</v>
      </c>
      <c r="D13">
        <f t="shared" si="0"/>
        <v>4.2773333333333378E-2</v>
      </c>
    </row>
    <row r="14" spans="1:8">
      <c r="A14" s="4" t="s">
        <v>10</v>
      </c>
      <c r="B14">
        <v>1.1556666666666671</v>
      </c>
      <c r="C14">
        <v>0.75000000000000033</v>
      </c>
      <c r="D14">
        <f t="shared" si="0"/>
        <v>0.15306666666666674</v>
      </c>
    </row>
    <row r="15" spans="1:8">
      <c r="A15" s="4" t="s">
        <v>11</v>
      </c>
      <c r="B15">
        <v>0.15273333333333361</v>
      </c>
      <c r="C15">
        <v>0.54999999999999916</v>
      </c>
      <c r="D15">
        <f t="shared" si="0"/>
        <v>4.2773333333333316E-2</v>
      </c>
    </row>
    <row r="16" spans="1:8">
      <c r="A16" s="4" t="s">
        <v>12</v>
      </c>
      <c r="B16">
        <v>0</v>
      </c>
      <c r="C16">
        <v>1</v>
      </c>
      <c r="D16">
        <f t="shared" si="0"/>
        <v>0.05</v>
      </c>
    </row>
    <row r="17" spans="1:4">
      <c r="A17" s="4" t="s">
        <v>13</v>
      </c>
      <c r="B17">
        <v>0.28403333333333292</v>
      </c>
      <c r="C17">
        <v>0.77499999999999969</v>
      </c>
      <c r="D17">
        <f t="shared" si="0"/>
        <v>6.7153333333333287E-2</v>
      </c>
    </row>
    <row r="18" spans="1:4">
      <c r="A18" s="4" t="s">
        <v>14</v>
      </c>
      <c r="B18">
        <v>0.48403333333333293</v>
      </c>
      <c r="C18">
        <v>0.7749999999999998</v>
      </c>
      <c r="D18">
        <f t="shared" si="0"/>
        <v>8.7153333333333291E-2</v>
      </c>
    </row>
    <row r="19" spans="1:4">
      <c r="A19" s="4" t="s">
        <v>15</v>
      </c>
      <c r="B19">
        <v>1</v>
      </c>
      <c r="C19">
        <v>0</v>
      </c>
      <c r="D19">
        <f t="shared" si="0"/>
        <v>0.1</v>
      </c>
    </row>
    <row r="20" spans="1:4">
      <c r="A20" s="4" t="s">
        <v>16</v>
      </c>
      <c r="B20">
        <v>1.265660437869131E-16</v>
      </c>
      <c r="C20">
        <v>1</v>
      </c>
      <c r="D20">
        <f t="shared" si="0"/>
        <v>5.0000000000000017E-2</v>
      </c>
    </row>
    <row r="21" spans="1:4">
      <c r="A21" s="4" t="s">
        <v>53</v>
      </c>
      <c r="B21">
        <v>-0.28403333333333292</v>
      </c>
      <c r="C21">
        <v>-0.77499999999999969</v>
      </c>
      <c r="D21">
        <f t="shared" si="0"/>
        <v>-6.7153333333333287E-2</v>
      </c>
    </row>
    <row r="22" spans="1:4">
      <c r="A22" s="4" t="s">
        <v>18</v>
      </c>
      <c r="B22">
        <v>0.19999999999999979</v>
      </c>
      <c r="C22">
        <v>-1.2378454902598129E-15</v>
      </c>
      <c r="D22">
        <f t="shared" si="0"/>
        <v>1.9999999999999917E-2</v>
      </c>
    </row>
    <row r="23" spans="1:4">
      <c r="A23" s="4" t="s">
        <v>19</v>
      </c>
      <c r="B23">
        <v>1.7583999999999991</v>
      </c>
      <c r="C23">
        <v>1.3</v>
      </c>
      <c r="D23">
        <f t="shared" si="0"/>
        <v>0.24083999999999992</v>
      </c>
    </row>
    <row r="24" spans="1:4">
      <c r="A24" s="4" t="s">
        <v>20</v>
      </c>
      <c r="B24">
        <v>0.70420000000000027</v>
      </c>
      <c r="C24">
        <v>1.65</v>
      </c>
      <c r="D24">
        <f t="shared" si="0"/>
        <v>0.15292000000000003</v>
      </c>
    </row>
    <row r="25" spans="1:4">
      <c r="A25" s="4" t="s">
        <v>21</v>
      </c>
      <c r="B25">
        <v>-0.6542</v>
      </c>
      <c r="C25">
        <v>-0.6499999999999998</v>
      </c>
      <c r="D25">
        <f t="shared" si="0"/>
        <v>-9.7920000000000007E-2</v>
      </c>
    </row>
    <row r="26" spans="1:4">
      <c r="A26" s="4" t="s">
        <v>22</v>
      </c>
      <c r="B26">
        <v>-0.2</v>
      </c>
      <c r="C26">
        <v>1.173438547294033E-16</v>
      </c>
      <c r="D26">
        <f t="shared" si="0"/>
        <v>-1.9999999999999997E-2</v>
      </c>
    </row>
    <row r="27" spans="1:4">
      <c r="A27" s="4" t="s">
        <v>23</v>
      </c>
      <c r="B27">
        <v>1</v>
      </c>
      <c r="C27">
        <v>0</v>
      </c>
      <c r="D27">
        <f t="shared" si="0"/>
        <v>0.1</v>
      </c>
    </row>
    <row r="28" spans="1:4">
      <c r="A28" s="4" t="s">
        <v>24</v>
      </c>
      <c r="B28">
        <v>0</v>
      </c>
      <c r="C28">
        <v>1</v>
      </c>
      <c r="D28">
        <f t="shared" si="0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28"/>
  <sheetViews>
    <sheetView workbookViewId="0">
      <selection activeCell="H33" sqref="H33"/>
    </sheetView>
  </sheetViews>
  <sheetFormatPr defaultRowHeight="15"/>
  <sheetData>
    <row r="4" spans="1:3">
      <c r="A4" s="1" t="s">
        <v>0</v>
      </c>
      <c r="B4">
        <v>0.28402366863905326</v>
      </c>
      <c r="C4">
        <v>0.77500000000000002</v>
      </c>
    </row>
    <row r="5" spans="1:3">
      <c r="A5" s="1" t="s">
        <v>1</v>
      </c>
      <c r="B5">
        <v>3.2679738562091505E-2</v>
      </c>
      <c r="C5">
        <v>0</v>
      </c>
    </row>
    <row r="6" spans="1:3">
      <c r="A6" s="1" t="s">
        <v>2</v>
      </c>
      <c r="B6">
        <v>7.6388888888888895E-2</v>
      </c>
      <c r="C6">
        <v>0.77500000000000002</v>
      </c>
    </row>
    <row r="7" spans="1:3">
      <c r="A7" s="1" t="s">
        <v>3</v>
      </c>
      <c r="B7">
        <v>7.6388888888888895E-2</v>
      </c>
      <c r="C7">
        <v>0.77500000000000002</v>
      </c>
    </row>
    <row r="8" spans="1:3">
      <c r="A8" s="1" t="s">
        <v>4</v>
      </c>
      <c r="B8">
        <v>-7.6388888888888895E-2</v>
      </c>
      <c r="C8">
        <v>0.22500000000000001</v>
      </c>
    </row>
    <row r="9" spans="1:3">
      <c r="A9" s="1" t="s">
        <v>5</v>
      </c>
      <c r="B9">
        <v>0.15277777777777779</v>
      </c>
      <c r="C9">
        <v>0.55000000000000004</v>
      </c>
    </row>
    <row r="10" spans="1:3">
      <c r="A10" s="1" t="s">
        <v>6</v>
      </c>
      <c r="B10">
        <v>0.15277777777777779</v>
      </c>
      <c r="C10">
        <v>0.55000000000000004</v>
      </c>
    </row>
    <row r="11" spans="1:3">
      <c r="A11" s="1" t="s">
        <v>7</v>
      </c>
      <c r="B11">
        <v>0.15277777777777779</v>
      </c>
      <c r="C11">
        <v>0.55000000000000004</v>
      </c>
    </row>
    <row r="12" spans="1:3">
      <c r="A12" s="1" t="s">
        <v>8</v>
      </c>
      <c r="B12">
        <v>0.15277777777777779</v>
      </c>
      <c r="C12">
        <v>0.55000000000000004</v>
      </c>
    </row>
    <row r="13" spans="1:3">
      <c r="A13" s="1" t="s">
        <v>9</v>
      </c>
      <c r="B13">
        <v>0.15277777777777779</v>
      </c>
      <c r="C13">
        <v>0.55000000000000004</v>
      </c>
    </row>
    <row r="14" spans="1:3">
      <c r="A14" s="1" t="s">
        <v>10</v>
      </c>
      <c r="B14">
        <v>1.1556603773584906</v>
      </c>
      <c r="C14">
        <v>0.75</v>
      </c>
    </row>
    <row r="15" spans="1:3">
      <c r="A15" s="1" t="s">
        <v>11</v>
      </c>
      <c r="B15">
        <v>0.15277777777777779</v>
      </c>
      <c r="C15">
        <v>0.55000000000000004</v>
      </c>
    </row>
    <row r="16" spans="1:3">
      <c r="A16" s="1" t="s">
        <v>12</v>
      </c>
      <c r="B16">
        <v>0</v>
      </c>
      <c r="C16">
        <v>1</v>
      </c>
    </row>
    <row r="17" spans="1:3">
      <c r="A17" s="1" t="s">
        <v>13</v>
      </c>
      <c r="B17">
        <v>0.28402366863905326</v>
      </c>
      <c r="C17">
        <v>0.77500000000000002</v>
      </c>
    </row>
    <row r="18" spans="1:3">
      <c r="A18" s="1" t="s">
        <v>14</v>
      </c>
      <c r="B18">
        <v>0.48404255319148937</v>
      </c>
      <c r="C18">
        <v>0.77500000000000002</v>
      </c>
    </row>
    <row r="19" spans="1:3">
      <c r="A19" s="1" t="s">
        <v>15</v>
      </c>
      <c r="B19">
        <v>1</v>
      </c>
      <c r="C19">
        <v>0</v>
      </c>
    </row>
    <row r="20" spans="1:3">
      <c r="A20" s="1" t="s">
        <v>16</v>
      </c>
      <c r="B20">
        <v>0</v>
      </c>
      <c r="C20">
        <v>1</v>
      </c>
    </row>
    <row r="21" spans="1:3">
      <c r="A21" s="2" t="s">
        <v>54</v>
      </c>
      <c r="B21">
        <v>-0.28402366863905326</v>
      </c>
      <c r="C21">
        <v>-0.77500000000000002</v>
      </c>
    </row>
    <row r="22" spans="1:3">
      <c r="A22" s="3" t="s">
        <v>55</v>
      </c>
      <c r="B22">
        <v>-0.65420560747663548</v>
      </c>
      <c r="C22">
        <v>-0.65</v>
      </c>
    </row>
    <row r="23" spans="1:3">
      <c r="A23" s="3" t="s">
        <v>56</v>
      </c>
      <c r="B23">
        <v>0.70422535211267601</v>
      </c>
      <c r="C23">
        <v>1.65</v>
      </c>
    </row>
    <row r="24" spans="1:3">
      <c r="A24" s="3" t="s">
        <v>57</v>
      </c>
      <c r="B24">
        <v>1.7583892617449663</v>
      </c>
      <c r="C24">
        <v>1.3</v>
      </c>
    </row>
    <row r="25" spans="1:3">
      <c r="A25" s="3" t="s">
        <v>58</v>
      </c>
      <c r="B25">
        <v>0.2</v>
      </c>
      <c r="C25">
        <v>0</v>
      </c>
    </row>
    <row r="26" spans="1:3">
      <c r="A26" s="3" t="s">
        <v>59</v>
      </c>
      <c r="B26">
        <v>-0.2</v>
      </c>
      <c r="C26">
        <v>0</v>
      </c>
    </row>
    <row r="27" spans="1:3">
      <c r="A27" s="3" t="s">
        <v>60</v>
      </c>
      <c r="B27">
        <v>1</v>
      </c>
      <c r="C27">
        <v>0</v>
      </c>
    </row>
    <row r="28" spans="1:3">
      <c r="A28" s="3" t="s">
        <v>61</v>
      </c>
      <c r="B28">
        <v>0</v>
      </c>
      <c r="C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workbookViewId="0">
      <selection activeCell="J18" sqref="J18"/>
    </sheetView>
  </sheetViews>
  <sheetFormatPr defaultRowHeight="15"/>
  <cols>
    <col min="4" max="4" width="24.28515625" customWidth="1"/>
    <col min="5" max="5" width="22" customWidth="1"/>
    <col min="9" max="9" width="20.28515625" customWidth="1"/>
    <col min="13" max="13" width="20.140625" customWidth="1"/>
  </cols>
  <sheetData>
    <row r="1" spans="1:19">
      <c r="B1" t="s">
        <v>23</v>
      </c>
      <c r="C1" t="s">
        <v>24</v>
      </c>
      <c r="D1" t="s">
        <v>62</v>
      </c>
      <c r="E1" t="s">
        <v>63</v>
      </c>
    </row>
    <row r="2" spans="1:19">
      <c r="A2" t="s">
        <v>0</v>
      </c>
      <c r="B2" s="15">
        <v>0.28403333333333292</v>
      </c>
      <c r="C2" s="15">
        <v>0.77499999999999969</v>
      </c>
      <c r="D2" s="15">
        <f t="shared" ref="D2:D26" si="0">B2*$H$3+C2*$H$4</f>
        <v>2.8403333333333294E-2</v>
      </c>
      <c r="E2" s="15">
        <f>B2*$L$3+C2*$L$4</f>
        <v>3.8749999999999986E-2</v>
      </c>
      <c r="G2" s="19" t="s">
        <v>64</v>
      </c>
      <c r="H2" s="19"/>
      <c r="I2" s="19"/>
      <c r="K2" s="19" t="s">
        <v>65</v>
      </c>
      <c r="L2" s="19"/>
      <c r="M2" s="19"/>
    </row>
    <row r="3" spans="1:19">
      <c r="A3" t="s">
        <v>1</v>
      </c>
      <c r="B3" s="15">
        <v>3.2666666666666663E-2</v>
      </c>
      <c r="C3" s="15">
        <v>-1.9557309121567219E-17</v>
      </c>
      <c r="D3" s="15">
        <f t="shared" si="0"/>
        <v>3.2666666666666664E-3</v>
      </c>
      <c r="E3" s="15">
        <f t="shared" ref="E3:E26" si="1">B3*$L$3+C3*$L$4</f>
        <v>-9.7786545607836095E-19</v>
      </c>
      <c r="G3" t="s">
        <v>23</v>
      </c>
      <c r="H3">
        <v>0.1</v>
      </c>
      <c r="I3" t="s">
        <v>49</v>
      </c>
      <c r="K3" t="s">
        <v>23</v>
      </c>
      <c r="L3">
        <v>0</v>
      </c>
      <c r="M3" t="s">
        <v>49</v>
      </c>
    </row>
    <row r="4" spans="1:19">
      <c r="A4" t="s">
        <v>2</v>
      </c>
      <c r="B4" s="15">
        <v>7.6366666666666499E-2</v>
      </c>
      <c r="C4" s="15">
        <v>0.77500000000000002</v>
      </c>
      <c r="D4" s="15">
        <f t="shared" si="0"/>
        <v>7.6366666666666501E-3</v>
      </c>
      <c r="E4" s="15">
        <f t="shared" si="1"/>
        <v>3.8750000000000007E-2</v>
      </c>
      <c r="G4" t="s">
        <v>66</v>
      </c>
      <c r="H4">
        <v>0</v>
      </c>
      <c r="I4" t="s">
        <v>67</v>
      </c>
      <c r="K4" t="s">
        <v>66</v>
      </c>
      <c r="L4">
        <v>0.05</v>
      </c>
      <c r="M4" t="s">
        <v>67</v>
      </c>
      <c r="N4" s="8"/>
      <c r="Q4" s="4"/>
      <c r="R4" s="9"/>
      <c r="S4" s="4"/>
    </row>
    <row r="5" spans="1:19">
      <c r="A5" t="s">
        <v>3</v>
      </c>
      <c r="B5" s="15">
        <v>7.6366666666666499E-2</v>
      </c>
      <c r="C5" s="15">
        <v>0.77500000000000002</v>
      </c>
      <c r="D5" s="15">
        <f t="shared" si="0"/>
        <v>7.6366666666666501E-3</v>
      </c>
      <c r="E5" s="15">
        <f t="shared" si="1"/>
        <v>3.8750000000000007E-2</v>
      </c>
      <c r="G5" t="s">
        <v>68</v>
      </c>
      <c r="H5">
        <f>ABS(Vraag5!D25/Vraag5!D19)</f>
        <v>3.520713531275677</v>
      </c>
      <c r="I5" t="s">
        <v>69</v>
      </c>
      <c r="K5" t="s">
        <v>68</v>
      </c>
      <c r="L5">
        <f>ABS(E26/E19)</f>
        <v>1.2903225806451619</v>
      </c>
      <c r="M5" t="s">
        <v>70</v>
      </c>
      <c r="N5" s="8"/>
    </row>
    <row r="6" spans="1:19">
      <c r="A6" t="s">
        <v>4</v>
      </c>
      <c r="B6" s="15">
        <v>-7.6366666666666333E-2</v>
      </c>
      <c r="C6" s="15">
        <v>0.22500000000000001</v>
      </c>
      <c r="D6" s="15">
        <f t="shared" si="0"/>
        <v>-7.6366666666666336E-3</v>
      </c>
      <c r="E6" s="15">
        <f t="shared" si="1"/>
        <v>1.1250000000000001E-2</v>
      </c>
      <c r="K6" s="1"/>
      <c r="N6" s="8"/>
    </row>
    <row r="7" spans="1:19">
      <c r="A7" t="s">
        <v>5</v>
      </c>
      <c r="B7" s="15">
        <v>0.15273333333333269</v>
      </c>
      <c r="C7" s="15">
        <v>0.55000000000000004</v>
      </c>
      <c r="D7" s="15">
        <f t="shared" si="0"/>
        <v>1.5273333333333271E-2</v>
      </c>
      <c r="E7" s="15">
        <f t="shared" si="1"/>
        <v>2.7500000000000004E-2</v>
      </c>
      <c r="K7" s="1"/>
      <c r="N7" s="8"/>
    </row>
    <row r="8" spans="1:19">
      <c r="A8" t="s">
        <v>6</v>
      </c>
      <c r="B8" s="15">
        <v>0.15273333333333269</v>
      </c>
      <c r="C8" s="15">
        <v>0.55000000000000004</v>
      </c>
      <c r="D8" s="15">
        <f t="shared" si="0"/>
        <v>1.5273333333333271E-2</v>
      </c>
      <c r="E8" s="15">
        <f t="shared" si="1"/>
        <v>2.7500000000000004E-2</v>
      </c>
      <c r="K8" s="1"/>
      <c r="N8" s="8"/>
    </row>
    <row r="9" spans="1:19">
      <c r="A9" t="s">
        <v>7</v>
      </c>
      <c r="B9" s="15">
        <v>0.15273333333333289</v>
      </c>
      <c r="C9" s="15">
        <v>0.55000000000000004</v>
      </c>
      <c r="D9" s="15">
        <f t="shared" si="0"/>
        <v>1.527333333333329E-2</v>
      </c>
      <c r="E9" s="15">
        <f t="shared" si="1"/>
        <v>2.7500000000000004E-2</v>
      </c>
      <c r="K9" s="1"/>
      <c r="N9" s="8"/>
    </row>
    <row r="10" spans="1:19">
      <c r="A10" t="s">
        <v>8</v>
      </c>
      <c r="B10" s="15">
        <v>0.15273333333333289</v>
      </c>
      <c r="C10" s="15">
        <v>0.55000000000000004</v>
      </c>
      <c r="D10" s="15">
        <f t="shared" si="0"/>
        <v>1.527333333333329E-2</v>
      </c>
      <c r="E10" s="15">
        <f t="shared" si="1"/>
        <v>2.7500000000000004E-2</v>
      </c>
      <c r="K10" s="1"/>
      <c r="N10" s="8"/>
    </row>
    <row r="11" spans="1:19">
      <c r="A11" t="s">
        <v>9</v>
      </c>
      <c r="B11" s="15">
        <v>0.15273333333333369</v>
      </c>
      <c r="C11" s="15">
        <v>0.55000000000000016</v>
      </c>
      <c r="D11" s="15">
        <f t="shared" si="0"/>
        <v>1.527333333333337E-2</v>
      </c>
      <c r="E11" s="15">
        <f t="shared" si="1"/>
        <v>2.7500000000000011E-2</v>
      </c>
      <c r="K11" s="1"/>
      <c r="N11" s="8"/>
    </row>
    <row r="12" spans="1:19">
      <c r="A12" t="s">
        <v>10</v>
      </c>
      <c r="B12" s="15">
        <v>1.1556666666666671</v>
      </c>
      <c r="C12" s="15">
        <v>0.75000000000000033</v>
      </c>
      <c r="D12" s="15">
        <f t="shared" si="0"/>
        <v>0.11556666666666671</v>
      </c>
      <c r="E12" s="15">
        <f t="shared" si="1"/>
        <v>3.7500000000000019E-2</v>
      </c>
      <c r="K12" s="1"/>
      <c r="N12" s="8"/>
    </row>
    <row r="13" spans="1:19">
      <c r="A13" t="s">
        <v>11</v>
      </c>
      <c r="B13" s="15">
        <v>0.15273333333333361</v>
      </c>
      <c r="C13" s="15">
        <v>0.54999999999999916</v>
      </c>
      <c r="D13" s="15">
        <f t="shared" si="0"/>
        <v>1.5273333333333361E-2</v>
      </c>
      <c r="E13" s="15">
        <f t="shared" si="1"/>
        <v>2.7499999999999959E-2</v>
      </c>
      <c r="K13" s="1"/>
      <c r="N13" s="8"/>
    </row>
    <row r="14" spans="1:19">
      <c r="A14" t="s">
        <v>12</v>
      </c>
      <c r="B14">
        <v>0</v>
      </c>
      <c r="C14">
        <v>1</v>
      </c>
      <c r="D14">
        <f t="shared" si="0"/>
        <v>0</v>
      </c>
      <c r="E14">
        <f t="shared" si="1"/>
        <v>0.05</v>
      </c>
      <c r="K14" s="1"/>
      <c r="N14" s="8"/>
    </row>
    <row r="15" spans="1:19">
      <c r="A15" t="s">
        <v>13</v>
      </c>
      <c r="B15">
        <v>0.28403333333333292</v>
      </c>
      <c r="C15">
        <v>0.77499999999999969</v>
      </c>
      <c r="D15">
        <f t="shared" si="0"/>
        <v>2.8403333333333294E-2</v>
      </c>
      <c r="E15">
        <f t="shared" si="1"/>
        <v>3.8749999999999986E-2</v>
      </c>
      <c r="K15" s="1"/>
      <c r="N15" s="8"/>
    </row>
    <row r="16" spans="1:19">
      <c r="A16" t="s">
        <v>14</v>
      </c>
      <c r="B16">
        <v>0.48403333333333293</v>
      </c>
      <c r="C16">
        <v>0.7749999999999998</v>
      </c>
      <c r="D16">
        <f t="shared" si="0"/>
        <v>4.8403333333333298E-2</v>
      </c>
      <c r="E16">
        <f t="shared" si="1"/>
        <v>3.8749999999999993E-2</v>
      </c>
      <c r="K16" s="1"/>
      <c r="N16" s="8"/>
    </row>
    <row r="17" spans="1:14">
      <c r="A17" t="s">
        <v>15</v>
      </c>
      <c r="B17">
        <v>1</v>
      </c>
      <c r="C17">
        <v>0</v>
      </c>
      <c r="D17">
        <f t="shared" si="0"/>
        <v>0.1</v>
      </c>
      <c r="E17">
        <f t="shared" si="1"/>
        <v>0</v>
      </c>
      <c r="K17" s="1"/>
      <c r="N17" s="8"/>
    </row>
    <row r="18" spans="1:14">
      <c r="A18" t="s">
        <v>16</v>
      </c>
      <c r="B18">
        <v>1.265660437869131E-16</v>
      </c>
      <c r="C18">
        <v>1</v>
      </c>
      <c r="D18">
        <f t="shared" si="0"/>
        <v>1.265660437869131E-17</v>
      </c>
      <c r="E18">
        <f t="shared" si="1"/>
        <v>0.05</v>
      </c>
      <c r="K18" s="1"/>
      <c r="N18" s="8"/>
    </row>
    <row r="19" spans="1:14">
      <c r="A19" t="s">
        <v>53</v>
      </c>
      <c r="B19">
        <v>-0.28403333333333292</v>
      </c>
      <c r="C19">
        <v>-0.77499999999999969</v>
      </c>
      <c r="D19">
        <f t="shared" si="0"/>
        <v>-2.8403333333333294E-2</v>
      </c>
      <c r="E19">
        <f t="shared" si="1"/>
        <v>-3.8749999999999986E-2</v>
      </c>
      <c r="K19" s="1"/>
      <c r="N19" s="8"/>
    </row>
    <row r="20" spans="1:14">
      <c r="A20" t="s">
        <v>18</v>
      </c>
      <c r="B20">
        <v>0.19999999999999979</v>
      </c>
      <c r="C20">
        <v>-1.2378454902598129E-15</v>
      </c>
      <c r="D20">
        <f t="shared" si="0"/>
        <v>1.999999999999998E-2</v>
      </c>
      <c r="E20">
        <f t="shared" si="1"/>
        <v>-6.1892274512990646E-17</v>
      </c>
      <c r="K20" s="1"/>
      <c r="N20" s="8"/>
    </row>
    <row r="21" spans="1:14">
      <c r="A21" t="s">
        <v>19</v>
      </c>
      <c r="B21">
        <v>1.7583999999999991</v>
      </c>
      <c r="C21">
        <v>1.3</v>
      </c>
      <c r="D21">
        <f t="shared" si="0"/>
        <v>0.17583999999999991</v>
      </c>
      <c r="E21">
        <f t="shared" si="1"/>
        <v>6.5000000000000002E-2</v>
      </c>
      <c r="K21" s="2"/>
      <c r="M21" s="11"/>
      <c r="N21" s="8"/>
    </row>
    <row r="22" spans="1:14">
      <c r="A22" t="s">
        <v>20</v>
      </c>
      <c r="B22">
        <v>0.70420000000000027</v>
      </c>
      <c r="C22">
        <v>1.65</v>
      </c>
      <c r="D22">
        <f t="shared" si="0"/>
        <v>7.0420000000000024E-2</v>
      </c>
      <c r="E22">
        <f t="shared" si="1"/>
        <v>8.2500000000000004E-2</v>
      </c>
      <c r="K22" s="3"/>
      <c r="N22" s="8"/>
    </row>
    <row r="23" spans="1:14">
      <c r="A23" t="s">
        <v>21</v>
      </c>
      <c r="B23">
        <v>-0.6542</v>
      </c>
      <c r="C23">
        <v>-0.6499999999999998</v>
      </c>
      <c r="D23">
        <f t="shared" si="0"/>
        <v>-6.5420000000000006E-2</v>
      </c>
      <c r="E23">
        <f t="shared" si="1"/>
        <v>-3.2499999999999994E-2</v>
      </c>
      <c r="K23" s="3"/>
      <c r="N23" s="8"/>
    </row>
    <row r="24" spans="1:14">
      <c r="A24" t="s">
        <v>22</v>
      </c>
      <c r="B24">
        <v>-0.2</v>
      </c>
      <c r="C24">
        <v>1.173438547294033E-16</v>
      </c>
      <c r="D24">
        <f t="shared" si="0"/>
        <v>-2.0000000000000004E-2</v>
      </c>
      <c r="E24">
        <f t="shared" si="1"/>
        <v>5.8671927364701657E-18</v>
      </c>
      <c r="K24" s="3"/>
      <c r="N24" s="8"/>
    </row>
    <row r="25" spans="1:14">
      <c r="A25" t="s">
        <v>23</v>
      </c>
      <c r="B25">
        <v>1</v>
      </c>
      <c r="C25">
        <v>0</v>
      </c>
      <c r="D25">
        <f t="shared" si="0"/>
        <v>0.1</v>
      </c>
      <c r="E25">
        <f t="shared" si="1"/>
        <v>0</v>
      </c>
      <c r="K25" s="3"/>
      <c r="N25" s="8"/>
    </row>
    <row r="26" spans="1:14">
      <c r="A26" t="s">
        <v>24</v>
      </c>
      <c r="B26">
        <v>0</v>
      </c>
      <c r="C26">
        <v>1</v>
      </c>
      <c r="D26">
        <f t="shared" si="0"/>
        <v>0</v>
      </c>
      <c r="E26">
        <f t="shared" si="1"/>
        <v>0.05</v>
      </c>
      <c r="K26" s="3"/>
      <c r="N26" s="8"/>
    </row>
    <row r="27" spans="1:14">
      <c r="A27" s="3"/>
      <c r="D27" s="8"/>
      <c r="K27" s="3"/>
      <c r="N27" s="8"/>
    </row>
    <row r="28" spans="1:14">
      <c r="A28" s="3"/>
      <c r="D28" s="8"/>
      <c r="K28" s="3"/>
      <c r="N28" s="8"/>
    </row>
  </sheetData>
  <mergeCells count="2">
    <mergeCell ref="G2:I2"/>
    <mergeCell ref="K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6"/>
  <sheetViews>
    <sheetView workbookViewId="0">
      <selection activeCell="F35" sqref="F35"/>
    </sheetView>
  </sheetViews>
  <sheetFormatPr defaultColWidth="9.140625" defaultRowHeight="15"/>
  <cols>
    <col min="1" max="1" width="11.42578125" style="13" customWidth="1"/>
    <col min="2" max="16384" width="9.140625" style="13"/>
  </cols>
  <sheetData>
    <row r="1" spans="1:29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71</v>
      </c>
      <c r="T1" s="14" t="s">
        <v>72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73</v>
      </c>
    </row>
    <row r="2" spans="1:29">
      <c r="A2" s="14" t="s">
        <v>25</v>
      </c>
      <c r="B2" s="13">
        <v>-1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1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</row>
    <row r="3" spans="1:29">
      <c r="A3" s="14" t="s">
        <v>26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-1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7">
        <v>-1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</row>
    <row r="4" spans="1:29">
      <c r="A4" s="14" t="s">
        <v>27</v>
      </c>
      <c r="B4" s="13">
        <v>1</v>
      </c>
      <c r="C4" s="13">
        <v>-1</v>
      </c>
      <c r="D4" s="13">
        <v>-1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-0.17499999999999999</v>
      </c>
      <c r="R4" s="13">
        <v>0</v>
      </c>
      <c r="S4" s="13">
        <v>0</v>
      </c>
      <c r="T4" s="13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</row>
    <row r="5" spans="1:29">
      <c r="A5" s="14" t="s">
        <v>28</v>
      </c>
      <c r="B5" s="13">
        <v>0</v>
      </c>
      <c r="C5" s="13">
        <v>0</v>
      </c>
      <c r="D5" s="13">
        <v>1</v>
      </c>
      <c r="E5" s="13">
        <v>-1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</row>
    <row r="6" spans="1:29">
      <c r="A6" s="14" t="s">
        <v>29</v>
      </c>
      <c r="B6" s="13">
        <v>0</v>
      </c>
      <c r="C6" s="13">
        <v>0</v>
      </c>
      <c r="D6" s="13">
        <v>0</v>
      </c>
      <c r="E6" s="13">
        <v>1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-1</v>
      </c>
      <c r="S6" s="13">
        <v>0</v>
      </c>
      <c r="T6" s="13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</row>
    <row r="7" spans="1:29">
      <c r="A7" s="14" t="s">
        <v>30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-1</v>
      </c>
      <c r="O7" s="13">
        <v>0</v>
      </c>
      <c r="P7" s="13">
        <v>0</v>
      </c>
      <c r="Q7" s="13">
        <v>0</v>
      </c>
      <c r="R7" s="13">
        <v>1</v>
      </c>
      <c r="S7" s="13">
        <v>0</v>
      </c>
      <c r="T7" s="13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</row>
    <row r="8" spans="1:29" ht="15" customHeight="1">
      <c r="A8" s="14" t="s">
        <v>31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-1</v>
      </c>
      <c r="AC8" s="17">
        <v>0</v>
      </c>
    </row>
    <row r="9" spans="1:29">
      <c r="A9" s="14" t="s">
        <v>32</v>
      </c>
      <c r="B9" s="13">
        <v>0</v>
      </c>
      <c r="C9" s="13">
        <v>0</v>
      </c>
      <c r="D9" s="13">
        <v>0</v>
      </c>
      <c r="E9" s="13">
        <v>1</v>
      </c>
      <c r="F9" s="13">
        <v>-1</v>
      </c>
      <c r="G9" s="13">
        <v>-1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</row>
    <row r="10" spans="1:29">
      <c r="A10" s="14" t="s">
        <v>33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1</v>
      </c>
      <c r="H10" s="13">
        <v>-1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</row>
    <row r="11" spans="1:29">
      <c r="A11" s="14" t="s">
        <v>34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-1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</row>
    <row r="12" spans="1:29">
      <c r="A12" s="14" t="s">
        <v>35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-1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</row>
    <row r="13" spans="1:29">
      <c r="A13" s="14" t="s">
        <v>36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-1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</row>
    <row r="14" spans="1:29">
      <c r="A14" s="14" t="s">
        <v>37</v>
      </c>
      <c r="B14" s="13">
        <v>0</v>
      </c>
      <c r="C14" s="13">
        <v>6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2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0.05</v>
      </c>
      <c r="R14" s="13">
        <v>0</v>
      </c>
      <c r="S14" s="13">
        <v>0</v>
      </c>
      <c r="T14" s="13">
        <v>1</v>
      </c>
      <c r="U14" s="17">
        <v>0</v>
      </c>
      <c r="V14" s="17">
        <v>0</v>
      </c>
      <c r="W14" s="17">
        <v>0</v>
      </c>
      <c r="X14" s="17">
        <v>-1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</row>
    <row r="15" spans="1:29">
      <c r="A15" s="14" t="s">
        <v>38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-0.5</v>
      </c>
      <c r="M15" s="13">
        <v>-0.5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7">
        <v>0</v>
      </c>
      <c r="V15" s="17">
        <v>0</v>
      </c>
      <c r="W15" s="17">
        <v>0</v>
      </c>
      <c r="X15" s="17">
        <v>0</v>
      </c>
      <c r="Y15" s="17">
        <v>-1</v>
      </c>
      <c r="Z15" s="17">
        <v>0</v>
      </c>
      <c r="AA15" s="17">
        <v>0</v>
      </c>
      <c r="AB15" s="17">
        <v>0</v>
      </c>
      <c r="AC15" s="17">
        <v>0</v>
      </c>
    </row>
    <row r="16" spans="1:29">
      <c r="A16" s="14" t="s">
        <v>39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1</v>
      </c>
      <c r="P16" s="13">
        <v>-1</v>
      </c>
      <c r="Q16" s="13">
        <v>0.2</v>
      </c>
      <c r="R16" s="13">
        <v>0</v>
      </c>
      <c r="S16" s="13">
        <v>1</v>
      </c>
      <c r="T16" s="13">
        <v>-1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</row>
    <row r="17" spans="1:29">
      <c r="A17" s="14" t="s">
        <v>40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-1</v>
      </c>
      <c r="P17" s="13">
        <v>1</v>
      </c>
      <c r="Q17" s="13">
        <v>0</v>
      </c>
      <c r="R17" s="13">
        <v>0</v>
      </c>
      <c r="S17" s="13">
        <v>-1</v>
      </c>
      <c r="T17" s="13">
        <v>0</v>
      </c>
      <c r="U17" s="17">
        <v>0</v>
      </c>
      <c r="V17" s="17">
        <v>-1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</row>
    <row r="18" spans="1:29">
      <c r="A18" s="14" t="s">
        <v>41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1</v>
      </c>
      <c r="N18" s="13">
        <v>0</v>
      </c>
      <c r="O18" s="13">
        <v>0</v>
      </c>
      <c r="P18" s="13">
        <v>0</v>
      </c>
      <c r="Q18" s="13">
        <v>0.45</v>
      </c>
      <c r="R18" s="13">
        <v>0</v>
      </c>
      <c r="S18" s="13">
        <v>0</v>
      </c>
      <c r="T18" s="13">
        <v>0</v>
      </c>
      <c r="U18" s="17">
        <v>0</v>
      </c>
      <c r="V18" s="17">
        <v>0</v>
      </c>
      <c r="W18" s="17">
        <v>-1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</row>
    <row r="19" spans="1:29">
      <c r="A19" s="14" t="s">
        <v>42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-0.2</v>
      </c>
      <c r="R19" s="13">
        <v>0</v>
      </c>
      <c r="S19" s="13">
        <v>0</v>
      </c>
      <c r="T19" s="13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-1</v>
      </c>
      <c r="AA19" s="17">
        <v>0</v>
      </c>
      <c r="AB19" s="17">
        <v>0</v>
      </c>
      <c r="AC19" s="17">
        <v>0</v>
      </c>
    </row>
    <row r="20" spans="1:29">
      <c r="A20" s="14" t="s">
        <v>74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-1</v>
      </c>
      <c r="T20" s="13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-1</v>
      </c>
    </row>
    <row r="21" spans="1:29">
      <c r="A21" s="14" t="s">
        <v>75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>
        <v>-1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</row>
    <row r="22" spans="1:29">
      <c r="A22" s="14" t="s">
        <v>43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1</v>
      </c>
      <c r="R22" s="13">
        <v>0</v>
      </c>
      <c r="S22" s="13">
        <v>0</v>
      </c>
      <c r="T22" s="13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-1</v>
      </c>
      <c r="AB22" s="17">
        <v>0</v>
      </c>
      <c r="AC22" s="17">
        <v>0</v>
      </c>
    </row>
    <row r="23" spans="1:29" ht="18" customHeight="1">
      <c r="A23" s="14" t="s">
        <v>44</v>
      </c>
      <c r="B23" s="13">
        <v>-1</v>
      </c>
      <c r="C23" s="13">
        <v>0</v>
      </c>
      <c r="D23" s="13">
        <v>-1</v>
      </c>
      <c r="E23" s="13">
        <v>0</v>
      </c>
      <c r="F23" s="13">
        <v>0</v>
      </c>
      <c r="G23" s="13">
        <v>0</v>
      </c>
      <c r="H23" s="13">
        <v>1</v>
      </c>
      <c r="I23" s="13">
        <v>1</v>
      </c>
      <c r="J23" s="13">
        <v>0</v>
      </c>
      <c r="K23" s="13">
        <v>1</v>
      </c>
      <c r="L23" s="13">
        <v>1.5</v>
      </c>
      <c r="M23" s="13">
        <v>1</v>
      </c>
      <c r="N23" s="13">
        <v>-1</v>
      </c>
      <c r="O23" s="13">
        <v>0</v>
      </c>
      <c r="P23" s="13">
        <v>-1</v>
      </c>
      <c r="Q23" s="13">
        <v>-1.5</v>
      </c>
      <c r="R23" s="13">
        <v>0</v>
      </c>
      <c r="S23" s="13">
        <v>0</v>
      </c>
      <c r="T23" s="13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</row>
    <row r="24" spans="1:29">
      <c r="A24" s="14" t="s">
        <v>45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1</v>
      </c>
      <c r="K24" s="13">
        <v>3</v>
      </c>
      <c r="L24" s="13">
        <v>-1</v>
      </c>
      <c r="M24" s="13">
        <v>0</v>
      </c>
      <c r="N24" s="13">
        <v>0</v>
      </c>
      <c r="O24" s="13">
        <v>0</v>
      </c>
      <c r="P24" s="13">
        <v>0</v>
      </c>
      <c r="Q24" s="13">
        <v>0.39200000000000002</v>
      </c>
      <c r="R24" s="13">
        <v>-2</v>
      </c>
      <c r="S24" s="13">
        <v>0</v>
      </c>
      <c r="T24" s="13">
        <v>1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</row>
    <row r="25" spans="1:29">
      <c r="A25" s="14" t="s">
        <v>46</v>
      </c>
      <c r="B25" s="13">
        <v>0</v>
      </c>
      <c r="C25" s="13">
        <v>12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-0.39200000000000002</v>
      </c>
      <c r="R25" s="13">
        <v>0</v>
      </c>
      <c r="S25" s="13">
        <v>0</v>
      </c>
      <c r="T25" s="13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</row>
    <row r="26" spans="1:29">
      <c r="A26" s="14" t="s">
        <v>47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1</v>
      </c>
      <c r="L26" s="13">
        <v>0</v>
      </c>
      <c r="M26" s="13">
        <v>-1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zoomScale="84" zoomScaleNormal="110" workbookViewId="0">
      <selection activeCell="F42" sqref="F42"/>
    </sheetView>
  </sheetViews>
  <sheetFormatPr defaultRowHeight="15"/>
  <cols>
    <col min="2" max="3" width="13.28515625" bestFit="1" customWidth="1"/>
    <col min="4" max="4" width="8.85546875" bestFit="1" customWidth="1"/>
    <col min="5" max="5" width="21.5703125" customWidth="1"/>
    <col min="6" max="6" width="27.5703125" customWidth="1"/>
    <col min="7" max="7" width="22" customWidth="1"/>
    <col min="8" max="8" width="22.28515625" customWidth="1"/>
  </cols>
  <sheetData>
    <row r="1" spans="1:8">
      <c r="B1" s="4" t="s">
        <v>23</v>
      </c>
      <c r="C1" s="4" t="s">
        <v>76</v>
      </c>
      <c r="D1" s="4" t="s">
        <v>73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>
      <c r="A2" s="4" t="s">
        <v>0</v>
      </c>
      <c r="B2" s="15">
        <v>0.2840333333333328</v>
      </c>
      <c r="C2" s="15">
        <v>0.77499999999999969</v>
      </c>
      <c r="D2" s="15">
        <v>7.4999999999999706E-2</v>
      </c>
      <c r="E2" s="15">
        <f>B2*$B$32+C2*$B$33+D2*$B$34</f>
        <v>4.5766666666666636E-2</v>
      </c>
      <c r="F2" s="15">
        <f>B2*$B$32+C2*$B$33+D2*$B$35</f>
        <v>5.9653333333333287E-2</v>
      </c>
      <c r="G2" s="15">
        <f>B2*$B$32+C2*$B$33+D2*$B$36</f>
        <v>4.6153333333333338E-2</v>
      </c>
      <c r="H2" s="15">
        <f>B2*$B$32+C2*$B$33+D2*$B$37</f>
        <v>4.5403333333333351E-2</v>
      </c>
    </row>
    <row r="3" spans="1:8">
      <c r="A3" s="4" t="s">
        <v>1</v>
      </c>
      <c r="B3" s="15">
        <v>3.2666666666666663E-2</v>
      </c>
      <c r="C3" s="15">
        <v>-7.8569202455299381E-18</v>
      </c>
      <c r="D3" s="15">
        <v>-4.0177963092947482E-17</v>
      </c>
      <c r="E3" s="15">
        <f t="shared" ref="E3:E29" si="0">B3*$B$32+C3*$B$33+D3*$B$34</f>
        <v>3.2666666666666773E-3</v>
      </c>
      <c r="F3" s="15">
        <f t="shared" ref="F3:F29" si="1">B3*$B$32+C3*$B$33+D3*$B$35</f>
        <v>3.2666666666666699E-3</v>
      </c>
      <c r="G3" s="15">
        <f t="shared" ref="G3:G29" si="2">B3*$B$32+C3*$B$33+D3*$B$36</f>
        <v>3.2666666666666773E-3</v>
      </c>
      <c r="H3" s="15">
        <f t="shared" ref="H3:H29" si="3">B3*$B$32+C3*$B$33+D3*$B$37</f>
        <v>3.2666666666666777E-3</v>
      </c>
    </row>
    <row r="4" spans="1:8">
      <c r="A4" s="4" t="s">
        <v>2</v>
      </c>
      <c r="B4" s="15">
        <v>7.6366666666666208E-2</v>
      </c>
      <c r="C4" s="15">
        <v>0.77499999999999947</v>
      </c>
      <c r="D4" s="15">
        <v>7.5000000000000039E-2</v>
      </c>
      <c r="E4" s="15">
        <f t="shared" si="0"/>
        <v>2.4999999999999883E-2</v>
      </c>
      <c r="F4" s="15">
        <f t="shared" si="1"/>
        <v>3.8886666666666597E-2</v>
      </c>
      <c r="G4" s="15">
        <f t="shared" si="2"/>
        <v>2.5386666666666592E-2</v>
      </c>
      <c r="H4" s="15">
        <f t="shared" si="3"/>
        <v>2.4636666666666595E-2</v>
      </c>
    </row>
    <row r="5" spans="1:8">
      <c r="A5" s="4" t="s">
        <v>3</v>
      </c>
      <c r="B5" s="15">
        <v>7.6366666666666208E-2</v>
      </c>
      <c r="C5" s="15">
        <v>0.77499999999999947</v>
      </c>
      <c r="D5" s="15">
        <v>7.5000000000000039E-2</v>
      </c>
      <c r="E5" s="15">
        <f t="shared" si="0"/>
        <v>2.4999999999999883E-2</v>
      </c>
      <c r="F5" s="15">
        <f t="shared" si="1"/>
        <v>3.8886666666666597E-2</v>
      </c>
      <c r="G5" s="15">
        <f t="shared" si="2"/>
        <v>2.5386666666666592E-2</v>
      </c>
      <c r="H5" s="15">
        <f t="shared" si="3"/>
        <v>2.4636666666666595E-2</v>
      </c>
    </row>
    <row r="6" spans="1:8">
      <c r="A6" s="4" t="s">
        <v>4</v>
      </c>
      <c r="B6" s="15">
        <v>-7.6366666666666375E-2</v>
      </c>
      <c r="C6" s="15">
        <v>0.22499999999999981</v>
      </c>
      <c r="D6" s="15">
        <v>-7.5000000000000094E-2</v>
      </c>
      <c r="E6" s="15">
        <f t="shared" si="0"/>
        <v>2.5000000000000088E-2</v>
      </c>
      <c r="F6" s="15">
        <f t="shared" si="1"/>
        <v>1.1113333333333364E-2</v>
      </c>
      <c r="G6" s="15">
        <f t="shared" si="2"/>
        <v>2.4613333333333383E-2</v>
      </c>
      <c r="H6" s="15">
        <f t="shared" si="3"/>
        <v>2.536333333333338E-2</v>
      </c>
    </row>
    <row r="7" spans="1:8">
      <c r="A7" s="4" t="s">
        <v>5</v>
      </c>
      <c r="B7" s="15">
        <v>0.1527333333333328</v>
      </c>
      <c r="C7" s="15">
        <v>0.55000000000000004</v>
      </c>
      <c r="D7" s="15">
        <v>0.14999999999999991</v>
      </c>
      <c r="E7" s="15">
        <f t="shared" si="0"/>
        <v>-1.0408340855860843E-16</v>
      </c>
      <c r="F7" s="15">
        <f t="shared" si="1"/>
        <v>2.7773333333333296E-2</v>
      </c>
      <c r="G7" s="15">
        <f t="shared" si="2"/>
        <v>7.7333333333330645E-4</v>
      </c>
      <c r="H7" s="15">
        <f t="shared" si="3"/>
        <v>-7.26666666666681E-4</v>
      </c>
    </row>
    <row r="8" spans="1:8">
      <c r="A8" s="4" t="s">
        <v>6</v>
      </c>
      <c r="B8" s="15">
        <v>0.1527333333333328</v>
      </c>
      <c r="C8" s="15">
        <v>0.55000000000000004</v>
      </c>
      <c r="D8" s="15">
        <v>0.14999999999999991</v>
      </c>
      <c r="E8" s="15">
        <f t="shared" si="0"/>
        <v>-1.0408340855860843E-16</v>
      </c>
      <c r="F8" s="15">
        <f t="shared" si="1"/>
        <v>2.7773333333333296E-2</v>
      </c>
      <c r="G8" s="15">
        <f t="shared" si="2"/>
        <v>7.7333333333330645E-4</v>
      </c>
      <c r="H8" s="15">
        <f t="shared" si="3"/>
        <v>-7.26666666666681E-4</v>
      </c>
    </row>
    <row r="9" spans="1:8">
      <c r="A9" s="4" t="s">
        <v>7</v>
      </c>
      <c r="B9" s="15">
        <v>0.15273333333333289</v>
      </c>
      <c r="C9" s="15">
        <v>0.54999999999999982</v>
      </c>
      <c r="D9" s="15">
        <v>0.14999999999999991</v>
      </c>
      <c r="E9" s="15">
        <f t="shared" si="0"/>
        <v>-1.1102230246251565E-16</v>
      </c>
      <c r="F9" s="15">
        <f t="shared" si="1"/>
        <v>2.7773333333333289E-2</v>
      </c>
      <c r="G9" s="15">
        <f t="shared" si="2"/>
        <v>7.7333333333329951E-4</v>
      </c>
      <c r="H9" s="15">
        <f t="shared" si="3"/>
        <v>-7.2666666666668794E-4</v>
      </c>
    </row>
    <row r="10" spans="1:8">
      <c r="A10" s="4" t="s">
        <v>8</v>
      </c>
      <c r="B10" s="15">
        <v>0.15273333333333289</v>
      </c>
      <c r="C10" s="15">
        <v>0.54999999999999982</v>
      </c>
      <c r="D10" s="15">
        <v>0.14999999999999991</v>
      </c>
      <c r="E10" s="15">
        <f t="shared" si="0"/>
        <v>-1.1102230246251565E-16</v>
      </c>
      <c r="F10" s="15">
        <f t="shared" si="1"/>
        <v>2.7773333333333289E-2</v>
      </c>
      <c r="G10" s="15">
        <f t="shared" si="2"/>
        <v>7.7333333333329951E-4</v>
      </c>
      <c r="H10" s="15">
        <f t="shared" si="3"/>
        <v>-7.2666666666668794E-4</v>
      </c>
    </row>
    <row r="11" spans="1:8">
      <c r="A11" s="4" t="s">
        <v>9</v>
      </c>
      <c r="B11" s="15">
        <v>0.15273333333333361</v>
      </c>
      <c r="C11" s="15">
        <v>0.54999999999999982</v>
      </c>
      <c r="D11" s="15">
        <v>0.1499999999999998</v>
      </c>
      <c r="E11" s="15">
        <f t="shared" si="0"/>
        <v>0</v>
      </c>
      <c r="F11" s="15">
        <f t="shared" si="1"/>
        <v>2.7773333333333379E-2</v>
      </c>
      <c r="G11" s="15">
        <f t="shared" si="2"/>
        <v>7.7333333333341053E-4</v>
      </c>
      <c r="H11" s="15">
        <f t="shared" si="3"/>
        <v>-7.2666666666658386E-4</v>
      </c>
    </row>
    <row r="12" spans="1:8">
      <c r="A12" s="4" t="s">
        <v>10</v>
      </c>
      <c r="B12" s="15">
        <v>1.1556666666666671</v>
      </c>
      <c r="C12" s="15">
        <v>0.75000000000000044</v>
      </c>
      <c r="D12" s="15">
        <v>-0.2500000000000005</v>
      </c>
      <c r="E12" s="15">
        <f t="shared" si="0"/>
        <v>0.22435555555555592</v>
      </c>
      <c r="F12" s="15">
        <f t="shared" si="1"/>
        <v>0.17806666666666679</v>
      </c>
      <c r="G12" s="15">
        <f t="shared" si="2"/>
        <v>0.22306666666666689</v>
      </c>
      <c r="H12" s="15">
        <f t="shared" si="3"/>
        <v>0.22556666666666686</v>
      </c>
    </row>
    <row r="13" spans="1:8">
      <c r="A13" s="4" t="s">
        <v>11</v>
      </c>
      <c r="B13" s="15">
        <v>0.15273333333333361</v>
      </c>
      <c r="C13" s="15">
        <v>0.54999999999999949</v>
      </c>
      <c r="D13" s="15">
        <v>0.15</v>
      </c>
      <c r="E13" s="15">
        <f t="shared" si="0"/>
        <v>-7.6327832942979512E-17</v>
      </c>
      <c r="F13" s="15">
        <f t="shared" si="1"/>
        <v>2.7773333333333337E-2</v>
      </c>
      <c r="G13" s="15">
        <f t="shared" si="2"/>
        <v>7.7333333333333421E-4</v>
      </c>
      <c r="H13" s="15">
        <f t="shared" si="3"/>
        <v>-7.2666666666666019E-4</v>
      </c>
    </row>
    <row r="14" spans="1:8">
      <c r="A14" s="4" t="s">
        <v>12</v>
      </c>
      <c r="B14">
        <v>0</v>
      </c>
      <c r="C14">
        <v>1</v>
      </c>
      <c r="D14">
        <v>0</v>
      </c>
      <c r="E14">
        <f t="shared" si="0"/>
        <v>0.05</v>
      </c>
      <c r="F14">
        <f t="shared" si="1"/>
        <v>0.05</v>
      </c>
      <c r="G14">
        <f t="shared" si="2"/>
        <v>0.05</v>
      </c>
      <c r="H14">
        <f t="shared" si="3"/>
        <v>0.05</v>
      </c>
    </row>
    <row r="15" spans="1:8">
      <c r="A15" s="4" t="s">
        <v>13</v>
      </c>
      <c r="B15">
        <v>0.2840333333333328</v>
      </c>
      <c r="C15">
        <v>0.77499999999999969</v>
      </c>
      <c r="D15">
        <v>7.4999999999999706E-2</v>
      </c>
      <c r="E15">
        <f t="shared" si="0"/>
        <v>4.5766666666666636E-2</v>
      </c>
      <c r="F15">
        <f t="shared" si="1"/>
        <v>5.9653333333333287E-2</v>
      </c>
      <c r="G15">
        <f t="shared" si="2"/>
        <v>4.6153333333333338E-2</v>
      </c>
      <c r="H15">
        <f t="shared" si="3"/>
        <v>4.5403333333333351E-2</v>
      </c>
    </row>
    <row r="16" spans="1:8">
      <c r="A16" s="4" t="s">
        <v>14</v>
      </c>
      <c r="B16">
        <v>0.48403333333333348</v>
      </c>
      <c r="C16">
        <v>0.7749999999999998</v>
      </c>
      <c r="D16">
        <v>7.5000000000001454E-2</v>
      </c>
      <c r="E16">
        <f t="shared" si="0"/>
        <v>6.5766666666666224E-2</v>
      </c>
      <c r="F16">
        <f t="shared" si="1"/>
        <v>7.9653333333333201E-2</v>
      </c>
      <c r="G16">
        <f t="shared" si="2"/>
        <v>6.6153333333332939E-2</v>
      </c>
      <c r="H16">
        <f t="shared" si="3"/>
        <v>6.5403333333332925E-2</v>
      </c>
    </row>
    <row r="17" spans="1:8">
      <c r="A17" s="4" t="s">
        <v>15</v>
      </c>
      <c r="B17">
        <v>1</v>
      </c>
      <c r="C17">
        <v>0</v>
      </c>
      <c r="D17">
        <v>0</v>
      </c>
      <c r="E17">
        <f t="shared" si="0"/>
        <v>0.1</v>
      </c>
      <c r="F17">
        <f t="shared" si="1"/>
        <v>0.1</v>
      </c>
      <c r="G17">
        <f t="shared" si="2"/>
        <v>0.1</v>
      </c>
      <c r="H17">
        <f t="shared" si="3"/>
        <v>0.1</v>
      </c>
    </row>
    <row r="18" spans="1:8">
      <c r="A18" s="4" t="s">
        <v>16</v>
      </c>
      <c r="B18">
        <v>-1.7742524064898071E-16</v>
      </c>
      <c r="C18">
        <v>0.99999999999999956</v>
      </c>
      <c r="D18">
        <v>-1.3712494192688919E-16</v>
      </c>
      <c r="E18">
        <f t="shared" si="0"/>
        <v>0.05</v>
      </c>
      <c r="F18">
        <f t="shared" si="1"/>
        <v>4.9999999999999975E-2</v>
      </c>
      <c r="G18">
        <f t="shared" si="2"/>
        <v>0.05</v>
      </c>
      <c r="H18">
        <f t="shared" si="3"/>
        <v>0.05</v>
      </c>
    </row>
    <row r="19" spans="1:8">
      <c r="A19" s="4" t="s">
        <v>71</v>
      </c>
      <c r="B19">
        <v>0</v>
      </c>
      <c r="C19">
        <v>0</v>
      </c>
      <c r="D19">
        <v>-1</v>
      </c>
      <c r="E19">
        <f t="shared" si="0"/>
        <v>0.28515555555555611</v>
      </c>
      <c r="F19">
        <f t="shared" si="1"/>
        <v>0.1</v>
      </c>
      <c r="G19">
        <f t="shared" si="2"/>
        <v>0.28000000000000003</v>
      </c>
      <c r="H19">
        <f t="shared" si="3"/>
        <v>0.28999999999999998</v>
      </c>
    </row>
    <row r="20" spans="1:8">
      <c r="A20" s="4" t="s">
        <v>72</v>
      </c>
      <c r="B20">
        <v>1.6274005458650099E-15</v>
      </c>
      <c r="C20">
        <v>1.3561671215541749E-15</v>
      </c>
      <c r="D20">
        <v>-1.0000000000000011</v>
      </c>
      <c r="E20">
        <f t="shared" si="0"/>
        <v>0.28515555555555666</v>
      </c>
      <c r="F20">
        <f t="shared" si="1"/>
        <v>0.10000000000000035</v>
      </c>
      <c r="G20">
        <f t="shared" si="2"/>
        <v>0.28000000000000058</v>
      </c>
      <c r="H20">
        <f t="shared" si="3"/>
        <v>0.29000000000000054</v>
      </c>
    </row>
    <row r="21" spans="1:8">
      <c r="A21" s="4" t="s">
        <v>17</v>
      </c>
      <c r="B21">
        <v>-0.2840333333333328</v>
      </c>
      <c r="C21">
        <v>-0.77499999999999969</v>
      </c>
      <c r="D21">
        <v>-7.4999999999999706E-2</v>
      </c>
      <c r="E21">
        <f t="shared" si="0"/>
        <v>-4.5766666666666636E-2</v>
      </c>
      <c r="F21">
        <f t="shared" si="1"/>
        <v>-5.9653333333333287E-2</v>
      </c>
      <c r="G21">
        <f t="shared" si="2"/>
        <v>-4.6153333333333338E-2</v>
      </c>
      <c r="H21">
        <f t="shared" si="3"/>
        <v>-4.5403333333333351E-2</v>
      </c>
    </row>
    <row r="22" spans="1:8">
      <c r="A22" s="4" t="s">
        <v>18</v>
      </c>
      <c r="B22">
        <v>0.1999999999999989</v>
      </c>
      <c r="C22">
        <v>-1.295709889098139E-15</v>
      </c>
      <c r="D22">
        <v>1.000000000000002</v>
      </c>
      <c r="E22">
        <f t="shared" si="0"/>
        <v>-0.26515555555555681</v>
      </c>
      <c r="F22">
        <f t="shared" si="1"/>
        <v>-8.0000000000000376E-2</v>
      </c>
      <c r="G22">
        <f t="shared" si="2"/>
        <v>-0.26000000000000073</v>
      </c>
      <c r="H22">
        <f t="shared" si="3"/>
        <v>-0.27000000000000068</v>
      </c>
    </row>
    <row r="23" spans="1:8">
      <c r="A23" s="4" t="s">
        <v>19</v>
      </c>
      <c r="B23">
        <v>1.7584</v>
      </c>
      <c r="C23">
        <v>1.3</v>
      </c>
      <c r="D23">
        <v>-0.1000000000000003</v>
      </c>
      <c r="E23">
        <f t="shared" si="0"/>
        <v>0.26935555555555568</v>
      </c>
      <c r="F23">
        <f t="shared" si="1"/>
        <v>0.25084000000000001</v>
      </c>
      <c r="G23">
        <f t="shared" si="2"/>
        <v>0.26884000000000008</v>
      </c>
      <c r="H23">
        <f t="shared" si="3"/>
        <v>0.26984000000000008</v>
      </c>
    </row>
    <row r="24" spans="1:8">
      <c r="A24" s="4" t="s">
        <v>20</v>
      </c>
      <c r="B24">
        <v>0.70420000000000105</v>
      </c>
      <c r="C24">
        <v>1.650000000000001</v>
      </c>
      <c r="D24">
        <v>-0.55000000000000115</v>
      </c>
      <c r="E24">
        <f t="shared" si="0"/>
        <v>0.30975555555555634</v>
      </c>
      <c r="F24">
        <f t="shared" si="1"/>
        <v>0.20792000000000027</v>
      </c>
      <c r="G24">
        <f t="shared" si="2"/>
        <v>0.30692000000000053</v>
      </c>
      <c r="H24">
        <f t="shared" si="3"/>
        <v>0.31242000000000048</v>
      </c>
    </row>
    <row r="25" spans="1:8">
      <c r="A25" s="4" t="s">
        <v>21</v>
      </c>
      <c r="B25">
        <v>-0.65420000000000045</v>
      </c>
      <c r="C25">
        <v>-0.65000000000000013</v>
      </c>
      <c r="D25">
        <v>5.0000000000000093E-2</v>
      </c>
      <c r="E25">
        <f t="shared" si="0"/>
        <v>-0.11217777777777789</v>
      </c>
      <c r="F25">
        <f t="shared" si="1"/>
        <v>-0.10292000000000007</v>
      </c>
      <c r="G25">
        <f t="shared" si="2"/>
        <v>-0.11192000000000009</v>
      </c>
      <c r="H25">
        <f t="shared" si="3"/>
        <v>-0.11242000000000009</v>
      </c>
    </row>
    <row r="26" spans="1:8">
      <c r="A26" s="4" t="s">
        <v>22</v>
      </c>
      <c r="B26">
        <v>-0.2</v>
      </c>
      <c r="C26">
        <v>1.222657996516701E-17</v>
      </c>
      <c r="D26">
        <v>-1.4721393117535851E-16</v>
      </c>
      <c r="E26">
        <f t="shared" si="0"/>
        <v>-1.9999999999999962E-2</v>
      </c>
      <c r="F26">
        <f t="shared" si="1"/>
        <v>-1.999999999999999E-2</v>
      </c>
      <c r="G26">
        <f t="shared" si="2"/>
        <v>-1.9999999999999962E-2</v>
      </c>
      <c r="H26">
        <f t="shared" si="3"/>
        <v>-1.9999999999999962E-2</v>
      </c>
    </row>
    <row r="27" spans="1:8">
      <c r="A27" s="4" t="s">
        <v>23</v>
      </c>
      <c r="B27">
        <v>1</v>
      </c>
      <c r="C27">
        <v>0</v>
      </c>
      <c r="D27">
        <v>0</v>
      </c>
      <c r="E27">
        <f t="shared" si="0"/>
        <v>0.1</v>
      </c>
      <c r="F27">
        <f t="shared" si="1"/>
        <v>0.1</v>
      </c>
      <c r="G27">
        <f t="shared" si="2"/>
        <v>0.1</v>
      </c>
      <c r="H27">
        <f t="shared" si="3"/>
        <v>0.1</v>
      </c>
    </row>
    <row r="28" spans="1:8">
      <c r="A28" s="4" t="s">
        <v>24</v>
      </c>
      <c r="B28">
        <v>0</v>
      </c>
      <c r="C28">
        <v>1</v>
      </c>
      <c r="D28">
        <v>0</v>
      </c>
      <c r="E28">
        <f t="shared" si="0"/>
        <v>0.05</v>
      </c>
      <c r="F28">
        <f t="shared" si="1"/>
        <v>0.05</v>
      </c>
      <c r="G28">
        <f t="shared" si="2"/>
        <v>0.05</v>
      </c>
      <c r="H28">
        <f t="shared" si="3"/>
        <v>0.05</v>
      </c>
    </row>
    <row r="29" spans="1:8">
      <c r="A29" s="4" t="s">
        <v>73</v>
      </c>
      <c r="B29">
        <v>0</v>
      </c>
      <c r="C29">
        <v>0</v>
      </c>
      <c r="D29">
        <v>1</v>
      </c>
      <c r="E29">
        <f t="shared" si="0"/>
        <v>-0.28515555555555611</v>
      </c>
      <c r="F29">
        <f t="shared" si="1"/>
        <v>-0.1</v>
      </c>
      <c r="G29">
        <f t="shared" si="2"/>
        <v>-0.28000000000000003</v>
      </c>
      <c r="H29">
        <f t="shared" si="3"/>
        <v>-0.28999999999999998</v>
      </c>
    </row>
    <row r="32" spans="1:8">
      <c r="A32" t="s">
        <v>23</v>
      </c>
      <c r="B32">
        <v>0.1</v>
      </c>
      <c r="C32" t="s">
        <v>81</v>
      </c>
    </row>
    <row r="33" spans="1:3">
      <c r="A33" t="s">
        <v>24</v>
      </c>
      <c r="B33">
        <v>0.05</v>
      </c>
      <c r="C33" t="s">
        <v>82</v>
      </c>
    </row>
    <row r="34" spans="1:3">
      <c r="A34" t="s">
        <v>83</v>
      </c>
      <c r="B34">
        <v>-0.28515555555555611</v>
      </c>
      <c r="C34" t="s">
        <v>84</v>
      </c>
    </row>
    <row r="35" spans="1:3">
      <c r="A35" t="s">
        <v>85</v>
      </c>
      <c r="B35">
        <v>-0.1</v>
      </c>
      <c r="C35" t="s">
        <v>84</v>
      </c>
    </row>
    <row r="36" spans="1:3">
      <c r="A36" t="s">
        <v>86</v>
      </c>
      <c r="B36">
        <v>-0.28000000000000003</v>
      </c>
      <c r="C36" t="s">
        <v>84</v>
      </c>
    </row>
    <row r="37" spans="1:3">
      <c r="A37" t="s">
        <v>87</v>
      </c>
      <c r="B37">
        <v>-0.28999999999999998</v>
      </c>
      <c r="C37" t="s">
        <v>84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7"/>
  <sheetViews>
    <sheetView workbookViewId="0">
      <selection activeCell="H3" sqref="H3"/>
    </sheetView>
  </sheetViews>
  <sheetFormatPr defaultRowHeight="15"/>
  <cols>
    <col min="5" max="5" width="32.28515625" customWidth="1"/>
    <col min="6" max="6" width="23.7109375" customWidth="1"/>
    <col min="7" max="7" width="18.42578125" customWidth="1"/>
    <col min="8" max="8" width="16.85546875" customWidth="1"/>
  </cols>
  <sheetData>
    <row r="1" spans="1:22">
      <c r="B1" s="4" t="s">
        <v>23</v>
      </c>
      <c r="C1" s="4" t="s">
        <v>76</v>
      </c>
      <c r="D1" s="4" t="s">
        <v>73</v>
      </c>
      <c r="E1" s="4" t="s">
        <v>88</v>
      </c>
      <c r="F1" s="4" t="s">
        <v>89</v>
      </c>
      <c r="G1" s="4" t="s">
        <v>90</v>
      </c>
      <c r="H1" s="4" t="s">
        <v>91</v>
      </c>
    </row>
    <row r="2" spans="1:22">
      <c r="A2" s="4" t="s">
        <v>0</v>
      </c>
      <c r="B2">
        <v>0.2840333333333328</v>
      </c>
      <c r="C2">
        <v>0.77499999999999969</v>
      </c>
      <c r="D2">
        <v>7.4999999999999706E-2</v>
      </c>
      <c r="E2">
        <f>B2*0+C2*$B$33+D2*$B$34</f>
        <v>1.7363333333333369E-2</v>
      </c>
      <c r="F2">
        <f>B2*$B$32+D2*$B$34</f>
        <v>7.0166666666666641E-3</v>
      </c>
      <c r="G2">
        <f>ABS(B32/F21)</f>
        <v>14.251781472684092</v>
      </c>
      <c r="H2">
        <f>ABS(B33/E21)</f>
        <v>2.879631407179875</v>
      </c>
      <c r="M2" s="7"/>
      <c r="N2" s="7"/>
      <c r="O2" s="7"/>
    </row>
    <row r="3" spans="1:22">
      <c r="A3" s="4" t="s">
        <v>1</v>
      </c>
      <c r="B3">
        <v>3.2666666666666663E-2</v>
      </c>
      <c r="C3">
        <v>-7.8569202455299381E-18</v>
      </c>
      <c r="D3">
        <v>-4.0177963092947482E-17</v>
      </c>
      <c r="E3">
        <f t="shared" ref="E3:E29" si="0">B3*0+C3*$B$33+D3*$B$34</f>
        <v>1.1064123374583566E-17</v>
      </c>
      <c r="F3">
        <f t="shared" ref="F3:F29" si="1">B3*$B$32+D3*$B$34</f>
        <v>3.2666666666666777E-3</v>
      </c>
      <c r="M3" s="3"/>
      <c r="N3" s="3"/>
      <c r="O3" s="3"/>
    </row>
    <row r="4" spans="1:22">
      <c r="A4" s="4" t="s">
        <v>2</v>
      </c>
      <c r="B4">
        <v>7.6366666666666208E-2</v>
      </c>
      <c r="C4">
        <v>0.77499999999999947</v>
      </c>
      <c r="D4">
        <v>7.5000000000000039E-2</v>
      </c>
      <c r="E4">
        <f t="shared" si="0"/>
        <v>1.7363333333333269E-2</v>
      </c>
      <c r="F4">
        <f t="shared" si="1"/>
        <v>-1.3750000000000089E-2</v>
      </c>
      <c r="H4" s="4"/>
      <c r="I4" s="9"/>
      <c r="J4" s="4"/>
      <c r="K4" s="4"/>
      <c r="L4" s="1"/>
      <c r="P4" s="8"/>
      <c r="S4" s="4"/>
      <c r="T4" s="9"/>
      <c r="U4" s="4"/>
      <c r="V4" s="4"/>
    </row>
    <row r="5" spans="1:22">
      <c r="A5" s="4" t="s">
        <v>3</v>
      </c>
      <c r="B5">
        <v>7.6366666666666208E-2</v>
      </c>
      <c r="C5">
        <v>0.77499999999999947</v>
      </c>
      <c r="D5">
        <v>7.5000000000000039E-2</v>
      </c>
      <c r="E5">
        <f t="shared" si="0"/>
        <v>1.7363333333333269E-2</v>
      </c>
      <c r="F5">
        <f t="shared" si="1"/>
        <v>-1.3750000000000089E-2</v>
      </c>
      <c r="L5" s="1"/>
      <c r="P5" s="8"/>
    </row>
    <row r="6" spans="1:22">
      <c r="A6" s="4" t="s">
        <v>4</v>
      </c>
      <c r="B6">
        <v>-7.6366666666666375E-2</v>
      </c>
      <c r="C6">
        <v>0.22499999999999981</v>
      </c>
      <c r="D6">
        <v>-7.5000000000000094E-2</v>
      </c>
      <c r="E6">
        <f t="shared" si="0"/>
        <v>3.2636666666666717E-2</v>
      </c>
      <c r="F6">
        <f t="shared" si="1"/>
        <v>1.3750000000000089E-2</v>
      </c>
      <c r="L6" s="1"/>
      <c r="P6" s="8"/>
    </row>
    <row r="7" spans="1:22">
      <c r="A7" s="4" t="s">
        <v>5</v>
      </c>
      <c r="B7">
        <v>0.1527333333333328</v>
      </c>
      <c r="C7">
        <v>0.55000000000000004</v>
      </c>
      <c r="D7">
        <v>0.14999999999999991</v>
      </c>
      <c r="E7">
        <f t="shared" si="0"/>
        <v>-1.5273333333333368E-2</v>
      </c>
      <c r="F7">
        <f t="shared" si="1"/>
        <v>-2.750000000000009E-2</v>
      </c>
      <c r="L7" s="1"/>
      <c r="P7" s="8"/>
    </row>
    <row r="8" spans="1:22">
      <c r="A8" s="4" t="s">
        <v>6</v>
      </c>
      <c r="B8">
        <v>0.1527333333333328</v>
      </c>
      <c r="C8">
        <v>0.55000000000000004</v>
      </c>
      <c r="D8">
        <v>0.14999999999999991</v>
      </c>
      <c r="E8">
        <f t="shared" si="0"/>
        <v>-1.5273333333333368E-2</v>
      </c>
      <c r="F8">
        <f t="shared" si="1"/>
        <v>-2.750000000000009E-2</v>
      </c>
      <c r="L8" s="1"/>
      <c r="P8" s="8"/>
    </row>
    <row r="9" spans="1:22">
      <c r="A9" s="4" t="s">
        <v>7</v>
      </c>
      <c r="B9">
        <v>0.15273333333333289</v>
      </c>
      <c r="C9">
        <v>0.54999999999999982</v>
      </c>
      <c r="D9">
        <v>0.14999999999999991</v>
      </c>
      <c r="E9">
        <f t="shared" si="0"/>
        <v>-1.5273333333333378E-2</v>
      </c>
      <c r="F9">
        <f t="shared" si="1"/>
        <v>-2.750000000000008E-2</v>
      </c>
      <c r="L9" s="1"/>
      <c r="P9" s="8"/>
    </row>
    <row r="10" spans="1:22">
      <c r="A10" s="4" t="s">
        <v>8</v>
      </c>
      <c r="B10">
        <v>0.15273333333333289</v>
      </c>
      <c r="C10">
        <v>0.54999999999999982</v>
      </c>
      <c r="D10">
        <v>0.14999999999999991</v>
      </c>
      <c r="E10">
        <f t="shared" si="0"/>
        <v>-1.5273333333333378E-2</v>
      </c>
      <c r="F10">
        <f t="shared" si="1"/>
        <v>-2.750000000000008E-2</v>
      </c>
      <c r="L10" s="1"/>
      <c r="P10" s="8"/>
    </row>
    <row r="11" spans="1:22">
      <c r="A11" s="4" t="s">
        <v>9</v>
      </c>
      <c r="B11">
        <v>0.15273333333333361</v>
      </c>
      <c r="C11">
        <v>0.54999999999999982</v>
      </c>
      <c r="D11">
        <v>0.1499999999999998</v>
      </c>
      <c r="E11">
        <f t="shared" si="0"/>
        <v>-1.5273333333333351E-2</v>
      </c>
      <c r="F11">
        <f t="shared" si="1"/>
        <v>-2.7499999999999983E-2</v>
      </c>
      <c r="L11" s="1"/>
      <c r="P11" s="8"/>
    </row>
    <row r="12" spans="1:22">
      <c r="A12" s="4" t="s">
        <v>10</v>
      </c>
      <c r="B12">
        <v>1.1556666666666671</v>
      </c>
      <c r="C12">
        <v>0.75000000000000044</v>
      </c>
      <c r="D12">
        <v>-0.2500000000000005</v>
      </c>
      <c r="E12">
        <f t="shared" si="0"/>
        <v>0.10878888888888916</v>
      </c>
      <c r="F12">
        <f t="shared" si="1"/>
        <v>0.18685555555555583</v>
      </c>
      <c r="L12" s="1"/>
      <c r="P12" s="8"/>
    </row>
    <row r="13" spans="1:22">
      <c r="A13" s="4" t="s">
        <v>11</v>
      </c>
      <c r="B13">
        <v>0.15273333333333361</v>
      </c>
      <c r="C13">
        <v>0.54999999999999949</v>
      </c>
      <c r="D13">
        <v>0.15</v>
      </c>
      <c r="E13">
        <f t="shared" si="0"/>
        <v>-1.5273333333333423E-2</v>
      </c>
      <c r="F13">
        <f t="shared" si="1"/>
        <v>-2.7500000000000038E-2</v>
      </c>
      <c r="G13" s="10"/>
      <c r="L13" s="12"/>
      <c r="P13" s="8"/>
      <c r="R13" s="10"/>
    </row>
    <row r="14" spans="1:22">
      <c r="A14" s="4" t="s">
        <v>12</v>
      </c>
      <c r="B14">
        <v>0</v>
      </c>
      <c r="C14">
        <v>1</v>
      </c>
      <c r="D14">
        <v>0</v>
      </c>
      <c r="E14">
        <f t="shared" si="0"/>
        <v>0.05</v>
      </c>
      <c r="F14">
        <f t="shared" si="1"/>
        <v>0</v>
      </c>
      <c r="L14" s="1"/>
      <c r="P14" s="8"/>
    </row>
    <row r="15" spans="1:22">
      <c r="A15" s="4" t="s">
        <v>13</v>
      </c>
      <c r="B15">
        <v>0.2840333333333328</v>
      </c>
      <c r="C15">
        <v>0.77499999999999969</v>
      </c>
      <c r="D15">
        <v>7.4999999999999706E-2</v>
      </c>
      <c r="E15">
        <f t="shared" si="0"/>
        <v>1.7363333333333369E-2</v>
      </c>
      <c r="F15">
        <f t="shared" si="1"/>
        <v>7.0166666666666641E-3</v>
      </c>
      <c r="L15" s="1"/>
      <c r="P15" s="8"/>
    </row>
    <row r="16" spans="1:22">
      <c r="A16" s="4" t="s">
        <v>14</v>
      </c>
      <c r="B16">
        <v>0.48403333333333348</v>
      </c>
      <c r="C16">
        <v>0.7749999999999998</v>
      </c>
      <c r="D16">
        <v>7.5000000000001454E-2</v>
      </c>
      <c r="E16">
        <f t="shared" si="0"/>
        <v>1.7363333333332877E-2</v>
      </c>
      <c r="F16">
        <f t="shared" si="1"/>
        <v>2.7016666666666238E-2</v>
      </c>
      <c r="L16" s="1"/>
      <c r="P16" s="8"/>
    </row>
    <row r="17" spans="1:16">
      <c r="A17" s="4" t="s">
        <v>15</v>
      </c>
      <c r="B17">
        <v>1</v>
      </c>
      <c r="C17">
        <v>0</v>
      </c>
      <c r="D17">
        <v>0</v>
      </c>
      <c r="E17">
        <f t="shared" si="0"/>
        <v>0</v>
      </c>
      <c r="F17">
        <f t="shared" si="1"/>
        <v>0.1</v>
      </c>
      <c r="L17" s="1"/>
      <c r="P17" s="8"/>
    </row>
    <row r="18" spans="1:16">
      <c r="A18" s="4" t="s">
        <v>16</v>
      </c>
      <c r="B18">
        <v>-1.7742524064898071E-16</v>
      </c>
      <c r="C18">
        <v>0.99999999999999956</v>
      </c>
      <c r="D18">
        <v>-1.3712494192688919E-16</v>
      </c>
      <c r="E18">
        <f t="shared" si="0"/>
        <v>5.0000000000000024E-2</v>
      </c>
      <c r="F18">
        <f t="shared" si="1"/>
        <v>2.135941493078737E-17</v>
      </c>
      <c r="L18" s="1"/>
      <c r="P18" s="8"/>
    </row>
    <row r="19" spans="1:16">
      <c r="A19" s="4" t="s">
        <v>71</v>
      </c>
      <c r="B19">
        <v>0</v>
      </c>
      <c r="C19">
        <v>0</v>
      </c>
      <c r="D19">
        <v>-1</v>
      </c>
      <c r="E19">
        <f t="shared" si="0"/>
        <v>0.285155555555556</v>
      </c>
      <c r="F19">
        <f t="shared" si="1"/>
        <v>0.285155555555556</v>
      </c>
      <c r="L19" s="1"/>
      <c r="P19" s="8"/>
    </row>
    <row r="20" spans="1:16">
      <c r="A20" s="4" t="s">
        <v>72</v>
      </c>
      <c r="B20">
        <v>1.6274005458650099E-15</v>
      </c>
      <c r="C20">
        <v>1.3561671215541749E-15</v>
      </c>
      <c r="D20">
        <v>-1.0000000000000011</v>
      </c>
      <c r="E20">
        <f t="shared" si="0"/>
        <v>0.28515555555555638</v>
      </c>
      <c r="F20">
        <f t="shared" si="1"/>
        <v>0.28515555555555649</v>
      </c>
      <c r="L20" s="1"/>
      <c r="P20" s="8"/>
    </row>
    <row r="21" spans="1:16">
      <c r="A21" s="4" t="s">
        <v>17</v>
      </c>
      <c r="B21">
        <v>-0.2840333333333328</v>
      </c>
      <c r="C21">
        <v>-0.77499999999999969</v>
      </c>
      <c r="D21">
        <v>-7.4999999999999706E-2</v>
      </c>
      <c r="E21">
        <f t="shared" si="0"/>
        <v>-1.7363333333333369E-2</v>
      </c>
      <c r="F21">
        <f t="shared" si="1"/>
        <v>-7.0166666666666641E-3</v>
      </c>
      <c r="L21" s="1"/>
    </row>
    <row r="22" spans="1:16">
      <c r="A22" s="4" t="s">
        <v>18</v>
      </c>
      <c r="B22">
        <v>0.1999999999999989</v>
      </c>
      <c r="C22">
        <v>-1.295709889098139E-15</v>
      </c>
      <c r="D22">
        <v>1.000000000000002</v>
      </c>
      <c r="E22">
        <f t="shared" si="0"/>
        <v>-0.28515555555555661</v>
      </c>
      <c r="F22">
        <f t="shared" si="1"/>
        <v>-0.26515555555555664</v>
      </c>
      <c r="L22" s="1"/>
    </row>
    <row r="23" spans="1:16">
      <c r="A23" s="4" t="s">
        <v>19</v>
      </c>
      <c r="B23">
        <v>1.7584</v>
      </c>
      <c r="C23">
        <v>1.3</v>
      </c>
      <c r="D23">
        <v>-0.1000000000000003</v>
      </c>
      <c r="E23">
        <f t="shared" si="0"/>
        <v>9.3515555555555685E-2</v>
      </c>
      <c r="F23">
        <f t="shared" si="1"/>
        <v>0.20435555555555568</v>
      </c>
      <c r="L23" s="2"/>
      <c r="P23" s="8"/>
    </row>
    <row r="24" spans="1:16">
      <c r="A24" s="4" t="s">
        <v>20</v>
      </c>
      <c r="B24">
        <v>0.70420000000000105</v>
      </c>
      <c r="C24">
        <v>1.650000000000001</v>
      </c>
      <c r="D24">
        <v>-0.55000000000000115</v>
      </c>
      <c r="E24">
        <f t="shared" si="0"/>
        <v>0.23933555555555619</v>
      </c>
      <c r="F24">
        <f t="shared" si="1"/>
        <v>0.22725555555555621</v>
      </c>
      <c r="L24" s="3"/>
      <c r="P24" s="8"/>
    </row>
    <row r="25" spans="1:16">
      <c r="A25" s="4" t="s">
        <v>21</v>
      </c>
      <c r="B25">
        <v>-0.65420000000000045</v>
      </c>
      <c r="C25">
        <v>-0.65000000000000013</v>
      </c>
      <c r="D25">
        <v>5.0000000000000093E-2</v>
      </c>
      <c r="E25">
        <f t="shared" si="0"/>
        <v>-4.6757777777777836E-2</v>
      </c>
      <c r="F25">
        <f t="shared" si="1"/>
        <v>-7.9677777777777875E-2</v>
      </c>
      <c r="L25" s="3"/>
      <c r="P25" s="8"/>
    </row>
    <row r="26" spans="1:16">
      <c r="A26" s="4" t="s">
        <v>22</v>
      </c>
      <c r="B26">
        <v>-0.2</v>
      </c>
      <c r="C26">
        <v>1.222657996516701E-17</v>
      </c>
      <c r="D26">
        <v>-1.4721393117535851E-16</v>
      </c>
      <c r="E26">
        <f t="shared" si="0"/>
        <v>4.2590199328085086E-17</v>
      </c>
      <c r="F26">
        <f t="shared" si="1"/>
        <v>-1.9999999999999962E-2</v>
      </c>
      <c r="L26" s="3"/>
      <c r="P26" s="8"/>
    </row>
    <row r="27" spans="1:16">
      <c r="A27" s="4" t="s">
        <v>23</v>
      </c>
      <c r="B27">
        <v>1</v>
      </c>
      <c r="C27">
        <v>0</v>
      </c>
      <c r="D27">
        <v>0</v>
      </c>
      <c r="E27">
        <f t="shared" si="0"/>
        <v>0</v>
      </c>
      <c r="F27">
        <f t="shared" si="1"/>
        <v>0.1</v>
      </c>
      <c r="L27" s="3"/>
      <c r="P27" s="8"/>
    </row>
    <row r="28" spans="1:16">
      <c r="A28" s="4" t="s">
        <v>24</v>
      </c>
      <c r="B28">
        <v>0</v>
      </c>
      <c r="C28">
        <v>1</v>
      </c>
      <c r="D28">
        <v>0</v>
      </c>
      <c r="E28">
        <f t="shared" si="0"/>
        <v>0.05</v>
      </c>
      <c r="F28">
        <f t="shared" si="1"/>
        <v>0</v>
      </c>
      <c r="L28" s="3"/>
      <c r="P28" s="8"/>
    </row>
    <row r="29" spans="1:16">
      <c r="A29" s="4" t="s">
        <v>73</v>
      </c>
      <c r="B29">
        <v>0</v>
      </c>
      <c r="C29">
        <v>0</v>
      </c>
      <c r="D29">
        <v>1</v>
      </c>
      <c r="E29">
        <f t="shared" si="0"/>
        <v>-0.285155555555556</v>
      </c>
      <c r="F29">
        <f t="shared" si="1"/>
        <v>-0.285155555555556</v>
      </c>
      <c r="L29" s="3"/>
      <c r="P29" s="8"/>
    </row>
    <row r="30" spans="1:16">
      <c r="A30" s="4"/>
      <c r="E30" s="8"/>
      <c r="L30" s="3"/>
      <c r="P30" s="8"/>
    </row>
    <row r="31" spans="1:16">
      <c r="A31" s="4"/>
      <c r="E31" s="8"/>
      <c r="L31" s="3"/>
      <c r="P31" s="8"/>
    </row>
    <row r="32" spans="1:16">
      <c r="A32" s="4" t="s">
        <v>23</v>
      </c>
      <c r="B32">
        <v>0.1</v>
      </c>
      <c r="C32" t="s">
        <v>81</v>
      </c>
    </row>
    <row r="33" spans="1:3">
      <c r="A33" s="4" t="s">
        <v>24</v>
      </c>
      <c r="B33">
        <v>0.05</v>
      </c>
      <c r="C33" t="s">
        <v>82</v>
      </c>
    </row>
    <row r="34" spans="1:3">
      <c r="A34" s="4" t="s">
        <v>83</v>
      </c>
      <c r="B34">
        <v>-0.285155555555556</v>
      </c>
      <c r="C34" t="s">
        <v>84</v>
      </c>
    </row>
    <row r="35" spans="1:3">
      <c r="A35" s="4"/>
    </row>
    <row r="37" spans="1:3">
      <c r="A37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6"/>
  <sheetViews>
    <sheetView topLeftCell="B1" workbookViewId="0">
      <selection activeCell="R33" sqref="R33"/>
    </sheetView>
  </sheetViews>
  <sheetFormatPr defaultColWidth="9.140625" defaultRowHeight="15"/>
  <cols>
    <col min="1" max="1" width="11.42578125" style="13" customWidth="1"/>
    <col min="2" max="16384" width="9.140625" style="13"/>
  </cols>
  <sheetData>
    <row r="1" spans="1:28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71</v>
      </c>
      <c r="S1" s="14" t="s">
        <v>72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73</v>
      </c>
      <c r="AA1" s="16" t="s">
        <v>23</v>
      </c>
      <c r="AB1" s="16" t="s">
        <v>24</v>
      </c>
    </row>
    <row r="2" spans="1:28">
      <c r="A2" s="14" t="s">
        <v>25</v>
      </c>
      <c r="B2" s="13">
        <v>-1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1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</row>
    <row r="3" spans="1:28">
      <c r="A3" s="14" t="s">
        <v>26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-1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7">
        <v>-1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</row>
    <row r="4" spans="1:28">
      <c r="A4" s="14" t="s">
        <v>27</v>
      </c>
      <c r="B4" s="13">
        <v>1</v>
      </c>
      <c r="C4" s="13">
        <v>-1</v>
      </c>
      <c r="D4" s="13">
        <v>-1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-0.17499999999999999</v>
      </c>
      <c r="Q4" s="13">
        <v>0</v>
      </c>
      <c r="R4" s="13">
        <v>0</v>
      </c>
      <c r="S4" s="13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</row>
    <row r="5" spans="1:28">
      <c r="A5" s="14" t="s">
        <v>28</v>
      </c>
      <c r="B5" s="13">
        <v>0</v>
      </c>
      <c r="C5" s="13">
        <v>0</v>
      </c>
      <c r="D5" s="13">
        <v>1</v>
      </c>
      <c r="E5" s="13">
        <v>-1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</row>
    <row r="6" spans="1:28">
      <c r="A6" s="14" t="s">
        <v>29</v>
      </c>
      <c r="B6" s="13">
        <v>0</v>
      </c>
      <c r="C6" s="13">
        <v>0</v>
      </c>
      <c r="D6" s="13">
        <v>0</v>
      </c>
      <c r="E6" s="13">
        <v>1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-1</v>
      </c>
      <c r="R6" s="13">
        <v>0</v>
      </c>
      <c r="S6" s="13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</row>
    <row r="7" spans="1:28">
      <c r="A7" s="14" t="s">
        <v>30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-1</v>
      </c>
      <c r="N7" s="13">
        <v>0</v>
      </c>
      <c r="O7" s="13">
        <v>0</v>
      </c>
      <c r="P7" s="13">
        <v>0</v>
      </c>
      <c r="Q7" s="13">
        <v>1</v>
      </c>
      <c r="R7" s="13">
        <v>0</v>
      </c>
      <c r="S7" s="13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</row>
    <row r="8" spans="1:28" ht="15" customHeight="1">
      <c r="A8" s="14" t="s">
        <v>31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-1</v>
      </c>
    </row>
    <row r="9" spans="1:28">
      <c r="A9" s="14" t="s">
        <v>32</v>
      </c>
      <c r="B9" s="13">
        <v>0</v>
      </c>
      <c r="C9" s="13">
        <v>0</v>
      </c>
      <c r="D9" s="13">
        <v>0</v>
      </c>
      <c r="E9" s="13">
        <v>1</v>
      </c>
      <c r="F9" s="13">
        <v>-1</v>
      </c>
      <c r="G9" s="13">
        <v>-1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</row>
    <row r="10" spans="1:28">
      <c r="A10" s="14" t="s">
        <v>33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1</v>
      </c>
      <c r="H10" s="13">
        <v>-1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</row>
    <row r="11" spans="1:28">
      <c r="A11" s="14" t="s">
        <v>34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-1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</row>
    <row r="12" spans="1:28">
      <c r="A12" s="14" t="s">
        <v>35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-1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</row>
    <row r="13" spans="1:28">
      <c r="A13" s="14" t="s">
        <v>36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</row>
    <row r="14" spans="1:28">
      <c r="A14" s="14" t="s">
        <v>37</v>
      </c>
      <c r="B14" s="13">
        <v>0</v>
      </c>
      <c r="C14" s="13">
        <v>6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0.05</v>
      </c>
      <c r="Q14" s="13">
        <v>0</v>
      </c>
      <c r="R14" s="13">
        <v>0</v>
      </c>
      <c r="S14" s="13">
        <v>1</v>
      </c>
      <c r="T14" s="17">
        <v>0</v>
      </c>
      <c r="U14" s="17">
        <v>0</v>
      </c>
      <c r="V14" s="17">
        <v>0</v>
      </c>
      <c r="W14" s="17">
        <v>-1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</row>
    <row r="15" spans="1:28">
      <c r="A15" s="14" t="s">
        <v>38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-0.5</v>
      </c>
      <c r="L15" s="13">
        <v>-0.5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7">
        <v>0</v>
      </c>
      <c r="U15" s="17">
        <v>0</v>
      </c>
      <c r="V15" s="17">
        <v>0</v>
      </c>
      <c r="W15" s="17">
        <v>0</v>
      </c>
      <c r="X15" s="17">
        <v>-1</v>
      </c>
      <c r="Y15" s="17">
        <v>0</v>
      </c>
      <c r="Z15" s="17">
        <v>0</v>
      </c>
      <c r="AA15" s="17">
        <v>0</v>
      </c>
      <c r="AB15" s="17">
        <v>0</v>
      </c>
    </row>
    <row r="16" spans="1:28">
      <c r="A16" s="14" t="s">
        <v>39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-1</v>
      </c>
      <c r="P16" s="13">
        <v>0.2</v>
      </c>
      <c r="Q16" s="13">
        <v>0</v>
      </c>
      <c r="R16" s="13">
        <v>1</v>
      </c>
      <c r="S16" s="13">
        <v>-1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</row>
    <row r="17" spans="1:28">
      <c r="A17" s="14" t="s">
        <v>40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</v>
      </c>
      <c r="O17" s="13">
        <v>1</v>
      </c>
      <c r="P17" s="13">
        <v>0</v>
      </c>
      <c r="Q17" s="13">
        <v>0</v>
      </c>
      <c r="R17" s="13">
        <v>-1</v>
      </c>
      <c r="S17" s="13">
        <v>0</v>
      </c>
      <c r="T17" s="17">
        <v>0</v>
      </c>
      <c r="U17" s="17">
        <v>-1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</row>
    <row r="18" spans="1:28">
      <c r="A18" s="14" t="s">
        <v>41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1</v>
      </c>
      <c r="L18" s="13">
        <v>1</v>
      </c>
      <c r="M18" s="13">
        <v>0</v>
      </c>
      <c r="N18" s="13">
        <v>0</v>
      </c>
      <c r="O18" s="13">
        <v>0</v>
      </c>
      <c r="P18" s="13">
        <v>0.45</v>
      </c>
      <c r="Q18" s="13">
        <v>0</v>
      </c>
      <c r="R18" s="13">
        <v>0</v>
      </c>
      <c r="S18" s="13">
        <v>0</v>
      </c>
      <c r="T18" s="17">
        <v>0</v>
      </c>
      <c r="U18" s="17">
        <v>0</v>
      </c>
      <c r="V18" s="17">
        <v>-1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</row>
    <row r="19" spans="1:28">
      <c r="A19" s="14" t="s">
        <v>42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-0.2</v>
      </c>
      <c r="Q19" s="13">
        <v>0</v>
      </c>
      <c r="R19" s="13">
        <v>0</v>
      </c>
      <c r="S19" s="13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-1</v>
      </c>
      <c r="Z19" s="17">
        <v>0</v>
      </c>
      <c r="AA19" s="17">
        <v>0</v>
      </c>
      <c r="AB19" s="17">
        <v>0</v>
      </c>
    </row>
    <row r="20" spans="1:28">
      <c r="A20" s="14" t="s">
        <v>74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-1</v>
      </c>
      <c r="S20" s="13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-1</v>
      </c>
      <c r="AA20" s="17">
        <v>0</v>
      </c>
      <c r="AB20" s="17">
        <v>0</v>
      </c>
    </row>
    <row r="21" spans="1:28">
      <c r="A21" s="14" t="s">
        <v>75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1</v>
      </c>
      <c r="S21" s="13">
        <v>-1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</row>
    <row r="22" spans="1:28">
      <c r="A22" s="14" t="s">
        <v>43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-1</v>
      </c>
      <c r="AB22" s="17">
        <v>0</v>
      </c>
    </row>
    <row r="23" spans="1:28" ht="18" customHeight="1">
      <c r="A23" s="14" t="s">
        <v>44</v>
      </c>
      <c r="B23" s="13">
        <v>-1</v>
      </c>
      <c r="C23" s="13">
        <v>0</v>
      </c>
      <c r="D23" s="13">
        <v>-1</v>
      </c>
      <c r="E23" s="13">
        <v>0</v>
      </c>
      <c r="F23" s="13">
        <v>0</v>
      </c>
      <c r="G23" s="13">
        <v>0</v>
      </c>
      <c r="H23" s="13">
        <v>1</v>
      </c>
      <c r="I23" s="13">
        <v>1</v>
      </c>
      <c r="J23" s="13">
        <v>0</v>
      </c>
      <c r="K23" s="13">
        <v>1.5</v>
      </c>
      <c r="L23" s="13">
        <v>1</v>
      </c>
      <c r="M23" s="13">
        <v>-1</v>
      </c>
      <c r="N23" s="13">
        <v>0</v>
      </c>
      <c r="O23" s="13">
        <v>-1</v>
      </c>
      <c r="P23" s="13">
        <v>-1.5</v>
      </c>
      <c r="Q23" s="13">
        <v>0</v>
      </c>
      <c r="R23" s="13">
        <v>0</v>
      </c>
      <c r="S23" s="13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</row>
    <row r="24" spans="1:28">
      <c r="A24" s="14" t="s">
        <v>45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1</v>
      </c>
      <c r="K24" s="13">
        <v>-1</v>
      </c>
      <c r="L24" s="13">
        <v>0</v>
      </c>
      <c r="M24" s="13">
        <v>0</v>
      </c>
      <c r="N24" s="13">
        <v>0</v>
      </c>
      <c r="O24" s="13">
        <v>0</v>
      </c>
      <c r="P24" s="13">
        <v>0.39200000000000002</v>
      </c>
      <c r="Q24" s="13">
        <v>-2</v>
      </c>
      <c r="R24" s="13">
        <v>0</v>
      </c>
      <c r="S24" s="13">
        <v>1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</row>
    <row r="25" spans="1:28">
      <c r="A25" s="14" t="s">
        <v>46</v>
      </c>
      <c r="B25" s="13">
        <v>0</v>
      </c>
      <c r="C25" s="13">
        <v>12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-0.39200000000000002</v>
      </c>
      <c r="Q25" s="13">
        <v>0</v>
      </c>
      <c r="R25" s="13">
        <v>0</v>
      </c>
      <c r="S25" s="13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</row>
    <row r="26" spans="1:28">
      <c r="A26" s="14" t="s">
        <v>47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-1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1"/>
  <sheetViews>
    <sheetView workbookViewId="0">
      <selection activeCell="I6" sqref="I6"/>
    </sheetView>
  </sheetViews>
  <sheetFormatPr defaultRowHeight="15"/>
  <cols>
    <col min="4" max="4" width="30.42578125" customWidth="1"/>
    <col min="5" max="5" width="25.7109375" customWidth="1"/>
  </cols>
  <sheetData>
    <row r="1" spans="1:19" ht="15" customHeight="1">
      <c r="B1" s="18" t="s">
        <v>92</v>
      </c>
      <c r="C1" s="4" t="s">
        <v>76</v>
      </c>
      <c r="D1" s="4" t="s">
        <v>88</v>
      </c>
      <c r="E1" s="4" t="s">
        <v>89</v>
      </c>
      <c r="G1" s="20" t="s">
        <v>64</v>
      </c>
      <c r="H1" s="20"/>
      <c r="I1" s="20"/>
      <c r="J1" s="4"/>
      <c r="K1" s="20" t="s">
        <v>65</v>
      </c>
      <c r="L1" s="20"/>
      <c r="M1" s="20"/>
    </row>
    <row r="2" spans="1:19">
      <c r="A2" s="4" t="s">
        <v>0</v>
      </c>
      <c r="B2">
        <v>0.207666666666667</v>
      </c>
      <c r="C2">
        <v>0.50000000000000377</v>
      </c>
      <c r="D2">
        <f>B2*0+C2*$B$31</f>
        <v>2.5000000000000189E-2</v>
      </c>
      <c r="E2">
        <f>B2*$B$30</f>
        <v>2.0766666666666701E-2</v>
      </c>
      <c r="G2" t="s">
        <v>23</v>
      </c>
      <c r="H2">
        <v>0.1</v>
      </c>
      <c r="I2" t="s">
        <v>49</v>
      </c>
      <c r="K2" t="s">
        <v>23</v>
      </c>
      <c r="L2">
        <v>0</v>
      </c>
      <c r="M2" t="s">
        <v>49</v>
      </c>
    </row>
    <row r="3" spans="1:19">
      <c r="A3" s="4" t="s">
        <v>1</v>
      </c>
      <c r="B3">
        <v>3.2666666666666573E-2</v>
      </c>
      <c r="C3">
        <v>-2.4665469383124648E-16</v>
      </c>
      <c r="D3">
        <f t="shared" ref="D3:D28" si="0">B3*0+C3*$B$31</f>
        <v>-1.2332734691562325E-17</v>
      </c>
      <c r="E3">
        <f t="shared" ref="E3:E28" si="1">B3*$B$30</f>
        <v>3.2666666666666573E-3</v>
      </c>
      <c r="G3" t="s">
        <v>66</v>
      </c>
      <c r="H3">
        <v>0</v>
      </c>
      <c r="I3" t="s">
        <v>67</v>
      </c>
      <c r="K3" t="s">
        <v>66</v>
      </c>
      <c r="L3">
        <v>0.05</v>
      </c>
      <c r="M3" t="s">
        <v>67</v>
      </c>
    </row>
    <row r="4" spans="1:19">
      <c r="A4" s="4" t="s">
        <v>2</v>
      </c>
      <c r="B4">
        <v>-1.7951702426728721E-15</v>
      </c>
      <c r="C4">
        <v>0.49999999999999378</v>
      </c>
      <c r="D4">
        <f t="shared" si="0"/>
        <v>2.4999999999999689E-2</v>
      </c>
      <c r="E4">
        <f t="shared" si="1"/>
        <v>-1.7951702426728721E-16</v>
      </c>
      <c r="G4" t="s">
        <v>68</v>
      </c>
      <c r="H4">
        <f>ABS(B30/E20)</f>
        <v>4.8154093097913249</v>
      </c>
      <c r="I4" t="s">
        <v>69</v>
      </c>
      <c r="K4" t="s">
        <v>68</v>
      </c>
      <c r="L4">
        <f>ABS(B31/D20)</f>
        <v>1.9999999999999849</v>
      </c>
      <c r="M4" t="s">
        <v>70</v>
      </c>
      <c r="N4" s="8"/>
      <c r="Q4" s="4"/>
      <c r="R4" s="9"/>
      <c r="S4" s="4"/>
    </row>
    <row r="5" spans="1:19">
      <c r="A5" s="4" t="s">
        <v>3</v>
      </c>
      <c r="B5">
        <v>-1.7951702426728721E-15</v>
      </c>
      <c r="C5">
        <v>0.49999999999999378</v>
      </c>
      <c r="D5">
        <f t="shared" si="0"/>
        <v>2.4999999999999689E-2</v>
      </c>
      <c r="E5">
        <f t="shared" si="1"/>
        <v>-1.7951702426728721E-16</v>
      </c>
      <c r="K5" s="1"/>
      <c r="N5" s="8"/>
    </row>
    <row r="6" spans="1:19">
      <c r="A6" s="4" t="s">
        <v>4</v>
      </c>
      <c r="B6">
        <v>-4.1255180510624018E-16</v>
      </c>
      <c r="C6">
        <v>0.49999999999999939</v>
      </c>
      <c r="D6">
        <f t="shared" si="0"/>
        <v>2.499999999999997E-2</v>
      </c>
      <c r="E6">
        <f t="shared" si="1"/>
        <v>-4.1255180510624021E-17</v>
      </c>
      <c r="K6" s="1"/>
      <c r="N6" s="8"/>
    </row>
    <row r="7" spans="1:19">
      <c r="A7" s="4" t="s">
        <v>5</v>
      </c>
      <c r="B7">
        <v>-4.8481245088240624E-16</v>
      </c>
      <c r="C7">
        <v>-1.453806418391295E-15</v>
      </c>
      <c r="D7">
        <f t="shared" si="0"/>
        <v>-7.269032091956475E-17</v>
      </c>
      <c r="E7">
        <f t="shared" si="1"/>
        <v>-4.8481245088240624E-17</v>
      </c>
      <c r="K7" s="1"/>
      <c r="N7" s="8"/>
    </row>
    <row r="8" spans="1:19">
      <c r="A8" s="4" t="s">
        <v>6</v>
      </c>
      <c r="B8">
        <v>-4.8481245088240624E-16</v>
      </c>
      <c r="C8">
        <v>-1.453806418391295E-15</v>
      </c>
      <c r="D8">
        <f t="shared" si="0"/>
        <v>-7.269032091956475E-17</v>
      </c>
      <c r="E8">
        <f t="shared" si="1"/>
        <v>-4.8481245088240624E-17</v>
      </c>
      <c r="K8" s="1"/>
      <c r="N8" s="8"/>
    </row>
    <row r="9" spans="1:19">
      <c r="A9" s="4" t="s">
        <v>7</v>
      </c>
      <c r="B9">
        <v>0</v>
      </c>
      <c r="C9">
        <v>0</v>
      </c>
      <c r="D9">
        <f t="shared" si="0"/>
        <v>0</v>
      </c>
      <c r="E9">
        <f t="shared" si="1"/>
        <v>0</v>
      </c>
      <c r="K9" s="1"/>
      <c r="N9" s="8"/>
    </row>
    <row r="10" spans="1:19">
      <c r="A10" s="4" t="s">
        <v>8</v>
      </c>
      <c r="B10">
        <v>0</v>
      </c>
      <c r="C10">
        <v>0</v>
      </c>
      <c r="D10">
        <f t="shared" si="0"/>
        <v>0</v>
      </c>
      <c r="E10">
        <f t="shared" si="1"/>
        <v>0</v>
      </c>
      <c r="K10" s="1"/>
      <c r="N10" s="8"/>
    </row>
    <row r="11" spans="1:19">
      <c r="A11" s="4" t="s">
        <v>10</v>
      </c>
      <c r="B11">
        <v>1.382165055302383</v>
      </c>
      <c r="C11">
        <v>1.6666666666666641</v>
      </c>
      <c r="D11">
        <f t="shared" si="0"/>
        <v>8.3333333333333204E-2</v>
      </c>
      <c r="E11">
        <f t="shared" si="1"/>
        <v>0.13821650553023831</v>
      </c>
      <c r="K11" s="1"/>
      <c r="N11" s="8"/>
    </row>
    <row r="12" spans="1:19">
      <c r="A12" s="4" t="s">
        <v>11</v>
      </c>
      <c r="B12">
        <v>0</v>
      </c>
      <c r="C12">
        <v>0</v>
      </c>
      <c r="D12">
        <f t="shared" si="0"/>
        <v>0</v>
      </c>
      <c r="E12">
        <f t="shared" si="1"/>
        <v>0</v>
      </c>
      <c r="K12" s="1"/>
      <c r="N12" s="8"/>
    </row>
    <row r="13" spans="1:19">
      <c r="A13" s="4" t="s">
        <v>12</v>
      </c>
      <c r="B13">
        <v>0</v>
      </c>
      <c r="C13">
        <v>1</v>
      </c>
      <c r="D13">
        <f t="shared" si="0"/>
        <v>0.05</v>
      </c>
      <c r="E13">
        <f t="shared" si="1"/>
        <v>0</v>
      </c>
      <c r="K13" s="1"/>
      <c r="N13" s="8"/>
    </row>
    <row r="14" spans="1:19">
      <c r="A14" s="4" t="s">
        <v>13</v>
      </c>
      <c r="B14">
        <v>0.207666666666667</v>
      </c>
      <c r="C14">
        <v>0.50000000000000377</v>
      </c>
      <c r="D14">
        <f t="shared" si="0"/>
        <v>2.5000000000000189E-2</v>
      </c>
      <c r="E14">
        <f t="shared" si="1"/>
        <v>2.0766666666666701E-2</v>
      </c>
      <c r="K14" s="1"/>
      <c r="N14" s="8"/>
    </row>
    <row r="15" spans="1:19">
      <c r="A15" s="4" t="s">
        <v>14</v>
      </c>
      <c r="B15">
        <v>0.47142910560467632</v>
      </c>
      <c r="C15">
        <v>0.50000000000000711</v>
      </c>
      <c r="D15">
        <f t="shared" si="0"/>
        <v>2.5000000000000355E-2</v>
      </c>
      <c r="E15">
        <f t="shared" si="1"/>
        <v>4.7142910560467634E-2</v>
      </c>
      <c r="K15" s="1"/>
      <c r="N15" s="8"/>
    </row>
    <row r="16" spans="1:19">
      <c r="A16" s="4" t="s">
        <v>15</v>
      </c>
      <c r="B16">
        <v>1</v>
      </c>
      <c r="C16">
        <v>0</v>
      </c>
      <c r="D16">
        <f t="shared" si="0"/>
        <v>0</v>
      </c>
      <c r="E16">
        <f t="shared" si="1"/>
        <v>0.1</v>
      </c>
      <c r="K16" s="1"/>
      <c r="N16" s="8"/>
    </row>
    <row r="17" spans="1:14">
      <c r="A17" s="4" t="s">
        <v>16</v>
      </c>
      <c r="B17">
        <v>8.2504914141153655E-16</v>
      </c>
      <c r="C17">
        <v>1.000000000000004</v>
      </c>
      <c r="D17">
        <f t="shared" si="0"/>
        <v>5.0000000000000204E-2</v>
      </c>
      <c r="E17">
        <f t="shared" si="1"/>
        <v>8.250491414115366E-17</v>
      </c>
      <c r="K17" s="1"/>
      <c r="N17" s="8"/>
    </row>
    <row r="18" spans="1:14">
      <c r="A18" s="4" t="s">
        <v>71</v>
      </c>
      <c r="B18">
        <v>0.99107651925765183</v>
      </c>
      <c r="C18">
        <v>3.6666666666666692</v>
      </c>
      <c r="D18">
        <f t="shared" si="0"/>
        <v>0.18333333333333346</v>
      </c>
      <c r="E18">
        <f t="shared" si="1"/>
        <v>9.9107651925765192E-2</v>
      </c>
      <c r="K18" s="1"/>
      <c r="N18" s="8"/>
    </row>
    <row r="19" spans="1:14">
      <c r="A19" s="4" t="s">
        <v>72</v>
      </c>
      <c r="B19">
        <v>0.96393862165482758</v>
      </c>
      <c r="C19">
        <v>3.6666666666666661</v>
      </c>
      <c r="D19">
        <f t="shared" si="0"/>
        <v>0.18333333333333332</v>
      </c>
      <c r="E19">
        <f t="shared" si="1"/>
        <v>9.6393862165482763E-2</v>
      </c>
      <c r="K19" s="1"/>
      <c r="N19" s="8"/>
    </row>
    <row r="20" spans="1:14">
      <c r="A20" s="4" t="s">
        <v>17</v>
      </c>
      <c r="B20">
        <v>-0.207666666666667</v>
      </c>
      <c r="C20">
        <v>-0.50000000000000377</v>
      </c>
      <c r="D20">
        <f t="shared" si="0"/>
        <v>-2.5000000000000189E-2</v>
      </c>
      <c r="E20">
        <f t="shared" si="1"/>
        <v>-2.0766666666666701E-2</v>
      </c>
      <c r="K20" s="1"/>
      <c r="N20" s="8"/>
    </row>
    <row r="21" spans="1:14">
      <c r="A21" s="4" t="s">
        <v>18</v>
      </c>
      <c r="B21">
        <v>-0.78987439013014837</v>
      </c>
      <c r="C21">
        <v>-3.6666666666666661</v>
      </c>
      <c r="D21">
        <f t="shared" si="0"/>
        <v>-0.18333333333333332</v>
      </c>
      <c r="E21">
        <f t="shared" si="1"/>
        <v>-7.8987439013014846E-2</v>
      </c>
      <c r="K21" s="1"/>
      <c r="N21" s="8"/>
    </row>
    <row r="22" spans="1:14">
      <c r="A22" s="4" t="s">
        <v>19</v>
      </c>
      <c r="B22">
        <v>1.8032568630627019</v>
      </c>
      <c r="C22">
        <v>1.666666666666659</v>
      </c>
      <c r="D22">
        <f t="shared" si="0"/>
        <v>8.3333333333332954E-2</v>
      </c>
      <c r="E22">
        <f t="shared" si="1"/>
        <v>0.18032568630627022</v>
      </c>
      <c r="K22" s="2"/>
      <c r="N22" s="8"/>
    </row>
    <row r="23" spans="1:14">
      <c r="A23" s="4" t="s">
        <v>20</v>
      </c>
      <c r="B23">
        <v>1.2415326982171231</v>
      </c>
      <c r="C23">
        <v>3.666666666666667</v>
      </c>
      <c r="D23">
        <f t="shared" si="0"/>
        <v>0.18333333333333335</v>
      </c>
      <c r="E23">
        <f t="shared" si="1"/>
        <v>0.12415326982171232</v>
      </c>
      <c r="K23" s="3"/>
      <c r="N23" s="8"/>
    </row>
    <row r="24" spans="1:14">
      <c r="A24" s="4" t="s">
        <v>21</v>
      </c>
      <c r="B24">
        <v>-0.66940440118169298</v>
      </c>
      <c r="C24">
        <v>-0.83333333333333115</v>
      </c>
      <c r="D24">
        <f t="shared" si="0"/>
        <v>-4.166666666666656E-2</v>
      </c>
      <c r="E24">
        <f t="shared" si="1"/>
        <v>-6.6940440118169298E-2</v>
      </c>
      <c r="K24" s="3"/>
      <c r="N24" s="8"/>
    </row>
    <row r="25" spans="1:14">
      <c r="A25" s="4" t="s">
        <v>22</v>
      </c>
      <c r="B25">
        <v>-0.19999999999999951</v>
      </c>
      <c r="C25">
        <v>1.808801088095808E-15</v>
      </c>
      <c r="D25">
        <f t="shared" si="0"/>
        <v>9.0440054404790407E-17</v>
      </c>
      <c r="E25">
        <f t="shared" si="1"/>
        <v>-1.9999999999999952E-2</v>
      </c>
      <c r="K25" s="3"/>
      <c r="N25" s="8"/>
    </row>
    <row r="26" spans="1:14">
      <c r="A26" s="4" t="s">
        <v>73</v>
      </c>
      <c r="B26">
        <v>-0.99107651925765172</v>
      </c>
      <c r="C26">
        <v>-3.6666666666666679</v>
      </c>
      <c r="D26">
        <f t="shared" si="0"/>
        <v>-0.1833333333333334</v>
      </c>
      <c r="E26">
        <f t="shared" si="1"/>
        <v>-9.9107651925765178E-2</v>
      </c>
      <c r="K26" s="3"/>
      <c r="N26" s="8"/>
    </row>
    <row r="27" spans="1:14">
      <c r="A27" s="4" t="s">
        <v>23</v>
      </c>
      <c r="B27">
        <v>1</v>
      </c>
      <c r="C27">
        <v>0</v>
      </c>
      <c r="D27">
        <f t="shared" si="0"/>
        <v>0</v>
      </c>
      <c r="E27">
        <f t="shared" si="1"/>
        <v>0.1</v>
      </c>
      <c r="K27" s="3"/>
      <c r="N27" s="8"/>
    </row>
    <row r="28" spans="1:14">
      <c r="A28" s="4" t="s">
        <v>24</v>
      </c>
      <c r="B28">
        <v>0</v>
      </c>
      <c r="C28">
        <v>1</v>
      </c>
      <c r="D28">
        <f t="shared" si="0"/>
        <v>0.05</v>
      </c>
      <c r="E28">
        <f t="shared" si="1"/>
        <v>0</v>
      </c>
      <c r="K28" s="3"/>
      <c r="N28" s="8"/>
    </row>
    <row r="29" spans="1:14">
      <c r="K29" s="3"/>
    </row>
    <row r="30" spans="1:14">
      <c r="A30" s="4" t="s">
        <v>23</v>
      </c>
      <c r="B30">
        <v>0.1</v>
      </c>
      <c r="C30" t="s">
        <v>81</v>
      </c>
      <c r="K30" s="3"/>
    </row>
    <row r="31" spans="1:14">
      <c r="A31" s="4" t="s">
        <v>24</v>
      </c>
      <c r="B31">
        <v>0.05</v>
      </c>
      <c r="C31" t="s">
        <v>82</v>
      </c>
    </row>
  </sheetData>
  <mergeCells count="2">
    <mergeCell ref="G1:I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TU Delft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van Gulik - TNW</dc:creator>
  <cp:keywords/>
  <dc:description/>
  <cp:lastModifiedBy>Sanne ten Brinke</cp:lastModifiedBy>
  <cp:revision/>
  <dcterms:created xsi:type="dcterms:W3CDTF">2022-07-27T08:45:23Z</dcterms:created>
  <dcterms:modified xsi:type="dcterms:W3CDTF">2023-03-22T08:31:33Z</dcterms:modified>
  <cp:category/>
  <cp:contentStatus/>
</cp:coreProperties>
</file>