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rofessional\proj\datakrusn\"/>
    </mc:Choice>
  </mc:AlternateContent>
  <xr:revisionPtr revIDLastSave="0" documentId="13_ncr:1_{9AA108BE-97A3-4499-A559-2133CE8CCB7C}" xr6:coauthVersionLast="47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Заказы" sheetId="1" r:id="rId1"/>
    <sheet name="Статистика" sheetId="2" r:id="rId2"/>
    <sheet name="Аналитика" sheetId="3" r:id="rId3"/>
    <sheet name="Материалы" sheetId="4" r:id="rId4"/>
    <sheet name="Камеры КСО" sheetId="5" r:id="rId5"/>
    <sheet name="Лист2" sheetId="6" state="hidden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6" l="1" a="1"/>
  <c r="B3" i="6" s="1"/>
  <c r="B2" i="6" a="1"/>
  <c r="B2" i="6" s="1"/>
  <c r="H3" i="1" l="1"/>
  <c r="H4" i="1"/>
  <c r="H5" i="1"/>
  <c r="K5" i="1"/>
  <c r="H6" i="1"/>
  <c r="H7" i="1"/>
  <c r="K7" i="1"/>
  <c r="H8" i="1"/>
  <c r="H9" i="1"/>
  <c r="H10" i="1"/>
  <c r="H11" i="1"/>
  <c r="H12" i="1"/>
  <c r="H13" i="1"/>
  <c r="K13" i="1"/>
  <c r="H14" i="1"/>
  <c r="H15" i="1"/>
  <c r="H16" i="1"/>
  <c r="K16" i="1"/>
  <c r="H17" i="1"/>
  <c r="H18" i="1"/>
  <c r="K18" i="1"/>
  <c r="H19" i="1"/>
  <c r="K19" i="1"/>
  <c r="H20" i="1"/>
  <c r="K20" i="1"/>
  <c r="H21" i="1"/>
  <c r="H22" i="1"/>
  <c r="K22" i="1"/>
  <c r="H23" i="1"/>
  <c r="H24" i="1"/>
  <c r="H25" i="1"/>
  <c r="K25" i="1"/>
  <c r="H26" i="1"/>
  <c r="K26" i="1"/>
  <c r="H27" i="1"/>
  <c r="K27" i="1"/>
  <c r="H28" i="1"/>
  <c r="K28" i="1"/>
  <c r="H29" i="1"/>
  <c r="K29" i="1"/>
  <c r="H30" i="1"/>
  <c r="H31" i="1"/>
  <c r="H32" i="1"/>
  <c r="H33" i="1"/>
  <c r="H34" i="1"/>
  <c r="K34" i="1"/>
  <c r="H35" i="1"/>
  <c r="K35" i="1"/>
  <c r="H36" i="1"/>
  <c r="K36" i="1"/>
  <c r="H37" i="1"/>
  <c r="K37" i="1"/>
  <c r="H38" i="1"/>
  <c r="K38" i="1"/>
  <c r="H39" i="1"/>
  <c r="K39" i="1"/>
  <c r="H40" i="1"/>
  <c r="K40" i="1"/>
  <c r="H41" i="1"/>
  <c r="K41" i="1"/>
  <c r="H42" i="1"/>
  <c r="K42" i="1"/>
  <c r="H43" i="1"/>
  <c r="K43" i="1"/>
  <c r="H44" i="1"/>
  <c r="K44" i="1"/>
  <c r="H45" i="1"/>
  <c r="H46" i="1"/>
  <c r="H47" i="1"/>
  <c r="K47" i="1"/>
  <c r="H48" i="1"/>
  <c r="K48" i="1"/>
  <c r="H49" i="1"/>
  <c r="K49" i="1"/>
  <c r="H50" i="1"/>
  <c r="K50" i="1"/>
  <c r="H51" i="1"/>
  <c r="K51" i="1"/>
  <c r="H52" i="1"/>
  <c r="H53" i="1"/>
  <c r="K53" i="1"/>
  <c r="H54" i="1"/>
  <c r="K54" i="1"/>
  <c r="H55" i="1"/>
  <c r="K55" i="1"/>
  <c r="H56" i="1"/>
  <c r="K56" i="1"/>
  <c r="H57" i="1"/>
  <c r="K57" i="1"/>
  <c r="H58" i="1"/>
  <c r="K58" i="1"/>
  <c r="H59" i="1"/>
  <c r="K59" i="1"/>
  <c r="H60" i="1"/>
  <c r="K60" i="1"/>
  <c r="H61" i="1"/>
  <c r="K61" i="1"/>
  <c r="H62" i="1"/>
  <c r="K62" i="1"/>
  <c r="H63" i="1"/>
  <c r="K63" i="1"/>
  <c r="H64" i="1"/>
  <c r="K64" i="1"/>
  <c r="H65" i="1"/>
  <c r="K65" i="1"/>
  <c r="H66" i="1"/>
  <c r="K66" i="1"/>
  <c r="H67" i="1"/>
  <c r="K67" i="1"/>
  <c r="H68" i="1"/>
  <c r="K68" i="1"/>
  <c r="H69" i="1"/>
  <c r="K69" i="1"/>
  <c r="H70" i="1"/>
  <c r="K70" i="1"/>
  <c r="H71" i="1"/>
  <c r="K71" i="1"/>
  <c r="H72" i="1"/>
  <c r="K72" i="1"/>
  <c r="H73" i="1"/>
  <c r="K73" i="1"/>
  <c r="H74" i="1"/>
  <c r="K74" i="1"/>
  <c r="H75" i="1"/>
  <c r="K75" i="1"/>
  <c r="H76" i="1"/>
  <c r="K76" i="1"/>
  <c r="H77" i="1"/>
  <c r="K77" i="1"/>
  <c r="H78" i="1"/>
  <c r="K78" i="1"/>
  <c r="H79" i="1"/>
  <c r="K79" i="1"/>
  <c r="H80" i="1"/>
  <c r="K80" i="1"/>
  <c r="H81" i="1"/>
  <c r="K81" i="1"/>
  <c r="H2" i="1"/>
  <c r="F2" i="2" l="1"/>
  <c r="F3" i="2"/>
  <c r="F4" i="2"/>
  <c r="L3" i="2"/>
  <c r="L2" i="2"/>
  <c r="I2" i="2"/>
  <c r="M616" i="4"/>
  <c r="M410" i="4"/>
  <c r="M525" i="4"/>
  <c r="M137" i="4"/>
  <c r="M409" i="4"/>
  <c r="M524" i="4"/>
  <c r="M408" i="4"/>
  <c r="M407" i="4"/>
  <c r="M406" i="4"/>
  <c r="M405" i="4"/>
  <c r="M404" i="4"/>
  <c r="M499" i="4"/>
  <c r="M64" i="4"/>
  <c r="M136" i="4"/>
  <c r="M63" i="4"/>
  <c r="M62" i="4"/>
  <c r="M523" i="4"/>
  <c r="M135" i="4"/>
  <c r="M1598" i="4"/>
  <c r="K52" i="1" s="1"/>
  <c r="M498" i="4"/>
  <c r="K32" i="1" s="1"/>
  <c r="K33" i="1" l="1"/>
  <c r="K31" i="1"/>
  <c r="I3" i="2"/>
  <c r="K46" i="1"/>
  <c r="K45" i="1"/>
  <c r="M534" i="4"/>
  <c r="M1159" i="4"/>
  <c r="M1043" i="4"/>
  <c r="M842" i="4"/>
  <c r="M843" i="4"/>
  <c r="M841" i="4"/>
  <c r="M844" i="4"/>
  <c r="M536" i="4"/>
  <c r="M723" i="4"/>
  <c r="M722" i="4"/>
  <c r="M1155" i="4"/>
  <c r="M625" i="4"/>
  <c r="K23" i="1" s="1"/>
  <c r="M1350" i="4"/>
  <c r="K3" i="1" s="1"/>
  <c r="M858" i="4"/>
  <c r="M729" i="4"/>
  <c r="M529" i="4"/>
  <c r="M1410" i="4"/>
  <c r="M712" i="4"/>
  <c r="M713" i="4"/>
  <c r="M714" i="4"/>
  <c r="M721" i="4"/>
  <c r="M1041" i="4"/>
  <c r="M1047" i="4"/>
  <c r="M863" i="4"/>
  <c r="M1153" i="4"/>
  <c r="M1044" i="4"/>
  <c r="M846" i="4"/>
  <c r="M848" i="4"/>
  <c r="M845" i="4"/>
  <c r="M1425" i="4"/>
  <c r="M1421" i="4"/>
  <c r="M1420" i="4"/>
  <c r="M759" i="4"/>
  <c r="M898" i="4"/>
  <c r="M944" i="4"/>
  <c r="M985" i="4"/>
  <c r="M1012" i="4"/>
  <c r="M546" i="4"/>
  <c r="M941" i="4"/>
  <c r="M695" i="4"/>
  <c r="M914" i="4"/>
  <c r="M1479" i="4"/>
  <c r="M1469" i="4"/>
  <c r="M1288" i="4"/>
  <c r="M1256" i="4"/>
  <c r="M828" i="4"/>
  <c r="M807" i="4"/>
  <c r="M544" i="4"/>
  <c r="M1002" i="4"/>
  <c r="M1029" i="4"/>
  <c r="M1258" i="4"/>
  <c r="M830" i="4"/>
  <c r="M809" i="4"/>
  <c r="M949" i="4"/>
  <c r="M703" i="4"/>
  <c r="M1275" i="4"/>
  <c r="M732" i="4"/>
  <c r="M977" i="4"/>
  <c r="M1005" i="4"/>
  <c r="L4" i="2" l="1"/>
  <c r="K2" i="1"/>
  <c r="K11" i="1"/>
  <c r="K14" i="1"/>
  <c r="K12" i="1"/>
  <c r="K9" i="1"/>
  <c r="K10" i="1"/>
  <c r="K21" i="1"/>
  <c r="K24" i="1"/>
  <c r="K4" i="1"/>
  <c r="K17" i="1"/>
  <c r="K15" i="1"/>
  <c r="K6" i="1"/>
  <c r="K30" i="1"/>
  <c r="K8" i="1"/>
  <c r="K4" i="2"/>
  <c r="K2" i="2"/>
  <c r="K5" i="2"/>
  <c r="K3" i="2"/>
  <c r="J2" i="2"/>
  <c r="G4" i="2"/>
  <c r="D4" i="2"/>
  <c r="J5" i="2"/>
  <c r="J4" i="2"/>
  <c r="H3" i="2"/>
  <c r="G2" i="2"/>
  <c r="D2" i="2"/>
  <c r="H5" i="2"/>
  <c r="H4" i="2"/>
  <c r="G5" i="2"/>
  <c r="D5" i="2"/>
  <c r="C5" i="2"/>
  <c r="C4" i="2"/>
  <c r="C3" i="2"/>
  <c r="C2" i="2"/>
  <c r="B5" i="2"/>
  <c r="B4" i="2"/>
  <c r="B3" i="2"/>
  <c r="B2" i="2"/>
  <c r="J3" i="2"/>
  <c r="H2" i="2"/>
  <c r="G3" i="2"/>
  <c r="D3" i="2"/>
  <c r="E4" i="2"/>
  <c r="E2" i="2"/>
  <c r="E5" i="2"/>
  <c r="E3" i="2"/>
  <c r="L5" i="2" l="1"/>
  <c r="F5" i="2"/>
  <c r="I4" i="2"/>
  <c r="I5" i="2"/>
</calcChain>
</file>

<file path=xl/sharedStrings.xml><?xml version="1.0" encoding="utf-8"?>
<sst xmlns="http://schemas.openxmlformats.org/spreadsheetml/2006/main" count="8200" uniqueCount="1643">
  <si>
    <t>№ заказа</t>
  </si>
  <si>
    <t>Тип</t>
  </si>
  <si>
    <t>К-во</t>
  </si>
  <si>
    <t>ШВ-3</t>
  </si>
  <si>
    <t>08-4124</t>
  </si>
  <si>
    <t>18-4162</t>
  </si>
  <si>
    <t>КСО-210</t>
  </si>
  <si>
    <t>18-4164</t>
  </si>
  <si>
    <t>КСО-310</t>
  </si>
  <si>
    <t>18-4168</t>
  </si>
  <si>
    <t>18-4198</t>
  </si>
  <si>
    <t>18-4209</t>
  </si>
  <si>
    <t>18-4234</t>
  </si>
  <si>
    <t>18-4273</t>
  </si>
  <si>
    <t>18-4279</t>
  </si>
  <si>
    <t>18-4280</t>
  </si>
  <si>
    <t>18-4288</t>
  </si>
  <si>
    <t>18-4300</t>
  </si>
  <si>
    <t>18-4307</t>
  </si>
  <si>
    <t>18-4308</t>
  </si>
  <si>
    <t>18-4309</t>
  </si>
  <si>
    <t>18-4326</t>
  </si>
  <si>
    <t>18-4338</t>
  </si>
  <si>
    <t>18-4344</t>
  </si>
  <si>
    <t>18-4354</t>
  </si>
  <si>
    <t>18-4355</t>
  </si>
  <si>
    <t>18-4372</t>
  </si>
  <si>
    <t>18-4373</t>
  </si>
  <si>
    <t>08-2380</t>
  </si>
  <si>
    <t>08-2439</t>
  </si>
  <si>
    <t>08-2524</t>
  </si>
  <si>
    <t>08-2525</t>
  </si>
  <si>
    <t>08-2526</t>
  </si>
  <si>
    <t>08-2527</t>
  </si>
  <si>
    <t>08-2601</t>
  </si>
  <si>
    <t>08-2626</t>
  </si>
  <si>
    <t>08-2917</t>
  </si>
  <si>
    <t>08-2950</t>
  </si>
  <si>
    <t>08-2952</t>
  </si>
  <si>
    <t>08-2954</t>
  </si>
  <si>
    <t>08-2972</t>
  </si>
  <si>
    <t>08-3061</t>
  </si>
  <si>
    <t>08-3134</t>
  </si>
  <si>
    <t>08-3155</t>
  </si>
  <si>
    <t>08-3652</t>
  </si>
  <si>
    <t>08-3733</t>
  </si>
  <si>
    <t>08-3734</t>
  </si>
  <si>
    <t>08-4004</t>
  </si>
  <si>
    <t>08-4012</t>
  </si>
  <si>
    <t>08-4020</t>
  </si>
  <si>
    <t>08-4027</t>
  </si>
  <si>
    <t>08-4033</t>
  </si>
  <si>
    <t>08-4063</t>
  </si>
  <si>
    <t>08-4122</t>
  </si>
  <si>
    <t>08-4132</t>
  </si>
  <si>
    <t>Год</t>
  </si>
  <si>
    <t>Заказы КСО-210</t>
  </si>
  <si>
    <t>Камеры</t>
  </si>
  <si>
    <t>Заказы</t>
  </si>
  <si>
    <t>Заказы КСО-310</t>
  </si>
  <si>
    <t>Заказы ШВ-3</t>
  </si>
  <si>
    <t>Камеры ШВ-3</t>
  </si>
  <si>
    <t>Камеры КСО-210</t>
  </si>
  <si>
    <t>Камеры КСО-310</t>
  </si>
  <si>
    <t>98-0938</t>
  </si>
  <si>
    <t>98-1188</t>
  </si>
  <si>
    <t>98-1548</t>
  </si>
  <si>
    <t>98-1549</t>
  </si>
  <si>
    <t>98-1550</t>
  </si>
  <si>
    <t>98-1551</t>
  </si>
  <si>
    <t>98-1756</t>
  </si>
  <si>
    <t>98-1796</t>
  </si>
  <si>
    <t>98-1981</t>
  </si>
  <si>
    <t>98-2072</t>
  </si>
  <si>
    <t>98-2141</t>
  </si>
  <si>
    <t>98-2150</t>
  </si>
  <si>
    <t>98-2272</t>
  </si>
  <si>
    <t>88-0145</t>
  </si>
  <si>
    <t>88-0322</t>
  </si>
  <si>
    <t>88-0477</t>
  </si>
  <si>
    <t>88-0524</t>
  </si>
  <si>
    <t>88-0726</t>
  </si>
  <si>
    <t>88-9457</t>
  </si>
  <si>
    <t>88-9479</t>
  </si>
  <si>
    <t>88-9486</t>
  </si>
  <si>
    <t>88-9505</t>
  </si>
  <si>
    <t>88-9527</t>
  </si>
  <si>
    <t>88-9555</t>
  </si>
  <si>
    <t>88-9640</t>
  </si>
  <si>
    <t>88-9641</t>
  </si>
  <si>
    <t>88-9642</t>
  </si>
  <si>
    <t>88-9693</t>
  </si>
  <si>
    <t>88-9700</t>
  </si>
  <si>
    <t>88-9996</t>
  </si>
  <si>
    <t>78-9137</t>
  </si>
  <si>
    <t>Конструкторский код</t>
  </si>
  <si>
    <t>Код изделия</t>
  </si>
  <si>
    <t>Наименование</t>
  </si>
  <si>
    <t>ВИЕЛ.18.6.368.544</t>
  </si>
  <si>
    <t>401863685440000</t>
  </si>
  <si>
    <t>Камера КСО-МЭТЗ-310-301-630 У3</t>
  </si>
  <si>
    <t>ВИЕЛ.18.6.388.612</t>
  </si>
  <si>
    <t>401863886120000</t>
  </si>
  <si>
    <t>Блок аппаратуры</t>
  </si>
  <si>
    <t>ВИЕЛ.18.6.388.720</t>
  </si>
  <si>
    <t>401863887200000</t>
  </si>
  <si>
    <t>51590</t>
  </si>
  <si>
    <t>Выключатель нагрузки типа ВНМ-10/630-16з-11 У3 с моторным приводом</t>
  </si>
  <si>
    <t>ВИЕЛ.17.6.221.013-19</t>
  </si>
  <si>
    <t>401762210131900</t>
  </si>
  <si>
    <t>Комплект предохранителей типа ПКТ-VK У3</t>
  </si>
  <si>
    <t>ВИЕЛ.18.8.061.420</t>
  </si>
  <si>
    <t>401880614200000</t>
  </si>
  <si>
    <t>Панель</t>
  </si>
  <si>
    <t>ВИЕЛ.18.8.061.421</t>
  </si>
  <si>
    <t>401880614210000</t>
  </si>
  <si>
    <t>ВИЕЛ.18.5.348.394</t>
  </si>
  <si>
    <t>401853483940000</t>
  </si>
  <si>
    <t>Лист</t>
  </si>
  <si>
    <t>902803680001500</t>
  </si>
  <si>
    <t>Ключ 368-15</t>
  </si>
  <si>
    <t>ВИЕЛ.13.5.802.021</t>
  </si>
  <si>
    <t>401358020210000</t>
  </si>
  <si>
    <t>Упаковка КСО-МЭТЗ-310</t>
  </si>
  <si>
    <t>ВИЕЛ.13.5.802.021-01</t>
  </si>
  <si>
    <t>401358020210100</t>
  </si>
  <si>
    <t>901400100000000</t>
  </si>
  <si>
    <t>Указатель наличия напряжения УНН-10 (ОАО "Ратон") ТУ BY 400052263/029-2008</t>
  </si>
  <si>
    <t>905200001200000</t>
  </si>
  <si>
    <t>Индикатор короткого замыкания EKL 1.2 (Elektro Mechanik GmbH)</t>
  </si>
  <si>
    <t>Цена ПКИ</t>
  </si>
  <si>
    <t>Ст-ть ПКИ</t>
  </si>
  <si>
    <t>к-во</t>
  </si>
  <si>
    <t>Цена изд</t>
  </si>
  <si>
    <t>Ст-ть мат</t>
  </si>
  <si>
    <t>Цена пол</t>
  </si>
  <si>
    <t>Ст-ть пол</t>
  </si>
  <si>
    <t>цена мат</t>
  </si>
  <si>
    <t>Заказ</t>
  </si>
  <si>
    <t>Мат (BYN)</t>
  </si>
  <si>
    <t>Д.расч</t>
  </si>
  <si>
    <t>ВИЕЛ.18.6.368.458</t>
  </si>
  <si>
    <t>401863684580000</t>
  </si>
  <si>
    <t>Камера КСО-МЭТЗ-210-602-630 У3</t>
  </si>
  <si>
    <t>ВИЕЛ.17.6.368.374</t>
  </si>
  <si>
    <t>401763683740000</t>
  </si>
  <si>
    <t>Камера КСО-МЭТЗ-210-018-630 У3</t>
  </si>
  <si>
    <t>ВИЕЛ.18.6.388.680</t>
  </si>
  <si>
    <t>401863886800000</t>
  </si>
  <si>
    <t>152010</t>
  </si>
  <si>
    <t>Выключатель нагрузки типа ВНМ-10/630-16з-11 У3 с приводом NSW-30 (2НО+2НЗ)</t>
  </si>
  <si>
    <t>850732</t>
  </si>
  <si>
    <t>Полурама заземляющая для  привода ПРК</t>
  </si>
  <si>
    <t>950787</t>
  </si>
  <si>
    <t>Привод типа ПРКМ-10Б-12 УХЛ2</t>
  </si>
  <si>
    <t>ВИЕЛ.20.1.691.321</t>
  </si>
  <si>
    <t>402016913210000</t>
  </si>
  <si>
    <t>Разъединитель типа РВЗ-К-1Н-10/630 УХЛ2 (Блок-контакты РАТОН)</t>
  </si>
  <si>
    <t>ВИЕЛ.20.6.207.048</t>
  </si>
  <si>
    <t>402062070480000</t>
  </si>
  <si>
    <t>Привод типа ПРКМ-10Б-212 УХЛ2</t>
  </si>
  <si>
    <t>907700151100048</t>
  </si>
  <si>
    <t>Коммутационный модуль ISM15-LD-1(48)</t>
  </si>
  <si>
    <t>909401622201000</t>
  </si>
  <si>
    <t>Модуль управления TER_CM_16_2(220-1)</t>
  </si>
  <si>
    <t>ВИЕЛ.17.5.060.620</t>
  </si>
  <si>
    <t>401750606200000</t>
  </si>
  <si>
    <t>ВИЕЛ.17.5.060.621</t>
  </si>
  <si>
    <t>401750606210000</t>
  </si>
  <si>
    <t>ВИЕЛ.17.5.150.114</t>
  </si>
  <si>
    <t>401751501140000</t>
  </si>
  <si>
    <t>Пластина</t>
  </si>
  <si>
    <t>ВИЕЛ.13.5.802.017</t>
  </si>
  <si>
    <t>401358020170000</t>
  </si>
  <si>
    <t>Упаковка  КСО-МЭТЗ-210</t>
  </si>
  <si>
    <t>ВИЕЛ.13.5.802.017-01</t>
  </si>
  <si>
    <t>401358020170100</t>
  </si>
  <si>
    <t>900202000000010</t>
  </si>
  <si>
    <t>Индикатор высокого напряжения ИВН-10М</t>
  </si>
  <si>
    <t>907330566080015</t>
  </si>
  <si>
    <t>Изолятор опорный с емкостным делителем ИО 8-75-130С У3 ВЕАШ.305660.800-15</t>
  </si>
  <si>
    <t>900701001022000</t>
  </si>
  <si>
    <t>Проходной трансформатор тока ТЛП-10-2М2BC-0,5S/10P-10/15-100/5 У2 б 10кА</t>
  </si>
  <si>
    <t>903102452203801</t>
  </si>
  <si>
    <t>Преобразователь измерительный многофункциональный ЭНИП-2-45/380-220-А1Е0-01</t>
  </si>
  <si>
    <t>905211603220024</t>
  </si>
  <si>
    <t>Модуль дискретного ввода/вывода ЭНМВ-1-16(24)/3R-220-A2E4</t>
  </si>
  <si>
    <t>907901002202400</t>
  </si>
  <si>
    <t>Источник вторичного питания ВИП100-220АС24TS</t>
  </si>
  <si>
    <t>902700000012180</t>
  </si>
  <si>
    <t>Аккумуляторная батарея DT 1218 Delta</t>
  </si>
  <si>
    <t>0</t>
  </si>
  <si>
    <t>ИБП R-Series 3 kVA (tempesto бел)</t>
  </si>
  <si>
    <t>900700990000000</t>
  </si>
  <si>
    <t>Трансформатор тока ТЗЛМ-1-1 У2 ОГГ.671211.057 ТУ</t>
  </si>
  <si>
    <t>ВИЕЛ.672211.002-02.05</t>
  </si>
  <si>
    <t>406722110020205</t>
  </si>
  <si>
    <t>ТОЛ-10-0,5S/10P-400/5 УХЛ2.1 (10/15 ВА)</t>
  </si>
  <si>
    <t>907903015123000</t>
  </si>
  <si>
    <t>Реле микропроцессорное МР301 (карта заказа МР301-5-1-230)</t>
  </si>
  <si>
    <t>907906150000000</t>
  </si>
  <si>
    <t>Блок питания БПТ-615 ТУBY101011.190-2007</t>
  </si>
  <si>
    <t>902800112100000</t>
  </si>
  <si>
    <t>КЛЮЧ ЭКСТРЕННОГО ЗАМКА  КЭЗ-1М УХЛ2</t>
  </si>
  <si>
    <t>902800111100000</t>
  </si>
  <si>
    <t>КЛЮЧ МАГНИТНЫЙ КМ-1 УХЛ2 ТУ3428-001-00468683-94</t>
  </si>
  <si>
    <t>907700081400800</t>
  </si>
  <si>
    <t>814008 NXB-63C 1P 01A 6kA х-ка C Автоматический выключатель (CHINT)</t>
  </si>
  <si>
    <t>907700081408700</t>
  </si>
  <si>
    <t>814087 NXB-63C 2P 02A 6kA х-ка C Автоматический выключатель (CHINT)</t>
  </si>
  <si>
    <t>907700081408900</t>
  </si>
  <si>
    <t>814089 NXB-63C 2P 04A 6kA х-ка C Автоматический выключатель (CHINT)</t>
  </si>
  <si>
    <t>907700081409000</t>
  </si>
  <si>
    <t>814090 NXB-63C 2P 06A 6kA х-ка C Автоматический выключатель (CHINT)</t>
  </si>
  <si>
    <t>907700081499100</t>
  </si>
  <si>
    <t>814991 NXB-AX-X1 Вспомогательный контакт для NXB (CHINT)</t>
  </si>
  <si>
    <t>904309006012000</t>
  </si>
  <si>
    <t>A9S60120 Выкл.нагрузки iSW 1Р 20А</t>
  </si>
  <si>
    <t>904309006022000</t>
  </si>
  <si>
    <t>A9S60220 Выкл.нагрузки iSW 2P 20A</t>
  </si>
  <si>
    <t>904309006042000</t>
  </si>
  <si>
    <t>A9S60420 Выключатель нагрузки iSW 4П 20А</t>
  </si>
  <si>
    <t>900180300010010</t>
  </si>
  <si>
    <t>Амперметр Э8030М1 100/5А кл. точн. 1,5 ТУ РБ 05796073.151-99</t>
  </si>
  <si>
    <t>904420110000101</t>
  </si>
  <si>
    <t>ВЫКЛ.КЕ011 У3 ИСПОЛН.1 КРАСНЫЙ `П" ТУ16 642.015-84</t>
  </si>
  <si>
    <t>904340100005500</t>
  </si>
  <si>
    <t>ВЫКЛ.кулачковый 4G10-55-U</t>
  </si>
  <si>
    <t>907700001036730</t>
  </si>
  <si>
    <t>Выключатель автоматический OptiDin ВМ63-2С10,арт.103673</t>
  </si>
  <si>
    <t>907700001037340</t>
  </si>
  <si>
    <t>Выключатель автоматический OptiDin ВМ63-3С1,арт.103734</t>
  </si>
  <si>
    <t>907700002605010</t>
  </si>
  <si>
    <t>Выключатель автоматический модульный OptiDin BM63-1C10 арт. 260501</t>
  </si>
  <si>
    <t>904420110000302</t>
  </si>
  <si>
    <t>Выключатель КЕ 011 У3  исп.2 чёрный "П" ТУ 16.642.015-84</t>
  </si>
  <si>
    <t>907600004000000</t>
  </si>
  <si>
    <t>Клемма с расцепителем WTR 4/zz</t>
  </si>
  <si>
    <t>907619051500000</t>
  </si>
  <si>
    <t>Крышка торцевая WAP WDU/WTR4/ZZ 1905150000 Weidmuller</t>
  </si>
  <si>
    <t>907616098200000</t>
  </si>
  <si>
    <t>Маркировка клемм DEK 5/6 МС NEUTRAL 1609820000 Weidmuller</t>
  </si>
  <si>
    <t>907606030000000</t>
  </si>
  <si>
    <t>Клемма WTL 6/3/STB RU 7820000035</t>
  </si>
  <si>
    <t>907614857900000</t>
  </si>
  <si>
    <t>Клемма SAKDU 2.5N  1485790000</t>
  </si>
  <si>
    <t>907611294600000</t>
  </si>
  <si>
    <t>Крышка торцевая SAKAP 2.5-4   1129460000</t>
  </si>
  <si>
    <t>907611294500000</t>
  </si>
  <si>
    <t>Стопор концевой SAKEW 35   1129450000</t>
  </si>
  <si>
    <t>907611292700000</t>
  </si>
  <si>
    <t>Перемычка SAKQ 2.5/2  1129270000</t>
  </si>
  <si>
    <t>907611293000000</t>
  </si>
  <si>
    <t>Перемычка SAKQ 2.5/10  1129300000</t>
  </si>
  <si>
    <t>907608300000000</t>
  </si>
  <si>
    <t>Держатель шильдиков EM8/30</t>
  </si>
  <si>
    <t>904116520011400</t>
  </si>
  <si>
    <t>Кулачковый переключатель 4G16-52-4-R114</t>
  </si>
  <si>
    <t>906335500100005</t>
  </si>
  <si>
    <t>РЕЗИСТОР С5-35В-50 1000 ОМ +-5% ОЖО 467.551 ТУ</t>
  </si>
  <si>
    <t>906335500150005</t>
  </si>
  <si>
    <t>РЕЗИСТОР С5-35В-50 1500 ом +-5% ОЖО.467.551ТУ</t>
  </si>
  <si>
    <t>902608210000000</t>
  </si>
  <si>
    <t>Реле контроля ( Регулятор) температуры RT-821 М</t>
  </si>
  <si>
    <t>902120142352301</t>
  </si>
  <si>
    <t>Реле промежуточное R4N-2014-23-5230-WTL</t>
  </si>
  <si>
    <t>902120142312201</t>
  </si>
  <si>
    <t>РЕЛЕ R4N-2014-23-1220-WTL</t>
  </si>
  <si>
    <t>907604000000000</t>
  </si>
  <si>
    <t>Колодка контактная GZT4</t>
  </si>
  <si>
    <t>902411150991610</t>
  </si>
  <si>
    <t>РЕЛЕ РЭУ11-11-5 40 У3 0,16А 220В 50Гц ТУ16-647.022-85</t>
  </si>
  <si>
    <t>903202470000000</t>
  </si>
  <si>
    <t>Розетка на DIN рейку РДЕ-47 с заземлением</t>
  </si>
  <si>
    <t>905600221350911</t>
  </si>
  <si>
    <t>Светосигнальная арматура AD22 wf/g,22мм,220V AC/DC</t>
  </si>
  <si>
    <t>905600220022020</t>
  </si>
  <si>
    <t>Светосигнальная арматура AD22,желтая,220В пост./перем.тока</t>
  </si>
  <si>
    <t>905600220022010</t>
  </si>
  <si>
    <t>Светосигнальная арматура AD22,красная,220В пост./перем.тока</t>
  </si>
  <si>
    <t>905600220022000</t>
  </si>
  <si>
    <t>Светосигнальная арматура AD22,зеленая,220В пост./перем.тока</t>
  </si>
  <si>
    <t>ВИЕЛ.14.5.253.005</t>
  </si>
  <si>
    <t>401452530050000</t>
  </si>
  <si>
    <t>Ручка</t>
  </si>
  <si>
    <t>907636190001400</t>
  </si>
  <si>
    <t>Испытательная коробка Тв.6.672.112</t>
  </si>
  <si>
    <t>ВИЕЛ.16.6.368.221</t>
  </si>
  <si>
    <t>401663682210000</t>
  </si>
  <si>
    <t>ВИЕЛ.674212.011-03</t>
  </si>
  <si>
    <t>406742120110300</t>
  </si>
  <si>
    <t>Выключатель нагрузки ВН-10/630-16-11 У3 (без заземляющих ножей, с электромагнитом отключения на 220В</t>
  </si>
  <si>
    <t>ВИЕЛ.18.6.388.614</t>
  </si>
  <si>
    <t>401863886140000</t>
  </si>
  <si>
    <t>ВИЕЛ.17.6.221.013-17</t>
  </si>
  <si>
    <t>401762210131700</t>
  </si>
  <si>
    <t>908500110120000</t>
  </si>
  <si>
    <t>Ограничитель перенапряжения ОПН-1П/3ЭУ-10/12,0УХЛ1</t>
  </si>
  <si>
    <t>ВИЕЛ.14.6.368.013-12</t>
  </si>
  <si>
    <t>401463680131200</t>
  </si>
  <si>
    <t>Камера КСО-МЭТЗ-210-353-630 У3</t>
  </si>
  <si>
    <t>ВИЕЛ.17.6.221.013-08</t>
  </si>
  <si>
    <t>401762210130800</t>
  </si>
  <si>
    <t>ВИЕЛ.674342.006-02</t>
  </si>
  <si>
    <t>406743420060200</t>
  </si>
  <si>
    <t>Комплект предохранителей ПКТ 101-10-2-31.5 У3 (полимерный изолятор)</t>
  </si>
  <si>
    <t>Ограничитель перенапряжения ОПН-KP/TEL-10/10,5</t>
  </si>
  <si>
    <t>907300100037510</t>
  </si>
  <si>
    <t>Изолятор ИО-10-3,75 У3 ГОСТ~Р~52034-2008</t>
  </si>
  <si>
    <t>ВИЕЛ.674212.011-02</t>
  </si>
  <si>
    <t>406742120110200</t>
  </si>
  <si>
    <t>Выключатель нагрузки ВН-10/400-16-11 У3 (без заземляющих ножей, с электромагнитом отключения на 220В</t>
  </si>
  <si>
    <t>905411100022000</t>
  </si>
  <si>
    <t>Патрон ПТ 1,1-10-2-20 У1 (без содержания драгоценных металлов)</t>
  </si>
  <si>
    <t>907300100100102</t>
  </si>
  <si>
    <t>ПРОХОДНОЙ ИЗОЛЯТОР ФАРФОРОВЫЙ ИП 10-100-1-02 ТУ16.3538.117-82</t>
  </si>
  <si>
    <t>904311010001100</t>
  </si>
  <si>
    <t>МИКРОВЫКЛЮЧАТЕЛЬ МП 1101 Л УХЛ3 11А ТУ16-526.329-78</t>
  </si>
  <si>
    <t>904311450000000</t>
  </si>
  <si>
    <t>Микровыключатель МК V11D45</t>
  </si>
  <si>
    <t>800002332831257</t>
  </si>
  <si>
    <t>Порошковая краска 4-59-19516-2 шагрень  RAL 9016 ТУ 2329-029-38537547-2016</t>
  </si>
  <si>
    <t>800002332831300</t>
  </si>
  <si>
    <t>Порошковая краска, шагрень RAL 7004</t>
  </si>
  <si>
    <t>ВИЕЛ.674342.006-03</t>
  </si>
  <si>
    <t>406743420060300</t>
  </si>
  <si>
    <t>Комплект предохранителей ПКТ 101-10-3.2-31.5 У3 (полимерный изолятор)</t>
  </si>
  <si>
    <t>900009311103220</t>
  </si>
  <si>
    <t>Патрон ПТ 1.1-10-3,2-20 У1 ТУ16-521.194-81 (комплект КМЧ)</t>
  </si>
  <si>
    <t>ВИЕЛ.18.6.368.608</t>
  </si>
  <si>
    <t>401863686080000</t>
  </si>
  <si>
    <t>Камера КСО-МЭТЗ-310-300-630 У3</t>
  </si>
  <si>
    <t>904325122000000</t>
  </si>
  <si>
    <t>Комплект монтажных частей в составе: -вакуумный выключатель нагрузки FZRN25-12D_-20 в комплекте с моторным приводом (без предохранителей)</t>
  </si>
  <si>
    <t>905410120165000</t>
  </si>
  <si>
    <t>Патрон высоковольтного предохранителя ПКТ-ХСХ-VK-10/12-16-50 У1 Iн.=16А</t>
  </si>
  <si>
    <t>900100010000020</t>
  </si>
  <si>
    <t>Индикатор тока короткого замыкания ИТКЗ-01 (исп2)</t>
  </si>
  <si>
    <t>800001811200041</t>
  </si>
  <si>
    <t>ШИНА АДО 5x50xБТ ГОСТ 15176-89</t>
  </si>
  <si>
    <t>800001844200161</t>
  </si>
  <si>
    <t>ШИНА ШМТ 4,0x30 ГОСТ 434-78</t>
  </si>
  <si>
    <t>ВИЕЛ.20.1.691.320</t>
  </si>
  <si>
    <t>402016913200000</t>
  </si>
  <si>
    <t>Разъединитель типа РВЗ-К-2-10/630 УХЛ2 (Блок-контакты РАТОН)</t>
  </si>
  <si>
    <t>ВИЕЛ.20.6.207.047</t>
  </si>
  <si>
    <t>402062070470000</t>
  </si>
  <si>
    <t>Привод типа ПРКМ-10Б-33 УХЛ2</t>
  </si>
  <si>
    <t>ВИЕЛ.20.5.084.635</t>
  </si>
  <si>
    <t>402050846350000</t>
  </si>
  <si>
    <t>Полурама заземляющая ПКТ-VK (2 микровыключателя)</t>
  </si>
  <si>
    <t>902800110000000</t>
  </si>
  <si>
    <t>БЛОК-ЗАМОК ЗБ-1М УХЛ2 ТУ 3428-001-00468683-94</t>
  </si>
  <si>
    <t>ВИЕЛ.21.6.369.019</t>
  </si>
  <si>
    <t>402163690190000</t>
  </si>
  <si>
    <t>Камера КСО-МЭТЗ-310-604-630 У3</t>
  </si>
  <si>
    <t>ВИЕЛ.21.6.369.023</t>
  </si>
  <si>
    <t>402163690230000</t>
  </si>
  <si>
    <t>ВИЕЛ.21.6.369.017</t>
  </si>
  <si>
    <t>402163690170000</t>
  </si>
  <si>
    <t>ВИЕЛ.21.6.369.011</t>
  </si>
  <si>
    <t>402163690110000</t>
  </si>
  <si>
    <t>Камера КСО-МЭТЗ-310-330-630 У3</t>
  </si>
  <si>
    <t>ВИЕЛ.12.6.368.151</t>
  </si>
  <si>
    <t>401263681510000</t>
  </si>
  <si>
    <t>Перемычка шинная</t>
  </si>
  <si>
    <t>ВИЕЛ.21.6.207.054</t>
  </si>
  <si>
    <t>402162070540000</t>
  </si>
  <si>
    <t>ВИЕЛ.21.8.062.827</t>
  </si>
  <si>
    <t>402180628270000</t>
  </si>
  <si>
    <t>Панель торцевая верхняя</t>
  </si>
  <si>
    <t>ВИЕЛ.21.8.062.828</t>
  </si>
  <si>
    <t>402180628280000</t>
  </si>
  <si>
    <t>Панель торцевая нижняя</t>
  </si>
  <si>
    <t>900771014020000</t>
  </si>
  <si>
    <t>Трансформатор тока ТЛО-10_М11BC-0.5SFS10/10P10-10/15-200/5_У2_б_20кА</t>
  </si>
  <si>
    <t>Преобразователь измерительный цифровой Е854/6ЭС-Ц, 0-5 А, 4-20мА</t>
  </si>
  <si>
    <t>Преобразователь измерительный Е855/10ЭС, 0-125В, 4-20мА</t>
  </si>
  <si>
    <t>Преобразователь измерительный Е855/10.3ЭС, 0-125В, 4-20мА</t>
  </si>
  <si>
    <t>902400325059000</t>
  </si>
  <si>
    <t>Указатель повреждённого направления кабельной линии УПН-КЛ ТУ BY 100345505.010-2006</t>
  </si>
  <si>
    <t>900833101000010</t>
  </si>
  <si>
    <t>Трансформатор 3xЗНОЛП-ЭК-10 М1ТА 10000/v3-100/v3-100/3-0,5/3 P-50/100 УХЛ2 б</t>
  </si>
  <si>
    <t>900812501000003</t>
  </si>
  <si>
    <t>Трансформатор напряжения ОЛСП-ЭК-10 М2-1,25/10 У2</t>
  </si>
  <si>
    <t>904140100550140</t>
  </si>
  <si>
    <t>Переключатель OptiSwitch 4G10-55-U-R014</t>
  </si>
  <si>
    <t>904320056001400</t>
  </si>
  <si>
    <t>Кулачковый переключатель Энергопласт 4G20-56-U-014</t>
  </si>
  <si>
    <t>902155328203040</t>
  </si>
  <si>
    <t>Реле промежуточное 55.32.8.230.0040</t>
  </si>
  <si>
    <t>903294040000000</t>
  </si>
  <si>
    <t>Розетка 94.04 SMA</t>
  </si>
  <si>
    <t>904201000900000</t>
  </si>
  <si>
    <t>Контактор LC1-D09MD</t>
  </si>
  <si>
    <t>904200910000000</t>
  </si>
  <si>
    <t>Механическая блокировка контактов LAD-9R1</t>
  </si>
  <si>
    <t>902100220000000</t>
  </si>
  <si>
    <t>Доп.контактный блок мгновенного действия LAD-N22</t>
  </si>
  <si>
    <t>903825100000010</t>
  </si>
  <si>
    <t>Мост диодный KBPC 2510</t>
  </si>
  <si>
    <t>902005130022000</t>
  </si>
  <si>
    <t>Реле времени PCR-513U</t>
  </si>
  <si>
    <t>ВИЕЛ.21.6.389.237</t>
  </si>
  <si>
    <t>402163892370000</t>
  </si>
  <si>
    <t>ВИЕЛ.21.6.389.238</t>
  </si>
  <si>
    <t>402163892380000</t>
  </si>
  <si>
    <t>ВИЕЛ.21.6.389.239</t>
  </si>
  <si>
    <t>402163892390000</t>
  </si>
  <si>
    <t>901407310000000</t>
  </si>
  <si>
    <t>РЕЛЕ контроля напряжения СР-731 (Евроавтоматика ФиФ)</t>
  </si>
  <si>
    <t>909000756189010</t>
  </si>
  <si>
    <t>Ключ (к приводу ОМ)</t>
  </si>
  <si>
    <t>3544001425</t>
  </si>
  <si>
    <t>КАБЕЛЬ контрольный КВВГнг-4х2,5</t>
  </si>
  <si>
    <t>3544011015</t>
  </si>
  <si>
    <t>КАБЕЛЬ контрольный КВВГнг-10х1,5</t>
  </si>
  <si>
    <t>907600220000200</t>
  </si>
  <si>
    <t>Клемма НММ.2/2+2/S/GR</t>
  </si>
  <si>
    <t>904420110000102</t>
  </si>
  <si>
    <t>ВЫКЛ.КЕ011 У3 ИСПОЛН.2 КРАСНЫЙ `П" ТУ16 642.015-84</t>
  </si>
  <si>
    <t>800003551000425</t>
  </si>
  <si>
    <t>Провод ПуГВнг(А)-LS 2,5 ТУ16-705.502-2011</t>
  </si>
  <si>
    <t>800003551000415</t>
  </si>
  <si>
    <t>Провод ПуГВнг(А)-LS 1,5 ТУ16-705.502-2011</t>
  </si>
  <si>
    <t>Трансформатор тока ТЛП-10-2 M1AC-0,5S/0,5/10P-10/10/15-150/5 У2 б 10кА</t>
  </si>
  <si>
    <t>900180300015000</t>
  </si>
  <si>
    <t>АМПЕРМЕТР Э8030-М1,150А 50ГЦ 150/5 С ТРАНСФОРМАТОРОМ ТОКА ТУРБ05796073.151-99</t>
  </si>
  <si>
    <t>904320055001400</t>
  </si>
  <si>
    <t>Кулачковый переключатель Энергопласт 4G20-55-U-014</t>
  </si>
  <si>
    <t>907700002607910</t>
  </si>
  <si>
    <t>Выключатель автоматический модульный OptiDin BM63-3C16 арт. 260791</t>
  </si>
  <si>
    <t>907600010000600</t>
  </si>
  <si>
    <t>Клемма SCB.6/GR</t>
  </si>
  <si>
    <t>907600040000400</t>
  </si>
  <si>
    <t>Клемма винтовая CBC.4/GR код CBC04 GR</t>
  </si>
  <si>
    <t>907608610086100</t>
  </si>
  <si>
    <t>Маркировка для клемм код NU0861 CNU/8/61</t>
  </si>
  <si>
    <t>907700002491580</t>
  </si>
  <si>
    <t>модуль свободных и сигнальных контактов OptiDin ВМ63-МССК 2, арт. 249158</t>
  </si>
  <si>
    <t>907600620000000</t>
  </si>
  <si>
    <t>Перемычка SCB/6/PO/2 SB203</t>
  </si>
  <si>
    <t>907604100410010</t>
  </si>
  <si>
    <t>Перемычка РТР-4-1-R (красная) 10 полюсов арт. PTP0410R</t>
  </si>
  <si>
    <t>906335500180005</t>
  </si>
  <si>
    <t>РЕЗИСТОР С5-35В-50 1800ОМ +-5 ОЖО 467,551ТУ</t>
  </si>
  <si>
    <t>907300060020100</t>
  </si>
  <si>
    <t>Торцевая пластина SCB.6/PT/GR SB201GR</t>
  </si>
  <si>
    <t>907302100610000</t>
  </si>
  <si>
    <t>Торцевой изолятор CBC.2-10/PT/GR код CB061GR</t>
  </si>
  <si>
    <t>907600700000000</t>
  </si>
  <si>
    <t>Торцевой упор ВТО код ВТ007</t>
  </si>
  <si>
    <t>907907410000000</t>
  </si>
  <si>
    <t>Микропроцессорный блок защиты МР-741 БЭМН ТУ BY 100101011.020-2005</t>
  </si>
  <si>
    <t>ВИЕЛ.674153.001</t>
  </si>
  <si>
    <t>406741530010000</t>
  </si>
  <si>
    <t>Вакуумный выключатель типа ВВМ-10-20/1000 У2</t>
  </si>
  <si>
    <t>900242701210000</t>
  </si>
  <si>
    <t>Киловольтметр Э42700 12,5 кВ 10000/100 50  2,5 В ПК</t>
  </si>
  <si>
    <t>800001811200056</t>
  </si>
  <si>
    <t>ШИНА АДО 6x60xБТ ГОСТ 15176-89</t>
  </si>
  <si>
    <t>907300100000400</t>
  </si>
  <si>
    <t>ИЗОЛЯТОР ИО-10-4 УХЛ3 ГОСТ Р 52034-2008</t>
  </si>
  <si>
    <t>ВИЕЛ.14.0.430.286</t>
  </si>
  <si>
    <t>401404302860000</t>
  </si>
  <si>
    <t>КМЧ к вакуумному выключателю типа ВВМ-10-20/1000 У2</t>
  </si>
  <si>
    <t>900812501000002</t>
  </si>
  <si>
    <t>Трансформатор ОЛСП-1,25/10.5 У2</t>
  </si>
  <si>
    <t>905200000000100</t>
  </si>
  <si>
    <t>Модуль датчиков защиты МДО-1</t>
  </si>
  <si>
    <t>900603015105577</t>
  </si>
  <si>
    <t>Счетчик  СС-301-5,1/Р(L)K</t>
  </si>
  <si>
    <t>ВИЕЛ.19.5.348.509</t>
  </si>
  <si>
    <t>401953485090000</t>
  </si>
  <si>
    <t>905602000000000</t>
  </si>
  <si>
    <t>Датчик оптический контролируемый ДОК - 2 м</t>
  </si>
  <si>
    <t>ВИЕЛ.19.8.061.907</t>
  </si>
  <si>
    <t>401980619070000</t>
  </si>
  <si>
    <t>ВИЕЛ.19.8.345.587</t>
  </si>
  <si>
    <t>401983455870000</t>
  </si>
  <si>
    <t>800001811205384</t>
  </si>
  <si>
    <t>ШИНА АД31Т 6х80х4000 ГОСТ 15176-89</t>
  </si>
  <si>
    <t>900180300005000</t>
  </si>
  <si>
    <t>АМПЕРМЕТР Э8030-М1,50А 50ГЦ 50/5 С ТРАНСФОРМАТОРОМ ТОКА ТУРБ05796073.151-99</t>
  </si>
  <si>
    <t>ВИЕЛ.19.8.024.307</t>
  </si>
  <si>
    <t>401980243070000</t>
  </si>
  <si>
    <t>Основание</t>
  </si>
  <si>
    <t>ВИЕЛ.19.5.720.013</t>
  </si>
  <si>
    <t>401957200130000</t>
  </si>
  <si>
    <t>Изолятор</t>
  </si>
  <si>
    <t>901200000110000</t>
  </si>
  <si>
    <t>Термостат на DIN-рейку КТО-011</t>
  </si>
  <si>
    <t>ВИЕЛ.19.5.720.012</t>
  </si>
  <si>
    <t>401957200120000</t>
  </si>
  <si>
    <t>ВИЕЛ.19.8.587.335</t>
  </si>
  <si>
    <t>401985873350000</t>
  </si>
  <si>
    <t>Шина</t>
  </si>
  <si>
    <t>ВИЕЛ.19.8.587.378</t>
  </si>
  <si>
    <t>401985873780000</t>
  </si>
  <si>
    <t>ВИЕЛ.19.8.587.355</t>
  </si>
  <si>
    <t>401985873550000</t>
  </si>
  <si>
    <t>ВИЕЛ.19.8.587.356</t>
  </si>
  <si>
    <t>401985873560000</t>
  </si>
  <si>
    <t>ВИЕЛ.19.8.587.376</t>
  </si>
  <si>
    <t>401985873760000</t>
  </si>
  <si>
    <t>ВИЕЛ.19.8.587.358</t>
  </si>
  <si>
    <t>401985873580000</t>
  </si>
  <si>
    <t>ВИЕЛ.19.8.587.344</t>
  </si>
  <si>
    <t>401985873440000</t>
  </si>
  <si>
    <t>ВИЕЛ.19.8.587.379</t>
  </si>
  <si>
    <t>401985873790000</t>
  </si>
  <si>
    <t>ВИЕЛ.19.8.587.380</t>
  </si>
  <si>
    <t>401985873800000</t>
  </si>
  <si>
    <t>ВИЕЛ.19.8.587.343</t>
  </si>
  <si>
    <t>401985873430000</t>
  </si>
  <si>
    <t>ВИЕЛ.19.8.587.342</t>
  </si>
  <si>
    <t>401985873420000</t>
  </si>
  <si>
    <t>906310500062005</t>
  </si>
  <si>
    <t>РЕЗИСТОР ПЭВР-50 620 ОМ КЛ.ТОЧН.+-5 ОЖО 467.576 ТУ</t>
  </si>
  <si>
    <t>Преобразователь измерительный ЦП 9010 412</t>
  </si>
  <si>
    <t>900700002000000</t>
  </si>
  <si>
    <t>ТР-Р ТОКА ТЗЛ-200 У2</t>
  </si>
  <si>
    <t>900701001021000</t>
  </si>
  <si>
    <t>Трансформатор тока ТЛП-10-2 M1BC-0,5S/0,5/10P-10/10/15-50/5 У2 б 5кА</t>
  </si>
  <si>
    <t>ВИЕЛ.17.8.587.150</t>
  </si>
  <si>
    <t>401785871500000</t>
  </si>
  <si>
    <t>ВИЕЛ.17.8.587.151</t>
  </si>
  <si>
    <t>401785871510000</t>
  </si>
  <si>
    <t>ВИЕЛ.17.8.163.399</t>
  </si>
  <si>
    <t>401781633990000</t>
  </si>
  <si>
    <t>Швеллер</t>
  </si>
  <si>
    <t>ВИЕЛ.17.8.587.152</t>
  </si>
  <si>
    <t>401785871520000</t>
  </si>
  <si>
    <t>ВИЕЛ.17.8.587.237-01</t>
  </si>
  <si>
    <t>401785872370100</t>
  </si>
  <si>
    <t>ВИЕЛ.17.8.587.237</t>
  </si>
  <si>
    <t>401785872370000</t>
  </si>
  <si>
    <t>ВИЕЛ.17.8.587.237-02</t>
  </si>
  <si>
    <t>401785872370200</t>
  </si>
  <si>
    <t>ВИЕЛ.17.8.587.245</t>
  </si>
  <si>
    <t>401785872450000</t>
  </si>
  <si>
    <t>ВИЕЛ.17.8.061.025</t>
  </si>
  <si>
    <t>401780610250000</t>
  </si>
  <si>
    <t>ВИЕЛ.17.8.344.276</t>
  </si>
  <si>
    <t>401783442760000</t>
  </si>
  <si>
    <t>Выключатель нагрузки NAL12-6K170RE-HE</t>
  </si>
  <si>
    <t>ШИНА ШММ 5,0x40 ГОСТ 434-78</t>
  </si>
  <si>
    <t>Заземлитель отдельной установки EB 12-170-HE-C-BC220</t>
  </si>
  <si>
    <t>Блок-контакты (С) 2NO+2NC для E/EB (NAL), для заземлителя отдельной установки</t>
  </si>
  <si>
    <t>Блок-контакты (С) 2NO+2NC, для выключателя нагрузки NAL (NALF)</t>
  </si>
  <si>
    <t>Независимый расцепитель 220 В 50 Гц для NAL</t>
  </si>
  <si>
    <t>Патрон к предохранителю ПКТ XCX-VK-10/12-200-50У1 ТУ3414-016-05755766-2007  (комплект КМЧ)</t>
  </si>
  <si>
    <t>Выкл.нагрузки NALF12-6A170RE-HE (с блоком предохранителей и ручным приводом)</t>
  </si>
  <si>
    <t>ШИНА АДО 5x50x4000 ГОСТ 15176-89</t>
  </si>
  <si>
    <t>ШИНА АДО 10x60x4000 ГОСТ 15176-89</t>
  </si>
  <si>
    <t>ВИЕЛ.20.6.368.955</t>
  </si>
  <si>
    <t>402063689550000</t>
  </si>
  <si>
    <t>Камера КСО-МЭТЗ-210-301-630 У3</t>
  </si>
  <si>
    <t>ВИЕЛ.20.6.368.926</t>
  </si>
  <si>
    <t>402063689260000</t>
  </si>
  <si>
    <t>Камера КСО-МЭТЗ-210-027-630 У3</t>
  </si>
  <si>
    <t>907905702301000</t>
  </si>
  <si>
    <t>Терминал защиты МР5 (карта заказа МР5-70-230-1)</t>
  </si>
  <si>
    <t>ВИЕЛ.20.6.368.957</t>
  </si>
  <si>
    <t>402063689570000</t>
  </si>
  <si>
    <t>Камера КСО-МЭТЗ-210-202-630 У3</t>
  </si>
  <si>
    <t>907905000006000</t>
  </si>
  <si>
    <t>Терминал защиты энергооборудования МР5 (карта заказа МР5-60-230-1)</t>
  </si>
  <si>
    <t>900833001021000</t>
  </si>
  <si>
    <t>Трехфазная антирезонансная группа измерительных трансформаторов 3xЗНОЛ-СЭЩ-10-21М 0,5/3-150/400 У2</t>
  </si>
  <si>
    <t>903192551102210</t>
  </si>
  <si>
    <t>Преобразователь измерительный цифровой ЦВ 9255Е 11022 к.т.н. 10000/100</t>
  </si>
  <si>
    <t>907709008430100</t>
  </si>
  <si>
    <t>A9F84301 Авт.выкл.iC60H 3P 1A C</t>
  </si>
  <si>
    <t>905400101225500</t>
  </si>
  <si>
    <t>Патрон высоковольтного предохранителя ПКТ-ХСХ-VK-10/12-25-50 У1</t>
  </si>
  <si>
    <t>901471318401021</t>
  </si>
  <si>
    <t>Реле контроля напряжения 71.31.8.400.1021</t>
  </si>
  <si>
    <t>ВИЕЛ.21.5.720.016</t>
  </si>
  <si>
    <t>402157200160000</t>
  </si>
  <si>
    <t>Изолятор керамический</t>
  </si>
  <si>
    <t>ВИЕЛ.20.5.061.455</t>
  </si>
  <si>
    <t>402050614550000</t>
  </si>
  <si>
    <t>ВИЕЛ.20.5.061.456</t>
  </si>
  <si>
    <t>402050614560000</t>
  </si>
  <si>
    <t>907900002205000</t>
  </si>
  <si>
    <t>Блок питания постоянного тока БППТ-220/50 "БЭМН"</t>
  </si>
  <si>
    <t>907709007921600</t>
  </si>
  <si>
    <t>A9F79216 Авт.выкл.C60N 2P 16A кривая С</t>
  </si>
  <si>
    <t>907706002332000</t>
  </si>
  <si>
    <t>ВЫКЛ.C60N 3P 32A C к.н.24353</t>
  </si>
  <si>
    <t>904110660001400</t>
  </si>
  <si>
    <t>Кулачковый переключатель вольтметра 4G10-66-U-R014</t>
  </si>
  <si>
    <t>ВИЕЛ.20.5.061.458</t>
  </si>
  <si>
    <t>402050614580000</t>
  </si>
  <si>
    <t>ВИЕЛ.20.5.061.457</t>
  </si>
  <si>
    <t>402050614570000</t>
  </si>
  <si>
    <t>903205000000000</t>
  </si>
  <si>
    <t>Розетка AC5FDZB BULK под ручной генератор</t>
  </si>
  <si>
    <t>ВИЕЛ.671113.008-01</t>
  </si>
  <si>
    <t>406711130080100</t>
  </si>
  <si>
    <t>ТР-Р РАЗДЕЛИТЕЛЬНЫЙ ОСР-0.25 У3</t>
  </si>
  <si>
    <t>907706000000001</t>
  </si>
  <si>
    <t>БЛОК-КОНТАКТ СОСТОЯНИЯ OF авт.выключателя С60N к.н.26924</t>
  </si>
  <si>
    <t>906335100062010</t>
  </si>
  <si>
    <t>РЕЗИСТОР С5-35В-100-620 ОМ+-10% ОЖО-467 551 ТУ</t>
  </si>
  <si>
    <t>902411150009510</t>
  </si>
  <si>
    <t>РЕЛЕ РЭУ11-11-5-40 У3 0,5А ПЕРЕМ.ТОКА 50ГЦ С КРЕПЕЖОМ ТУ16-647.022-85</t>
  </si>
  <si>
    <t>900611404441001</t>
  </si>
  <si>
    <t>Счётчик Альфа А1140-05-RAL-BW-4-T ТУ 4228-012-29056091-06</t>
  </si>
  <si>
    <t>903192540015000</t>
  </si>
  <si>
    <t>Преобразователь измерительный цифровой, индикатор красного цвета ЦА9254М 41002 Кi 150/5</t>
  </si>
  <si>
    <t>907700200000000</t>
  </si>
  <si>
    <t>Ручной генератор TER_CBuint_ManGen_2</t>
  </si>
  <si>
    <t>900700101805000</t>
  </si>
  <si>
    <t>трансформатор тока ТОЛ-10-I-8-0,5S/0,5/10Р-50/100/100/5 У2</t>
  </si>
  <si>
    <t>904301261700000</t>
  </si>
  <si>
    <t>800001844200056</t>
  </si>
  <si>
    <t>904312001700000</t>
  </si>
  <si>
    <t>904301261700002</t>
  </si>
  <si>
    <t>904301261700001</t>
  </si>
  <si>
    <t>904301261700005</t>
  </si>
  <si>
    <t>Блокирующая катушка (ВС) 220 В для NAL</t>
  </si>
  <si>
    <t>904301261700003</t>
  </si>
  <si>
    <t>900010122005000</t>
  </si>
  <si>
    <t>904311261700010</t>
  </si>
  <si>
    <t>800001811200119</t>
  </si>
  <si>
    <t>800001811200140</t>
  </si>
  <si>
    <t>907710201000233</t>
  </si>
  <si>
    <t>Выключатель ваккумный РиМ ВВ-10-20/1000-У2-330</t>
  </si>
  <si>
    <t>ВИЕЛ.674212.018</t>
  </si>
  <si>
    <t>406742120180000</t>
  </si>
  <si>
    <t>Разъединитель типа РВЗ-К-1H-10/1000 УХЛ2 (заземляющие ножи со стороны шарнирных контактов)</t>
  </si>
  <si>
    <t>905200410200000</t>
  </si>
  <si>
    <t>Блок управления выключателем РиМ БУ-41-У2</t>
  </si>
  <si>
    <t>905642124100100</t>
  </si>
  <si>
    <t>Регистратор "Дуга-О"</t>
  </si>
  <si>
    <t>ВИЕЛ.672131.061</t>
  </si>
  <si>
    <t>406721310610000</t>
  </si>
  <si>
    <t>ТСЛ-25/10-У3; 6/0,4 кВ, Д/Ун-11 (Uk 4%)</t>
  </si>
  <si>
    <t>900833666000000</t>
  </si>
  <si>
    <t>Антирезонансная группа 3хЗНОЛП-ЭК-6_М6Т_6000/v3:100/v3:100/3-0.5/3Р-50/100_У2_б</t>
  </si>
  <si>
    <t>5ВЩ.802.302-07</t>
  </si>
  <si>
    <t>100058023020700</t>
  </si>
  <si>
    <t>УПАКОВКА ШКАФОВ КТПСН ДЛЯ АВТОМОБИЛЬНОГО ТРАНСПОРТА</t>
  </si>
  <si>
    <t>ВИЕЛ.18.5.082.305</t>
  </si>
  <si>
    <t>401850823050000</t>
  </si>
  <si>
    <t>Каркас</t>
  </si>
  <si>
    <t>905200110200000</t>
  </si>
  <si>
    <t>Блок управления выключателем  РиМ БУ-11-У2</t>
  </si>
  <si>
    <t>908500169720000</t>
  </si>
  <si>
    <t>Ограничитель перенапряжений ОПН-1п/ЗЭУ-6/7.2 УХЛ1</t>
  </si>
  <si>
    <t>800001811200076</t>
  </si>
  <si>
    <t>ШИНА АДО 10x80xБТ ГОСТ 15176-89</t>
  </si>
  <si>
    <t>900142704015000</t>
  </si>
  <si>
    <t>Амперметр Э42704 А 150/5 50 1,5В</t>
  </si>
  <si>
    <t>906335016010005</t>
  </si>
  <si>
    <t>РЕЗИСТОР С5-35В-160-100 ОМ +-5% ОЖО.467.551ТУ</t>
  </si>
  <si>
    <t>900180300040000</t>
  </si>
  <si>
    <t>АМПЕРМЕТР Э8030-М1,400А 50ГЦ 400/5 С ТРАНСФОРМАТОРОМ ТОКА ТУРБ05796073.151-99</t>
  </si>
  <si>
    <t>900242704050000</t>
  </si>
  <si>
    <t>ВОЛЬТМЕТР Ц42704 500В 1,5В</t>
  </si>
  <si>
    <t>ВИЕЛ.20.6.207.052</t>
  </si>
  <si>
    <t>402062070520000</t>
  </si>
  <si>
    <t>Счетчик СЭТ-4ТМ.03.01</t>
  </si>
  <si>
    <t>Трансформатор тока ТЗЛК-СЭЩ-0.66-3 У2</t>
  </si>
  <si>
    <t>905410160000840</t>
  </si>
  <si>
    <t>ПРЕДОХРАНИТЕЛЬ ПКТ101-6-8-40 У1 ТУ16-521.194-81</t>
  </si>
  <si>
    <t>905620372300203</t>
  </si>
  <si>
    <t>Датчик волоконно-оптический ВОД-Л (L=3м)</t>
  </si>
  <si>
    <t>Терминал микропроцессорный ТОР200 C 22 3532-16 И1</t>
  </si>
  <si>
    <t>Терминал микропроцессорный ТОР200 Л 22 3532-16 И1</t>
  </si>
  <si>
    <t>Терминал микропроцессорный ТОР200 В 22 3532-16 И1</t>
  </si>
  <si>
    <t>Трансформатор тока ТЛП-10-2 М1AС 0,5F10/10P10-10/15 150/5</t>
  </si>
  <si>
    <t>Трансформатор тока ТЛП-10-2 М1AС 0,5F10/10P10-10/15 400/5</t>
  </si>
  <si>
    <t>909000084063000</t>
  </si>
  <si>
    <t>Шкаф ШОТ переменного тока в соответствии с  техническими требованиями для 08-4063</t>
  </si>
  <si>
    <t>ВИЕЛ.17.6.221.013-13</t>
  </si>
  <si>
    <t>401762210131300</t>
  </si>
  <si>
    <t>ВИЕЛ.17.6.388.558</t>
  </si>
  <si>
    <t>401763885580000</t>
  </si>
  <si>
    <t>ВИЕЛ.18.6.388.607</t>
  </si>
  <si>
    <t>401863886070000</t>
  </si>
  <si>
    <t>6ВЩ.203.001-02</t>
  </si>
  <si>
    <t>100062030010200</t>
  </si>
  <si>
    <t>ПРИВОД ПР-10Д УХЛ2</t>
  </si>
  <si>
    <t>6ВЩ.203.001</t>
  </si>
  <si>
    <t>100062030010000</t>
  </si>
  <si>
    <t>900771013005000</t>
  </si>
  <si>
    <t>Трансформатор тока ТЛО-10_М11BC-0.5SFS10/5P10-10/15-50/5_У2_б_5кА</t>
  </si>
  <si>
    <t>900825100000001</t>
  </si>
  <si>
    <t>Трансформатор ОЛС-2,5/10 УХЛ2</t>
  </si>
  <si>
    <t>ВИЕЛ.17.6.221.013-05</t>
  </si>
  <si>
    <t>401762210130500</t>
  </si>
  <si>
    <t>903190100021200</t>
  </si>
  <si>
    <t>Измерительный преобразователь ЦП9010 2 1 2</t>
  </si>
  <si>
    <t>ВИЕЛ.13.6.385.018-01</t>
  </si>
  <si>
    <t>401363850180100</t>
  </si>
  <si>
    <t>Секция шинная</t>
  </si>
  <si>
    <t>ВИЕЛ.13.6.385.018</t>
  </si>
  <si>
    <t>401363850180000</t>
  </si>
  <si>
    <t>905400010100000</t>
  </si>
  <si>
    <t>ПРЕДОХРАНИТЕЛЬ ПКН-001-10 У3 ТУ16-521-194-81</t>
  </si>
  <si>
    <t>900280300097500</t>
  </si>
  <si>
    <t>ВОЛЬТМЕТР Э8030-М1 7,5кВ 6000/100В 50ГЦ ТУРБ05796073.151-99</t>
  </si>
  <si>
    <t>6ВЩ.203.001-01</t>
  </si>
  <si>
    <t>100062030010100</t>
  </si>
  <si>
    <t>Трансформатор тока ТЛП-10-2 M1AC-0,5S/10P-10/15-300/5 У2</t>
  </si>
  <si>
    <t>ВИЕЛ.672131.055-02</t>
  </si>
  <si>
    <t>406721310550200</t>
  </si>
  <si>
    <t>ТСЛ-25/10-У3; 10/0,4 кВ, Д/Ун-11 (Uk=4 %, УТЗ-10-ЗК)</t>
  </si>
  <si>
    <t>903192544102250</t>
  </si>
  <si>
    <t>Преобразователь измерительный цифровой переменного тока ЦА 9254Е 41022 к т т 400/5</t>
  </si>
  <si>
    <t>909002000000000</t>
  </si>
  <si>
    <t>Противогаз шланговый ПШ-20 ЭРВ ТУ2568-010-54598331-02 (маска ППМ-88 2шт.)</t>
  </si>
  <si>
    <t>ВИЕЛ.14.6.368.001</t>
  </si>
  <si>
    <t>401463680010000</t>
  </si>
  <si>
    <t>Шинная перемычка</t>
  </si>
  <si>
    <t>ВИЕЛ.14.8.024.001</t>
  </si>
  <si>
    <t>401480240010000</t>
  </si>
  <si>
    <t>909000010000000</t>
  </si>
  <si>
    <t>Ручной генератор TER CBunit ManGen 1</t>
  </si>
  <si>
    <t>909015000000000</t>
  </si>
  <si>
    <t>Заземление переносное ЗПП-15Д</t>
  </si>
  <si>
    <t>800003523005200</t>
  </si>
  <si>
    <t>Кабель ВВГнг (А) # Ls 4х6 ТУ 3500-021-41602515-2014</t>
  </si>
  <si>
    <t>909010000000010</t>
  </si>
  <si>
    <t>Указатель высокого напряжения универсальный УВНУ-10 ДК</t>
  </si>
  <si>
    <t>909090000001000</t>
  </si>
  <si>
    <t>Комплект плакатов  и знаков безопасности по ПБ и ТБ для напряжения 10кВ</t>
  </si>
  <si>
    <t>909015000000010</t>
  </si>
  <si>
    <t>ШОУ-15 Д Штанга оперативная универсальная</t>
  </si>
  <si>
    <t>909003370004500</t>
  </si>
  <si>
    <t>Боты диэлектрические р.337(р45)</t>
  </si>
  <si>
    <t>909040000000000</t>
  </si>
  <si>
    <t>Перчатки диэлектрические №4</t>
  </si>
  <si>
    <t>909000000505000</t>
  </si>
  <si>
    <t>Коврик диэлектрический 50х50 ГОСТ4997-75</t>
  </si>
  <si>
    <t>909000001102200</t>
  </si>
  <si>
    <t>11022 Очки STAYER "MASTER" защитные с непрямой вентиляцией</t>
  </si>
  <si>
    <t>904347290002503</t>
  </si>
  <si>
    <t>ВЫКЛ.АВТ.ВА47-29 3Р 25А "C " ИЭК ТУ 2000 АГИЕ.641235.003</t>
  </si>
  <si>
    <t>903192544102220</t>
  </si>
  <si>
    <t>Преобразователь измерительный цифровой ЦА 9254Е 41022 к.т.т. 100/5</t>
  </si>
  <si>
    <t>Преобразователь измерительный цифровой ЦА 9254Е 41022 к.т.т. 500/5</t>
  </si>
  <si>
    <t>903192544102240</t>
  </si>
  <si>
    <t>Преобразователь измерительный цифровой переменного тока ЦА 9254Е 41022 к т т 200/5</t>
  </si>
  <si>
    <t>800003523005100</t>
  </si>
  <si>
    <t>КАБЕЛЬ медный ВВГ 5х10 0,66 ГОСТ16442-80</t>
  </si>
  <si>
    <t>909051004103630</t>
  </si>
  <si>
    <t>Противогаз промышленный фильтрующий типа ППФ-5М</t>
  </si>
  <si>
    <t>Трансформатор тока ТЗЛМ-1-2 У2 ОГГ.671211.057 ТУ</t>
  </si>
  <si>
    <t>905410110053150</t>
  </si>
  <si>
    <t>ПРЕДОХРАНИТЕЛЬ ПКТ101-10-5-31,5 У3 ТУ16-521.194-81</t>
  </si>
  <si>
    <t>Трансформатор тока ТЛП-10-2 М1ВС 0,5SF10/10P10-10/15 500/5</t>
  </si>
  <si>
    <t>Трансформатор тока ТЛП-10-2 М1ВС 0,5SF10/10P10-10/15 400/5</t>
  </si>
  <si>
    <t>Трансформатор тока ТЛП-10-2 М1ВС 0,5SF10/10P10-10/15 200/5</t>
  </si>
  <si>
    <t>Трансформатор тока ТЛП-10-2 М1ВС 0,5SF10/10P10-10/15 100/5</t>
  </si>
  <si>
    <t>ВИЕЛ.15.5.802.010</t>
  </si>
  <si>
    <t>401558020100000</t>
  </si>
  <si>
    <t>Упаковка ТСЛ-25...100/10</t>
  </si>
  <si>
    <t>ВИЕЛ.17.6.221.013-09</t>
  </si>
  <si>
    <t>401762210130900</t>
  </si>
  <si>
    <t>Микропроцессорный блок защиты МР5 ПО60 ТУ BY 100101011.020-2005</t>
  </si>
  <si>
    <t>ВИЕЛ.19.6.206.019</t>
  </si>
  <si>
    <t>401962060190000</t>
  </si>
  <si>
    <t>800001844200086</t>
  </si>
  <si>
    <t>ШИНА ШММ 6,0x60 ГОСТ 434-78</t>
  </si>
  <si>
    <t>903185071200000</t>
  </si>
  <si>
    <t>Преобразователь измерительный ЦП 8507/12</t>
  </si>
  <si>
    <t>800001844200096</t>
  </si>
  <si>
    <t>ШИНА ШММ 10,0x60 ГОСТ 434-78</t>
  </si>
  <si>
    <t>ВИЕЛ.17.6.221.013-18</t>
  </si>
  <si>
    <t>401762210131800</t>
  </si>
  <si>
    <t>ВИЕЛ.19.6.206.020</t>
  </si>
  <si>
    <t>401962060200000</t>
  </si>
  <si>
    <t>ВИЕЛ.674212.010-03</t>
  </si>
  <si>
    <t>406742120100300</t>
  </si>
  <si>
    <t>Выключатель нагрузки ВН-10/630/16з-11 У3 (с нижними заземляющими ножами, с электромагнитом отключени</t>
  </si>
  <si>
    <t>ВИЕЛ.18.6.207.031</t>
  </si>
  <si>
    <t>401862070310000</t>
  </si>
  <si>
    <t>902501322510400</t>
  </si>
  <si>
    <t>Фототиристор ТФ132-25-10-4 У3</t>
  </si>
  <si>
    <t>ВИЕЛ.17.6.207.018</t>
  </si>
  <si>
    <t>401762070180000</t>
  </si>
  <si>
    <t>800001844200021</t>
  </si>
  <si>
    <t>ШИНА ШММ 4,0x30 ГОСТ 434-78</t>
  </si>
  <si>
    <t>800001844200101</t>
  </si>
  <si>
    <t>ШИНА ШММ 6,0x80 ГОСТ 434-78</t>
  </si>
  <si>
    <t>906335016010010</t>
  </si>
  <si>
    <t>РЕЗИСТОР С5-35В-160-100 ОМ +-10%</t>
  </si>
  <si>
    <t>900280301210500</t>
  </si>
  <si>
    <t>Вольтметр Э8030-М1 12кВ 10500/100В 50Гц кл.т.1,5 ТУ~РБ~05796073.151-99</t>
  </si>
  <si>
    <t>ВИЕЛ.17.6.207.020</t>
  </si>
  <si>
    <t>401762070200000</t>
  </si>
  <si>
    <t>ВИЕЛ.18.6.203.024</t>
  </si>
  <si>
    <t>401862030240000</t>
  </si>
  <si>
    <t>Привод типа ПРКМ-10Б-217 УХЛ2</t>
  </si>
  <si>
    <t>ВИЕЛ.18.6.203.023</t>
  </si>
  <si>
    <t>401862030230000</t>
  </si>
  <si>
    <t>904211601622002</t>
  </si>
  <si>
    <t>Контактор ПМЛ 1160 ДМ-16А-220АС УХЛ-Б</t>
  </si>
  <si>
    <t>Индикатор напряжения ИВН-ЭМ-12 (СЕОМ Электро)</t>
  </si>
  <si>
    <t>51770</t>
  </si>
  <si>
    <t>Шкаф ШОТ-П-220/220-20 У1</t>
  </si>
  <si>
    <t>905410120635000</t>
  </si>
  <si>
    <t>Патрон высоковольтного предохр.ПКТ-ХСХ-VK-10-12-63-50 У1</t>
  </si>
  <si>
    <t>Устройство дуговой защиты ПРОЭЛ-Мини (согласно опросного листа)</t>
  </si>
  <si>
    <t>Трансформатор тока ТЛП-10-2 М1AС 0,5FS10/10P10-10/15 100/5</t>
  </si>
  <si>
    <t>800001811200145</t>
  </si>
  <si>
    <t>ШИНА АДО 6x80x4000 ГОСТ 15176-89</t>
  </si>
  <si>
    <t>800001811200110</t>
  </si>
  <si>
    <t>ШИНА АДО 4x30x4000 ГОСТ 15176-89</t>
  </si>
  <si>
    <t>800001811200135</t>
  </si>
  <si>
    <t>ШИНА АДО 6x60x4000 ГОСТ 15176-89</t>
  </si>
  <si>
    <t>Мод</t>
  </si>
  <si>
    <t>Ш+</t>
  </si>
  <si>
    <t>Г+</t>
  </si>
  <si>
    <t>В+</t>
  </si>
  <si>
    <t>900180300020010</t>
  </si>
  <si>
    <t>Амперметр Э8030М1 200/5А кл. точн. 1,5 ТУ РБ 05796073.151-99</t>
  </si>
  <si>
    <t>900603015100132</t>
  </si>
  <si>
    <t>Счетчик СС-301-5.1/M/P (4iL) KW</t>
  </si>
  <si>
    <t>905244230000200</t>
  </si>
  <si>
    <t>Устройство дуговой защиты УДЗ.ПС-4/ДО-2-3.У3</t>
  </si>
  <si>
    <t>Микропроцессорный блок защиты МР5 ПО50 ТУ BY 100101011.020-2005</t>
  </si>
  <si>
    <t>ТЛП-10-2 M2AC-0.5S/10P-10/15-600/5_У2_ б 20кА</t>
  </si>
  <si>
    <t>ТЛП-10-2 М1AС-0.5S/0.5/10P-10/10/15-1000/5_У2_ б 20кА</t>
  </si>
  <si>
    <t>ТЛП-10-2 М1AС-0.5S/0.5/10P-10/10/15-200/5_У2_ б 20кА</t>
  </si>
  <si>
    <t>Шкаф телемеханики ШТМ</t>
  </si>
  <si>
    <t>51711</t>
  </si>
  <si>
    <t>Шкаф ШОТ-05-220/220-50 У3</t>
  </si>
  <si>
    <t>900180300060000</t>
  </si>
  <si>
    <t>АМПЕРМЕТР Э8030-М1,600А 50ГЦ 600/5 С ТРАНСФОРМАТОРОМ ТОКА ТУРБ05796073.151-99</t>
  </si>
  <si>
    <t>900180300100000</t>
  </si>
  <si>
    <t>АМПЕРМЕТР Э8030-М1,1000А 50ГЦ 1000/5 С ТРАНСФОРМАТОРОМ ТОКА ТУРБ05796073.151-99</t>
  </si>
  <si>
    <t>900702000000000</t>
  </si>
  <si>
    <t>Траесформатор тока ТЗЛМ-200 УХЛ2</t>
  </si>
  <si>
    <t>901431600000000</t>
  </si>
  <si>
    <t>Реле контроля фаз CKF-316</t>
  </si>
  <si>
    <t>903102452201001</t>
  </si>
  <si>
    <t>Преобразователь измерительный многофункциональный ЭНИП-2-45/100-220-A1E0-01</t>
  </si>
  <si>
    <t>ВИЕЛ.17.6.207.021</t>
  </si>
  <si>
    <t>401762070210000</t>
  </si>
  <si>
    <t>904301121318510</t>
  </si>
  <si>
    <t>Внутренний выкл.нагрузки OMB-12-P/BD/UD/185 (с моторным приводом)</t>
  </si>
  <si>
    <t>905410120505000</t>
  </si>
  <si>
    <t>Патрон высоковольтного предохр.ПКТ-ХСХ-VK-10-12-50-50 У1</t>
  </si>
  <si>
    <t>ТЛП-10-2 М2ВС-0.5S/10P-10/15-10/5_У2_ б 20кА</t>
  </si>
  <si>
    <t>ТЛП-10-2 М2ВС-0.5S/10P-10/15-30/5_У2_ б 20кА</t>
  </si>
  <si>
    <t>ТЛП-10-2 М2ВС-0.5S/10P-10/15-50/5_У2_ б 20кА</t>
  </si>
  <si>
    <t>ТЛП-10-2 М2ВС-0.5S/10P-10/15-200/5_У2_ б 20кА</t>
  </si>
  <si>
    <t>900180300001000</t>
  </si>
  <si>
    <t>АМПЕРМЕТР Э8030-М1,10А 50ГЦ ТУ25-7536.035-91</t>
  </si>
  <si>
    <t>900180300003000</t>
  </si>
  <si>
    <t>АМПЕРМЕТР Э8030-М1,30А 50ГЦ 30/5 С ТРАНСФОРМАТОРОМ ТОКА ТУРБ05796073.151-99</t>
  </si>
  <si>
    <t>900180300020000</t>
  </si>
  <si>
    <t>АМПЕРМЕТР Э8030-М1,200А 50ГЦ 200/5 С ТРАНСФОРМАТОРОМ ТОКА ТУРБ05796073.151-99</t>
  </si>
  <si>
    <t>907905000005000</t>
  </si>
  <si>
    <t>Терминал защиты энергооборудования МР5 (карта заказа МР5-50-230-1)</t>
  </si>
  <si>
    <t>Терминал защиты энергооборудования МР5 (карта заказа МР5-70-230-1)</t>
  </si>
  <si>
    <t>907903010000000</t>
  </si>
  <si>
    <t>Реле микропроцессорное МР301 (карта заказа МР301-5-5-230)</t>
  </si>
  <si>
    <t>Трансформатор тока ТЗЛМ-200 УХЛ2</t>
  </si>
  <si>
    <t>905410120205000</t>
  </si>
  <si>
    <t>Патрон высоковольтного предохранителя ПКТ-ХСХ-VK-10/12-20-50 У1 Iном.=20А</t>
  </si>
  <si>
    <t>ВИЕЛ.13.5.348.095</t>
  </si>
  <si>
    <t>401353480950000</t>
  </si>
  <si>
    <t>ВИЕЛ.12.5.100.012</t>
  </si>
  <si>
    <t>401251000120000</t>
  </si>
  <si>
    <t>Держатель кабеля ДКК-50</t>
  </si>
  <si>
    <t>900833060040020</t>
  </si>
  <si>
    <t>Трансформатор напряжения 3х3 НОЛП-НТЗ-6-6000:100:100:100-0,5/0,5/3Р-150/150/300 УХЛ2</t>
  </si>
  <si>
    <t>900721010004010</t>
  </si>
  <si>
    <t>Трансформатор тока ТОЛ-СВЭЛ-10-1 0,5S/10Р 40/5</t>
  </si>
  <si>
    <t>900603015100046</t>
  </si>
  <si>
    <t>Счетчик СС-301.5.1/U/М/Р (4i L)K ТУ РБ 100832277.001-2001</t>
  </si>
  <si>
    <t>ВИЕЛ.17.6.221.013-16</t>
  </si>
  <si>
    <t>401762210131600</t>
  </si>
  <si>
    <t>ТЛП-10-2 М2AС-0.5/10P-10/15-20/5_У2_ б 20кА</t>
  </si>
  <si>
    <t>900180300002000</t>
  </si>
  <si>
    <t>АМПЕРМЕТР Э8030-М1,20А 50ГЦ 20/5 С ТРАНСФОРМАТОРОМ ТОКА ТУРБ05796073.151-99</t>
  </si>
  <si>
    <t>909030562163400</t>
  </si>
  <si>
    <t>Устройство для фазировки ВЕАШ.305621.634</t>
  </si>
  <si>
    <t>905230562163700</t>
  </si>
  <si>
    <t>Блок индикации напряжения ВЕАШ.305621.637</t>
  </si>
  <si>
    <t>ВИЕЛ.14.6.385.007-01</t>
  </si>
  <si>
    <t>401463850070100</t>
  </si>
  <si>
    <t>ВИЕЛ.17.6.221.013-21</t>
  </si>
  <si>
    <t>401762210132100</t>
  </si>
  <si>
    <t>ВИЕЛ.14.6.368.013-18</t>
  </si>
  <si>
    <t>401463680131800</t>
  </si>
  <si>
    <t>ВИЕЛ.17.6.385.064</t>
  </si>
  <si>
    <t>401763850640000</t>
  </si>
  <si>
    <t>800003551000251</t>
  </si>
  <si>
    <t>Провод ПуГВ-1x1,0 белый ТУ 16-705.501-2010</t>
  </si>
  <si>
    <t>800003551000252</t>
  </si>
  <si>
    <t>Провод ПуГВ-1x1,5 белый ТУ 16-705.501-2010</t>
  </si>
  <si>
    <t>800003551000253</t>
  </si>
  <si>
    <t>Провод ПуГВ-1x2,5 белый ТУ 16-705.501-2010</t>
  </si>
  <si>
    <t>800003551000459</t>
  </si>
  <si>
    <t>Провод ПуГВ-1х 2,5 зелено-желтый ТУ16-705.501-2010</t>
  </si>
  <si>
    <t>902155348230040</t>
  </si>
  <si>
    <t>Реле промежуточное 55.34.8.230.0040</t>
  </si>
  <si>
    <t>ВИЕЛ.17.8.587.531</t>
  </si>
  <si>
    <t>401785875310000</t>
  </si>
  <si>
    <t>ВИЕЛ.17.8.587.532</t>
  </si>
  <si>
    <t>401785875320000</t>
  </si>
  <si>
    <t>904311261700011</t>
  </si>
  <si>
    <t>Выключатель нагрузки NALF12-6A170RE-HE</t>
  </si>
  <si>
    <t>ВИЕЛ.19.8.587.596</t>
  </si>
  <si>
    <t>401985875960000</t>
  </si>
  <si>
    <t>ВИЕЛ.19.8.587.604</t>
  </si>
  <si>
    <t>401985876040000</t>
  </si>
  <si>
    <t>800002248006525</t>
  </si>
  <si>
    <t>Трубка термоусаживаемая ТТШс 65/25 10кВ(IEK)</t>
  </si>
  <si>
    <t>905410120325000</t>
  </si>
  <si>
    <t>Патрон высоковольтного предохранителя ПКТ-ХСХ-VK-10/12-32-50 У1 Iном.=32А</t>
  </si>
  <si>
    <t>907700002606030</t>
  </si>
  <si>
    <t>Выключатель автоматический модульный OptiDin BM63-2C2 арт. 260603</t>
  </si>
  <si>
    <t>905410121005000</t>
  </si>
  <si>
    <t>Патрон высоковольтного предохр.ПКТ-ХСХ-VK-10/12-100-50 У1 Iн=100A</t>
  </si>
  <si>
    <t>905400101280500</t>
  </si>
  <si>
    <t>Патрон высоковольтного предохранителя ПКТ-ХСХ-VK-10/12-80-50 У1</t>
  </si>
  <si>
    <t>Блок управления РиМ БУ-11-У2 выключателем вакуумным РиМ ВВ-10</t>
  </si>
  <si>
    <t>Вилка РиМ ВВ-10</t>
  </si>
  <si>
    <t>Втулка РиМ ВВ-10</t>
  </si>
  <si>
    <t>Выключатель вакуумный РиМ ВВ-10-20/1000-У2</t>
  </si>
  <si>
    <t>Кнопка для выключателя РиМ ВВ-10</t>
  </si>
  <si>
    <t>Проходной трансформатор тока  ТПОЛ-СВЭЛ-10-2 0,5S/10Р 200/5</t>
  </si>
  <si>
    <t>Рычаг РиМ ВВ-10</t>
  </si>
  <si>
    <t>Трансформатор ТЗРЛ 100 У2</t>
  </si>
  <si>
    <t>Фланец для выключателя РиМ ВВ-10</t>
  </si>
  <si>
    <t>ВИЕЛ.17.6.207.022</t>
  </si>
  <si>
    <t>401762070220000</t>
  </si>
  <si>
    <t>Привод типа ПРКМ-10Б-219 УХЛ2</t>
  </si>
  <si>
    <t>907700001035420</t>
  </si>
  <si>
    <t>Выключатель автоматический OptiDin BM63-1C1 арт. 103542</t>
  </si>
  <si>
    <t>904221602522000</t>
  </si>
  <si>
    <t>Контактор ПМЛ-2160М-25А-220АС-УХЛ4-Б (КЭАЗ)</t>
  </si>
  <si>
    <t>907700001036850</t>
  </si>
  <si>
    <t>Выключатель автоматический OptiDin ВМ63-2С6, арт. 103685 (ЗАО "КЭАЗ")</t>
  </si>
  <si>
    <t>Микропроцессорная защита МР-301</t>
  </si>
  <si>
    <t>907906001002200</t>
  </si>
  <si>
    <t>Микропроцессорный блок защиты МР-600-0-100-220</t>
  </si>
  <si>
    <t>907700001036720</t>
  </si>
  <si>
    <t>Выключатель автоматический OptiDin ВМ63-2С1,арт.103672</t>
  </si>
  <si>
    <t>907905000022000</t>
  </si>
  <si>
    <t>Микропроцессорный блок защиты МР-500-0-220 ТУ BY 100101011.020-2005</t>
  </si>
  <si>
    <t>907700001036790</t>
  </si>
  <si>
    <t>Выключатель автоматический OptiDin ВМ63-2С3, арт. 103679 (ЗАО "КЭАЗ")</t>
  </si>
  <si>
    <t>907600020000600</t>
  </si>
  <si>
    <t>Винт и рукав для перемыкающего элемента SCB/6/CPM</t>
  </si>
  <si>
    <t>Предохранитель типа CMF In=315A Uh=7,2kV;I1=50kA;I3=950A e=442 DIN43625</t>
  </si>
  <si>
    <t>Счётчик СЭТ-4ТМ.02М.07 5А 3х57,7В 0,5S</t>
  </si>
  <si>
    <t>800001844103212</t>
  </si>
  <si>
    <t>ЛИСТ ДПРНМ 8.0х600х2000 М3 ГОСТ1173-2006</t>
  </si>
  <si>
    <t>800002296100030</t>
  </si>
  <si>
    <t>Стеклотекстолит СТЭФ 1с 3,0мм 1020+-20х1220+-20 ГОСТ12652-74</t>
  </si>
  <si>
    <t>800001844103208</t>
  </si>
  <si>
    <t>ЛИСТ ДПРНМ 4.0х600х2000 М3 ГОСТ1173-2006</t>
  </si>
  <si>
    <t>ВИЕЛ.17.6.388.469</t>
  </si>
  <si>
    <t>401763884690000</t>
  </si>
  <si>
    <t>Блок вторичных цепей</t>
  </si>
  <si>
    <t>ВИЕЛ.16.6.206.008</t>
  </si>
  <si>
    <t>401662060080000</t>
  </si>
  <si>
    <t>Разъединитель типа РВЗ-К-10/630 УХЛ2</t>
  </si>
  <si>
    <t>904340100006600</t>
  </si>
  <si>
    <t>Выкл.кулачковый 4G-10-66-U</t>
  </si>
  <si>
    <t>905425072508010</t>
  </si>
  <si>
    <t>Предохранитель типа CMF In=250A$ Uh=7,2kV;I1=50kA;I3=800A e=442 DIN43625</t>
  </si>
  <si>
    <t>909600100001000</t>
  </si>
  <si>
    <t>Трансформатор  ОЛ-10/10 УХЛ1</t>
  </si>
  <si>
    <t>ВИЕЛ.17.8.587.499</t>
  </si>
  <si>
    <t>401785874990000</t>
  </si>
  <si>
    <t>ВИЕЛ.17.8.587.499-01</t>
  </si>
  <si>
    <t>401785874990100</t>
  </si>
  <si>
    <t>ВИЕЛ.17.8.587.499-02</t>
  </si>
  <si>
    <t>401785874990200</t>
  </si>
  <si>
    <t>ВИЕЛ.18.6.207.037</t>
  </si>
  <si>
    <t>401862070370000</t>
  </si>
  <si>
    <t>Привод типа ПРКМ-10Б-210 УХЛ2</t>
  </si>
  <si>
    <t>ВИЕЛ.19.6.206.013</t>
  </si>
  <si>
    <t>401962060130000</t>
  </si>
  <si>
    <t>Разъединитель типа РВЗ-К-1В-10/630 УХЛ2</t>
  </si>
  <si>
    <t>907774222200100</t>
  </si>
  <si>
    <t>ФЛАНЕЦ КРЕПЛЕНИЯ ИТЕА742222.001</t>
  </si>
  <si>
    <t>907774222400800</t>
  </si>
  <si>
    <t>Кнопка ручного отключения ИТЕА 742224.008</t>
  </si>
  <si>
    <t>907910320000000</t>
  </si>
  <si>
    <t>Блок микропроцессорный с релейной защитой БМРЗ-103-2-Д-ВВ</t>
  </si>
  <si>
    <t>ВИЕЛ.17.6.221.012-23</t>
  </si>
  <si>
    <t>401762210122300</t>
  </si>
  <si>
    <t>ВИЕЛ.17.6.221.012-24</t>
  </si>
  <si>
    <t>401762210122400</t>
  </si>
  <si>
    <t>ВИЕЛ.19.6.368.627</t>
  </si>
  <si>
    <t>401963686270000</t>
  </si>
  <si>
    <t>Камера КСО-МЭТЗ-210М-059-630 У3</t>
  </si>
  <si>
    <t>ВИЕЛ.19.6.368.628</t>
  </si>
  <si>
    <t>401963686280000</t>
  </si>
  <si>
    <t>Камера КСО-МЭТЗ-210М-812-630 У3</t>
  </si>
  <si>
    <t>ВИЕЛ.19.6.368.629</t>
  </si>
  <si>
    <t>401963686290000</t>
  </si>
  <si>
    <t>Камера КСО-МЭТЗ-210М-813-630 У3</t>
  </si>
  <si>
    <t>ВИЕЛ.19.6.388.790</t>
  </si>
  <si>
    <t>401963887900000</t>
  </si>
  <si>
    <t>250761</t>
  </si>
  <si>
    <t>Заземляющая полурама с приводом типа ПРК-10Б-10 УХЛ2</t>
  </si>
  <si>
    <t>ВИЕЛ.17.5.300.203</t>
  </si>
  <si>
    <t>401753002030000</t>
  </si>
  <si>
    <t>Кожух</t>
  </si>
  <si>
    <t>ВИЕЛ.18.8.587.305</t>
  </si>
  <si>
    <t>401885873050000</t>
  </si>
  <si>
    <t>ВИЕЛ.18.8.587.305-01</t>
  </si>
  <si>
    <t>401885873050100</t>
  </si>
  <si>
    <t>ВИЕЛ.18.8.587.305-02</t>
  </si>
  <si>
    <t>401885873050200</t>
  </si>
  <si>
    <t>905410110103150</t>
  </si>
  <si>
    <t>ПРЕДОХРАНИТЕЛЬ ПКТ101-10-10-31,5 У3 ТУ16-521.194-81</t>
  </si>
  <si>
    <t>905410122005000</t>
  </si>
  <si>
    <t>Патрон высоковольтного предохранителя ПКТ ХСХ-VK-10/12-200-50 У1</t>
  </si>
  <si>
    <t>ВИЕЛ.17.6.388.515</t>
  </si>
  <si>
    <t>401763885150000</t>
  </si>
  <si>
    <t>ВИЕЛ.19.6.368.633</t>
  </si>
  <si>
    <t>401963686330000</t>
  </si>
  <si>
    <t>Камера КСО-МЭТЗ-210М-207-630 У3</t>
  </si>
  <si>
    <t>ВИЕЛ.674212.012-03</t>
  </si>
  <si>
    <t>406742120120300</t>
  </si>
  <si>
    <t>Выключатель нагрузки ВН-10/630-16з-12 У3 (с нижними заземляющими ножами, с электромагнитом отключени</t>
  </si>
  <si>
    <t>900701030005020</t>
  </si>
  <si>
    <t>Трансформатор тока ТПОЛ-СВЭЛ-10-3 0,5S/0,5/10P 50/5</t>
  </si>
  <si>
    <t>900833100000000</t>
  </si>
  <si>
    <t>Трехфазная антирезонансная группа измерительных трансформаторов напряжения 3х3НОЛП-10 У2</t>
  </si>
  <si>
    <t>900701010015000</t>
  </si>
  <si>
    <t>Трансформатор тока ТПОЛ-СВЭЛ-10-2 0,5/10Р 150/5 ОЭТ.591.004ТУ</t>
  </si>
  <si>
    <t>551540</t>
  </si>
  <si>
    <t>Панель собственных нужд ПСН РУ-10-15 У2</t>
  </si>
  <si>
    <t>ВИЕЛ.16.6.206.008-01</t>
  </si>
  <si>
    <t>401662060080100</t>
  </si>
  <si>
    <t>Блок механизированного включения РиМ БМВ-02</t>
  </si>
  <si>
    <t>906308150000000</t>
  </si>
  <si>
    <t>Блок резисторов БР-8-15 ТУ BY100101011.020-2005</t>
  </si>
  <si>
    <t>901435000033000</t>
  </si>
  <si>
    <t>РЕЛЕ контроля трехфазного напряжения RM35 UB330</t>
  </si>
  <si>
    <t>902103270023000</t>
  </si>
  <si>
    <t>РЕЛЕ ПРОМЕЖУТОЧНОЕ CAD-32P7 230В 50ГЦ</t>
  </si>
  <si>
    <t>902080110240000</t>
  </si>
  <si>
    <t>Модульный таймер 80.11.0.240.0000</t>
  </si>
  <si>
    <t>900280300001200</t>
  </si>
  <si>
    <t>ВОЛЬТМЕТР Э8030-М1 12КВ 10000/100В 50ГЦ ТУРБ05796073.151-99</t>
  </si>
  <si>
    <t>904201002570000</t>
  </si>
  <si>
    <t>Контактор трёхполюсной LC1D25 P7</t>
  </si>
  <si>
    <t>902411150022010</t>
  </si>
  <si>
    <t>РЕЛЕ РЭУ11-11-5-40 У3 220В 50ГЦ С КРЕПЕЖОМ ТУ16-647.022-85</t>
  </si>
  <si>
    <t>800003544001425</t>
  </si>
  <si>
    <t>907700001037290</t>
  </si>
  <si>
    <t>Выключатель автоматический OptiDin ВМ63-3B6, арт. 103729 (ЗАО "КЭАЗ")</t>
  </si>
  <si>
    <t>902100010091300</t>
  </si>
  <si>
    <t>Доп.контактный блок с выдержкой времени на срабатывание 0,1-3с, LAD-TO</t>
  </si>
  <si>
    <t>800003544001515</t>
  </si>
  <si>
    <t>КАБЕЛЬ контрольный КВВГнг-5х1,5</t>
  </si>
  <si>
    <t>909022161901500</t>
  </si>
  <si>
    <t>ЭКРАН ПЛАСТМАССОВЫЙ 2216 (190х150)</t>
  </si>
  <si>
    <t>907700001035390</t>
  </si>
  <si>
    <t>Выключатель автоматический OptiDin ВМ63-1B6, арт. 103539 (ЗАО "КЭАЗ")</t>
  </si>
  <si>
    <t>903000336172500</t>
  </si>
  <si>
    <t>Гайка квадратная с держателем Mesan,М6,Р=1,7-2,5мм,к.н.2401</t>
  </si>
  <si>
    <t>904420110000103</t>
  </si>
  <si>
    <t>Выключатель кнопочный КЕ-011 У3 исп.3 красный "П" ТУ 16.642.015-84</t>
  </si>
  <si>
    <t>ВИЕЛ.17.6.388.371</t>
  </si>
  <si>
    <t>401763883710000</t>
  </si>
  <si>
    <t>900185011400000</t>
  </si>
  <si>
    <t>Измерительный прибор ЦП8501/14</t>
  </si>
  <si>
    <t>ВИЕЛ.13.6.385.012</t>
  </si>
  <si>
    <t>401363850120000</t>
  </si>
  <si>
    <t>908002681500000</t>
  </si>
  <si>
    <t>КЛЮЧ 268-15 Mesan</t>
  </si>
  <si>
    <t>ОАО «БЕЛАЗ» РБ</t>
  </si>
  <si>
    <t>Заказчик</t>
  </si>
  <si>
    <t>ОАО «Завод керамзитового гравия г.Новолукомль» РБ</t>
  </si>
  <si>
    <t>ЭМУ УП Минскметрострой</t>
  </si>
  <si>
    <t>ООО "Дартекс"</t>
  </si>
  <si>
    <t>КУП «Минскоблдорстрой» г.Минск</t>
  </si>
  <si>
    <t>ОАО Белкалий</t>
  </si>
  <si>
    <t>ОАО «Весейский покров»</t>
  </si>
  <si>
    <t>Электрификация участка Жлобин-Калинковичи Станция Барбаров</t>
  </si>
  <si>
    <t>РУПП «Одиннадцать»</t>
  </si>
  <si>
    <t>ОАО Витебская бройлерная птицефабрика</t>
  </si>
  <si>
    <t>ОАО''Козловичи-Агро'', РБ</t>
  </si>
  <si>
    <t>ООО «МИТЭК» РФ | Газопровод-отвод и ГРС Кокшамары Звениговского района</t>
  </si>
  <si>
    <t>Комсомольская ГП-2 ЗРУ-2</t>
  </si>
  <si>
    <t>ОАО «Гомельский ДСК» СУ-243 РБ</t>
  </si>
  <si>
    <t>ОАО «Трест Шахтоспецстрой»</t>
  </si>
  <si>
    <t>Реконструкция Легмаш - ОАО «УКС-Контакт»</t>
  </si>
  <si>
    <t>ООО Промсвязьдеталь</t>
  </si>
  <si>
    <t>Брестоблпродукт</t>
  </si>
  <si>
    <t>ТП30 РУ10 кВ ст. Жлобин</t>
  </si>
  <si>
    <t>ОАО Бумажная фабрика Спартак</t>
  </si>
  <si>
    <t>РУПЭ «Витебскэнерго»</t>
  </si>
  <si>
    <t>ЛПДС Дисна капитальный</t>
  </si>
  <si>
    <t>РУП «ПО «Белоруснефть»</t>
  </si>
  <si>
    <t>ОАО "Амкодор КЭЗ"</t>
  </si>
  <si>
    <t>ОАО Гомельский химический завод</t>
  </si>
  <si>
    <t>Силикон-матераил</t>
  </si>
  <si>
    <t>ООО ДоринвестПлюс</t>
  </si>
  <si>
    <t>Газпромнефть</t>
  </si>
  <si>
    <t>Тобольск-2</t>
  </si>
  <si>
    <t>Магадан</t>
  </si>
  <si>
    <t>Комплекс переработки | ГродноАгроинвест</t>
  </si>
  <si>
    <t>ГП Минскотранс</t>
  </si>
  <si>
    <t>Стадион | Могилев</t>
  </si>
  <si>
    <t>Гуково АГНКС-1</t>
  </si>
  <si>
    <t>Зимовники АГНКС-1 | КТПСП-400</t>
  </si>
  <si>
    <t>Донецк АГНКС-1 | КТПСП-400</t>
  </si>
  <si>
    <t>Новошахтинск АГНКС-1 | КТПСП-400</t>
  </si>
  <si>
    <t>ООО Промира</t>
  </si>
  <si>
    <t>latitude</t>
  </si>
  <si>
    <t>longitude</t>
  </si>
  <si>
    <t>ИТОГО</t>
  </si>
  <si>
    <t>Продано ШВ-3</t>
  </si>
  <si>
    <t>Продано КСО-210</t>
  </si>
  <si>
    <t>Продано КСО-310</t>
  </si>
  <si>
    <t>Д. Откр</t>
  </si>
  <si>
    <t>800001831000200</t>
  </si>
  <si>
    <t>Сталь ОЦ Б-ПН-НО-2,0х1250х2500 ГОСТ 19904-74 08пс  ОН-МТ-1 ГОСТ 14918-80</t>
  </si>
  <si>
    <t>КГ</t>
  </si>
  <si>
    <t>800001831000275</t>
  </si>
  <si>
    <t>Прокат ГЦ-3,0х1250х2500-Б-НО-02-Н-275-ПР ГОСТ Р 52246-2004</t>
  </si>
  <si>
    <t>800003551000410</t>
  </si>
  <si>
    <t>Провод ПуГВнг(А)-LS 1,0 ТУ16-705.502-2011</t>
  </si>
  <si>
    <t>М</t>
  </si>
  <si>
    <t>800000990330204</t>
  </si>
  <si>
    <t>ЛИСТ БТ-БШ-БД-ПВ-О-2,0х1400х3000 ГОСТ19904-90 2-II-ВГ-08пс ГОСТ9045-93</t>
  </si>
  <si>
    <t>800001844200660</t>
  </si>
  <si>
    <t>Шина ШМТ 6,0х60 ГОСТ 434-78</t>
  </si>
  <si>
    <t>ШТ</t>
  </si>
  <si>
    <t>908010331201301</t>
  </si>
  <si>
    <t>Замок 103-3-12-12-01-30-001</t>
  </si>
  <si>
    <t>800000990330202</t>
  </si>
  <si>
    <t>ЛИСТ БТ-БШ-БД-ПВ-О-2,0х1250х2500 ГОСТ19904-90 2-II-ВГ-08пс ГОСТ9045-93</t>
  </si>
  <si>
    <t>903018220065160</t>
  </si>
  <si>
    <t>Заклепка 6,5х16,5 арт. G1822006516 Bralo</t>
  </si>
  <si>
    <t>800002226413040</t>
  </si>
  <si>
    <t>Поликарбонат монолитный 4,прозрачный</t>
  </si>
  <si>
    <t>М.КВ.</t>
  </si>
  <si>
    <t>800001831000150</t>
  </si>
  <si>
    <t>Сталь ОЦ Б-ПН-НО-1,5х1250х2500 ГОСТ 19904-74 08пс ОН-МТ-1 ГОСТ 14918-80</t>
  </si>
  <si>
    <t>909409912100000</t>
  </si>
  <si>
    <t>ПЕТЛЯ накладная код 099.1.2.1</t>
  </si>
  <si>
    <t>800003551000471</t>
  </si>
  <si>
    <t>Провод ПуГВ-1х 35 зелено-желтый ТУ16-705.501-2010</t>
  </si>
  <si>
    <t>800001722300020</t>
  </si>
  <si>
    <t>Олово  ПТ8 01 ГОСТ 860-75</t>
  </si>
  <si>
    <t>800005441178100</t>
  </si>
  <si>
    <t>MK-8RB-BLACK Лента красящая риббон 100м погонных в катридже</t>
  </si>
  <si>
    <t>903000420061200</t>
  </si>
  <si>
    <t>Саморез 6х12 DIN 7500 Е ZN</t>
  </si>
  <si>
    <t>723010035051200</t>
  </si>
  <si>
    <t>БОЛТ М10Х35.88.019 ГОСТ 7796-70</t>
  </si>
  <si>
    <t>800000971530390</t>
  </si>
  <si>
    <t>ЛИСТ Б-ПН-НО-3,9х1250х2500 ГОСТ19903-74 К270В-5-III-08пс ГОСТ16523-97</t>
  </si>
  <si>
    <t>800001336208732</t>
  </si>
  <si>
    <t>Лента 65Г-ТШ-С 2,5х460 ГОСТ 2283-79</t>
  </si>
  <si>
    <t>4320101200</t>
  </si>
  <si>
    <t>НАКОНЕЧНИК 35-12-10 М УХЛ3 ГОСТ7386-80</t>
  </si>
  <si>
    <t>723012035051200</t>
  </si>
  <si>
    <t>БОЛТ М12Х35.88.019 ГОСТ 7796-70</t>
  </si>
  <si>
    <t>907400019250800</t>
  </si>
  <si>
    <t>Наконечник  штыревой  НШВИ 2,5-8 (КВТ)</t>
  </si>
  <si>
    <t>800005441517900</t>
  </si>
  <si>
    <t>Этикетка самокл. ПЭТ (19.05 мм*19.05 мм)</t>
  </si>
  <si>
    <t>РУЛОН</t>
  </si>
  <si>
    <t>904342100202200</t>
  </si>
  <si>
    <t>Выкл.ВК-42-10-2022</t>
  </si>
  <si>
    <t>800001131122589</t>
  </si>
  <si>
    <t>Круг 10,8-h11x4000 ГОСТ7417-75 20-В-Н ГОСТ1051-73</t>
  </si>
  <si>
    <t>913000449641000</t>
  </si>
  <si>
    <t>ЗАКЛЕПКА вытяжная 6,4х10 St/St ISO15979 (арт.721221)</t>
  </si>
  <si>
    <t>ТЫС.ШТ</t>
  </si>
  <si>
    <t>4320091000</t>
  </si>
  <si>
    <t>НАКОНЕЧНИК 35-10-9-М-УХЛ3 ГОСТ 7386-80</t>
  </si>
  <si>
    <t>800004095150616</t>
  </si>
  <si>
    <t>БОЛТ М6х16.58 ГОСТ7798-70</t>
  </si>
  <si>
    <t>733012000031200</t>
  </si>
  <si>
    <t>ГАЙКА 12.8.019-ГОСТ5915-70</t>
  </si>
  <si>
    <t>800002247216002</t>
  </si>
  <si>
    <t>Профиль маркировочный ПВХ-Ж-8,5-0,7 ТУ 500525429.002-2003</t>
  </si>
  <si>
    <t>800004095181645</t>
  </si>
  <si>
    <t>Болт М16х45.88 ГОСТ7796-70</t>
  </si>
  <si>
    <t>733010000031200</t>
  </si>
  <si>
    <t>Гайка М10.8.019 ГОСТ 5915-70</t>
  </si>
  <si>
    <t>800002253100110</t>
  </si>
  <si>
    <t>ПРЕСС-МАТЕРИАЛ ДСВ-2-П ГОСТ 17478-95</t>
  </si>
  <si>
    <t>800001811200112</t>
  </si>
  <si>
    <t>ШИНА АДО 5x30x4000 ГОСТ 15176-89</t>
  </si>
  <si>
    <t>733006000011200</t>
  </si>
  <si>
    <t>Гайка М6.5.019 ГОСТ 5915-70</t>
  </si>
  <si>
    <t>908209360015000</t>
  </si>
  <si>
    <t>ХОМУТ КАБЕЛЬНЫЙ 3,6х150</t>
  </si>
  <si>
    <t>800000990530120</t>
  </si>
  <si>
    <t>ЛИСТ БТ-БШ-БД-ПВ-О-1,2х1250х2500 ГОСТ19904-90 К270В-5-III-Г-08пс ГОСТ16523-97</t>
  </si>
  <si>
    <t>800000990220250</t>
  </si>
  <si>
    <t>ЛИСТ БТ-БШ-БД-ПВ-О-2,5х1250х2500 ГОСТ19904-90 2-II-ВГ-08пс ГОСТ9045-93</t>
  </si>
  <si>
    <t>800005441021486</t>
  </si>
  <si>
    <t>ЭТИКЕТКА ТНТ-21-486</t>
  </si>
  <si>
    <t>800000984211371</t>
  </si>
  <si>
    <t>ЛИСТ Б-ПУ-НО-3,0х1250х2500 ГОСТ19903-74 К270В-5-III-08пс ГОСТ16523-97</t>
  </si>
  <si>
    <t>800004098115022</t>
  </si>
  <si>
    <t>ГАЙКА М16.8 ГОСТ 5915-70</t>
  </si>
  <si>
    <t>800004833410003</t>
  </si>
  <si>
    <t>РУКАВ Р3-Ц-10У1 ТУ22-5570-83</t>
  </si>
  <si>
    <t>905900270000002</t>
  </si>
  <si>
    <t>ПАТРОН Е27 ФпП-01 УХЛ4 ГОСТ 2746.1-88</t>
  </si>
  <si>
    <t>800004095181025</t>
  </si>
  <si>
    <t>БОЛТ М10х25.88 ГОСТ7796-70</t>
  </si>
  <si>
    <t>800003551000426</t>
  </si>
  <si>
    <t>Провод ПуГВнг(А)-LS 2,5 зелёно-жёлтый ТУ16-705.502-2011</t>
  </si>
  <si>
    <t>800000987120923</t>
  </si>
  <si>
    <t>Л.БТ-0-ПН-3,0x1250x2500 1990490 65Г-3ТУ14-1-4118</t>
  </si>
  <si>
    <t>800000995104197</t>
  </si>
  <si>
    <t>ЛИСТ Б-ПН-НО-4х1250х2500 ГОСТ 19903-74 08Х18Н10-М4Б ГОСТ 7350-77</t>
  </si>
  <si>
    <t>800005423110030</t>
  </si>
  <si>
    <t>БУМАГА 080 Н750 ГОСТ 23436-83</t>
  </si>
  <si>
    <t>800002512301350</t>
  </si>
  <si>
    <t>ПЛАСТИНА  2Н-1 ТМКЩ-М-2  ГОСТ 7338-90</t>
  </si>
  <si>
    <t>800001831100039</t>
  </si>
  <si>
    <t>Анод ГПР 10x150x1000 ЦО ТУ РБ700002421.001-2000</t>
  </si>
  <si>
    <t>800002248002412</t>
  </si>
  <si>
    <t>ТЕРМОУСАЖИВАЕМ.ТРУБКА ТТЭ-С 24/12 ТУ16-503250-84</t>
  </si>
  <si>
    <t>723112045051200</t>
  </si>
  <si>
    <t>Болт М12Х45.88.019  ГОСТ 7798-70</t>
  </si>
  <si>
    <t>800004095150625</t>
  </si>
  <si>
    <t>БОЛТ М6х25.58 ГОСТ7798-70</t>
  </si>
  <si>
    <t>800002312240093</t>
  </si>
  <si>
    <t>КРАСКА АКРЭМ-МЕТАЛЛ КРАСНАЯ ТУ231600030319535496</t>
  </si>
  <si>
    <t>800004098994006</t>
  </si>
  <si>
    <t>ШАЙБА 6 65Г ГОСТ6402-70</t>
  </si>
  <si>
    <t>905802302404000</t>
  </si>
  <si>
    <t>ЛАМПА В230-240-40-1 ГОСТ2239-79</t>
  </si>
  <si>
    <t>800004095180830</t>
  </si>
  <si>
    <t>БОЛТ М8х30.88 ГОСТ7796-70</t>
  </si>
  <si>
    <t>800004095850620</t>
  </si>
  <si>
    <t>ВИНТ М6x20.58 ГОСТ17475-80</t>
  </si>
  <si>
    <t>800004095151035</t>
  </si>
  <si>
    <t>БОЛТ М10х35.58 ГОСТ7796-70</t>
  </si>
  <si>
    <t>800005441161100</t>
  </si>
  <si>
    <t>ЗНАК электробезопасности самоклеющийся "Осторожно!Высокое напряжение" 100х100х100 ГОСТ12.4.026</t>
  </si>
  <si>
    <t>908200000303000</t>
  </si>
  <si>
    <t>САМОКЛЕЮЩАЯ ПЛОЩАДКА ПОД СТЯЖКИ ТМ 30х30</t>
  </si>
  <si>
    <t>800001811103312</t>
  </si>
  <si>
    <t>ЛИСТ АД1Н 0,8x1200x3000 ГОСТ 21631-76</t>
  </si>
  <si>
    <t>800004098993022</t>
  </si>
  <si>
    <t>ШАЙБА 12.65Г ГОСТ 6402-70</t>
  </si>
  <si>
    <t>100082700050100</t>
  </si>
  <si>
    <t>КНОПКА</t>
  </si>
  <si>
    <t>800002334050003</t>
  </si>
  <si>
    <t>КОМПАЗИЦИЯ ЖЕЛТОГО ХРОМАТИР KN 932022</t>
  </si>
  <si>
    <t>800005788171300</t>
  </si>
  <si>
    <t>Лента спиральная А6х4х8 белая матовая н/г</t>
  </si>
  <si>
    <t>907400000910800</t>
  </si>
  <si>
    <t>Наконечник  штыревой  НШВИ 1,0-8 (КВТ)</t>
  </si>
  <si>
    <t>800001835100050</t>
  </si>
  <si>
    <t>АНОД ОЛОВЯННЫЙ 12x200x500 01 ТУ48-21-144-72</t>
  </si>
  <si>
    <t>800001131122548</t>
  </si>
  <si>
    <t>Круг 7,1-h11x4000 ГОСТ7417-75 20-В-Н ГОСТ1051-73</t>
  </si>
  <si>
    <t>800002312240095</t>
  </si>
  <si>
    <t>КРАСКА АКРЭМ-МЕТАЛЛ ЗЕЛЕНАЯ ТУ231600303195354-96</t>
  </si>
  <si>
    <t>800002312240091</t>
  </si>
  <si>
    <t>КРАСКА АКРЭМ-МЕТАЛЛ ЖЕЛТАЯ ТУ2316003031953544-96</t>
  </si>
  <si>
    <t>800001811102620</t>
  </si>
  <si>
    <t>ЛИСТ АД1М 2,0x1200x3000 ГОСТ 21631-76</t>
  </si>
  <si>
    <t>733008000031200</t>
  </si>
  <si>
    <t>ГАЙКА М8.8.019 ГОСТ 5915-70</t>
  </si>
  <si>
    <t>800002132290006</t>
  </si>
  <si>
    <t>НАТР ЕДКИЙ ТЕХН.ТВ.МАРКИ ТР-1 ГОСТ 2263-79</t>
  </si>
  <si>
    <t>908200000202000</t>
  </si>
  <si>
    <t>САМОКЛЕЮЩАЯ ПЛОЩАДКА ПОД СТЯЖКИ ТМ 20х20</t>
  </si>
  <si>
    <t>800005441514720</t>
  </si>
  <si>
    <t>Термотрансферная лента арт.R7020 (110мм*300м) - ед.изм. (рул.)</t>
  </si>
  <si>
    <t>800004098993019</t>
  </si>
  <si>
    <t>ШАЙБА 10.65Г ГОСТ 6402-70</t>
  </si>
  <si>
    <t>800002334050001</t>
  </si>
  <si>
    <t>БЛЕСКООБР.ДОБАВКА ЛВ-4584 ТУ 2482-003-33535437-2002</t>
  </si>
  <si>
    <t>800002121800090</t>
  </si>
  <si>
    <t>Концентрат фосфатирующий Bonderite M-FE 1070G</t>
  </si>
  <si>
    <t>800004095150640</t>
  </si>
  <si>
    <t>БОЛТ М6х40.58 ГОСТ7798-70</t>
  </si>
  <si>
    <t>800005441161080</t>
  </si>
  <si>
    <t>ЗНАК электробезопасности самоклеющийся "Заземление" диам.20 ГОСТ 21130</t>
  </si>
  <si>
    <t>800004095281050</t>
  </si>
  <si>
    <t>БОЛТ М10х50.88 ГОСТ7795-70</t>
  </si>
  <si>
    <t>800004098993016</t>
  </si>
  <si>
    <t>ШАЙБА 8.65Г ГОСТ 6402-70</t>
  </si>
  <si>
    <t>800002247216001</t>
  </si>
  <si>
    <t>Профиль маркировочный ПВХ-Ж-6,8х0,6 ТУ 500525429.002-2003</t>
  </si>
  <si>
    <t>800002122120001</t>
  </si>
  <si>
    <t>КИСЛОТА СОЛЯНАЯ ТЕХНИЧ.МАРКИ А ГОСТ 857-95</t>
  </si>
  <si>
    <t>913000349320810</t>
  </si>
  <si>
    <t>ЗАКЛЕПКА вытяжная 3,2х8-AIA/St-L  ISO 15977</t>
  </si>
  <si>
    <t>800002121800099</t>
  </si>
  <si>
    <t>Травитель для стали Uniclean 501 part2 ISO 9001</t>
  </si>
  <si>
    <t>800002310009016</t>
  </si>
  <si>
    <t>Эмаль для подкраски порошкового ЛКМ RAL 9016 белый</t>
  </si>
  <si>
    <t>800000320754174</t>
  </si>
  <si>
    <t>Демпфер  ИДФУ 754174 серый</t>
  </si>
  <si>
    <t>800000990530050</t>
  </si>
  <si>
    <t>ЛИСТ БТ-БШ-БД-ПВ-О-0,5х1250х2500 ГОСТ19904-90 К270В-5-III-Г-08пс ГОСТ16523-97</t>
  </si>
  <si>
    <t>800001131126750</t>
  </si>
  <si>
    <t>Круг 8-h11x4000 ГОСТ7417-75 45-В-Н ГОСТ1051-73</t>
  </si>
  <si>
    <t>800002121800091</t>
  </si>
  <si>
    <t>Усилитель обезжиривания Bonderite C-AD 0555</t>
  </si>
  <si>
    <t>800002332831550</t>
  </si>
  <si>
    <t>КРАСКА ПОРОШКОВАЯ  RАL 9016 ГЛАДКАЯ ISО</t>
  </si>
  <si>
    <t>800004095151020</t>
  </si>
  <si>
    <t>БОЛТ М10х20.58 ГОСТ7796-70</t>
  </si>
  <si>
    <t>800000987123101</t>
  </si>
  <si>
    <t>Лист БТ-БШ-БД-ПН-О-1х1000х2000 ГОСТ19904-90 65Г-III ТУ14-1-4118-86</t>
  </si>
  <si>
    <t>800002434230001</t>
  </si>
  <si>
    <t>БУТИЛЦЕЛЛОЗОЛЬВ ТЕХН.ТУ6-01-646-77</t>
  </si>
  <si>
    <t>800002334051014</t>
  </si>
  <si>
    <t>Ароматизатор "Апельсин 508" ТУ9154-01100333204-98</t>
  </si>
  <si>
    <t>800002121800087</t>
  </si>
  <si>
    <t>Усилитель обезжиривания Gardobond additive H7390</t>
  </si>
  <si>
    <t>800002121300004</t>
  </si>
  <si>
    <t>КИСЛОТА  АЗОТНАЯ Х\Ч ГОСТ 4461-77</t>
  </si>
  <si>
    <t>800005435320048</t>
  </si>
  <si>
    <t>КАРТОН Б-1x1500x1020 ГОСТ 4194-88</t>
  </si>
  <si>
    <t>800002339111554</t>
  </si>
  <si>
    <t>Нейтральный моющий препарат Gardoclean R 1554,</t>
  </si>
  <si>
    <t>913000240812518</t>
  </si>
  <si>
    <t>ЗАКЛЕПКА  с внутренней резьбой М8х1,25х18,0 стальная цилиндрический бортик В70100</t>
  </si>
  <si>
    <t>800004095180835</t>
  </si>
  <si>
    <t>БОЛТ М8х35.88 ГОСТ7796-70</t>
  </si>
  <si>
    <t>800001131129410</t>
  </si>
  <si>
    <t>Шестигранник 10-h11x4000 ГОСТ8560-78 35-B-Н ГОСТ1051-73</t>
  </si>
  <si>
    <t>800000241300024</t>
  </si>
  <si>
    <t>СМАЗКА СИЛИКОНОВАЯ ТУ2257-0001-54736950-2001</t>
  </si>
  <si>
    <t>800002141000010</t>
  </si>
  <si>
    <t>Олово сернокислое, Китай</t>
  </si>
  <si>
    <t>800002121800098</t>
  </si>
  <si>
    <t>Травитель для стали Uniclean 501 part1 ISO 9001</t>
  </si>
  <si>
    <t>800008318000008</t>
  </si>
  <si>
    <t>Салфетка хб 100%,40х40,плотность не менее 100г/кв.м</t>
  </si>
  <si>
    <t>800004095830616</t>
  </si>
  <si>
    <t>Винт М6х16.58 ГОСТ17473-80</t>
  </si>
  <si>
    <t>800004098115044</t>
  </si>
  <si>
    <t>Гайка М4.6 ГОСТ 5927-70</t>
  </si>
  <si>
    <t>800002121190001</t>
  </si>
  <si>
    <t>КИСЛОТА СЕРНАЯ АККУМН. СОРТ1 ГОСТ 667-73</t>
  </si>
  <si>
    <t>800000990530080</t>
  </si>
  <si>
    <t>ЛИСТ БТ-БШ-БД-ПВ-О-0,8х1250х2500 ГОСТ19904-90 К270В-5-III-Г-08пс ГОСТ16523-97</t>
  </si>
  <si>
    <t>903000080096400</t>
  </si>
  <si>
    <t>Шайба стопорная оц 6,4 DIN 6798-A Zn Германия</t>
  </si>
  <si>
    <t>800001131126779</t>
  </si>
  <si>
    <t>Круг 12-h11x4000 ГОСТ7417-75 45-В-Н ГОСТ1051-73</t>
  </si>
  <si>
    <t>800002388920011</t>
  </si>
  <si>
    <t>РАСТВОРИТЕЛЬ N646 ГОСТ 18188-72</t>
  </si>
  <si>
    <t>800004095830416</t>
  </si>
  <si>
    <t>Винт М4х16.58 ГОСТ17473-80</t>
  </si>
  <si>
    <t>800002148130001</t>
  </si>
  <si>
    <t>ТРИНАТРИЙФОСФАТ ГОСТ201-76Е</t>
  </si>
  <si>
    <t>800002123230001</t>
  </si>
  <si>
    <t>ОКИСЬ ЦИНКА Х/Ч ГОСТ 10262-73</t>
  </si>
  <si>
    <t>800002143000001</t>
  </si>
  <si>
    <t>ВИСМУТ АЗОТНОКИСЛЫЙ ПЯТИВОДНЫЙ Ч.ГОСТ 4110-75</t>
  </si>
  <si>
    <t>800002229250552</t>
  </si>
  <si>
    <t>Пеногаситель Gardobond Additive H 7532 ISO 9001</t>
  </si>
  <si>
    <t>800002131110001</t>
  </si>
  <si>
    <t>СОДА КАЛЬЦИНИРОВ.ТЕХН.МАРКИБ 1С ГОСТ5100-85Е</t>
  </si>
  <si>
    <t>800000243210008</t>
  </si>
  <si>
    <t>СМАЗКА ЦИАТИМ-201 ГОСТ 6267-74</t>
  </si>
  <si>
    <t>800004095830412</t>
  </si>
  <si>
    <t>Винт М4х12.58 ГОСТ17473-80</t>
  </si>
  <si>
    <t>800002334050005</t>
  </si>
  <si>
    <t>ОБЕЗЖИРИВ.ДОБАВКА НТ ТУ6-36-5800151-506-91</t>
  </si>
  <si>
    <t>800008318000001</t>
  </si>
  <si>
    <t>ПОЛОТНО ХОЛСТОПРОШИВНОЕ ОБТИРОЧНОЕ ГОСТ14253-83</t>
  </si>
  <si>
    <t>ПОГ.М</t>
  </si>
  <si>
    <t>800008218130015</t>
  </si>
  <si>
    <t>Ткань полипропеленовая артикул КС-34/110</t>
  </si>
  <si>
    <t>800002388920020</t>
  </si>
  <si>
    <t>Растворитель эмали для подкраски</t>
  </si>
  <si>
    <t>Л.</t>
  </si>
  <si>
    <t>800004098994004</t>
  </si>
  <si>
    <t>ШАЙБА 4 65Г ГОСТ6402-70</t>
  </si>
  <si>
    <t>800002638200010</t>
  </si>
  <si>
    <t>ТРИЛОН Б ГОСТ 10652-73</t>
  </si>
  <si>
    <t>800001314402100</t>
  </si>
  <si>
    <t>Проволока Б-2-1 ГОСТ9389-75</t>
  </si>
  <si>
    <t>800000211910001</t>
  </si>
  <si>
    <t>БЕНЗИН-РАСТВОРИТЕЛЬ (УАЙТ-СПИРИТ) ГОСТ 3134-78</t>
  </si>
  <si>
    <t>800002311410001</t>
  </si>
  <si>
    <t>ЛАК МЛ-92 ГОСТ 15865-70</t>
  </si>
  <si>
    <t>800002114110001</t>
  </si>
  <si>
    <t>КИСЛОРОД ГАЗООБР.ТЕХН.СОРТ 1 ГОСТ 5583-78</t>
  </si>
  <si>
    <t>М.КУБ.</t>
  </si>
  <si>
    <t>800001582000010</t>
  </si>
  <si>
    <t>АНОДЫ ГРАФИТИРОВАННЫЕ А-1 ОСТ48-274-84</t>
  </si>
  <si>
    <t>800002121300001</t>
  </si>
  <si>
    <t>КИСЛОТА АЗОТНАЯ неконцентрированная С1 ТУРБ50003Б524109-2004</t>
  </si>
  <si>
    <t>800002483120010</t>
  </si>
  <si>
    <t>ВЕЩЕСТВО ВСПОМОГАТЕЛЬНОЕ ОП-7 ГОСТ 8433-81</t>
  </si>
  <si>
    <t>800002414210001</t>
  </si>
  <si>
    <t>ТОЛУОЛ НЕФТЯНОЙ МАРКИ А СО ЗНАКОМ КАЧ.14710-78</t>
  </si>
  <si>
    <t>800009677290010</t>
  </si>
  <si>
    <t>КИСТЬ ХУД.N10 ТУ17-15-07-89</t>
  </si>
  <si>
    <t>800001374100021</t>
  </si>
  <si>
    <t>СЕТКА 2-1-04 НУ ГОСТ 3826-82</t>
  </si>
  <si>
    <t>800008278700010</t>
  </si>
  <si>
    <t>ТКАНЬ ДЛЯ СИТ.АРТ.38К ГОСТ 4403-91</t>
  </si>
  <si>
    <t>800002121200006</t>
  </si>
  <si>
    <t>КИСЛОТА СЕРНАЯ Х/Ч ГОСТ 4204-77</t>
  </si>
  <si>
    <t>800008441110010</t>
  </si>
  <si>
    <t>ПЕРЧАТКИ ВЯЗАННЫЕ ГОСТ 5007-75</t>
  </si>
  <si>
    <t>ПАРА</t>
  </si>
  <si>
    <t>800009677210002</t>
  </si>
  <si>
    <t>КИСТЬ МАЛЯРНАЯ КР-30 ГОСТ 10597-87</t>
  </si>
  <si>
    <t>800000243210010</t>
  </si>
  <si>
    <t>СМАЗКА ЦИАТИМ-221 ГОСТ 9433-80</t>
  </si>
  <si>
    <t>800002272410150</t>
  </si>
  <si>
    <t>НИТКИ АРМИРОВАННЫЕ 150 ЛХ ГОСТ30226-93</t>
  </si>
  <si>
    <t>800002493210050</t>
  </si>
  <si>
    <t>АКВА-АУРАТ ТУ-09-05-1456-96</t>
  </si>
  <si>
    <t>800009277520001</t>
  </si>
  <si>
    <t>КЛЕЙ МЕЗДРОВЫЙ КМЭ ГОСТ 3252-80</t>
  </si>
  <si>
    <t>800002272411000</t>
  </si>
  <si>
    <t>Шпагат полимерный технический ППЭ 1000 текс ТУ РБ00204056-078-94</t>
  </si>
  <si>
    <t>800002152180001</t>
  </si>
  <si>
    <t>НАТРИЙ ХЛОРИСТЫЙ Х/Ч.ГОСТ 4233-77</t>
  </si>
  <si>
    <t>Ед. изм.</t>
  </si>
  <si>
    <t>Норма</t>
  </si>
  <si>
    <t>Цена</t>
  </si>
  <si>
    <t>Материалы</t>
  </si>
  <si>
    <t>ПКИ</t>
  </si>
  <si>
    <t>Полуфабрикаты</t>
  </si>
  <si>
    <t>СТОИМОСТЬ</t>
  </si>
  <si>
    <t>Код дет/мат</t>
  </si>
  <si>
    <t>800001844200550</t>
  </si>
  <si>
    <t>Шина ШМТ 5,0х50 ГОСТ 434-78</t>
  </si>
  <si>
    <t>907300100037500</t>
  </si>
  <si>
    <t>ИЗОЛЯТОР ИОР-10-3,75 УХЛ2 ГОСТ Р 52034-2003</t>
  </si>
  <si>
    <t>907310750657300</t>
  </si>
  <si>
    <t>ИЗОЛЯТОР  ИТГР-10-750-65-73 ГОСТ9984-85</t>
  </si>
  <si>
    <t>800001131122710</t>
  </si>
  <si>
    <t>Круг 22-h11x4000 ГОСТ7417-75 20-В-Н ГОСТ1051-73</t>
  </si>
  <si>
    <t>800000971530394</t>
  </si>
  <si>
    <t>ЛИСТ Б-ПН-НО-3,9х1400х2800 ГОСТ19903-74 К270В-5-III-08пс ГОСТ16523-97</t>
  </si>
  <si>
    <t>401482100090000</t>
  </si>
  <si>
    <t>Втулка</t>
  </si>
  <si>
    <t>800000971203085</t>
  </si>
  <si>
    <t>ЛИСТ Б-ПУ-НО 5х1500х6000 ГОСТ19903-2015 Ст3сп5 ГОСТ 14637-89</t>
  </si>
  <si>
    <t>800001131122792</t>
  </si>
  <si>
    <t>Круг 30-h11x4000 ГОСТ7417-75 20-В-Н ГОСТ1051-73</t>
  </si>
  <si>
    <t>800001844309120</t>
  </si>
  <si>
    <t>ЛЕНТА ДПРНТ 0,1x40 НДМ1 ТУ48-21-854-88</t>
  </si>
  <si>
    <t>800001844103204</t>
  </si>
  <si>
    <t>ЛИСТ ДПРНМ 2.0х600х2000 М3 ГОСТ1173-2006</t>
  </si>
  <si>
    <t>800001131122890</t>
  </si>
  <si>
    <t>Круг 40-h11x4000 ГОСТ7417-75 20-В-Н ГОСТ1051-73</t>
  </si>
  <si>
    <t>800001131128432</t>
  </si>
  <si>
    <t>КВАДРАТ 32-h11х4000 ГОСТ8559-75 35-В-Т ГОСТ1051-88</t>
  </si>
  <si>
    <t>800000927305175</t>
  </si>
  <si>
    <t>УГОЛОК В-50х50х5х9000 ГОСТ8509-93 Ст3пс2 ГОСТ535-2005</t>
  </si>
  <si>
    <t>800001844103206</t>
  </si>
  <si>
    <t>ЛИСТ ДПРНМ 3.0х600х2000 М3 ГОСТ1173-2006</t>
  </si>
  <si>
    <t>903000031691500</t>
  </si>
  <si>
    <t>ГАЙКА 16х1,5 DIN 937</t>
  </si>
  <si>
    <t>800001844901500</t>
  </si>
  <si>
    <t>ПРОВОЛОКА ММ-5,00 ТУ16.К71-087-90</t>
  </si>
  <si>
    <t>800000990220300</t>
  </si>
  <si>
    <t>ЛИСТ БТ-БШ-БД-ПВ-О-3х1250х2500 ГОСТ19904-90 2-II-ВГ-08пс ГОСТ9045-93</t>
  </si>
  <si>
    <t>800000990530100</t>
  </si>
  <si>
    <t>ЛИСТ БТ-БШ-БД-ПВ-О-1х1250х2500 ГОСТ19904-90 К270В-5-III-Г-08пс ГОСТ16523-97</t>
  </si>
  <si>
    <t>800001131122560</t>
  </si>
  <si>
    <t>Круг 8-h11x4000 ГОСТ7417-75 20-В-Н ГОСТ1051-73</t>
  </si>
  <si>
    <t>800001131128460</t>
  </si>
  <si>
    <t>Квадрат 20-h11х4000 ГОСТ8559-75 20-В-Н ГОСТ1051-73</t>
  </si>
  <si>
    <t>800001845100400</t>
  </si>
  <si>
    <t>ЛИСТ ДПРНМ 0.5Х600Х2000 Л63 ГОСТ2208-2007</t>
  </si>
  <si>
    <t>800004095181230</t>
  </si>
  <si>
    <t>БОЛТ М12х30.88 ГОСТ7796-70</t>
  </si>
  <si>
    <t>800001131129419</t>
  </si>
  <si>
    <t>Шестигранник 19-h11x4000 ГОСТ8560-78 35-B-Н ГОСТ1051-73</t>
  </si>
  <si>
    <t>800000971205114</t>
  </si>
  <si>
    <t>ЛИСТ Б-ПУ-НО- 6х1500х6000 ГОСТ19903-2015 Ст3сп5 ГОСТ 14637-89</t>
  </si>
  <si>
    <t>800001314402300</t>
  </si>
  <si>
    <t>ПРОВОЛОКА Б-2-3,00 ГОСТ 9389-75</t>
  </si>
  <si>
    <t>800001314200305</t>
  </si>
  <si>
    <t>Проволока 1,2 Св-08Г2С-О (K-300) ГОСТ2246-70</t>
  </si>
  <si>
    <t>907400009250600</t>
  </si>
  <si>
    <t>Наконечник  кольцевой  НКИ 2,5-6 (КВТ)</t>
  </si>
  <si>
    <t>800004095180825</t>
  </si>
  <si>
    <t>БОЛТ М8х25.88 ГОСТ7796-70</t>
  </si>
  <si>
    <t>800001131122608</t>
  </si>
  <si>
    <t>Круг 12-h11x4000 ГОСТ7417-75 10-В-Н ГОСТ1051-73</t>
  </si>
  <si>
    <t>907302220052100</t>
  </si>
  <si>
    <t>Торцевой изолятор HMT.2/2+2/PT/GR, код HM521GR</t>
  </si>
  <si>
    <t>800001314404440</t>
  </si>
  <si>
    <t>Проволока 4,35-П-1-10 ГОСТ5663-79</t>
  </si>
  <si>
    <t>913000820405000</t>
  </si>
  <si>
    <t>Винт М4х50 DIN7985</t>
  </si>
  <si>
    <t>800001131122673</t>
  </si>
  <si>
    <t>Круг 18,3-h11х4000 ГОСТ7417-75 20-B-Н ГОСТ1051-73</t>
  </si>
  <si>
    <t>800004095181020</t>
  </si>
  <si>
    <t>БОЛТ М10х20.88 ГОСТ7796-70</t>
  </si>
  <si>
    <t>800002114808022</t>
  </si>
  <si>
    <t>Смесь газовая диоксид углерода-аргон (Ar+CO2, 80%+20%) ТУ BY 190288096.002-2014</t>
  </si>
  <si>
    <t>800005441517890</t>
  </si>
  <si>
    <t>ЭТИКЕТКА САМОКЛ. ПЭТ (76,2мм*25,4мм)</t>
  </si>
  <si>
    <t>800005441517965</t>
  </si>
  <si>
    <t>Риббон - RIBBON MM-TB 25/360 SW черный</t>
  </si>
  <si>
    <t>800004095150620</t>
  </si>
  <si>
    <t>БОЛТ М6х20.58 ГОСТ7798-70</t>
  </si>
  <si>
    <t>800001314402200</t>
  </si>
  <si>
    <t>Проволока Б-2-2 ГОСТ9389-75</t>
  </si>
  <si>
    <t>908100220000000</t>
  </si>
  <si>
    <t>КОЛЬЦО А22 DIN 471</t>
  </si>
  <si>
    <t>800005435320116</t>
  </si>
  <si>
    <t>КАРТОН Б-2x1500x1020 ГОСТ 4194-88</t>
  </si>
  <si>
    <t>800005788101231</t>
  </si>
  <si>
    <t>Уплотнитель на самоклеющей основе код 1200.3.10</t>
  </si>
  <si>
    <t>800000812000071</t>
  </si>
  <si>
    <t>ДРОБЬ СТАЛЬНАЯ WGP 025 размер 0,71 ТУ 4196-001-78730722-2010</t>
  </si>
  <si>
    <t>800004098115046</t>
  </si>
  <si>
    <t>Гайка М5.6 ГОСТ 5927-70</t>
  </si>
  <si>
    <t>800004095180820</t>
  </si>
  <si>
    <t>БОЛТ М8х20.88 ГОСТ7796-70</t>
  </si>
  <si>
    <t>713008025041200</t>
  </si>
  <si>
    <t>ВИНТ М8Х25.58.019 ГОСТ17475-80</t>
  </si>
  <si>
    <t>800004095830535</t>
  </si>
  <si>
    <t>Винт М5х35.58 ГОСТ17473-80</t>
  </si>
  <si>
    <t>800002575120030</t>
  </si>
  <si>
    <t>ЭЛЕКТРОНИТ 2,0х1000х1000 ТУ38-114146-80</t>
  </si>
  <si>
    <t>800005441517990</t>
  </si>
  <si>
    <t>Этикетка 102х74 PP Glos,красная</t>
  </si>
  <si>
    <t>800005435310018</t>
  </si>
  <si>
    <t>Картон ЭВ-0,5х1100хРУЛОН       ГОСТ 2824-86Е</t>
  </si>
  <si>
    <t>800005441517968</t>
  </si>
  <si>
    <t>Риббон 4800 110ммх450м</t>
  </si>
  <si>
    <t>800001845905300</t>
  </si>
  <si>
    <t>ПРОВОЛОКА ДКРНП 3,00 БТ Л63 ГОСТ1066-90</t>
  </si>
  <si>
    <t>800004098994005</t>
  </si>
  <si>
    <t>ШАЙБА 5 65Г ГОСТ6402-70</t>
  </si>
  <si>
    <t>800005441517980</t>
  </si>
  <si>
    <t>Этикетка 102х74 PP Glos,белая</t>
  </si>
  <si>
    <t>800002329000002</t>
  </si>
  <si>
    <t>ПОРОШОК ДЛЯ ОКРАСКИ ИНФРАЛИТ DZ ЧЕРНЫЙ RAL9005</t>
  </si>
  <si>
    <t>800004097810166</t>
  </si>
  <si>
    <t>ШПЛИНТ 3,2x32 ГОСТ 397-79</t>
  </si>
  <si>
    <t>800004097810156</t>
  </si>
  <si>
    <t>ШПЛИНТ 3,2x20 ГОСТ 397-79</t>
  </si>
  <si>
    <t>800002146410004</t>
  </si>
  <si>
    <t>БУРА ТЕХН.ГОСТ 8429-77 МАРКИ А</t>
  </si>
  <si>
    <t>800009677290006</t>
  </si>
  <si>
    <t>КИСТЬ ХУД.N6 ТУ17-15-07-89</t>
  </si>
  <si>
    <t>800002121800084</t>
  </si>
  <si>
    <t>Концентрат для фосфатирования Gardobond 4975</t>
  </si>
  <si>
    <t>800009677210015</t>
  </si>
  <si>
    <t>КИСТЬ ФЛЕЙЦЕВАЯ КФ-25</t>
  </si>
  <si>
    <t>800002121800086</t>
  </si>
  <si>
    <t>Усилитель обезжиривания Gardobond additive 7353</t>
  </si>
  <si>
    <t>800002415710001</t>
  </si>
  <si>
    <t>Сольвент марки Б ТУ РБ 600012243.022-2003</t>
  </si>
  <si>
    <t>800002121410001</t>
  </si>
  <si>
    <t>КИСЛОТА ОРТОФОСФ.1С МАРКИ Б ГОСТ10678-76Е</t>
  </si>
  <si>
    <t>ВИЕЛ.17.6.368.409</t>
  </si>
  <si>
    <t>Стоимость</t>
  </si>
  <si>
    <t>Стоимость (BYN)</t>
  </si>
  <si>
    <t>Отгрузка</t>
  </si>
  <si>
    <t>54.1011193259747</t>
  </si>
  <si>
    <t>28.3289751095869</t>
  </si>
  <si>
    <t>54.6905154054624</t>
  </si>
  <si>
    <t>29.1698316133072</t>
  </si>
  <si>
    <t>52.409466437769</t>
  </si>
  <si>
    <t>30.9081927844038</t>
  </si>
  <si>
    <t>53.8986126123101</t>
  </si>
  <si>
    <t>27.585450674658</t>
  </si>
  <si>
    <t>56.5482660965481</t>
  </si>
  <si>
    <t>38.9773658790047</t>
  </si>
  <si>
    <t>56.1670589489972</t>
  </si>
  <si>
    <t>47.7556573169384</t>
  </si>
  <si>
    <t>53.9039304840952</t>
  </si>
  <si>
    <t>27.5549178593145</t>
  </si>
  <si>
    <t>52.7829872076798</t>
  </si>
  <si>
    <t>27.5469375198166</t>
  </si>
  <si>
    <t>55.2944017121242</t>
  </si>
  <si>
    <t>30.2495361077715</t>
  </si>
  <si>
    <t>52.0438569254539</t>
  </si>
  <si>
    <t>29.2741295360672</t>
  </si>
  <si>
    <t>53.0018347108252</t>
  </si>
  <si>
    <t>27.684066704346</t>
  </si>
  <si>
    <t>53.1479176381301</t>
  </si>
  <si>
    <t>24.4763745979177</t>
  </si>
  <si>
    <t>53.8998993085555</t>
  </si>
  <si>
    <t>27.5544163106466</t>
  </si>
  <si>
    <t>52.9925874539638</t>
  </si>
  <si>
    <t>27.6335912887887</t>
  </si>
  <si>
    <t>52.4361722139894</t>
  </si>
  <si>
    <t>30.9829147960455</t>
  </si>
  <si>
    <t>52.8134395956216</t>
  </si>
  <si>
    <t>27.5522572402361</t>
  </si>
  <si>
    <t>52.3674273150539</t>
  </si>
  <si>
    <t>30.3946349593509</t>
  </si>
  <si>
    <t>55.5533875448925</t>
  </si>
  <si>
    <t>28.2083569336489</t>
  </si>
  <si>
    <t>53.9358621112012</t>
  </si>
  <si>
    <t>27.6676816669651</t>
  </si>
  <si>
    <t>52.8904718039771</t>
  </si>
  <si>
    <t>30.0371652518793</t>
  </si>
  <si>
    <t>52.0932806521554</t>
  </si>
  <si>
    <t>23.6675545537073</t>
  </si>
  <si>
    <t>55.1954391816415</t>
  </si>
  <si>
    <t>30.2177299887683</t>
  </si>
  <si>
    <t>54.2144510022415</t>
  </si>
  <si>
    <t>30.2976649998007</t>
  </si>
  <si>
    <t>52.4338908087765</t>
  </si>
  <si>
    <t>30.8691536328195</t>
  </si>
  <si>
    <t>53.9306650650044</t>
  </si>
  <si>
    <t>30.2723583984737</t>
  </si>
  <si>
    <t>54.4517118952894</t>
  </si>
  <si>
    <t>30.0241018961051</t>
  </si>
  <si>
    <t>53.944843284665</t>
  </si>
  <si>
    <t>27.6066542408024</t>
  </si>
  <si>
    <t>58.209956932192</t>
  </si>
  <si>
    <t>68.2652873231446</t>
  </si>
  <si>
    <t>53.5665472844079</t>
  </si>
  <si>
    <t>23.744598309571</t>
  </si>
  <si>
    <t>59.5851100588088</t>
  </si>
  <si>
    <t>150.999067278568</t>
  </si>
  <si>
    <t>53.8900329016968</t>
  </si>
  <si>
    <t>30.4167206278048</t>
  </si>
  <si>
    <t>47.9868833915896</t>
  </si>
  <si>
    <t>37.8045685940696</t>
  </si>
  <si>
    <t>47.1663617100485</t>
  </si>
  <si>
    <t>42.4830398247347</t>
  </si>
  <si>
    <t>53.8910959784977</t>
  </si>
  <si>
    <t>27.5182988359665</t>
  </si>
  <si>
    <t>47.7833912791792</t>
  </si>
  <si>
    <t>39.9071097075563</t>
  </si>
  <si>
    <t>48.0510827806413</t>
  </si>
  <si>
    <t>39.9526331072653</t>
  </si>
  <si>
    <t>53.9940332445589</t>
  </si>
  <si>
    <t>27.6799592672555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</si>
</sst>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[$-419]mmmm\ yyyy;@"/>
  </numFmts>
  <fonts count="6" x14ac:knownFonts="1">
    <font>
      <sz val="11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color theme="1"/>
      <name val="Times New Roman"/>
    </font>
  </fonts>
  <fills count="4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4"/>
        <bgColor theme="4"/>
      </patternFill>
    </fill>
  </fills>
  <borders count="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57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/>
    <xf numFmtId="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 wrapText="1"/>
    </xf>
    <xf numFmtId="0" fontId="0" fillId="0" borderId="0" xfId="0" applyAlignment="1">
      <alignment horizontal="left"/>
    </xf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1" fontId="0" fillId="0" borderId="0" xfId="0" applyNumberFormat="1" applyAlignment="1">
      <alignment horizontal="left"/>
    </xf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0" fontId="0" fillId="0" borderId="0" xfId="0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1" fontId="0" fillId="0" borderId="0" xfId="0" applyNumberFormat="1"/>
    <xf numFmtId="1" fontId="1" fillId="0" borderId="0" xfId="0" applyNumberFormat="1" applyFont="1" applyAlignment="1">
      <alignment horizontal="center"/>
    </xf>
    <xf numFmtId="0" fontId="3" fillId="3" borderId="2" xfId="0" applyFont="1" applyFill="1" applyBorder="1"/>
    <xf numFmtId="49" fontId="4" fillId="2" borderId="1" xfId="1" applyNumberFormat="1" applyFont="1" applyAlignment="1">
      <alignment shrinkToFit="1"/>
    </xf>
    <xf numFmtId="49" fontId="4" fillId="2" borderId="1" xfId="1" applyNumberFormat="1" applyFont="1"/>
    <xf numFmtId="0" fontId="0" fillId="0" borderId="0" xfId="0"/>
    <xf numFmtId="0" fontId="0" fillId="0" borderId="3" xfId="0" applyFont="1" applyBorder="1"/>
    <xf numFmtId="0" fontId="3" fillId="3" borderId="2" xfId="0" applyFont="1" applyFill="1" applyBorder="1" applyAlignment="1">
      <alignment horizontal="center"/>
    </xf>
    <xf numFmtId="164" fontId="4" fillId="2" borderId="1" xfId="1" applyNumberFormat="1" applyFont="1" applyAlignment="1">
      <alignment horizontal="center"/>
    </xf>
    <xf numFmtId="165" fontId="4" fillId="2" borderId="1" xfId="1" applyNumberFormat="1" applyFont="1" applyAlignment="1">
      <alignment horizontal="center" shrinkToFit="1"/>
    </xf>
    <xf numFmtId="164" fontId="5" fillId="2" borderId="1" xfId="1" applyNumberFormat="1" applyFont="1" applyAlignment="1">
      <alignment horizontal="center"/>
    </xf>
    <xf numFmtId="49" fontId="5" fillId="2" borderId="1" xfId="1" applyNumberFormat="1" applyFont="1" applyAlignment="1">
      <alignment shrinkToFit="1"/>
    </xf>
    <xf numFmtId="49" fontId="5" fillId="2" borderId="1" xfId="1" applyNumberFormat="1" applyFont="1"/>
    <xf numFmtId="0" fontId="0" fillId="0" borderId="0" xfId="0"/>
    <xf numFmtId="165" fontId="5" fillId="2" borderId="1" xfId="1" applyNumberFormat="1" applyFont="1" applyAlignment="1">
      <alignment horizontal="center" shrinkToFit="1"/>
    </xf>
    <xf numFmtId="49" fontId="5" fillId="2" borderId="4" xfId="1" applyNumberFormat="1" applyFont="1" applyBorder="1" applyAlignment="1">
      <alignment shrinkToFit="1"/>
    </xf>
    <xf numFmtId="49" fontId="5" fillId="2" borderId="4" xfId="1" applyNumberFormat="1" applyFont="1" applyBorder="1"/>
    <xf numFmtId="164" fontId="5" fillId="2" borderId="4" xfId="1" applyNumberFormat="1" applyFont="1" applyBorder="1" applyAlignment="1">
      <alignment horizontal="center"/>
    </xf>
    <xf numFmtId="165" fontId="5" fillId="2" borderId="4" xfId="1" applyNumberFormat="1" applyFont="1" applyBorder="1" applyAlignment="1">
      <alignment horizontal="center" shrinkToFit="1"/>
    </xf>
    <xf numFmtId="166" fontId="0" fillId="0" borderId="0" xfId="0" applyNumberFormat="1" applyAlignment="1">
      <alignment horizontal="center"/>
    </xf>
  </cellXfs>
  <cellStyles count="2">
    <cellStyle name="Вычисление" xfId="1" builtinId="22"/>
    <cellStyle name="Обычный" xfId="0" builtinId="0"/>
  </cellStyles>
  <dxfs count="53">
    <dxf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scheme val="none"/>
      </font>
      <numFmt numFmtId="165" formatCode="0.0000"/>
      <alignment horizontal="center" vertical="bottom" textRotation="0" wrapText="0" indent="0" justifyLastLine="0" shrinkToFi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scheme val="none"/>
      </font>
      <numFmt numFmtId="165" formatCode="0.0000"/>
      <alignment horizontal="center" vertical="bottom" textRotation="0" wrapText="0" indent="0" justifyLastLine="0" shrinkToFi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scheme val="none"/>
      </font>
      <numFmt numFmtId="165" formatCode="0.0000"/>
      <alignment horizontal="center" vertical="bottom" textRotation="0" wrapText="0" indent="0" justifyLastLine="0" shrinkToFi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scheme val="none"/>
      </font>
      <numFmt numFmtId="165" formatCode="0.0000"/>
      <alignment horizontal="center" vertical="bottom" textRotation="0" wrapText="0" indent="0" justifyLastLine="0" shrinkToFi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scheme val="none"/>
      </font>
      <numFmt numFmtId="164" formatCode="0.000"/>
      <alignment horizontal="center" vertical="bottom" textRotation="0" wrapText="0" indent="0" justifyLastLine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scheme val="none"/>
      </font>
      <numFmt numFmtId="164" formatCode="0.000"/>
      <alignment horizontal="center" vertical="bottom" textRotation="0" wrapText="0" indent="0" justifyLastLine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scheme val="none"/>
      </font>
      <numFmt numFmtId="164" formatCode="0.000"/>
      <alignment horizontal="center" vertical="bottom" textRotation="0" wrapText="0" indent="0" justifyLastLine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scheme val="none"/>
      </font>
      <numFmt numFmtId="30" formatCode="@"/>
      <alignment horizontal="general" vertical="bottom" textRotation="0" wrapText="0" indent="0" justifyLastLine="0" shrinkToFi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scheme val="none"/>
      </font>
      <alignment horizontal="general" vertical="bottom" textRotation="0" wrapText="0" indent="0" justifyLastLine="0" shrinkToFit="1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6" formatCode="[$-419]mmmm\ yyyy;@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left" vertical="bottom" textRotation="0" wrapText="0" indent="0" justifyLastLine="0" shrinkToFit="0" readingOrder="0"/>
    </dxf>
    <dxf>
      <numFmt numFmtId="2" formatCode="0.00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1"/>
          <c:order val="0"/>
          <c:tx>
            <c:strRef>
              <c:f>Статистика!$B$1</c:f>
              <c:strCache>
                <c:ptCount val="1"/>
                <c:pt idx="0">
                  <c:v>Заказы</c:v>
                </c:pt>
              </c:strCache>
            </c:strRef>
          </c:tx>
          <c:invertIfNegative val="0"/>
          <c:val>
            <c:numRef>
              <c:f>Статистика!$B$2:$B$5</c:f>
              <c:numCache>
                <c:formatCode>General</c:formatCode>
                <c:ptCount val="4"/>
                <c:pt idx="0">
                  <c:v>13</c:v>
                </c:pt>
                <c:pt idx="1">
                  <c:v>17</c:v>
                </c:pt>
                <c:pt idx="2">
                  <c:v>23</c:v>
                </c:pt>
                <c:pt idx="3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28-4105-BF6C-4CFFFADFB985}"/>
            </c:ext>
          </c:extLst>
        </c:ser>
        <c:ser>
          <c:idx val="2"/>
          <c:order val="1"/>
          <c:tx>
            <c:strRef>
              <c:f>Статистика!$C$1</c:f>
              <c:strCache>
                <c:ptCount val="1"/>
                <c:pt idx="0">
                  <c:v>Камеры</c:v>
                </c:pt>
              </c:strCache>
            </c:strRef>
          </c:tx>
          <c:invertIfNegative val="0"/>
          <c:val>
            <c:numRef>
              <c:f>Статистика!$C$2:$C$5</c:f>
              <c:numCache>
                <c:formatCode>General</c:formatCode>
                <c:ptCount val="4"/>
                <c:pt idx="0">
                  <c:v>44</c:v>
                </c:pt>
                <c:pt idx="1">
                  <c:v>43</c:v>
                </c:pt>
                <c:pt idx="2">
                  <c:v>94</c:v>
                </c:pt>
                <c:pt idx="3">
                  <c:v>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28-4105-BF6C-4CFFFADFB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7443328"/>
        <c:axId val="47486080"/>
        <c:axId val="0"/>
      </c:bar3DChart>
      <c:catAx>
        <c:axId val="47443328"/>
        <c:scaling>
          <c:orientation val="minMax"/>
        </c:scaling>
        <c:delete val="0"/>
        <c:axPos val="b"/>
        <c:majorTickMark val="out"/>
        <c:minorTickMark val="none"/>
        <c:tickLblPos val="nextTo"/>
        <c:crossAx val="47486080"/>
        <c:crosses val="autoZero"/>
        <c:auto val="1"/>
        <c:lblAlgn val="ctr"/>
        <c:lblOffset val="100"/>
        <c:noMultiLvlLbl val="0"/>
      </c:catAx>
      <c:valAx>
        <c:axId val="474860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74433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4"/>
          <c:order val="0"/>
          <c:tx>
            <c:strRef>
              <c:f>Статистика!$E$1</c:f>
              <c:strCache>
                <c:ptCount val="1"/>
                <c:pt idx="0">
                  <c:v>Камеры ШВ-3</c:v>
                </c:pt>
              </c:strCache>
            </c:strRef>
          </c:tx>
          <c:invertIfNegative val="0"/>
          <c:cat>
            <c:numRef>
              <c:f>Статистика!$A$2:$A$5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Статистика!$E$2:$E$5</c:f>
              <c:numCache>
                <c:formatCode>General</c:formatCode>
                <c:ptCount val="4"/>
                <c:pt idx="0">
                  <c:v>4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40-45B2-AAC4-EF8A7DB1894C}"/>
            </c:ext>
          </c:extLst>
        </c:ser>
        <c:ser>
          <c:idx val="6"/>
          <c:order val="1"/>
          <c:tx>
            <c:strRef>
              <c:f>Статистика!$H$1</c:f>
              <c:strCache>
                <c:ptCount val="1"/>
                <c:pt idx="0">
                  <c:v>Камеры КСО-210</c:v>
                </c:pt>
              </c:strCache>
            </c:strRef>
          </c:tx>
          <c:invertIfNegative val="0"/>
          <c:cat>
            <c:numRef>
              <c:f>Статистика!$A$2:$A$5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Статистика!$H$2:$H$5</c:f>
              <c:numCache>
                <c:formatCode>General</c:formatCode>
                <c:ptCount val="4"/>
                <c:pt idx="0">
                  <c:v>29</c:v>
                </c:pt>
                <c:pt idx="1">
                  <c:v>28</c:v>
                </c:pt>
                <c:pt idx="2">
                  <c:v>61</c:v>
                </c:pt>
                <c:pt idx="3">
                  <c:v>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40-45B2-AAC4-EF8A7DB1894C}"/>
            </c:ext>
          </c:extLst>
        </c:ser>
        <c:ser>
          <c:idx val="8"/>
          <c:order val="2"/>
          <c:tx>
            <c:strRef>
              <c:f>Статистика!$K$1</c:f>
              <c:strCache>
                <c:ptCount val="1"/>
                <c:pt idx="0">
                  <c:v>Камеры КСО-310</c:v>
                </c:pt>
              </c:strCache>
            </c:strRef>
          </c:tx>
          <c:invertIfNegative val="0"/>
          <c:cat>
            <c:numRef>
              <c:f>Статистика!$A$2:$A$5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Статистика!$K$2:$K$5</c:f>
              <c:numCache>
                <c:formatCode>General</c:formatCode>
                <c:ptCount val="4"/>
                <c:pt idx="0">
                  <c:v>11</c:v>
                </c:pt>
                <c:pt idx="1">
                  <c:v>4</c:v>
                </c:pt>
                <c:pt idx="2">
                  <c:v>21</c:v>
                </c:pt>
                <c:pt idx="3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40-45B2-AAC4-EF8A7DB18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6992000"/>
        <c:axId val="46997888"/>
        <c:axId val="0"/>
      </c:bar3DChart>
      <c:catAx>
        <c:axId val="469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6997888"/>
        <c:crosses val="autoZero"/>
        <c:auto val="1"/>
        <c:lblAlgn val="ctr"/>
        <c:lblOffset val="100"/>
        <c:noMultiLvlLbl val="0"/>
      </c:catAx>
      <c:valAx>
        <c:axId val="469978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69920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3"/>
          <c:order val="0"/>
          <c:tx>
            <c:strRef>
              <c:f>Статистика!$D$1</c:f>
              <c:strCache>
                <c:ptCount val="1"/>
                <c:pt idx="0">
                  <c:v>Заказы ШВ-3</c:v>
                </c:pt>
              </c:strCache>
            </c:strRef>
          </c:tx>
          <c:invertIfNegative val="0"/>
          <c:cat>
            <c:numRef>
              <c:f>Статистика!$A$2:$A$5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Статистика!$D$2:$D$5</c:f>
              <c:numCache>
                <c:formatCode>General</c:formatCode>
                <c:ptCount val="4"/>
                <c:pt idx="0">
                  <c:v>2</c:v>
                </c:pt>
                <c:pt idx="1">
                  <c:v>6</c:v>
                </c:pt>
                <c:pt idx="2">
                  <c:v>8</c:v>
                </c:pt>
                <c:pt idx="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32-40C7-B850-C6E2D7D7F0D4}"/>
            </c:ext>
          </c:extLst>
        </c:ser>
        <c:ser>
          <c:idx val="5"/>
          <c:order val="1"/>
          <c:tx>
            <c:strRef>
              <c:f>Статистика!$G$1</c:f>
              <c:strCache>
                <c:ptCount val="1"/>
                <c:pt idx="0">
                  <c:v>Заказы КСО-210</c:v>
                </c:pt>
              </c:strCache>
            </c:strRef>
          </c:tx>
          <c:invertIfNegative val="0"/>
          <c:cat>
            <c:numRef>
              <c:f>Статистика!$A$2:$A$5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Статистика!$G$2:$G$5</c:f>
              <c:numCache>
                <c:formatCode>General</c:formatCode>
                <c:ptCount val="4"/>
                <c:pt idx="0">
                  <c:v>8</c:v>
                </c:pt>
                <c:pt idx="1">
                  <c:v>10</c:v>
                </c:pt>
                <c:pt idx="2">
                  <c:v>9</c:v>
                </c:pt>
                <c:pt idx="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32-40C7-B850-C6E2D7D7F0D4}"/>
            </c:ext>
          </c:extLst>
        </c:ser>
        <c:ser>
          <c:idx val="7"/>
          <c:order val="2"/>
          <c:tx>
            <c:strRef>
              <c:f>Статистика!$J$1</c:f>
              <c:strCache>
                <c:ptCount val="1"/>
                <c:pt idx="0">
                  <c:v>Заказы КСО-310</c:v>
                </c:pt>
              </c:strCache>
            </c:strRef>
          </c:tx>
          <c:invertIfNegative val="0"/>
          <c:cat>
            <c:numRef>
              <c:f>Статистика!$A$2:$A$5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Статистика!$J$2:$J$5</c:f>
              <c:numCache>
                <c:formatCode>General</c:formatCode>
                <c:ptCount val="4"/>
                <c:pt idx="0">
                  <c:v>3</c:v>
                </c:pt>
                <c:pt idx="1">
                  <c:v>1</c:v>
                </c:pt>
                <c:pt idx="2">
                  <c:v>6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32-40C7-B850-C6E2D7D7F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7024000"/>
        <c:axId val="47025536"/>
        <c:axId val="0"/>
      </c:bar3DChart>
      <c:catAx>
        <c:axId val="47024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7025536"/>
        <c:crosses val="autoZero"/>
        <c:auto val="1"/>
        <c:lblAlgn val="ctr"/>
        <c:lblOffset val="100"/>
        <c:noMultiLvlLbl val="0"/>
      </c:catAx>
      <c:valAx>
        <c:axId val="470255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70240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2021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(Статистика!$D$1,Статистика!$G$1,Статистика!$J$1)</c:f>
              <c:strCache>
                <c:ptCount val="3"/>
                <c:pt idx="0">
                  <c:v>Заказы ШВ-3</c:v>
                </c:pt>
                <c:pt idx="1">
                  <c:v>Заказы КСО-210</c:v>
                </c:pt>
                <c:pt idx="2">
                  <c:v>Заказы КСО-310</c:v>
                </c:pt>
              </c:strCache>
            </c:strRef>
          </c:cat>
          <c:val>
            <c:numRef>
              <c:f>(Статистика!$D$5,Статистика!$G$5,Статистика!$J$5)</c:f>
              <c:numCache>
                <c:formatCode>General</c:formatCode>
                <c:ptCount val="3"/>
                <c:pt idx="0">
                  <c:v>9</c:v>
                </c:pt>
                <c:pt idx="1">
                  <c:v>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E5-49BE-B74B-54EB7CCFCE4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2020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(Статистика!$D$1,Статистика!$G$1,Статистика!$J$1)</c:f>
              <c:strCache>
                <c:ptCount val="3"/>
                <c:pt idx="0">
                  <c:v>Заказы ШВ-3</c:v>
                </c:pt>
                <c:pt idx="1">
                  <c:v>Заказы КСО-210</c:v>
                </c:pt>
                <c:pt idx="2">
                  <c:v>Заказы КСО-310</c:v>
                </c:pt>
              </c:strCache>
            </c:strRef>
          </c:cat>
          <c:val>
            <c:numRef>
              <c:f>(Статистика!$D$4,Статистика!$G$4,Статистика!$J$4)</c:f>
              <c:numCache>
                <c:formatCode>General</c:formatCode>
                <c:ptCount val="3"/>
                <c:pt idx="0">
                  <c:v>8</c:v>
                </c:pt>
                <c:pt idx="1">
                  <c:v>9</c:v>
                </c:pt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D5-47FC-A6D8-C59120D9BE2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2019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(Статистика!$D$1,Статистика!$G$1,Статистика!$J$1)</c:f>
              <c:strCache>
                <c:ptCount val="3"/>
                <c:pt idx="0">
                  <c:v>Заказы ШВ-3</c:v>
                </c:pt>
                <c:pt idx="1">
                  <c:v>Заказы КСО-210</c:v>
                </c:pt>
                <c:pt idx="2">
                  <c:v>Заказы КСО-310</c:v>
                </c:pt>
              </c:strCache>
            </c:strRef>
          </c:cat>
          <c:val>
            <c:numRef>
              <c:f>(Статистика!$D$3,Статистика!$G$3,Статистика!$J$3)</c:f>
              <c:numCache>
                <c:formatCode>General</c:formatCode>
                <c:ptCount val="3"/>
                <c:pt idx="0">
                  <c:v>6</c:v>
                </c:pt>
                <c:pt idx="1">
                  <c:v>10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17-4BAF-A3C1-009CC44C77E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2018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(Статистика!$D$1,Статистика!$G$1,Статистика!$J$1)</c:f>
              <c:strCache>
                <c:ptCount val="3"/>
                <c:pt idx="0">
                  <c:v>Заказы ШВ-3</c:v>
                </c:pt>
                <c:pt idx="1">
                  <c:v>Заказы КСО-210</c:v>
                </c:pt>
                <c:pt idx="2">
                  <c:v>Заказы КСО-310</c:v>
                </c:pt>
              </c:strCache>
            </c:strRef>
          </c:cat>
          <c:val>
            <c:numRef>
              <c:f>(Статистика!$D$2,Статистика!$G$2,Статистика!$J$2)</c:f>
              <c:numCache>
                <c:formatCode>General</c:formatCode>
                <c:ptCount val="3"/>
                <c:pt idx="0">
                  <c:v>2</c:v>
                </c:pt>
                <c:pt idx="1">
                  <c:v>8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73-4DC1-A9A6-D21FFB4E422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2021</a:t>
            </a:r>
          </a:p>
        </c:rich>
      </c:tx>
      <c:overlay val="0"/>
    </c:title>
    <c:autoTitleDeleted val="0"/>
    <c:plotArea>
      <c:layout/>
      <c:pieChart>
        <c:varyColors val="1"/>
        <c:ser>
          <c:idx val="1"/>
          <c:order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(Статистика!$E$1,Статистика!$H$1,Статистика!$K$1)</c:f>
              <c:strCache>
                <c:ptCount val="3"/>
                <c:pt idx="0">
                  <c:v>Камеры ШВ-3</c:v>
                </c:pt>
                <c:pt idx="1">
                  <c:v>Камеры КСО-210</c:v>
                </c:pt>
                <c:pt idx="2">
                  <c:v>Камеры КСО-310</c:v>
                </c:pt>
              </c:strCache>
            </c:strRef>
          </c:cat>
          <c:val>
            <c:numRef>
              <c:f>(Статистика!$E$5,Статистика!$H$5,Статистика!$K$5)</c:f>
              <c:numCache>
                <c:formatCode>General</c:formatCode>
                <c:ptCount val="3"/>
                <c:pt idx="0">
                  <c:v>12</c:v>
                </c:pt>
                <c:pt idx="1">
                  <c:v>61</c:v>
                </c:pt>
                <c:pt idx="2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74-46A5-8FE2-340567051B0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2020</a:t>
            </a:r>
          </a:p>
        </c:rich>
      </c:tx>
      <c:overlay val="0"/>
    </c:title>
    <c:autoTitleDeleted val="0"/>
    <c:plotArea>
      <c:layout/>
      <c:pieChart>
        <c:varyColors val="1"/>
        <c:ser>
          <c:idx val="1"/>
          <c:order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(Статистика!$E$1,Статистика!$H$1,Статистика!$K$1)</c:f>
              <c:strCache>
                <c:ptCount val="3"/>
                <c:pt idx="0">
                  <c:v>Камеры ШВ-3</c:v>
                </c:pt>
                <c:pt idx="1">
                  <c:v>Камеры КСО-210</c:v>
                </c:pt>
                <c:pt idx="2">
                  <c:v>Камеры КСО-310</c:v>
                </c:pt>
              </c:strCache>
            </c:strRef>
          </c:cat>
          <c:val>
            <c:numRef>
              <c:f>(Статистика!$E$4,Статистика!$H$4,Статистика!$K$4)</c:f>
              <c:numCache>
                <c:formatCode>General</c:formatCode>
                <c:ptCount val="3"/>
                <c:pt idx="0">
                  <c:v>12</c:v>
                </c:pt>
                <c:pt idx="1">
                  <c:v>61</c:v>
                </c:pt>
                <c:pt idx="2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AB-4358-B637-8C6D12683004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2019</a:t>
            </a:r>
          </a:p>
        </c:rich>
      </c:tx>
      <c:overlay val="0"/>
    </c:title>
    <c:autoTitleDeleted val="0"/>
    <c:plotArea>
      <c:layout/>
      <c:pieChart>
        <c:varyColors val="1"/>
        <c:ser>
          <c:idx val="1"/>
          <c:order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(Статистика!$E$1,Статистика!$H$1,Статистика!$K$1)</c:f>
              <c:strCache>
                <c:ptCount val="3"/>
                <c:pt idx="0">
                  <c:v>Камеры ШВ-3</c:v>
                </c:pt>
                <c:pt idx="1">
                  <c:v>Камеры КСО-210</c:v>
                </c:pt>
                <c:pt idx="2">
                  <c:v>Камеры КСО-310</c:v>
                </c:pt>
              </c:strCache>
            </c:strRef>
          </c:cat>
          <c:val>
            <c:numRef>
              <c:f>(Статистика!$E$3,Статистика!$H$3,Статистика!$K$3)</c:f>
              <c:numCache>
                <c:formatCode>General</c:formatCode>
                <c:ptCount val="3"/>
                <c:pt idx="0">
                  <c:v>11</c:v>
                </c:pt>
                <c:pt idx="1">
                  <c:v>28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23-4F45-958F-95606339FC8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2018</a:t>
            </a:r>
          </a:p>
        </c:rich>
      </c:tx>
      <c:overlay val="0"/>
    </c:title>
    <c:autoTitleDeleted val="0"/>
    <c:plotArea>
      <c:layout/>
      <c:pieChart>
        <c:varyColors val="1"/>
        <c:ser>
          <c:idx val="1"/>
          <c:order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(Статистика!$E$1,Статистика!$H$1,Статистика!$K$1)</c:f>
              <c:strCache>
                <c:ptCount val="3"/>
                <c:pt idx="0">
                  <c:v>Камеры ШВ-3</c:v>
                </c:pt>
                <c:pt idx="1">
                  <c:v>Камеры КСО-210</c:v>
                </c:pt>
                <c:pt idx="2">
                  <c:v>Камеры КСО-310</c:v>
                </c:pt>
              </c:strCache>
            </c:strRef>
          </c:cat>
          <c:val>
            <c:numRef>
              <c:f>(Статистика!$E$2,Статистика!$H$2,Статистика!$K$2)</c:f>
              <c:numCache>
                <c:formatCode>General</c:formatCode>
                <c:ptCount val="3"/>
                <c:pt idx="0">
                  <c:v>4</c:v>
                </c:pt>
                <c:pt idx="1">
                  <c:v>29</c:v>
                </c:pt>
                <c:pt idx="2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22-4628-9DBE-EB23FA9B15F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5"/>
          <c:order val="0"/>
          <c:tx>
            <c:strRef>
              <c:f>Статистика!$F$1</c:f>
              <c:strCache>
                <c:ptCount val="1"/>
                <c:pt idx="0">
                  <c:v>Продано ШВ-3</c:v>
                </c:pt>
              </c:strCache>
            </c:strRef>
          </c:tx>
          <c:invertIfNegative val="0"/>
          <c:cat>
            <c:numRef>
              <c:f>Статистика!$A$2:$A$5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Статистика!$F$2:$F$5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1739.8263465069999</c:v>
                </c:pt>
                <c:pt idx="3">
                  <c:v>6798.2061559230006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89-488B-97AE-032F3D059B7E}"/>
            </c:ext>
          </c:extLst>
        </c:ser>
        <c:ser>
          <c:idx val="8"/>
          <c:order val="1"/>
          <c:tx>
            <c:strRef>
              <c:f>Статистика!$I$1</c:f>
              <c:strCache>
                <c:ptCount val="1"/>
                <c:pt idx="0">
                  <c:v>Продано КСО-210</c:v>
                </c:pt>
              </c:strCache>
            </c:strRef>
          </c:tx>
          <c:invertIfNegative val="0"/>
          <c:cat>
            <c:numRef>
              <c:f>Статистика!$A$2:$A$5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Статистика!$I$2:$I$5</c:f>
              <c:numCache>
                <c:formatCode>0</c:formatCode>
                <c:ptCount val="4"/>
                <c:pt idx="0">
                  <c:v>0</c:v>
                </c:pt>
                <c:pt idx="1">
                  <c:v>98442.585042834049</c:v>
                </c:pt>
                <c:pt idx="2">
                  <c:v>428673.03062482714</c:v>
                </c:pt>
                <c:pt idx="3">
                  <c:v>549707.12786409701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89-488B-97AE-032F3D059B7E}"/>
            </c:ext>
          </c:extLst>
        </c:ser>
        <c:ser>
          <c:idx val="11"/>
          <c:order val="2"/>
          <c:tx>
            <c:strRef>
              <c:f>Статистика!$L$1</c:f>
              <c:strCache>
                <c:ptCount val="1"/>
                <c:pt idx="0">
                  <c:v>Продано КСО-310</c:v>
                </c:pt>
              </c:strCache>
            </c:strRef>
          </c:tx>
          <c:invertIfNegative val="0"/>
          <c:cat>
            <c:numRef>
              <c:f>Статистика!$A$2:$A$5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Статистика!$L$2:$L$5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79617.828699755017</c:v>
                </c:pt>
                <c:pt idx="3">
                  <c:v>313804.75219256204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89-488B-97AE-032F3D059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0441216"/>
        <c:axId val="50447104"/>
        <c:axId val="0"/>
      </c:bar3DChart>
      <c:catAx>
        <c:axId val="50441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0447104"/>
        <c:crosses val="autoZero"/>
        <c:auto val="1"/>
        <c:lblAlgn val="ctr"/>
        <c:lblOffset val="100"/>
        <c:noMultiLvlLbl val="0"/>
      </c:catAx>
      <c:valAx>
        <c:axId val="5044710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504412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10</xdr:col>
      <xdr:colOff>581024</xdr:colOff>
      <xdr:row>36</xdr:row>
      <xdr:rowOff>20785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81100"/>
          <a:ext cx="11668124" cy="57357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9525</xdr:rowOff>
    </xdr:from>
    <xdr:to>
      <xdr:col>7</xdr:col>
      <xdr:colOff>371475</xdr:colOff>
      <xdr:row>15</xdr:row>
      <xdr:rowOff>57150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409575</xdr:colOff>
      <xdr:row>0</xdr:row>
      <xdr:rowOff>0</xdr:rowOff>
    </xdr:from>
    <xdr:to>
      <xdr:col>16</xdr:col>
      <xdr:colOff>295275</xdr:colOff>
      <xdr:row>15</xdr:row>
      <xdr:rowOff>47625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323849</xdr:colOff>
      <xdr:row>0</xdr:row>
      <xdr:rowOff>1</xdr:rowOff>
    </xdr:from>
    <xdr:to>
      <xdr:col>25</xdr:col>
      <xdr:colOff>276224</xdr:colOff>
      <xdr:row>15</xdr:row>
      <xdr:rowOff>38101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381000</xdr:colOff>
      <xdr:row>15</xdr:row>
      <xdr:rowOff>90489</xdr:rowOff>
    </xdr:from>
    <xdr:to>
      <xdr:col>16</xdr:col>
      <xdr:colOff>361950</xdr:colOff>
      <xdr:row>30</xdr:row>
      <xdr:rowOff>95251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285750</xdr:colOff>
      <xdr:row>15</xdr:row>
      <xdr:rowOff>95250</xdr:rowOff>
    </xdr:from>
    <xdr:to>
      <xdr:col>12</xdr:col>
      <xdr:colOff>323850</xdr:colOff>
      <xdr:row>30</xdr:row>
      <xdr:rowOff>100012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104775</xdr:colOff>
      <xdr:row>15</xdr:row>
      <xdr:rowOff>85725</xdr:rowOff>
    </xdr:from>
    <xdr:to>
      <xdr:col>8</xdr:col>
      <xdr:colOff>238125</xdr:colOff>
      <xdr:row>30</xdr:row>
      <xdr:rowOff>90487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19050</xdr:colOff>
      <xdr:row>15</xdr:row>
      <xdr:rowOff>85725</xdr:rowOff>
    </xdr:from>
    <xdr:to>
      <xdr:col>4</xdr:col>
      <xdr:colOff>66675</xdr:colOff>
      <xdr:row>30</xdr:row>
      <xdr:rowOff>90487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381000</xdr:colOff>
      <xdr:row>30</xdr:row>
      <xdr:rowOff>161925</xdr:rowOff>
    </xdr:from>
    <xdr:to>
      <xdr:col>16</xdr:col>
      <xdr:colOff>361950</xdr:colOff>
      <xdr:row>45</xdr:row>
      <xdr:rowOff>166687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276225</xdr:colOff>
      <xdr:row>30</xdr:row>
      <xdr:rowOff>161925</xdr:rowOff>
    </xdr:from>
    <xdr:to>
      <xdr:col>12</xdr:col>
      <xdr:colOff>314325</xdr:colOff>
      <xdr:row>45</xdr:row>
      <xdr:rowOff>166687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95250</xdr:colOff>
      <xdr:row>30</xdr:row>
      <xdr:rowOff>161925</xdr:rowOff>
    </xdr:from>
    <xdr:to>
      <xdr:col>8</xdr:col>
      <xdr:colOff>228600</xdr:colOff>
      <xdr:row>45</xdr:row>
      <xdr:rowOff>166687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19050</xdr:colOff>
      <xdr:row>30</xdr:row>
      <xdr:rowOff>161925</xdr:rowOff>
    </xdr:from>
    <xdr:to>
      <xdr:col>4</xdr:col>
      <xdr:colOff>66675</xdr:colOff>
      <xdr:row>45</xdr:row>
      <xdr:rowOff>166687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409574</xdr:colOff>
      <xdr:row>15</xdr:row>
      <xdr:rowOff>100012</xdr:rowOff>
    </xdr:from>
    <xdr:to>
      <xdr:col>25</xdr:col>
      <xdr:colOff>285749</xdr:colOff>
      <xdr:row>30</xdr:row>
      <xdr:rowOff>95250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Таблица1" displayName="Таблица1" ref="A1:M81" totalsRowShown="0">
  <autoFilter ref="A1:M81" xr:uid="{00000000-0009-0000-0100-000001000000}"/>
  <sortState xmlns:xlrd2="http://schemas.microsoft.com/office/spreadsheetml/2017/richdata2" ref="A2:I81">
    <sortCondition descending="1" ref="G1:G81"/>
  </sortState>
  <tableColumns count="13">
    <tableColumn id="1" xr3:uid="{00000000-0010-0000-0000-000001000000}" name="№ заказа" dataDxfId="52"/>
    <tableColumn id="6" xr3:uid="{00000000-0010-0000-0000-000006000000}" name="Заказчик" dataDxfId="51"/>
    <tableColumn id="10" xr3:uid="{00000000-0010-0000-0000-00000A000000}" name="latitude" dataDxfId="50"/>
    <tableColumn id="11" xr3:uid="{00000000-0010-0000-0000-00000B000000}" name="longitude" dataDxfId="49"/>
    <tableColumn id="2" xr3:uid="{00000000-0010-0000-0000-000002000000}" name="Тип" dataDxfId="48"/>
    <tableColumn id="12" xr3:uid="{00000000-0010-0000-0000-00000C000000}" name="Мод" dataDxfId="47"/>
    <tableColumn id="3" xr3:uid="{00000000-0010-0000-0000-000003000000}" name="Д. Откр" dataDxfId="46"/>
    <tableColumn id="5" xr3:uid="{00000000-0010-0000-0000-000005000000}" name="Год" dataDxfId="45">
      <calculatedColumnFormula>YEAR(Таблица1[[#This Row],[Д. Откр]])</calculatedColumnFormula>
    </tableColumn>
    <tableColumn id="4" xr3:uid="{00000000-0010-0000-0000-000004000000}" name="К-во" dataDxfId="44"/>
    <tableColumn id="9" xr3:uid="{00000000-0010-0000-0000-000009000000}" name="Д.расч" dataDxfId="43"/>
    <tableColumn id="7" xr3:uid="{00000000-0010-0000-0000-000007000000}" name="Мат (BYN)" dataDxfId="42">
      <calculatedColumnFormula>SUMIF(Таблица3[Заказ],Таблица1[[#This Row],[№ заказа]],Таблица3[ИТОГО])</calculatedColumnFormula>
    </tableColumn>
    <tableColumn id="21" xr3:uid="{00000000-0010-0000-0000-000015000000}" name="Отгрузка" dataDxfId="41"/>
    <tableColumn id="16" xr3:uid="{00000000-0010-0000-0000-000010000000}" name="Стоимость (BYN)" dataDxfId="40"/>
  </tableColumns>
  <tableStyleInfo name="TableStyleMedium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Таблица2" displayName="Таблица2" ref="A1:L5" totalsRowShown="0" headerRowDxfId="39" dataDxfId="38">
  <autoFilter ref="A1:L5" xr:uid="{00000000-0009-0000-0100-000002000000}"/>
  <tableColumns count="12">
    <tableColumn id="1" xr3:uid="{00000000-0010-0000-0100-000001000000}" name="Год" dataDxfId="37"/>
    <tableColumn id="2" xr3:uid="{00000000-0010-0000-0100-000002000000}" name="Заказы" dataDxfId="36">
      <calculatedColumnFormula>COUNTIF(Таблица1[Год],A2)</calculatedColumnFormula>
    </tableColumn>
    <tableColumn id="3" xr3:uid="{00000000-0010-0000-0100-000003000000}" name="Камеры" dataDxfId="35">
      <calculatedColumnFormula>SUMIF(Таблица1[Год],A2,Таблица1[К-во])</calculatedColumnFormula>
    </tableColumn>
    <tableColumn id="4" xr3:uid="{00000000-0010-0000-0100-000004000000}" name="Заказы ШВ-3" dataDxfId="34">
      <calculatedColumnFormula>COUNTIFS(Таблица1[Год],A2,Таблица1[Тип],"ШВ-3")</calculatedColumnFormula>
    </tableColumn>
    <tableColumn id="5" xr3:uid="{00000000-0010-0000-0100-000005000000}" name="Камеры ШВ-3" dataDxfId="33">
      <calculatedColumnFormula>SUMIFS(Таблица1[К-во],Таблица1[Тип],"ШВ-3",Таблица1[Год],A2)</calculatedColumnFormula>
    </tableColumn>
    <tableColumn id="10" xr3:uid="{00000000-0010-0000-0100-00000A000000}" name="Продано ШВ-3" dataDxfId="32">
      <calculatedColumnFormula>SUMIFS(Таблица1[Мат (BYN)],Таблица1[Тип],"ШВ-3",Таблица1[Год],A2)</calculatedColumnFormula>
    </tableColumn>
    <tableColumn id="6" xr3:uid="{00000000-0010-0000-0100-000006000000}" name="Заказы КСО-210" dataDxfId="31">
      <calculatedColumnFormula>COUNTIFS(Таблица1[Год],A2,Таблица1[Тип],"КСО-210")</calculatedColumnFormula>
    </tableColumn>
    <tableColumn id="7" xr3:uid="{00000000-0010-0000-0100-000007000000}" name="Камеры КСО-210" dataDxfId="30">
      <calculatedColumnFormula>SUMIFS(Таблица1[К-во],Таблица1[Тип],"КСО-210",Таблица1[Год],A2)</calculatedColumnFormula>
    </tableColumn>
    <tableColumn id="11" xr3:uid="{00000000-0010-0000-0100-00000B000000}" name="Продано КСО-210" dataDxfId="29">
      <calculatedColumnFormula>SUMIFS(Таблица1[Мат (BYN)],Таблица1[Тип],"КСО-210",Таблица1[Год],A2)</calculatedColumnFormula>
    </tableColumn>
    <tableColumn id="8" xr3:uid="{00000000-0010-0000-0100-000008000000}" name="Заказы КСО-310" dataDxfId="28">
      <calculatedColumnFormula>COUNTIFS(Таблица1[Год],A2,Таблица1[Тип],"КСО-310")</calculatedColumnFormula>
    </tableColumn>
    <tableColumn id="9" xr3:uid="{00000000-0010-0000-0100-000009000000}" name="Камеры КСО-310" dataDxfId="27">
      <calculatedColumnFormula>SUMIFS(Таблица1[К-во],Таблица1[Тип],"КСО-310",Таблица1[Год],A2)</calculatedColumnFormula>
    </tableColumn>
    <tableColumn id="12" xr3:uid="{00000000-0010-0000-0100-00000C000000}" name="Продано КСО-310" dataDxfId="26">
      <calculatedColumnFormula>SUMIFS(Таблица1[Мат (BYN)],Таблица1[Тип],"КСО-310",Таблица1[Год],A2)</calculatedColumnFormula>
    </tableColumn>
  </tableColumns>
  <tableStyleInfo name="TableStyleMedium1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Таблица3" displayName="Таблица3" ref="A1:M1598" totalsRowShown="0">
  <autoFilter ref="A1:M1598" xr:uid="{00000000-0009-0000-0100-000003000000}"/>
  <sortState xmlns:xlrd2="http://schemas.microsoft.com/office/spreadsheetml/2017/richdata2" ref="A2:M1598">
    <sortCondition ref="A1:A1598"/>
  </sortState>
  <tableColumns count="13">
    <tableColumn id="14" xr3:uid="{00000000-0010-0000-0200-00000E000000}" name="Заказ" dataDxfId="25"/>
    <tableColumn id="1" xr3:uid="{00000000-0010-0000-0200-000001000000}" name="Конструкторский код" dataDxfId="24"/>
    <tableColumn id="2" xr3:uid="{00000000-0010-0000-0200-000002000000}" name="Код изделия" dataDxfId="23"/>
    <tableColumn id="3" xr3:uid="{00000000-0010-0000-0200-000003000000}" name="Наименование" dataDxfId="22"/>
    <tableColumn id="4" xr3:uid="{00000000-0010-0000-0200-000004000000}" name="к-во" dataDxfId="21"/>
    <tableColumn id="5" xr3:uid="{00000000-0010-0000-0200-000005000000}" name="цена мат" dataDxfId="20"/>
    <tableColumn id="6" xr3:uid="{00000000-0010-0000-0200-000006000000}" name="Ст-ть мат" dataDxfId="19"/>
    <tableColumn id="7" xr3:uid="{00000000-0010-0000-0200-000007000000}" name="Цена ПКИ" dataDxfId="18"/>
    <tableColumn id="8" xr3:uid="{00000000-0010-0000-0200-000008000000}" name="Ст-ть ПКИ" dataDxfId="17"/>
    <tableColumn id="9" xr3:uid="{00000000-0010-0000-0200-000009000000}" name="Цена пол" dataDxfId="16"/>
    <tableColumn id="10" xr3:uid="{00000000-0010-0000-0200-00000A000000}" name="Ст-ть пол" dataDxfId="15"/>
    <tableColumn id="11" xr3:uid="{00000000-0010-0000-0200-00000B000000}" name="Цена изд" dataDxfId="14"/>
    <tableColumn id="12" xr3:uid="{00000000-0010-0000-0200-00000C000000}" name="ИТОГО" dataDxfId="1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Таблица4" displayName="Таблица4" ref="A1:J364" totalsRowShown="0" headerRowDxfId="12" dataDxfId="10" headerRowBorderDxfId="11" dataCellStyle="Вычисление">
  <autoFilter ref="A1:J364" xr:uid="{00000000-0009-0000-0100-000004000000}"/>
  <sortState xmlns:xlrd2="http://schemas.microsoft.com/office/spreadsheetml/2017/richdata2" ref="A161:J366">
    <sortCondition descending="1" ref="H1:H366"/>
  </sortState>
  <tableColumns count="10">
    <tableColumn id="1" xr3:uid="{00000000-0010-0000-0300-000001000000}" name="Конструкторский код"/>
    <tableColumn id="2" xr3:uid="{00000000-0010-0000-0300-000002000000}" name="Код дет/мат" dataDxfId="9" dataCellStyle="Вычисление"/>
    <tableColumn id="3" xr3:uid="{00000000-0010-0000-0300-000003000000}" name="Наименование" dataDxfId="8" dataCellStyle="Вычисление"/>
    <tableColumn id="4" xr3:uid="{00000000-0010-0000-0300-000004000000}" name="Ед. изм." dataDxfId="7" dataCellStyle="Вычисление"/>
    <tableColumn id="5" xr3:uid="{00000000-0010-0000-0300-000005000000}" name="Норма" dataDxfId="6" dataCellStyle="Вычисление"/>
    <tableColumn id="6" xr3:uid="{00000000-0010-0000-0300-000006000000}" name="Цена" dataDxfId="5" dataCellStyle="Вычисление"/>
    <tableColumn id="7" xr3:uid="{00000000-0010-0000-0300-000007000000}" name="Материалы" dataDxfId="4" dataCellStyle="Вычисление"/>
    <tableColumn id="8" xr3:uid="{00000000-0010-0000-0300-000008000000}" name="ПКИ" dataDxfId="3" dataCellStyle="Вычисление"/>
    <tableColumn id="9" xr3:uid="{00000000-0010-0000-0300-000009000000}" name="Полуфабрикаты" dataDxfId="2" dataCellStyle="Вычисление"/>
    <tableColumn id="10" xr3:uid="{00000000-0010-0000-0300-00000A000000}" name="СТОИМОСТЬ" dataDxfId="1" dataCellStyle="Вычисление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Таблица5" displayName="Таблица5" ref="A1:B3" totalsRowShown="0">
  <autoFilter ref="A1:B3" xr:uid="{00000000-0009-0000-0100-000005000000}"/>
  <tableColumns count="2">
    <tableColumn id="1" xr3:uid="{00000000-0010-0000-0400-000001000000}" name="Конструкторский код"/>
    <tableColumn id="2" xr3:uid="{00000000-0010-0000-0400-000002000000}" name="Стоимость" dataDxfId="0">
      <calculatedColumnFormula array="1">SUMIF(Таблица4[Конструкторский код],A2,Таблица4[СТОИМОСТЬ])</calculatedColumnFormula>
    </tableColumn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1"/>
  <sheetViews>
    <sheetView tabSelected="1" topLeftCell="A7" zoomScale="110" zoomScaleNormal="110" workbookViewId="0">
      <selection activeCell="E8" sqref="E8"/>
    </sheetView>
  </sheetViews>
  <sheetFormatPr defaultRowHeight="15" x14ac:dyDescent="0.25"/>
  <cols>
    <col min="1" max="1" width="10.5703125" style="3" customWidth="1"/>
    <col min="2" max="2" width="27.5703125" style="9" customWidth="1"/>
    <col min="3" max="3" width="10.28515625" style="7" customWidth="1"/>
    <col min="4" max="4" width="11.28515625" style="7" customWidth="1"/>
    <col min="5" max="5" width="8.85546875" style="4" customWidth="1"/>
    <col min="6" max="6" width="5.85546875" style="1" customWidth="1"/>
    <col min="7" max="7" width="11.42578125" style="1" customWidth="1"/>
    <col min="8" max="8" width="19.5703125" style="7" hidden="1" customWidth="1"/>
    <col min="9" max="9" width="5.42578125" style="7" customWidth="1"/>
    <col min="10" max="10" width="10.85546875" style="1" customWidth="1"/>
    <col min="11" max="11" width="11" style="1" customWidth="1"/>
    <col min="12" max="12" width="14.140625" style="56" bestFit="1" customWidth="1"/>
    <col min="13" max="13" width="18.7109375" style="4" bestFit="1" customWidth="1"/>
  </cols>
  <sheetData>
    <row r="1" spans="1:13" x14ac:dyDescent="0.25">
      <c r="A1" s="3" t="s">
        <v>0</v>
      </c>
      <c r="B1" s="35" t="s">
        <v>1078</v>
      </c>
      <c r="C1" s="36" t="s">
        <v>1116</v>
      </c>
      <c r="D1" s="36" t="s">
        <v>1117</v>
      </c>
      <c r="E1" s="1" t="s">
        <v>1</v>
      </c>
      <c r="F1" s="1" t="s">
        <v>815</v>
      </c>
      <c r="G1" s="1" t="s">
        <v>1122</v>
      </c>
      <c r="H1" s="4" t="s">
        <v>55</v>
      </c>
      <c r="I1" s="1" t="s">
        <v>2</v>
      </c>
      <c r="J1" s="1" t="s">
        <v>140</v>
      </c>
      <c r="K1" s="7" t="s">
        <v>139</v>
      </c>
      <c r="L1" s="56" t="s">
        <v>1568</v>
      </c>
      <c r="M1" s="18" t="s">
        <v>1567</v>
      </c>
    </row>
    <row r="2" spans="1:13" x14ac:dyDescent="0.25">
      <c r="A2" s="3" t="s">
        <v>21</v>
      </c>
      <c r="B2" s="35" t="s">
        <v>1077</v>
      </c>
      <c r="C2" s="36" t="s">
        <v>1569</v>
      </c>
      <c r="D2" s="36" t="s">
        <v>1570</v>
      </c>
      <c r="E2" s="1" t="s">
        <v>6</v>
      </c>
      <c r="G2" s="2">
        <v>44470</v>
      </c>
      <c r="H2" s="4">
        <f>YEAR(Таблица1[[#This Row],[Д. Откр]])</f>
        <v>2021</v>
      </c>
      <c r="I2" s="1">
        <v>1</v>
      </c>
      <c r="J2" s="2">
        <v>44396</v>
      </c>
      <c r="K2" s="7">
        <f>SUMIF(Таблица3[Заказ],Таблица1[[#This Row],[№ заказа]],Таблица3[ИТОГО])</f>
        <v>14694.881613278994</v>
      </c>
    </row>
    <row r="3" spans="1:13" x14ac:dyDescent="0.25">
      <c r="A3" s="3" t="s">
        <v>26</v>
      </c>
      <c r="B3" s="35" t="s">
        <v>1079</v>
      </c>
      <c r="C3" s="36" t="s">
        <v>1571</v>
      </c>
      <c r="D3" s="36" t="s">
        <v>1572</v>
      </c>
      <c r="E3" s="1" t="s">
        <v>6</v>
      </c>
      <c r="G3" s="2">
        <v>44470</v>
      </c>
      <c r="H3" s="4">
        <f>YEAR(Таблица1[[#This Row],[Д. Откр]])</f>
        <v>2021</v>
      </c>
      <c r="I3" s="1">
        <v>1</v>
      </c>
      <c r="J3" s="2">
        <v>44460</v>
      </c>
      <c r="K3" s="7">
        <f>SUMIF(Таблица3[Заказ],Таблица1[[#This Row],[№ заказа]],Таблица3[ИТОГО])</f>
        <v>16384.613190641998</v>
      </c>
    </row>
    <row r="4" spans="1:13" x14ac:dyDescent="0.25">
      <c r="A4" s="3" t="s">
        <v>27</v>
      </c>
      <c r="B4" s="35" t="s">
        <v>1091</v>
      </c>
      <c r="C4" s="36" t="s">
        <v>1573</v>
      </c>
      <c r="D4" s="36" t="s">
        <v>1574</v>
      </c>
      <c r="E4" s="1" t="s">
        <v>8</v>
      </c>
      <c r="G4" s="2">
        <v>44470</v>
      </c>
      <c r="H4" s="4">
        <f>YEAR(Таблица1[[#This Row],[Д. Откр]])</f>
        <v>2021</v>
      </c>
      <c r="I4" s="1">
        <v>10</v>
      </c>
      <c r="J4" s="2">
        <v>44440</v>
      </c>
      <c r="K4" s="7">
        <f>SUMIF(Таблица3[Заказ],Таблица1[[#This Row],[№ заказа]],Таблица3[ИТОГО])</f>
        <v>62583.968237192013</v>
      </c>
    </row>
    <row r="5" spans="1:13" x14ac:dyDescent="0.25">
      <c r="A5" s="3" t="s">
        <v>22</v>
      </c>
      <c r="B5" s="35" t="s">
        <v>1080</v>
      </c>
      <c r="C5" s="36" t="s">
        <v>1575</v>
      </c>
      <c r="D5" s="36" t="s">
        <v>1576</v>
      </c>
      <c r="E5" s="1" t="s">
        <v>8</v>
      </c>
      <c r="G5" s="2">
        <v>44462</v>
      </c>
      <c r="H5" s="4">
        <f>YEAR(Таблица1[[#This Row],[Д. Откр]])</f>
        <v>2021</v>
      </c>
      <c r="I5" s="1">
        <v>2</v>
      </c>
      <c r="J5" s="2">
        <v>44413</v>
      </c>
      <c r="K5" s="7">
        <f>SUMIF(Таблица3[Заказ],Таблица1[[#This Row],[№ заказа]],Таблица3[ИТОГО])</f>
        <v>10398.374071628001</v>
      </c>
    </row>
    <row r="6" spans="1:13" x14ac:dyDescent="0.25">
      <c r="A6" s="3" t="s">
        <v>25</v>
      </c>
      <c r="B6" s="35" t="s">
        <v>1080</v>
      </c>
      <c r="C6" s="36" t="s">
        <v>1575</v>
      </c>
      <c r="D6" s="36" t="s">
        <v>1576</v>
      </c>
      <c r="E6" s="1" t="s">
        <v>6</v>
      </c>
      <c r="F6" s="1" t="s">
        <v>816</v>
      </c>
      <c r="G6" s="2">
        <v>44455</v>
      </c>
      <c r="H6" s="4">
        <f>YEAR(Таблица1[[#This Row],[Д. Откр]])</f>
        <v>2021</v>
      </c>
      <c r="I6" s="1">
        <v>8</v>
      </c>
      <c r="J6" s="2">
        <v>44420</v>
      </c>
      <c r="K6" s="7">
        <f>SUMIF(Таблица3[Заказ],Таблица1[[#This Row],[№ заказа]],Таблица3[ИТОГО])</f>
        <v>68498.414139289001</v>
      </c>
    </row>
    <row r="7" spans="1:13" x14ac:dyDescent="0.25">
      <c r="A7" s="3" t="s">
        <v>24</v>
      </c>
      <c r="B7" s="35" t="s">
        <v>1081</v>
      </c>
      <c r="C7" s="36" t="s">
        <v>1577</v>
      </c>
      <c r="D7" s="36" t="s">
        <v>1578</v>
      </c>
      <c r="E7" s="1" t="s">
        <v>8</v>
      </c>
      <c r="G7" s="2">
        <v>44431</v>
      </c>
      <c r="H7" s="4">
        <f>YEAR(Таблица1[[#This Row],[Д. Откр]])</f>
        <v>2021</v>
      </c>
      <c r="I7" s="1">
        <v>1</v>
      </c>
      <c r="J7" s="2">
        <v>44420</v>
      </c>
      <c r="K7" s="7">
        <f>SUMIF(Таблица3[Заказ],Таблица1[[#This Row],[№ заказа]],Таблица3[ИТОГО])</f>
        <v>2252.642842833</v>
      </c>
    </row>
    <row r="8" spans="1:13" x14ac:dyDescent="0.25">
      <c r="A8" s="3" t="s">
        <v>4</v>
      </c>
      <c r="B8" s="35" t="s">
        <v>1089</v>
      </c>
      <c r="C8" s="36" t="s">
        <v>1579</v>
      </c>
      <c r="D8" s="36" t="s">
        <v>1580</v>
      </c>
      <c r="E8" s="1" t="s">
        <v>3</v>
      </c>
      <c r="G8" s="2">
        <v>44427</v>
      </c>
      <c r="H8" s="4">
        <f>YEAR(Таблица1[[#This Row],[Д. Откр]])</f>
        <v>2021</v>
      </c>
      <c r="I8" s="1">
        <v>1</v>
      </c>
      <c r="J8" s="2">
        <v>44404</v>
      </c>
      <c r="K8" s="7">
        <f>SUMIF(Таблица3[Заказ],Таблица1[[#This Row],[№ заказа]],Таблица3[ИТОГО])</f>
        <v>2452.1823489889998</v>
      </c>
    </row>
    <row r="9" spans="1:13" x14ac:dyDescent="0.25">
      <c r="A9" s="3" t="s">
        <v>11</v>
      </c>
      <c r="B9" s="35" t="s">
        <v>1089</v>
      </c>
      <c r="C9" s="36" t="s">
        <v>1579</v>
      </c>
      <c r="D9" s="36" t="s">
        <v>1580</v>
      </c>
      <c r="E9" s="1" t="s">
        <v>3</v>
      </c>
      <c r="G9" s="2">
        <v>44425</v>
      </c>
      <c r="H9" s="4">
        <f>YEAR(Таблица1[[#This Row],[Д. Откр]])</f>
        <v>2021</v>
      </c>
      <c r="I9" s="1">
        <v>1</v>
      </c>
      <c r="J9" s="2">
        <v>44404</v>
      </c>
      <c r="K9" s="7">
        <f>SUMIF(Таблица3[Заказ],Таблица1[[#This Row],[№ заказа]],Таблица3[ИТОГО])</f>
        <v>2473.2423489889998</v>
      </c>
    </row>
    <row r="10" spans="1:13" x14ac:dyDescent="0.25">
      <c r="A10" s="3" t="s">
        <v>7</v>
      </c>
      <c r="B10" s="35" t="s">
        <v>1082</v>
      </c>
      <c r="C10" s="36" t="s">
        <v>1581</v>
      </c>
      <c r="D10" s="36" t="s">
        <v>1582</v>
      </c>
      <c r="E10" s="1" t="s">
        <v>8</v>
      </c>
      <c r="F10" s="1" t="s">
        <v>817</v>
      </c>
      <c r="G10" s="2">
        <v>44417</v>
      </c>
      <c r="H10" s="4">
        <f>YEAR(Таблица1[[#This Row],[Д. Откр]])</f>
        <v>2021</v>
      </c>
      <c r="I10" s="1">
        <v>8</v>
      </c>
      <c r="J10" s="2">
        <v>44242</v>
      </c>
      <c r="K10" s="7">
        <f>SUMIF(Таблица3[Заказ],Таблица1[[#This Row],[№ заказа]],Таблица3[ИТОГО])</f>
        <v>43341.585695772999</v>
      </c>
    </row>
    <row r="11" spans="1:13" x14ac:dyDescent="0.25">
      <c r="A11" s="3" t="s">
        <v>9</v>
      </c>
      <c r="B11" s="35" t="s">
        <v>1082</v>
      </c>
      <c r="C11" s="36" t="s">
        <v>1581</v>
      </c>
      <c r="D11" s="36" t="s">
        <v>1582</v>
      </c>
      <c r="E11" s="1" t="s">
        <v>8</v>
      </c>
      <c r="F11" s="1" t="s">
        <v>817</v>
      </c>
      <c r="G11" s="2">
        <v>44413</v>
      </c>
      <c r="H11" s="4">
        <f>YEAR(Таблица1[[#This Row],[Д. Откр]])</f>
        <v>2021</v>
      </c>
      <c r="I11" s="1">
        <v>10</v>
      </c>
      <c r="J11" s="2">
        <v>44242</v>
      </c>
      <c r="K11" s="7">
        <f>SUMIF(Таблица3[Заказ],Таблица1[[#This Row],[№ заказа]],Таблица3[ИТОГО])</f>
        <v>55084.329107957004</v>
      </c>
    </row>
    <row r="12" spans="1:13" x14ac:dyDescent="0.25">
      <c r="A12" s="3" t="s">
        <v>23</v>
      </c>
      <c r="B12" s="35" t="s">
        <v>1082</v>
      </c>
      <c r="C12" s="36" t="s">
        <v>1581</v>
      </c>
      <c r="D12" s="36" t="s">
        <v>1582</v>
      </c>
      <c r="E12" s="1" t="s">
        <v>8</v>
      </c>
      <c r="F12" s="1" t="s">
        <v>817</v>
      </c>
      <c r="G12" s="2">
        <v>44413</v>
      </c>
      <c r="H12" s="4">
        <f>YEAR(Таблица1[[#This Row],[Д. Откр]])</f>
        <v>2021</v>
      </c>
      <c r="I12" s="1">
        <v>8</v>
      </c>
      <c r="J12" s="2">
        <v>44242</v>
      </c>
      <c r="K12" s="7">
        <f>SUMIF(Таблица3[Заказ],Таблица1[[#This Row],[№ заказа]],Таблица3[ИТОГО])</f>
        <v>43341.585695772999</v>
      </c>
    </row>
    <row r="13" spans="1:13" x14ac:dyDescent="0.25">
      <c r="A13" s="3" t="s">
        <v>20</v>
      </c>
      <c r="B13" s="35" t="s">
        <v>1083</v>
      </c>
      <c r="C13" s="36" t="s">
        <v>1583</v>
      </c>
      <c r="D13" s="36" t="s">
        <v>1584</v>
      </c>
      <c r="E13" s="1" t="s">
        <v>3</v>
      </c>
      <c r="G13" s="2">
        <v>44391</v>
      </c>
      <c r="H13" s="4">
        <f>YEAR(Таблица1[[#This Row],[Д. Откр]])</f>
        <v>2021</v>
      </c>
      <c r="I13" s="1">
        <v>2</v>
      </c>
      <c r="K13" s="7">
        <f>SUMIF(Таблица3[Заказ],Таблица1[[#This Row],[№ заказа]],Таблица3[ИТОГО])</f>
        <v>0</v>
      </c>
    </row>
    <row r="14" spans="1:13" x14ac:dyDescent="0.25">
      <c r="A14" s="3" t="s">
        <v>14</v>
      </c>
      <c r="B14" s="35" t="s">
        <v>1087</v>
      </c>
      <c r="C14" s="36" t="s">
        <v>1585</v>
      </c>
      <c r="D14" s="36" t="s">
        <v>1586</v>
      </c>
      <c r="E14" s="1" t="s">
        <v>8</v>
      </c>
      <c r="G14" s="2">
        <v>44384</v>
      </c>
      <c r="H14" s="4">
        <f>YEAR(Таблица1[[#This Row],[Д. Откр]])</f>
        <v>2021</v>
      </c>
      <c r="I14" s="1">
        <v>6</v>
      </c>
      <c r="J14" s="2">
        <v>44323</v>
      </c>
      <c r="K14" s="7">
        <f>SUMIF(Таблица3[Заказ],Таблица1[[#This Row],[№ заказа]],Таблица3[ИТОГО])</f>
        <v>28526.831000000006</v>
      </c>
      <c r="L14" s="56">
        <v>44440</v>
      </c>
      <c r="M14" s="37">
        <v>46184.98</v>
      </c>
    </row>
    <row r="15" spans="1:13" x14ac:dyDescent="0.25">
      <c r="A15" s="3" t="s">
        <v>16</v>
      </c>
      <c r="B15" s="35" t="s">
        <v>1085</v>
      </c>
      <c r="C15" s="36" t="s">
        <v>1587</v>
      </c>
      <c r="D15" s="36" t="s">
        <v>1588</v>
      </c>
      <c r="E15" s="1" t="s">
        <v>6</v>
      </c>
      <c r="F15" s="1" t="s">
        <v>816</v>
      </c>
      <c r="G15" s="2">
        <v>44379</v>
      </c>
      <c r="H15" s="4">
        <f>YEAR(Таблица1[[#This Row],[Д. Откр]])</f>
        <v>2021</v>
      </c>
      <c r="I15" s="1">
        <v>3</v>
      </c>
      <c r="J15" s="2">
        <v>44342</v>
      </c>
      <c r="K15" s="7">
        <f>SUMIF(Таблица3[Заказ],Таблица1[[#This Row],[№ заказа]],Таблица3[ИТОГО])</f>
        <v>34247.416310925</v>
      </c>
    </row>
    <row r="16" spans="1:13" x14ac:dyDescent="0.25">
      <c r="A16" s="3" t="s">
        <v>19</v>
      </c>
      <c r="B16" s="35" t="s">
        <v>1083</v>
      </c>
      <c r="C16" s="36" t="s">
        <v>1583</v>
      </c>
      <c r="D16" s="36" t="s">
        <v>1584</v>
      </c>
      <c r="E16" s="1" t="s">
        <v>3</v>
      </c>
      <c r="G16" s="2">
        <v>44378</v>
      </c>
      <c r="H16" s="4">
        <f>YEAR(Таблица1[[#This Row],[Д. Откр]])</f>
        <v>2021</v>
      </c>
      <c r="I16" s="1">
        <v>2</v>
      </c>
      <c r="K16" s="7">
        <f>SUMIF(Таблица3[Заказ],Таблица1[[#This Row],[№ заказа]],Таблица3[ИТОГО])</f>
        <v>0</v>
      </c>
    </row>
    <row r="17" spans="1:13" x14ac:dyDescent="0.25">
      <c r="A17" s="3" t="s">
        <v>13</v>
      </c>
      <c r="B17" s="35" t="s">
        <v>1087</v>
      </c>
      <c r="C17" s="36" t="s">
        <v>1585</v>
      </c>
      <c r="D17" s="36" t="s">
        <v>1586</v>
      </c>
      <c r="E17" s="1" t="s">
        <v>8</v>
      </c>
      <c r="G17" s="2">
        <v>44376</v>
      </c>
      <c r="H17" s="4">
        <f>YEAR(Таблица1[[#This Row],[Д. Откр]])</f>
        <v>2021</v>
      </c>
      <c r="I17" s="1">
        <v>6</v>
      </c>
      <c r="J17" s="2">
        <v>44316</v>
      </c>
      <c r="K17" s="7">
        <f>SUMIF(Таблица3[Заказ],Таблица1[[#This Row],[№ заказа]],Таблица3[ИТОГО])</f>
        <v>29197.185638027997</v>
      </c>
      <c r="L17" s="56">
        <v>44440</v>
      </c>
      <c r="M17" s="37">
        <v>41600.019999999997</v>
      </c>
    </row>
    <row r="18" spans="1:13" x14ac:dyDescent="0.25">
      <c r="A18" s="3" t="s">
        <v>18</v>
      </c>
      <c r="B18" s="35" t="s">
        <v>1083</v>
      </c>
      <c r="C18" s="36" t="s">
        <v>1583</v>
      </c>
      <c r="D18" s="36" t="s">
        <v>1584</v>
      </c>
      <c r="E18" s="1" t="s">
        <v>3</v>
      </c>
      <c r="G18" s="2">
        <v>44369</v>
      </c>
      <c r="H18" s="4">
        <f>YEAR(Таблица1[[#This Row],[Д. Откр]])</f>
        <v>2021</v>
      </c>
      <c r="I18" s="1">
        <v>2</v>
      </c>
      <c r="K18" s="7">
        <f>SUMIF(Таблица3[Заказ],Таблица1[[#This Row],[№ заказа]],Таблица3[ИТОГО])</f>
        <v>0</v>
      </c>
    </row>
    <row r="19" spans="1:13" x14ac:dyDescent="0.25">
      <c r="A19" s="3" t="s">
        <v>17</v>
      </c>
      <c r="B19" s="35" t="s">
        <v>1084</v>
      </c>
      <c r="C19" s="36" t="s">
        <v>1589</v>
      </c>
      <c r="D19" s="36" t="s">
        <v>1590</v>
      </c>
      <c r="E19" s="1" t="s">
        <v>8</v>
      </c>
      <c r="F19" s="1" t="s">
        <v>818</v>
      </c>
      <c r="G19" s="2">
        <v>44365</v>
      </c>
      <c r="H19" s="4">
        <f>YEAR(Таблица1[[#This Row],[Д. Откр]])</f>
        <v>2021</v>
      </c>
      <c r="I19" s="1">
        <v>6</v>
      </c>
      <c r="J19" s="2">
        <v>44376</v>
      </c>
      <c r="K19" s="7">
        <f>SUMIF(Таблица3[Заказ],Таблица1[[#This Row],[№ заказа]],Таблица3[ИТОГО])</f>
        <v>19539.124951688998</v>
      </c>
    </row>
    <row r="20" spans="1:13" x14ac:dyDescent="0.25">
      <c r="A20" s="3" t="s">
        <v>15</v>
      </c>
      <c r="B20" s="35" t="s">
        <v>1086</v>
      </c>
      <c r="C20" s="36" t="s">
        <v>1591</v>
      </c>
      <c r="D20" s="36" t="s">
        <v>1592</v>
      </c>
      <c r="E20" s="1" t="s">
        <v>3</v>
      </c>
      <c r="G20" s="2">
        <v>44357</v>
      </c>
      <c r="H20" s="4">
        <f>YEAR(Таблица1[[#This Row],[Д. Откр]])</f>
        <v>2021</v>
      </c>
      <c r="I20" s="1">
        <v>1</v>
      </c>
      <c r="K20" s="7">
        <f>SUMIF(Таблица3[Заказ],Таблица1[[#This Row],[№ заказа]],Таблица3[ИТОГО])</f>
        <v>0</v>
      </c>
    </row>
    <row r="21" spans="1:13" x14ac:dyDescent="0.25">
      <c r="A21" s="3" t="s">
        <v>5</v>
      </c>
      <c r="B21" s="35" t="s">
        <v>1090</v>
      </c>
      <c r="C21" s="36" t="s">
        <v>1593</v>
      </c>
      <c r="D21" s="36" t="s">
        <v>1594</v>
      </c>
      <c r="E21" s="1" t="s">
        <v>6</v>
      </c>
      <c r="F21" s="1" t="s">
        <v>816</v>
      </c>
      <c r="G21" s="2">
        <v>44348</v>
      </c>
      <c r="H21" s="4">
        <f>YEAR(Таблица1[[#This Row],[Д. Откр]])</f>
        <v>2021</v>
      </c>
      <c r="I21" s="1">
        <v>18</v>
      </c>
      <c r="J21" s="2">
        <v>44307</v>
      </c>
      <c r="K21" s="7">
        <f>SUMIF(Таблица3[Заказ],Таблица1[[#This Row],[№ заказа]],Таблица3[ИТОГО])</f>
        <v>175506.37841566803</v>
      </c>
    </row>
    <row r="22" spans="1:13" x14ac:dyDescent="0.25">
      <c r="A22" s="3" t="s">
        <v>12</v>
      </c>
      <c r="B22" s="35" t="s">
        <v>1088</v>
      </c>
      <c r="C22" s="36" t="s">
        <v>1595</v>
      </c>
      <c r="D22" s="36" t="s">
        <v>1596</v>
      </c>
      <c r="E22" s="1" t="s">
        <v>8</v>
      </c>
      <c r="F22" s="1" t="s">
        <v>818</v>
      </c>
      <c r="G22" s="2">
        <v>44335</v>
      </c>
      <c r="H22" s="4">
        <f>YEAR(Таблица1[[#This Row],[Д. Откр]])</f>
        <v>2021</v>
      </c>
      <c r="I22" s="1">
        <v>6</v>
      </c>
      <c r="J22" s="2">
        <v>44281</v>
      </c>
      <c r="K22" s="7">
        <f>SUMIF(Таблица3[Заказ],Таблица1[[#This Row],[№ заказа]],Таблица3[ИТОГО])</f>
        <v>19539.124951688998</v>
      </c>
    </row>
    <row r="23" spans="1:13" x14ac:dyDescent="0.25">
      <c r="A23" s="3" t="s">
        <v>53</v>
      </c>
      <c r="B23" s="35" t="s">
        <v>1093</v>
      </c>
      <c r="C23" s="36" t="s">
        <v>1597</v>
      </c>
      <c r="D23" s="36" t="s">
        <v>1598</v>
      </c>
      <c r="E23" s="1" t="s">
        <v>6</v>
      </c>
      <c r="G23" s="2">
        <v>44302</v>
      </c>
      <c r="H23" s="4">
        <f>YEAR(Таблица1[[#This Row],[Д. Откр]])</f>
        <v>2021</v>
      </c>
      <c r="I23" s="1">
        <v>7</v>
      </c>
      <c r="J23" s="2">
        <v>44389</v>
      </c>
      <c r="K23" s="7">
        <f>SUMIF(Таблица3[Заказ],Таблица1[[#This Row],[№ заказа]],Таблица3[ИТОГО])</f>
        <v>51895.058150825003</v>
      </c>
    </row>
    <row r="24" spans="1:13" x14ac:dyDescent="0.25">
      <c r="A24" s="3" t="s">
        <v>10</v>
      </c>
      <c r="B24" s="35" t="s">
        <v>1087</v>
      </c>
      <c r="C24" s="36" t="s">
        <v>1585</v>
      </c>
      <c r="D24" s="36" t="s">
        <v>1586</v>
      </c>
      <c r="E24" s="1" t="s">
        <v>6</v>
      </c>
      <c r="G24" s="2">
        <v>44294</v>
      </c>
      <c r="H24" s="4">
        <f>YEAR(Таблица1[[#This Row],[Д. Откр]])</f>
        <v>2021</v>
      </c>
      <c r="I24" s="1">
        <v>19</v>
      </c>
      <c r="J24" s="2">
        <v>44337</v>
      </c>
      <c r="K24" s="7">
        <f>SUMIF(Таблица3[Заказ],Таблица1[[#This Row],[№ заказа]],Таблица3[ИТОГО])</f>
        <v>188480.36604346891</v>
      </c>
    </row>
    <row r="25" spans="1:13" x14ac:dyDescent="0.25">
      <c r="A25" s="3" t="s">
        <v>54</v>
      </c>
      <c r="B25" s="35" t="s">
        <v>1092</v>
      </c>
      <c r="C25" s="36" t="s">
        <v>1599</v>
      </c>
      <c r="D25" s="36" t="s">
        <v>1600</v>
      </c>
      <c r="E25" s="1" t="s">
        <v>3</v>
      </c>
      <c r="G25" s="2">
        <v>44280</v>
      </c>
      <c r="H25" s="4">
        <f>YEAR(Таблица1[[#This Row],[Д. Откр]])</f>
        <v>2021</v>
      </c>
      <c r="I25" s="1">
        <v>1</v>
      </c>
      <c r="J25" s="2">
        <v>44181</v>
      </c>
      <c r="K25" s="7">
        <f>SUMIF(Таблица3[Заказ],Таблица1[[#This Row],[№ заказа]],Таблица3[ИТОГО])</f>
        <v>1872.7814579450003</v>
      </c>
    </row>
    <row r="26" spans="1:13" x14ac:dyDescent="0.25">
      <c r="A26" s="3" t="s">
        <v>44</v>
      </c>
      <c r="B26" s="35" t="s">
        <v>1100</v>
      </c>
      <c r="C26" s="36" t="s">
        <v>1601</v>
      </c>
      <c r="D26" s="36" t="s">
        <v>1602</v>
      </c>
      <c r="E26" s="1" t="s">
        <v>6</v>
      </c>
      <c r="G26" s="2">
        <v>44265</v>
      </c>
      <c r="H26" s="4">
        <f>YEAR(Таблица1[[#This Row],[Д. Откр]])</f>
        <v>2021</v>
      </c>
      <c r="I26" s="1">
        <v>4</v>
      </c>
      <c r="K26" s="7">
        <f>SUMIF(Таблица3[Заказ],Таблица1[[#This Row],[№ заказа]],Таблица3[ИТОГО])</f>
        <v>0</v>
      </c>
    </row>
    <row r="27" spans="1:13" x14ac:dyDescent="0.25">
      <c r="A27" s="3" t="s">
        <v>45</v>
      </c>
      <c r="B27" s="35" t="s">
        <v>1099</v>
      </c>
      <c r="C27" s="36" t="s">
        <v>1603</v>
      </c>
      <c r="D27" s="36" t="s">
        <v>1604</v>
      </c>
      <c r="E27" s="1" t="s">
        <v>3</v>
      </c>
      <c r="G27" s="2">
        <v>44253</v>
      </c>
      <c r="H27" s="4">
        <f>YEAR(Таблица1[[#This Row],[Д. Откр]])</f>
        <v>2021</v>
      </c>
      <c r="I27" s="1">
        <v>1</v>
      </c>
      <c r="K27" s="7">
        <f>SUMIF(Таблица3[Заказ],Таблица1[[#This Row],[№ заказа]],Таблица3[ИТОГО])</f>
        <v>0</v>
      </c>
    </row>
    <row r="28" spans="1:13" x14ac:dyDescent="0.25">
      <c r="A28" s="3" t="s">
        <v>46</v>
      </c>
      <c r="B28" s="35" t="s">
        <v>1099</v>
      </c>
      <c r="C28" s="36" t="s">
        <v>1603</v>
      </c>
      <c r="D28" s="36" t="s">
        <v>1604</v>
      </c>
      <c r="E28" s="1" t="s">
        <v>3</v>
      </c>
      <c r="G28" s="2">
        <v>44253</v>
      </c>
      <c r="H28" s="4">
        <f>YEAR(Таблица1[[#This Row],[Д. Откр]])</f>
        <v>2021</v>
      </c>
      <c r="I28" s="1">
        <v>1</v>
      </c>
      <c r="K28" s="7">
        <f>SUMIF(Таблица3[Заказ],Таблица1[[#This Row],[№ заказа]],Таблица3[ИТОГО])</f>
        <v>0</v>
      </c>
    </row>
    <row r="29" spans="1:13" x14ac:dyDescent="0.25">
      <c r="A29" s="3" t="s">
        <v>42</v>
      </c>
      <c r="B29" s="35" t="s">
        <v>1100</v>
      </c>
      <c r="C29" s="36" t="s">
        <v>1601</v>
      </c>
      <c r="D29" s="36" t="s">
        <v>1602</v>
      </c>
      <c r="E29" s="1" t="s">
        <v>6</v>
      </c>
      <c r="G29" s="2">
        <v>44162</v>
      </c>
      <c r="H29" s="4">
        <f>YEAR(Таблица1[[#This Row],[Д. Откр]])</f>
        <v>2020</v>
      </c>
      <c r="I29" s="1">
        <v>4</v>
      </c>
      <c r="K29" s="7">
        <f>SUMIF(Таблица3[Заказ],Таблица1[[#This Row],[№ заказа]],Таблица3[ИТОГО])</f>
        <v>0</v>
      </c>
    </row>
    <row r="30" spans="1:13" x14ac:dyDescent="0.25">
      <c r="A30" s="3" t="s">
        <v>52</v>
      </c>
      <c r="B30" s="35" t="s">
        <v>1094</v>
      </c>
      <c r="C30" s="36" t="s">
        <v>1605</v>
      </c>
      <c r="D30" s="36" t="s">
        <v>1606</v>
      </c>
      <c r="E30" s="1" t="s">
        <v>6</v>
      </c>
      <c r="G30" s="2">
        <v>44133</v>
      </c>
      <c r="H30" s="4">
        <f>YEAR(Таблица1[[#This Row],[Д. Откр]])</f>
        <v>2020</v>
      </c>
      <c r="I30" s="1">
        <v>9</v>
      </c>
      <c r="J30" s="2">
        <v>44151</v>
      </c>
      <c r="K30" s="7">
        <f>SUMIF(Таблица3[Заказ],Таблица1[[#This Row],[№ заказа]],Таблица3[ИТОГО])</f>
        <v>68975.317073399012</v>
      </c>
    </row>
    <row r="31" spans="1:13" x14ac:dyDescent="0.25">
      <c r="A31" s="3" t="s">
        <v>49</v>
      </c>
      <c r="B31" s="35" t="s">
        <v>1093</v>
      </c>
      <c r="C31" s="36" t="s">
        <v>1597</v>
      </c>
      <c r="D31" s="36" t="s">
        <v>1598</v>
      </c>
      <c r="E31" s="1" t="s">
        <v>6</v>
      </c>
      <c r="G31" s="2">
        <v>44132</v>
      </c>
      <c r="H31" s="4">
        <f>YEAR(Таблица1[[#This Row],[Д. Откр]])</f>
        <v>2020</v>
      </c>
      <c r="I31" s="1">
        <v>17</v>
      </c>
      <c r="J31" s="2">
        <v>44041</v>
      </c>
      <c r="K31" s="7">
        <f>SUMIF(Таблица3[Заказ],Таблица1[[#This Row],[№ заказа]],Таблица3[ИТОГО])</f>
        <v>178464.64853267197</v>
      </c>
    </row>
    <row r="32" spans="1:13" x14ac:dyDescent="0.25">
      <c r="A32" s="3" t="s">
        <v>50</v>
      </c>
      <c r="B32" s="35" t="s">
        <v>1096</v>
      </c>
      <c r="C32" s="36" t="s">
        <v>1607</v>
      </c>
      <c r="D32" s="36" t="s">
        <v>1608</v>
      </c>
      <c r="E32" s="1" t="s">
        <v>6</v>
      </c>
      <c r="G32" s="2">
        <v>44132</v>
      </c>
      <c r="H32" s="4">
        <f>YEAR(Таблица1[[#This Row],[Д. Откр]])</f>
        <v>2020</v>
      </c>
      <c r="I32" s="1">
        <v>13</v>
      </c>
      <c r="J32" s="2">
        <v>44106</v>
      </c>
      <c r="K32" s="7">
        <f>SUMIF(Таблица3[Заказ],Таблица1[[#This Row],[№ заказа]],Таблица3[ИТОГО])</f>
        <v>103868.59786708908</v>
      </c>
    </row>
    <row r="33" spans="1:11" x14ac:dyDescent="0.25">
      <c r="A33" s="3" t="s">
        <v>51</v>
      </c>
      <c r="B33" s="35" t="s">
        <v>1095</v>
      </c>
      <c r="C33" s="36" t="s">
        <v>1609</v>
      </c>
      <c r="D33" s="36" t="s">
        <v>1610</v>
      </c>
      <c r="E33" s="1" t="s">
        <v>8</v>
      </c>
      <c r="G33" s="2">
        <v>44119</v>
      </c>
      <c r="H33" s="4">
        <f>YEAR(Таблица1[[#This Row],[Д. Откр]])</f>
        <v>2020</v>
      </c>
      <c r="I33" s="1">
        <v>8</v>
      </c>
      <c r="J33" s="2">
        <v>44074</v>
      </c>
      <c r="K33" s="7">
        <f>SUMIF(Таблица3[Заказ],Таблица1[[#This Row],[№ заказа]],Таблица3[ИТОГО])</f>
        <v>39829.015699363008</v>
      </c>
    </row>
    <row r="34" spans="1:11" x14ac:dyDescent="0.25">
      <c r="A34" s="3" t="s">
        <v>29</v>
      </c>
      <c r="B34" s="35" t="s">
        <v>1100</v>
      </c>
      <c r="C34" s="36" t="s">
        <v>1601</v>
      </c>
      <c r="D34" s="36" t="s">
        <v>1602</v>
      </c>
      <c r="E34" s="1" t="s">
        <v>3</v>
      </c>
      <c r="G34" s="2">
        <v>44071</v>
      </c>
      <c r="H34" s="4">
        <f>YEAR(Таблица1[[#This Row],[Д. Откр]])</f>
        <v>2020</v>
      </c>
      <c r="I34" s="1">
        <v>1</v>
      </c>
      <c r="K34" s="7">
        <f>SUMIF(Таблица3[Заказ],Таблица1[[#This Row],[№ заказа]],Таблица3[ИТОГО])</f>
        <v>0</v>
      </c>
    </row>
    <row r="35" spans="1:11" x14ac:dyDescent="0.25">
      <c r="A35" s="3" t="s">
        <v>47</v>
      </c>
      <c r="B35" s="35" t="s">
        <v>1098</v>
      </c>
      <c r="C35" s="36" t="s">
        <v>1611</v>
      </c>
      <c r="D35" s="36" t="s">
        <v>1612</v>
      </c>
      <c r="E35" s="1" t="s">
        <v>6</v>
      </c>
      <c r="G35" s="2">
        <v>44069</v>
      </c>
      <c r="H35" s="4">
        <f>YEAR(Таблица1[[#This Row],[Д. Откр]])</f>
        <v>2020</v>
      </c>
      <c r="I35" s="1">
        <v>2</v>
      </c>
      <c r="J35" s="2">
        <v>44069</v>
      </c>
      <c r="K35" s="7">
        <f>SUMIF(Таблица3[Заказ],Таблица1[[#This Row],[№ заказа]],Таблица3[ИТОГО])</f>
        <v>11281.126413349006</v>
      </c>
    </row>
    <row r="36" spans="1:11" x14ac:dyDescent="0.25">
      <c r="A36" s="3" t="s">
        <v>48</v>
      </c>
      <c r="B36" s="35" t="s">
        <v>1097</v>
      </c>
      <c r="C36" s="36" t="s">
        <v>1613</v>
      </c>
      <c r="D36" s="36" t="s">
        <v>1614</v>
      </c>
      <c r="E36" s="1" t="s">
        <v>3</v>
      </c>
      <c r="G36" s="2">
        <v>44064</v>
      </c>
      <c r="H36" s="4">
        <f>YEAR(Таблица1[[#This Row],[Д. Откр]])</f>
        <v>2020</v>
      </c>
      <c r="I36" s="1">
        <v>1</v>
      </c>
      <c r="J36" s="2">
        <v>44032</v>
      </c>
      <c r="K36" s="7">
        <f>SUMIF(Таблица3[Заказ],Таблица1[[#This Row],[№ заказа]],Таблица3[ИТОГО])</f>
        <v>1739.8263465069999</v>
      </c>
    </row>
    <row r="37" spans="1:11" x14ac:dyDescent="0.25">
      <c r="A37" s="3" t="s">
        <v>36</v>
      </c>
      <c r="B37" s="35" t="s">
        <v>1102</v>
      </c>
      <c r="C37" s="36" t="s">
        <v>1615</v>
      </c>
      <c r="D37" s="36" t="s">
        <v>1616</v>
      </c>
      <c r="E37" s="1" t="s">
        <v>3</v>
      </c>
      <c r="G37" s="2">
        <v>44063</v>
      </c>
      <c r="H37" s="4">
        <f>YEAR(Таблица1[[#This Row],[Д. Откр]])</f>
        <v>2020</v>
      </c>
      <c r="I37" s="1">
        <v>2</v>
      </c>
      <c r="K37" s="7">
        <f>SUMIF(Таблица3[Заказ],Таблица1[[#This Row],[№ заказа]],Таблица3[ИТОГО])</f>
        <v>0</v>
      </c>
    </row>
    <row r="38" spans="1:11" x14ac:dyDescent="0.25">
      <c r="A38" s="3" t="s">
        <v>28</v>
      </c>
      <c r="B38" s="35" t="s">
        <v>1104</v>
      </c>
      <c r="C38" s="36" t="s">
        <v>1617</v>
      </c>
      <c r="D38" s="36" t="s">
        <v>1618</v>
      </c>
      <c r="E38" s="1" t="s">
        <v>6</v>
      </c>
      <c r="G38" s="2">
        <v>44042</v>
      </c>
      <c r="H38" s="4">
        <f>YEAR(Таблица1[[#This Row],[Д. Откр]])</f>
        <v>2020</v>
      </c>
      <c r="I38" s="1">
        <v>1</v>
      </c>
      <c r="K38" s="7">
        <f>SUMIF(Таблица3[Заказ],Таблица1[[#This Row],[№ заказа]],Таблица3[ИТОГО])</f>
        <v>0</v>
      </c>
    </row>
    <row r="39" spans="1:11" x14ac:dyDescent="0.25">
      <c r="A39" s="3" t="s">
        <v>43</v>
      </c>
      <c r="B39" s="35" t="s">
        <v>1101</v>
      </c>
      <c r="C39" s="36" t="s">
        <v>1619</v>
      </c>
      <c r="D39" s="36" t="s">
        <v>1620</v>
      </c>
      <c r="E39" s="1" t="s">
        <v>3</v>
      </c>
      <c r="G39" s="2">
        <v>44041</v>
      </c>
      <c r="H39" s="4">
        <f>YEAR(Таблица1[[#This Row],[Д. Откр]])</f>
        <v>2020</v>
      </c>
      <c r="I39" s="1">
        <v>1</v>
      </c>
      <c r="K39" s="7">
        <f>SUMIF(Таблица3[Заказ],Таблица1[[#This Row],[№ заказа]],Таблица3[ИТОГО])</f>
        <v>0</v>
      </c>
    </row>
    <row r="40" spans="1:11" x14ac:dyDescent="0.25">
      <c r="A40" s="3" t="s">
        <v>37</v>
      </c>
      <c r="B40" s="35" t="s">
        <v>1083</v>
      </c>
      <c r="C40" s="36" t="s">
        <v>1583</v>
      </c>
      <c r="D40" s="36" t="s">
        <v>1584</v>
      </c>
      <c r="E40" s="1" t="s">
        <v>8</v>
      </c>
      <c r="G40" s="2">
        <v>44032</v>
      </c>
      <c r="H40" s="4">
        <f>YEAR(Таблица1[[#This Row],[Д. Откр]])</f>
        <v>2020</v>
      </c>
      <c r="I40" s="1">
        <v>2</v>
      </c>
      <c r="J40" s="2">
        <v>44022</v>
      </c>
      <c r="K40" s="7">
        <f>SUMIF(Таблица3[Заказ],Таблица1[[#This Row],[№ заказа]],Таблица3[ИТОГО])</f>
        <v>8139.2240867010023</v>
      </c>
    </row>
    <row r="41" spans="1:11" x14ac:dyDescent="0.25">
      <c r="A41" s="3" t="s">
        <v>38</v>
      </c>
      <c r="B41" s="35" t="s">
        <v>1083</v>
      </c>
      <c r="C41" s="36" t="s">
        <v>1583</v>
      </c>
      <c r="D41" s="36" t="s">
        <v>1584</v>
      </c>
      <c r="E41" s="1" t="s">
        <v>8</v>
      </c>
      <c r="G41" s="2">
        <v>44032</v>
      </c>
      <c r="H41" s="4">
        <f>YEAR(Таблица1[[#This Row],[Д. Откр]])</f>
        <v>2020</v>
      </c>
      <c r="I41" s="1">
        <v>3</v>
      </c>
      <c r="J41" s="2">
        <v>44022</v>
      </c>
      <c r="K41" s="7">
        <f>SUMIF(Таблица3[Заказ],Таблица1[[#This Row],[№ заказа]],Таблица3[ИТОГО])</f>
        <v>11734.392413494999</v>
      </c>
    </row>
    <row r="42" spans="1:11" x14ac:dyDescent="0.25">
      <c r="A42" s="3" t="s">
        <v>39</v>
      </c>
      <c r="B42" s="35" t="s">
        <v>1083</v>
      </c>
      <c r="C42" s="36" t="s">
        <v>1583</v>
      </c>
      <c r="D42" s="36" t="s">
        <v>1584</v>
      </c>
      <c r="E42" s="1" t="s">
        <v>8</v>
      </c>
      <c r="G42" s="2">
        <v>44032</v>
      </c>
      <c r="H42" s="4">
        <f>YEAR(Таблица1[[#This Row],[Д. Откр]])</f>
        <v>2020</v>
      </c>
      <c r="I42" s="1">
        <v>2</v>
      </c>
      <c r="J42" s="2">
        <v>44022</v>
      </c>
      <c r="K42" s="7">
        <f>SUMIF(Таблица3[Заказ],Таблица1[[#This Row],[№ заказа]],Таблица3[ИТОГО])</f>
        <v>8180.8040867010022</v>
      </c>
    </row>
    <row r="43" spans="1:11" x14ac:dyDescent="0.25">
      <c r="A43" s="3" t="s">
        <v>40</v>
      </c>
      <c r="B43" s="35" t="s">
        <v>1083</v>
      </c>
      <c r="C43" s="36" t="s">
        <v>1583</v>
      </c>
      <c r="D43" s="36" t="s">
        <v>1584</v>
      </c>
      <c r="E43" s="1" t="s">
        <v>8</v>
      </c>
      <c r="G43" s="2">
        <v>44032</v>
      </c>
      <c r="H43" s="4">
        <f>YEAR(Таблица1[[#This Row],[Д. Откр]])</f>
        <v>2020</v>
      </c>
      <c r="I43" s="1">
        <v>3</v>
      </c>
      <c r="J43" s="2">
        <v>44022</v>
      </c>
      <c r="K43" s="7">
        <f>SUMIF(Таблица3[Заказ],Таблица1[[#This Row],[№ заказа]],Таблица3[ИТОГО])</f>
        <v>11734.392413494999</v>
      </c>
    </row>
    <row r="44" spans="1:11" x14ac:dyDescent="0.25">
      <c r="A44" s="3" t="s">
        <v>41</v>
      </c>
      <c r="B44" s="35" t="s">
        <v>1101</v>
      </c>
      <c r="C44" s="36" t="s">
        <v>1619</v>
      </c>
      <c r="D44" s="36" t="s">
        <v>1620</v>
      </c>
      <c r="E44" s="1" t="s">
        <v>8</v>
      </c>
      <c r="G44" s="2">
        <v>43997</v>
      </c>
      <c r="H44" s="4">
        <f>YEAR(Таблица1[[#This Row],[Д. Откр]])</f>
        <v>2020</v>
      </c>
      <c r="I44" s="1">
        <v>3</v>
      </c>
      <c r="K44" s="7">
        <f>SUMIF(Таблица3[Заказ],Таблица1[[#This Row],[№ заказа]],Таблица3[ИТОГО])</f>
        <v>0</v>
      </c>
    </row>
    <row r="45" spans="1:11" x14ac:dyDescent="0.25">
      <c r="A45" s="3" t="s">
        <v>35</v>
      </c>
      <c r="B45" s="35" t="s">
        <v>1103</v>
      </c>
      <c r="C45" s="36" t="s">
        <v>1621</v>
      </c>
      <c r="D45" s="36" t="s">
        <v>1622</v>
      </c>
      <c r="E45" s="1" t="s">
        <v>6</v>
      </c>
      <c r="G45" s="2">
        <v>43942</v>
      </c>
      <c r="H45" s="4">
        <f>YEAR(Таблица1[[#This Row],[Д. Откр]])</f>
        <v>2020</v>
      </c>
      <c r="I45" s="1">
        <v>8</v>
      </c>
      <c r="J45" s="2">
        <v>43889</v>
      </c>
      <c r="K45" s="7">
        <f>SUMIF(Таблица3[Заказ],Таблица1[[#This Row],[№ заказа]],Таблица3[ИТОГО])</f>
        <v>51278.298681567008</v>
      </c>
    </row>
    <row r="46" spans="1:11" x14ac:dyDescent="0.25">
      <c r="A46" s="3" t="s">
        <v>34</v>
      </c>
      <c r="B46" s="35" t="s">
        <v>1105</v>
      </c>
      <c r="C46" s="36"/>
      <c r="D46" s="36"/>
      <c r="E46" s="1" t="s">
        <v>6</v>
      </c>
      <c r="G46" s="2">
        <v>43910</v>
      </c>
      <c r="H46" s="4">
        <f>YEAR(Таблица1[[#This Row],[Д. Откр]])</f>
        <v>2020</v>
      </c>
      <c r="I46" s="1">
        <v>5</v>
      </c>
      <c r="J46" s="2">
        <v>43882</v>
      </c>
      <c r="K46" s="7">
        <f>SUMIF(Таблица3[Заказ],Таблица1[[#This Row],[№ заказа]],Таблица3[ИТОГО])</f>
        <v>14805.042056751003</v>
      </c>
    </row>
    <row r="47" spans="1:11" x14ac:dyDescent="0.25">
      <c r="A47" s="3" t="s">
        <v>76</v>
      </c>
      <c r="B47" s="35" t="s">
        <v>1106</v>
      </c>
      <c r="C47" s="36" t="s">
        <v>1623</v>
      </c>
      <c r="D47" s="36" t="s">
        <v>1624</v>
      </c>
      <c r="E47" s="1" t="s">
        <v>6</v>
      </c>
      <c r="G47" s="2">
        <v>43882</v>
      </c>
      <c r="H47" s="4">
        <f>YEAR(Таблица1[[#This Row],[Д. Откр]])</f>
        <v>2020</v>
      </c>
      <c r="I47" s="1">
        <v>2</v>
      </c>
      <c r="K47" s="7">
        <f>SUMIF(Таблица3[Заказ],Таблица1[[#This Row],[№ заказа]],Таблица3[ИТОГО])</f>
        <v>0</v>
      </c>
    </row>
    <row r="48" spans="1:11" x14ac:dyDescent="0.25">
      <c r="A48" s="3" t="s">
        <v>30</v>
      </c>
      <c r="B48" s="35" t="s">
        <v>1083</v>
      </c>
      <c r="C48" s="36" t="s">
        <v>1583</v>
      </c>
      <c r="D48" s="36" t="s">
        <v>1584</v>
      </c>
      <c r="E48" s="1" t="s">
        <v>3</v>
      </c>
      <c r="G48" s="2">
        <v>43874</v>
      </c>
      <c r="H48" s="4">
        <f>YEAR(Таблица1[[#This Row],[Д. Откр]])</f>
        <v>2020</v>
      </c>
      <c r="I48" s="1">
        <v>1</v>
      </c>
      <c r="K48" s="7">
        <f>SUMIF(Таблица3[Заказ],Таблица1[[#This Row],[№ заказа]],Таблица3[ИТОГО])</f>
        <v>0</v>
      </c>
    </row>
    <row r="49" spans="1:11" x14ac:dyDescent="0.25">
      <c r="A49" s="3" t="s">
        <v>31</v>
      </c>
      <c r="B49" s="35" t="s">
        <v>1083</v>
      </c>
      <c r="C49" s="36" t="s">
        <v>1583</v>
      </c>
      <c r="D49" s="36" t="s">
        <v>1584</v>
      </c>
      <c r="E49" s="1" t="s">
        <v>3</v>
      </c>
      <c r="G49" s="2">
        <v>43874</v>
      </c>
      <c r="H49" s="4">
        <f>YEAR(Таблица1[[#This Row],[Д. Откр]])</f>
        <v>2020</v>
      </c>
      <c r="I49" s="1">
        <v>2</v>
      </c>
      <c r="K49" s="7">
        <f>SUMIF(Таблица3[Заказ],Таблица1[[#This Row],[№ заказа]],Таблица3[ИТОГО])</f>
        <v>0</v>
      </c>
    </row>
    <row r="50" spans="1:11" x14ac:dyDescent="0.25">
      <c r="A50" s="3" t="s">
        <v>32</v>
      </c>
      <c r="B50" s="35" t="s">
        <v>1083</v>
      </c>
      <c r="C50" s="36" t="s">
        <v>1583</v>
      </c>
      <c r="D50" s="36" t="s">
        <v>1584</v>
      </c>
      <c r="E50" s="1" t="s">
        <v>3</v>
      </c>
      <c r="G50" s="2">
        <v>43874</v>
      </c>
      <c r="H50" s="4">
        <f>YEAR(Таблица1[[#This Row],[Д. Откр]])</f>
        <v>2020</v>
      </c>
      <c r="I50" s="1">
        <v>2</v>
      </c>
      <c r="K50" s="7">
        <f>SUMIF(Таблица3[Заказ],Таблица1[[#This Row],[№ заказа]],Таблица3[ИТОГО])</f>
        <v>0</v>
      </c>
    </row>
    <row r="51" spans="1:11" x14ac:dyDescent="0.25">
      <c r="A51" s="3" t="s">
        <v>33</v>
      </c>
      <c r="B51" s="35" t="s">
        <v>1083</v>
      </c>
      <c r="C51" s="36" t="s">
        <v>1583</v>
      </c>
      <c r="D51" s="36" t="s">
        <v>1584</v>
      </c>
      <c r="E51" s="1" t="s">
        <v>3</v>
      </c>
      <c r="G51" s="2">
        <v>43874</v>
      </c>
      <c r="H51" s="4">
        <f>YEAR(Таблица1[[#This Row],[Д. Откр]])</f>
        <v>2020</v>
      </c>
      <c r="I51" s="1">
        <v>2</v>
      </c>
      <c r="K51" s="7">
        <f>SUMIF(Таблица3[Заказ],Таблица1[[#This Row],[№ заказа]],Таблица3[ИТОГО])</f>
        <v>0</v>
      </c>
    </row>
    <row r="52" spans="1:11" x14ac:dyDescent="0.25">
      <c r="A52" s="3" t="s">
        <v>72</v>
      </c>
      <c r="B52" s="35" t="s">
        <v>1108</v>
      </c>
      <c r="C52" s="36" t="s">
        <v>1625</v>
      </c>
      <c r="D52" s="36" t="s">
        <v>1626</v>
      </c>
      <c r="E52" s="1" t="s">
        <v>6</v>
      </c>
      <c r="G52" s="2">
        <v>43791</v>
      </c>
      <c r="H52" s="4">
        <f>YEAR(Таблица1[[#This Row],[Д. Откр]])</f>
        <v>2019</v>
      </c>
      <c r="I52" s="1">
        <v>9</v>
      </c>
      <c r="J52" s="2">
        <v>43773</v>
      </c>
      <c r="K52" s="7">
        <f>SUMIF(Таблица3[Заказ],Таблица1[[#This Row],[№ заказа]],Таблица3[ИТОГО])</f>
        <v>75980.637157790057</v>
      </c>
    </row>
    <row r="53" spans="1:11" x14ac:dyDescent="0.25">
      <c r="A53" s="3" t="s">
        <v>75</v>
      </c>
      <c r="B53" s="35" t="s">
        <v>1107</v>
      </c>
      <c r="C53" s="36" t="s">
        <v>1627</v>
      </c>
      <c r="D53" s="36" t="s">
        <v>1628</v>
      </c>
      <c r="E53" s="1" t="s">
        <v>3</v>
      </c>
      <c r="G53" s="2">
        <v>43789</v>
      </c>
      <c r="H53" s="4">
        <f>YEAR(Таблица1[[#This Row],[Д. Откр]])</f>
        <v>2019</v>
      </c>
      <c r="I53" s="1">
        <v>2</v>
      </c>
      <c r="K53" s="7">
        <f>SUMIF(Таблица3[Заказ],Таблица1[[#This Row],[№ заказа]],Таблица3[ИТОГО])</f>
        <v>0</v>
      </c>
    </row>
    <row r="54" spans="1:11" x14ac:dyDescent="0.25">
      <c r="A54" s="3" t="s">
        <v>74</v>
      </c>
      <c r="B54" s="35"/>
      <c r="C54" s="36"/>
      <c r="D54" s="36"/>
      <c r="E54" s="1" t="s">
        <v>3</v>
      </c>
      <c r="G54" s="2">
        <v>43787</v>
      </c>
      <c r="H54" s="4">
        <f>YEAR(Таблица1[[#This Row],[Д. Откр]])</f>
        <v>2019</v>
      </c>
      <c r="I54" s="1">
        <v>2</v>
      </c>
      <c r="K54" s="7">
        <f>SUMIF(Таблица3[Заказ],Таблица1[[#This Row],[№ заказа]],Таблица3[ИТОГО])</f>
        <v>0</v>
      </c>
    </row>
    <row r="55" spans="1:11" x14ac:dyDescent="0.25">
      <c r="A55" s="3" t="s">
        <v>73</v>
      </c>
      <c r="B55" s="35" t="s">
        <v>1106</v>
      </c>
      <c r="C55" s="36" t="s">
        <v>1623</v>
      </c>
      <c r="D55" s="36" t="s">
        <v>1624</v>
      </c>
      <c r="E55" s="1" t="s">
        <v>6</v>
      </c>
      <c r="G55" s="2">
        <v>43770</v>
      </c>
      <c r="H55" s="4">
        <f>YEAR(Таблица1[[#This Row],[Д. Откр]])</f>
        <v>2019</v>
      </c>
      <c r="I55" s="1">
        <v>2</v>
      </c>
      <c r="K55" s="7">
        <f>SUMIF(Таблица3[Заказ],Таблица1[[#This Row],[№ заказа]],Таблица3[ИТОГО])</f>
        <v>0</v>
      </c>
    </row>
    <row r="56" spans="1:11" x14ac:dyDescent="0.25">
      <c r="A56" s="3" t="s">
        <v>70</v>
      </c>
      <c r="B56" s="35" t="s">
        <v>1110</v>
      </c>
      <c r="C56" s="36" t="s">
        <v>1629</v>
      </c>
      <c r="D56" s="36" t="s">
        <v>1630</v>
      </c>
      <c r="E56" s="1" t="s">
        <v>6</v>
      </c>
      <c r="G56" s="2">
        <v>43728</v>
      </c>
      <c r="H56" s="4">
        <f>YEAR(Таблица1[[#This Row],[Д. Откр]])</f>
        <v>2019</v>
      </c>
      <c r="I56" s="1">
        <v>2</v>
      </c>
      <c r="J56" s="2">
        <v>43745</v>
      </c>
      <c r="K56" s="7">
        <f>SUMIF(Таблица3[Заказ],Таблица1[[#This Row],[№ заказа]],Таблица3[ИТОГО])</f>
        <v>22461.947885043988</v>
      </c>
    </row>
    <row r="57" spans="1:11" x14ac:dyDescent="0.25">
      <c r="A57" s="3" t="s">
        <v>67</v>
      </c>
      <c r="B57" s="35" t="s">
        <v>1113</v>
      </c>
      <c r="C57" s="36" t="s">
        <v>1631</v>
      </c>
      <c r="D57" s="36" t="s">
        <v>1632</v>
      </c>
      <c r="E57" s="1" t="s">
        <v>6</v>
      </c>
      <c r="G57" s="2">
        <v>43726</v>
      </c>
      <c r="H57" s="4">
        <f>YEAR(Таблица1[[#This Row],[Д. Откр]])</f>
        <v>2019</v>
      </c>
      <c r="I57" s="1">
        <v>2</v>
      </c>
      <c r="K57" s="7">
        <f>SUMIF(Таблица3[Заказ],Таблица1[[#This Row],[№ заказа]],Таблица3[ИТОГО])</f>
        <v>0</v>
      </c>
    </row>
    <row r="58" spans="1:11" x14ac:dyDescent="0.25">
      <c r="A58" s="3" t="s">
        <v>68</v>
      </c>
      <c r="B58" s="35" t="s">
        <v>1112</v>
      </c>
      <c r="C58" s="36" t="s">
        <v>1633</v>
      </c>
      <c r="D58" s="36" t="s">
        <v>1634</v>
      </c>
      <c r="E58" s="1" t="s">
        <v>6</v>
      </c>
      <c r="G58" s="2">
        <v>43726</v>
      </c>
      <c r="H58" s="4">
        <f>YEAR(Таблица1[[#This Row],[Д. Откр]])</f>
        <v>2019</v>
      </c>
      <c r="I58" s="1">
        <v>2</v>
      </c>
      <c r="K58" s="7">
        <f>SUMIF(Таблица3[Заказ],Таблица1[[#This Row],[№ заказа]],Таблица3[ИТОГО])</f>
        <v>0</v>
      </c>
    </row>
    <row r="59" spans="1:11" x14ac:dyDescent="0.25">
      <c r="A59" s="3" t="s">
        <v>71</v>
      </c>
      <c r="B59" s="35" t="s">
        <v>1109</v>
      </c>
      <c r="C59" s="36" t="s">
        <v>1635</v>
      </c>
      <c r="D59" s="36" t="s">
        <v>1636</v>
      </c>
      <c r="E59" s="1" t="s">
        <v>3</v>
      </c>
      <c r="G59" s="2">
        <v>43712</v>
      </c>
      <c r="H59" s="4">
        <f>YEAR(Таблица1[[#This Row],[Д. Откр]])</f>
        <v>2019</v>
      </c>
      <c r="I59" s="1">
        <v>2</v>
      </c>
      <c r="K59" s="7">
        <f>SUMIF(Таблица3[Заказ],Таблица1[[#This Row],[№ заказа]],Таблица3[ИТОГО])</f>
        <v>0</v>
      </c>
    </row>
    <row r="60" spans="1:11" x14ac:dyDescent="0.25">
      <c r="A60" s="3" t="s">
        <v>93</v>
      </c>
      <c r="B60" s="35" t="s">
        <v>1077</v>
      </c>
      <c r="C60" s="36" t="s">
        <v>1569</v>
      </c>
      <c r="D60" s="36" t="s">
        <v>1570</v>
      </c>
      <c r="E60" s="1" t="s">
        <v>3</v>
      </c>
      <c r="G60" s="2">
        <v>43712</v>
      </c>
      <c r="H60" s="4">
        <f>YEAR(Таблица1[[#This Row],[Д. Откр]])</f>
        <v>2019</v>
      </c>
      <c r="I60" s="1">
        <v>1</v>
      </c>
      <c r="K60" s="7">
        <f>SUMIF(Таблица3[Заказ],Таблица1[[#This Row],[№ заказа]],Таблица3[ИТОГО])</f>
        <v>0</v>
      </c>
    </row>
    <row r="61" spans="1:11" x14ac:dyDescent="0.25">
      <c r="A61" s="3" t="s">
        <v>66</v>
      </c>
      <c r="B61" s="35" t="s">
        <v>1114</v>
      </c>
      <c r="C61" s="36" t="s">
        <v>1637</v>
      </c>
      <c r="D61" s="36" t="s">
        <v>1638</v>
      </c>
      <c r="E61" s="1" t="s">
        <v>6</v>
      </c>
      <c r="G61" s="2">
        <v>43678</v>
      </c>
      <c r="H61" s="4">
        <f>YEAR(Таблица1[[#This Row],[Д. Откр]])</f>
        <v>2019</v>
      </c>
      <c r="I61" s="1">
        <v>2</v>
      </c>
      <c r="K61" s="7">
        <f>SUMIF(Таблица3[Заказ],Таблица1[[#This Row],[№ заказа]],Таблица3[ИТОГО])</f>
        <v>0</v>
      </c>
    </row>
    <row r="62" spans="1:11" x14ac:dyDescent="0.25">
      <c r="A62" s="3" t="s">
        <v>69</v>
      </c>
      <c r="B62" s="35" t="s">
        <v>1111</v>
      </c>
      <c r="C62" s="36" t="s">
        <v>1639</v>
      </c>
      <c r="D62" s="36" t="s">
        <v>1640</v>
      </c>
      <c r="E62" s="1" t="s">
        <v>6</v>
      </c>
      <c r="G62" s="2">
        <v>43678</v>
      </c>
      <c r="H62" s="4">
        <f>YEAR(Таблица1[[#This Row],[Д. Откр]])</f>
        <v>2019</v>
      </c>
      <c r="I62" s="1">
        <v>2</v>
      </c>
      <c r="K62" s="7">
        <f>SUMIF(Таблица3[Заказ],Таблица1[[#This Row],[№ заказа]],Таблица3[ИТОГО])</f>
        <v>0</v>
      </c>
    </row>
    <row r="63" spans="1:11" x14ac:dyDescent="0.25">
      <c r="A63" s="3" t="s">
        <v>78</v>
      </c>
      <c r="B63" s="35"/>
      <c r="C63" s="36"/>
      <c r="D63" s="36"/>
      <c r="E63" s="1" t="s">
        <v>6</v>
      </c>
      <c r="G63" s="2">
        <v>43626</v>
      </c>
      <c r="H63" s="4">
        <f>YEAR(Таблица1[[#This Row],[Д. Откр]])</f>
        <v>2019</v>
      </c>
      <c r="I63" s="1">
        <v>1</v>
      </c>
      <c r="K63" s="7">
        <f>SUMIF(Таблица3[Заказ],Таблица1[[#This Row],[№ заказа]],Таблица3[ИТОГО])</f>
        <v>0</v>
      </c>
    </row>
    <row r="64" spans="1:11" x14ac:dyDescent="0.25">
      <c r="A64" s="3" t="s">
        <v>85</v>
      </c>
      <c r="B64" s="35"/>
      <c r="C64" s="36"/>
      <c r="D64" s="36"/>
      <c r="E64" s="1" t="s">
        <v>8</v>
      </c>
      <c r="G64" s="2">
        <v>43588</v>
      </c>
      <c r="H64" s="4">
        <f>YEAR(Таблица1[[#This Row],[Д. Откр]])</f>
        <v>2019</v>
      </c>
      <c r="I64" s="1">
        <v>4</v>
      </c>
      <c r="K64" s="7">
        <f>SUMIF(Таблица3[Заказ],Таблица1[[#This Row],[№ заказа]],Таблица3[ИТОГО])</f>
        <v>0</v>
      </c>
    </row>
    <row r="65" spans="1:11" x14ac:dyDescent="0.25">
      <c r="A65" s="3" t="s">
        <v>65</v>
      </c>
      <c r="B65" s="35"/>
      <c r="C65" s="36"/>
      <c r="D65" s="36"/>
      <c r="E65" s="1" t="s">
        <v>6</v>
      </c>
      <c r="G65" s="2">
        <v>43574</v>
      </c>
      <c r="H65" s="4">
        <f>YEAR(Таблица1[[#This Row],[Д. Откр]])</f>
        <v>2019</v>
      </c>
      <c r="I65" s="1">
        <v>2</v>
      </c>
      <c r="K65" s="7">
        <f>SUMIF(Таблица3[Заказ],Таблица1[[#This Row],[№ заказа]],Таблица3[ИТОГО])</f>
        <v>0</v>
      </c>
    </row>
    <row r="66" spans="1:11" x14ac:dyDescent="0.25">
      <c r="A66" s="3" t="s">
        <v>64</v>
      </c>
      <c r="B66" s="35" t="s">
        <v>1115</v>
      </c>
      <c r="C66" s="36" t="s">
        <v>1641</v>
      </c>
      <c r="D66" s="36" t="s">
        <v>1642</v>
      </c>
      <c r="E66" s="1" t="s">
        <v>3</v>
      </c>
      <c r="G66" s="2">
        <v>43517</v>
      </c>
      <c r="H66" s="4">
        <f>YEAR(Таблица1[[#This Row],[Д. Откр]])</f>
        <v>2019</v>
      </c>
      <c r="I66" s="1">
        <v>2</v>
      </c>
      <c r="K66" s="7">
        <f>SUMIF(Таблица3[Заказ],Таблица1[[#This Row],[№ заказа]],Таблица3[ИТОГО])</f>
        <v>0</v>
      </c>
    </row>
    <row r="67" spans="1:11" x14ac:dyDescent="0.25">
      <c r="A67" s="3" t="s">
        <v>81</v>
      </c>
      <c r="B67" s="35"/>
      <c r="C67" s="36"/>
      <c r="D67" s="36"/>
      <c r="E67" s="1" t="s">
        <v>3</v>
      </c>
      <c r="G67" s="2">
        <v>43495</v>
      </c>
      <c r="H67" s="4">
        <f>YEAR(Таблица1[[#This Row],[Д. Откр]])</f>
        <v>2019</v>
      </c>
      <c r="I67" s="1">
        <v>2</v>
      </c>
      <c r="K67" s="7">
        <f>SUMIF(Таблица3[Заказ],Таблица1[[#This Row],[№ заказа]],Таблица3[ИТОГО])</f>
        <v>0</v>
      </c>
    </row>
    <row r="68" spans="1:11" x14ac:dyDescent="0.25">
      <c r="A68" s="3" t="s">
        <v>79</v>
      </c>
      <c r="B68" s="35"/>
      <c r="C68" s="36"/>
      <c r="D68" s="36"/>
      <c r="E68" s="1" t="s">
        <v>6</v>
      </c>
      <c r="G68" s="2">
        <v>43481</v>
      </c>
      <c r="H68" s="4">
        <f>YEAR(Таблица1[[#This Row],[Д. Откр]])</f>
        <v>2019</v>
      </c>
      <c r="I68" s="1">
        <v>4</v>
      </c>
      <c r="K68" s="7">
        <f>SUMIF(Таблица3[Заказ],Таблица1[[#This Row],[№ заказа]],Таблица3[ИТОГО])</f>
        <v>0</v>
      </c>
    </row>
    <row r="69" spans="1:11" x14ac:dyDescent="0.25">
      <c r="A69" s="3" t="s">
        <v>92</v>
      </c>
      <c r="B69" s="35" t="s">
        <v>1083</v>
      </c>
      <c r="C69" s="36" t="s">
        <v>1583</v>
      </c>
      <c r="D69" s="36" t="s">
        <v>1584</v>
      </c>
      <c r="E69" s="1" t="s">
        <v>3</v>
      </c>
      <c r="G69" s="2">
        <v>43397</v>
      </c>
      <c r="H69" s="4">
        <f>YEAR(Таблица1[[#This Row],[Д. Откр]])</f>
        <v>2018</v>
      </c>
      <c r="I69" s="1">
        <v>2</v>
      </c>
      <c r="K69" s="7">
        <f>SUMIF(Таблица3[Заказ],Таблица1[[#This Row],[№ заказа]],Таблица3[ИТОГО])</f>
        <v>0</v>
      </c>
    </row>
    <row r="70" spans="1:11" x14ac:dyDescent="0.25">
      <c r="A70" s="3" t="s">
        <v>77</v>
      </c>
      <c r="B70" s="35"/>
      <c r="C70" s="36"/>
      <c r="D70" s="36"/>
      <c r="E70" s="1" t="s">
        <v>3</v>
      </c>
      <c r="G70" s="2">
        <v>43394</v>
      </c>
      <c r="H70" s="4">
        <f>YEAR(Таблица1[[#This Row],[Д. Откр]])</f>
        <v>2018</v>
      </c>
      <c r="I70" s="1">
        <v>2</v>
      </c>
      <c r="K70" s="7">
        <f>SUMIF(Таблица3[Заказ],Таблица1[[#This Row],[№ заказа]],Таблица3[ИТОГО])</f>
        <v>0</v>
      </c>
    </row>
    <row r="71" spans="1:11" x14ac:dyDescent="0.25">
      <c r="A71" s="3" t="s">
        <v>80</v>
      </c>
      <c r="B71" s="35"/>
      <c r="C71" s="36"/>
      <c r="D71" s="36"/>
      <c r="E71" s="1" t="s">
        <v>6</v>
      </c>
      <c r="G71" s="2">
        <v>43367</v>
      </c>
      <c r="H71" s="4">
        <f>YEAR(Таблица1[[#This Row],[Д. Откр]])</f>
        <v>2018</v>
      </c>
      <c r="I71" s="1">
        <v>2</v>
      </c>
      <c r="K71" s="7">
        <f>SUMIF(Таблица3[Заказ],Таблица1[[#This Row],[№ заказа]],Таблица3[ИТОГО])</f>
        <v>0</v>
      </c>
    </row>
    <row r="72" spans="1:11" x14ac:dyDescent="0.25">
      <c r="A72" s="3" t="s">
        <v>88</v>
      </c>
      <c r="B72" s="35"/>
      <c r="C72" s="36"/>
      <c r="D72" s="36"/>
      <c r="E72" s="1" t="s">
        <v>6</v>
      </c>
      <c r="G72" s="2">
        <v>43367</v>
      </c>
      <c r="H72" s="4">
        <f>YEAR(Таблица1[[#This Row],[Д. Откр]])</f>
        <v>2018</v>
      </c>
      <c r="I72" s="1">
        <v>2</v>
      </c>
      <c r="K72" s="7">
        <f>SUMIF(Таблица3[Заказ],Таблица1[[#This Row],[№ заказа]],Таблица3[ИТОГО])</f>
        <v>0</v>
      </c>
    </row>
    <row r="73" spans="1:11" x14ac:dyDescent="0.25">
      <c r="A73" s="3" t="s">
        <v>89</v>
      </c>
      <c r="B73" s="35"/>
      <c r="C73" s="36"/>
      <c r="D73" s="36"/>
      <c r="E73" s="1" t="s">
        <v>6</v>
      </c>
      <c r="G73" s="2">
        <v>43367</v>
      </c>
      <c r="H73" s="4">
        <f>YEAR(Таблица1[[#This Row],[Д. Откр]])</f>
        <v>2018</v>
      </c>
      <c r="I73" s="1">
        <v>2</v>
      </c>
      <c r="K73" s="7">
        <f>SUMIF(Таблица3[Заказ],Таблица1[[#This Row],[№ заказа]],Таблица3[ИТОГО])</f>
        <v>0</v>
      </c>
    </row>
    <row r="74" spans="1:11" x14ac:dyDescent="0.25">
      <c r="A74" s="3" t="s">
        <v>94</v>
      </c>
      <c r="B74" s="35"/>
      <c r="C74" s="36"/>
      <c r="D74" s="36"/>
      <c r="E74" s="1" t="s">
        <v>6</v>
      </c>
      <c r="G74" s="2">
        <v>43364</v>
      </c>
      <c r="H74" s="4">
        <f>YEAR(Таблица1[[#This Row],[Д. Откр]])</f>
        <v>2018</v>
      </c>
      <c r="I74" s="1">
        <v>2</v>
      </c>
      <c r="K74" s="7">
        <f>SUMIF(Таблица3[Заказ],Таблица1[[#This Row],[№ заказа]],Таблица3[ИТОГО])</f>
        <v>0</v>
      </c>
    </row>
    <row r="75" spans="1:11" x14ac:dyDescent="0.25">
      <c r="A75" s="3" t="s">
        <v>90</v>
      </c>
      <c r="B75" s="35"/>
      <c r="C75" s="36"/>
      <c r="D75" s="36"/>
      <c r="E75" s="1" t="s">
        <v>6</v>
      </c>
      <c r="G75" s="2">
        <v>43362</v>
      </c>
      <c r="H75" s="4">
        <f>YEAR(Таблица1[[#This Row],[Д. Откр]])</f>
        <v>2018</v>
      </c>
      <c r="I75" s="1">
        <v>2</v>
      </c>
      <c r="K75" s="7">
        <f>SUMIF(Таблица3[Заказ],Таблица1[[#This Row],[№ заказа]],Таблица3[ИТОГО])</f>
        <v>0</v>
      </c>
    </row>
    <row r="76" spans="1:11" x14ac:dyDescent="0.25">
      <c r="A76" s="3" t="s">
        <v>84</v>
      </c>
      <c r="B76" s="35"/>
      <c r="C76" s="36"/>
      <c r="D76" s="36"/>
      <c r="E76" s="1" t="s">
        <v>6</v>
      </c>
      <c r="G76" s="2">
        <v>43279</v>
      </c>
      <c r="H76" s="4">
        <f>YEAR(Таблица1[[#This Row],[Д. Откр]])</f>
        <v>2018</v>
      </c>
      <c r="I76" s="1">
        <v>8</v>
      </c>
      <c r="K76" s="7">
        <f>SUMIF(Таблица3[Заказ],Таблица1[[#This Row],[№ заказа]],Таблица3[ИТОГО])</f>
        <v>0</v>
      </c>
    </row>
    <row r="77" spans="1:11" x14ac:dyDescent="0.25">
      <c r="A77" s="3" t="s">
        <v>82</v>
      </c>
      <c r="B77" s="35"/>
      <c r="C77" s="36"/>
      <c r="D77" s="36"/>
      <c r="E77" s="1" t="s">
        <v>8</v>
      </c>
      <c r="G77" s="2">
        <v>43255</v>
      </c>
      <c r="H77" s="4">
        <f>YEAR(Таблица1[[#This Row],[Д. Откр]])</f>
        <v>2018</v>
      </c>
      <c r="I77" s="1">
        <v>6</v>
      </c>
      <c r="K77" s="7">
        <f>SUMIF(Таблица3[Заказ],Таблица1[[#This Row],[№ заказа]],Таблица3[ИТОГО])</f>
        <v>0</v>
      </c>
    </row>
    <row r="78" spans="1:11" x14ac:dyDescent="0.25">
      <c r="A78" s="3" t="s">
        <v>91</v>
      </c>
      <c r="B78" s="35"/>
      <c r="C78" s="36"/>
      <c r="D78" s="36"/>
      <c r="E78" s="1" t="s">
        <v>6</v>
      </c>
      <c r="G78" s="2">
        <v>43222</v>
      </c>
      <c r="H78" s="4">
        <f>YEAR(Таблица1[[#This Row],[Д. Откр]])</f>
        <v>2018</v>
      </c>
      <c r="I78" s="1">
        <v>9</v>
      </c>
      <c r="K78" s="7">
        <f>SUMIF(Таблица3[Заказ],Таблица1[[#This Row],[№ заказа]],Таблица3[ИТОГО])</f>
        <v>0</v>
      </c>
    </row>
    <row r="79" spans="1:11" x14ac:dyDescent="0.25">
      <c r="A79" s="3" t="s">
        <v>87</v>
      </c>
      <c r="B79" s="35"/>
      <c r="C79" s="36"/>
      <c r="D79" s="36"/>
      <c r="E79" s="1" t="s">
        <v>6</v>
      </c>
      <c r="G79" s="2">
        <v>43216</v>
      </c>
      <c r="H79" s="4">
        <f>YEAR(Таблица1[[#This Row],[Д. Откр]])</f>
        <v>2018</v>
      </c>
      <c r="I79" s="1">
        <v>2</v>
      </c>
      <c r="K79" s="7">
        <f>SUMIF(Таблица3[Заказ],Таблица1[[#This Row],[№ заказа]],Таблица3[ИТОГО])</f>
        <v>0</v>
      </c>
    </row>
    <row r="80" spans="1:11" x14ac:dyDescent="0.25">
      <c r="A80" s="3" t="s">
        <v>86</v>
      </c>
      <c r="B80" s="35"/>
      <c r="C80" s="36"/>
      <c r="D80" s="36"/>
      <c r="E80" s="1" t="s">
        <v>8</v>
      </c>
      <c r="G80" s="2">
        <v>43181</v>
      </c>
      <c r="H80" s="4">
        <f>YEAR(Таблица1[[#This Row],[Д. Откр]])</f>
        <v>2018</v>
      </c>
      <c r="I80" s="1">
        <v>4</v>
      </c>
      <c r="K80" s="7">
        <f>SUMIF(Таблица3[Заказ],Таблица1[[#This Row],[№ заказа]],Таблица3[ИТОГО])</f>
        <v>0</v>
      </c>
    </row>
    <row r="81" spans="1:11" x14ac:dyDescent="0.25">
      <c r="A81" s="3" t="s">
        <v>83</v>
      </c>
      <c r="B81" s="35"/>
      <c r="C81" s="36"/>
      <c r="D81" s="36"/>
      <c r="E81" s="1" t="s">
        <v>8</v>
      </c>
      <c r="G81" s="2">
        <v>43144</v>
      </c>
      <c r="H81" s="4">
        <f>YEAR(Таблица1[[#This Row],[Д. Откр]])</f>
        <v>2018</v>
      </c>
      <c r="I81" s="1">
        <v>1</v>
      </c>
      <c r="K81" s="7">
        <f>SUMIF(Таблица3[Заказ],Таблица1[[#This Row],[№ заказа]],Таблица3[ИТОГО])</f>
        <v>0</v>
      </c>
    </row>
  </sheetData>
  <conditionalFormatting sqref="I1:I81 F82:F1048576">
    <cfRule type="colorScale" priority="11">
      <colorScale>
        <cfvo type="min"/>
        <cfvo type="max"/>
        <color rgb="FFFCFCFF"/>
        <color rgb="FF63BE7B"/>
      </colorScale>
    </cfRule>
  </conditionalFormatting>
  <conditionalFormatting sqref="M1:M104857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{229339D1-CC02-4CDC-840C-7E328416CF17}</x14:id>
        </ext>
      </extLst>
    </cfRule>
  </conditionalFormatting>
  <conditionalFormatting sqref="H82:H1048576">
    <cfRule type="dataBar" priority="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{8D10EEFB-45C8-4A46-8595-FEE933EA2760}</x14:id>
        </ext>
      </extLst>
    </cfRule>
  </conditionalFormatting>
  <conditionalFormatting sqref="K1:K81 I82:I1048576 M1:M81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{611BC58B-06A6-46C5-AAB5-4A6535DC61C7}</x14:id>
        </ext>
      </extLst>
    </cfRule>
  </conditionalFormatting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29339D1-CC02-4CDC-840C-7E328416CF1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M1:M1048576</xm:sqref>
        </x14:conditionalFormatting>
        <x14:conditionalFormatting xmlns:xm="http://schemas.microsoft.com/office/excel/2006/main">
          <x14:cfRule type="dataBar" id="{8D10EEFB-45C8-4A46-8595-FEE933EA276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H82:H1048576</xm:sqref>
        </x14:conditionalFormatting>
        <x14:conditionalFormatting xmlns:xm="http://schemas.microsoft.com/office/excel/2006/main">
          <x14:cfRule type="dataBar" id="{611BC58B-06A6-46C5-AAB5-4A6535DC61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K1:K81 I82:I1048576 M1:M81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5"/>
  <sheetViews>
    <sheetView workbookViewId="0">
      <selection activeCell="C2" sqref="C2"/>
    </sheetView>
  </sheetViews>
  <sheetFormatPr defaultRowHeight="15" x14ac:dyDescent="0.25"/>
  <cols>
    <col min="1" max="1" width="8.85546875" bestFit="1" customWidth="1"/>
    <col min="2" max="2" width="12" bestFit="1" customWidth="1"/>
    <col min="3" max="3" width="13.140625" bestFit="1" customWidth="1"/>
    <col min="4" max="4" width="17.140625" bestFit="1" customWidth="1"/>
    <col min="5" max="5" width="18.42578125" bestFit="1" customWidth="1"/>
    <col min="6" max="6" width="14.42578125" style="37" bestFit="1" customWidth="1"/>
    <col min="7" max="7" width="20" bestFit="1" customWidth="1"/>
    <col min="8" max="8" width="21.140625" bestFit="1" customWidth="1"/>
    <col min="9" max="9" width="21.140625" style="37" customWidth="1"/>
    <col min="10" max="10" width="20" bestFit="1" customWidth="1"/>
    <col min="11" max="11" width="21.140625" bestFit="1" customWidth="1"/>
    <col min="12" max="12" width="21.140625" style="37" bestFit="1" customWidth="1"/>
  </cols>
  <sheetData>
    <row r="1" spans="1:12" x14ac:dyDescent="0.25">
      <c r="A1" s="1" t="s">
        <v>55</v>
      </c>
      <c r="B1" s="1" t="s">
        <v>58</v>
      </c>
      <c r="C1" s="1" t="s">
        <v>57</v>
      </c>
      <c r="D1" s="1" t="s">
        <v>60</v>
      </c>
      <c r="E1" s="1" t="s">
        <v>61</v>
      </c>
      <c r="F1" s="4" t="s">
        <v>1119</v>
      </c>
      <c r="G1" s="1" t="s">
        <v>56</v>
      </c>
      <c r="H1" s="1" t="s">
        <v>62</v>
      </c>
      <c r="I1" s="4" t="s">
        <v>1120</v>
      </c>
      <c r="J1" s="1" t="s">
        <v>59</v>
      </c>
      <c r="K1" s="1" t="s">
        <v>63</v>
      </c>
      <c r="L1" s="4" t="s">
        <v>1121</v>
      </c>
    </row>
    <row r="2" spans="1:12" ht="15.75" x14ac:dyDescent="0.25">
      <c r="A2" s="5">
        <v>2018</v>
      </c>
      <c r="B2" s="5">
        <f>COUNTIF(Таблица1[Год],A2)</f>
        <v>13</v>
      </c>
      <c r="C2" s="5">
        <f>SUMIF(Таблица1[Год],A2,Таблица1[К-во])</f>
        <v>44</v>
      </c>
      <c r="D2" s="5">
        <f>COUNTIFS(Таблица1[Год],A2,Таблица1[Тип],"ШВ-3")</f>
        <v>2</v>
      </c>
      <c r="E2" s="5">
        <f>SUMIFS(Таблица1[К-во],Таблица1[Тип],"ШВ-3",Таблица1[Год],A2)</f>
        <v>4</v>
      </c>
      <c r="F2" s="38">
        <f>SUMIFS(Таблица1[Мат (BYN)],Таблица1[Тип],"ШВ-3",Таблица1[Год],A2)</f>
        <v>0</v>
      </c>
      <c r="G2" s="5">
        <f>COUNTIFS(Таблица1[Год],A2,Таблица1[Тип],"КСО-210")</f>
        <v>8</v>
      </c>
      <c r="H2" s="5">
        <f>SUMIFS(Таблица1[К-во],Таблица1[Тип],"КСО-210",Таблица1[Год],A2)</f>
        <v>29</v>
      </c>
      <c r="I2" s="38">
        <f>SUMIFS(Таблица1[Мат (BYN)],Таблица1[Тип],"КСО-210",Таблица1[Год],A2)</f>
        <v>0</v>
      </c>
      <c r="J2" s="5">
        <f>COUNTIFS(Таблица1[Год],A2,Таблица1[Тип],"КСО-310")</f>
        <v>3</v>
      </c>
      <c r="K2" s="5">
        <f>SUMIFS(Таблица1[К-во],Таблица1[Тип],"КСО-310",Таблица1[Год],A2)</f>
        <v>11</v>
      </c>
      <c r="L2" s="38">
        <f>SUMIFS(Таблица1[Мат (BYN)],Таблица1[Тип],"КСО-310",Таблица1[Год],A2)</f>
        <v>0</v>
      </c>
    </row>
    <row r="3" spans="1:12" ht="15.75" x14ac:dyDescent="0.25">
      <c r="A3" s="5">
        <v>2019</v>
      </c>
      <c r="B3" s="5">
        <f>COUNTIF(Таблица1[Год],A3)</f>
        <v>17</v>
      </c>
      <c r="C3" s="5">
        <f>SUMIF(Таблица1[Год],A3,Таблица1[К-во])</f>
        <v>43</v>
      </c>
      <c r="D3" s="5">
        <f>COUNTIFS(Таблица1[Год],A3,Таблица1[Тип],"ШВ-3")</f>
        <v>6</v>
      </c>
      <c r="E3" s="5">
        <f>SUMIFS(Таблица1[К-во],Таблица1[Тип],"ШВ-3",Таблица1[Год],A3)</f>
        <v>11</v>
      </c>
      <c r="F3" s="38">
        <f>SUMIFS(Таблица1[Мат (BYN)],Таблица1[Тип],"ШВ-3",Таблица1[Год],A3)</f>
        <v>0</v>
      </c>
      <c r="G3" s="5">
        <f>COUNTIFS(Таблица1[Год],A3,Таблица1[Тип],"КСО-210")</f>
        <v>10</v>
      </c>
      <c r="H3" s="5">
        <f>SUMIFS(Таблица1[К-во],Таблица1[Тип],"КСО-210",Таблица1[Год],A3)</f>
        <v>28</v>
      </c>
      <c r="I3" s="38">
        <f>SUMIFS(Таблица1[Мат (BYN)],Таблица1[Тип],"КСО-210",Таблица1[Год],A3)</f>
        <v>98442.585042834049</v>
      </c>
      <c r="J3" s="5">
        <f>COUNTIFS(Таблица1[Год],A3,Таблица1[Тип],"КСО-310")</f>
        <v>1</v>
      </c>
      <c r="K3" s="5">
        <f>SUMIFS(Таблица1[К-во],Таблица1[Тип],"КСО-310",Таблица1[Год],A3)</f>
        <v>4</v>
      </c>
      <c r="L3" s="38">
        <f>SUMIFS(Таблица1[Мат (BYN)],Таблица1[Тип],"КСО-310",Таблица1[Год],A3)</f>
        <v>0</v>
      </c>
    </row>
    <row r="4" spans="1:12" ht="15.75" x14ac:dyDescent="0.25">
      <c r="A4" s="5">
        <v>2020</v>
      </c>
      <c r="B4" s="5">
        <f>COUNTIF(Таблица1[Год],A4)</f>
        <v>23</v>
      </c>
      <c r="C4" s="5">
        <f>SUMIF(Таблица1[Год],A4,Таблица1[К-во])</f>
        <v>94</v>
      </c>
      <c r="D4" s="5">
        <f>COUNTIFS(Таблица1[Год],A4,Таблица1[Тип],"ШВ-3")</f>
        <v>8</v>
      </c>
      <c r="E4" s="5">
        <f>SUMIFS(Таблица1[К-во],Таблица1[Тип],"ШВ-3",Таблица1[Год],A4)</f>
        <v>12</v>
      </c>
      <c r="F4" s="38">
        <f>SUMIFS(Таблица1[Мат (BYN)],Таблица1[Тип],"ШВ-3",Таблица1[Год],A4)</f>
        <v>1739.8263465069999</v>
      </c>
      <c r="G4" s="5">
        <f>COUNTIFS(Таблица1[Год],A4,Таблица1[Тип],"КСО-210")</f>
        <v>9</v>
      </c>
      <c r="H4" s="5">
        <f>SUMIFS(Таблица1[К-во],Таблица1[Тип],"КСО-210",Таблица1[Год],A4)</f>
        <v>61</v>
      </c>
      <c r="I4" s="38">
        <f>SUMIFS(Таблица1[Мат (BYN)],Таблица1[Тип],"КСО-210",Таблица1[Год],A4)</f>
        <v>428673.03062482714</v>
      </c>
      <c r="J4" s="5">
        <f>COUNTIFS(Таблица1[Год],A4,Таблица1[Тип],"КСО-310")</f>
        <v>6</v>
      </c>
      <c r="K4" s="5">
        <f>SUMIFS(Таблица1[К-во],Таблица1[Тип],"КСО-310",Таблица1[Год],A4)</f>
        <v>21</v>
      </c>
      <c r="L4" s="38">
        <f>SUMIFS(Таблица1[Мат (BYN)],Таблица1[Тип],"КСО-310",Таблица1[Год],A4)</f>
        <v>79617.828699755017</v>
      </c>
    </row>
    <row r="5" spans="1:12" ht="15.75" x14ac:dyDescent="0.25">
      <c r="A5" s="5">
        <v>2021</v>
      </c>
      <c r="B5" s="5">
        <f>COUNTIF(Таблица1[Год],A5)</f>
        <v>27</v>
      </c>
      <c r="C5" s="5">
        <f>SUMIF(Таблица1[Год],A5,Таблица1[К-во])</f>
        <v>136</v>
      </c>
      <c r="D5" s="5">
        <f>COUNTIFS(Таблица1[Год],A5,Таблица1[Тип],"ШВ-3")</f>
        <v>9</v>
      </c>
      <c r="E5" s="5">
        <f>SUMIFS(Таблица1[К-во],Таблица1[Тип],"ШВ-3",Таблица1[Год],A5)</f>
        <v>12</v>
      </c>
      <c r="F5" s="38">
        <f>SUMIFS(Таблица1[Мат (BYN)],Таблица1[Тип],"ШВ-3",Таблица1[Год],A5)</f>
        <v>6798.2061559230006</v>
      </c>
      <c r="G5" s="5">
        <f>COUNTIFS(Таблица1[Год],A5,Таблица1[Тип],"КСО-210")</f>
        <v>8</v>
      </c>
      <c r="H5" s="5">
        <f>SUMIFS(Таблица1[К-во],Таблица1[Тип],"КСО-210",Таблица1[Год],A5)</f>
        <v>61</v>
      </c>
      <c r="I5" s="38">
        <f>SUMIFS(Таблица1[Мат (BYN)],Таблица1[Тип],"КСО-210",Таблица1[Год],A5)</f>
        <v>549707.12786409701</v>
      </c>
      <c r="J5" s="5">
        <f>COUNTIFS(Таблица1[Год],A5,Таблица1[Тип],"КСО-310")</f>
        <v>10</v>
      </c>
      <c r="K5" s="5">
        <f>SUMIFS(Таблица1[К-во],Таблица1[Тип],"КСО-310",Таблица1[Год],A5)</f>
        <v>63</v>
      </c>
      <c r="L5" s="38">
        <f>SUMIFS(Таблица1[Мат (BYN)],Таблица1[Тип],"КСО-310",Таблица1[Год],A5)</f>
        <v>313804.75219256204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opLeftCell="A10" workbookViewId="0">
      <selection activeCell="T33" sqref="T3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598"/>
  <sheetViews>
    <sheetView workbookViewId="0">
      <selection activeCell="B1" sqref="B1"/>
    </sheetView>
  </sheetViews>
  <sheetFormatPr defaultRowHeight="15" x14ac:dyDescent="0.25"/>
  <cols>
    <col min="1" max="1" width="9.5703125" bestFit="1" customWidth="1"/>
    <col min="2" max="2" width="23.140625" bestFit="1" customWidth="1"/>
    <col min="3" max="3" width="18.85546875" bestFit="1" customWidth="1"/>
    <col min="4" max="4" width="75.5703125" bestFit="1" customWidth="1"/>
    <col min="5" max="5" width="11.5703125" style="7" bestFit="1" customWidth="1"/>
    <col min="6" max="6" width="11.7109375" style="7" bestFit="1" customWidth="1"/>
    <col min="7" max="7" width="12.28515625" style="7" bestFit="1" customWidth="1"/>
    <col min="8" max="8" width="12.140625" style="7" bestFit="1" customWidth="1"/>
    <col min="9" max="9" width="11.85546875" style="7" bestFit="1" customWidth="1"/>
    <col min="10" max="10" width="11.7109375" style="7" bestFit="1" customWidth="1"/>
    <col min="11" max="11" width="13.42578125" style="7" bestFit="1" customWidth="1"/>
    <col min="12" max="13" width="10" style="7" bestFit="1" customWidth="1"/>
  </cols>
  <sheetData>
    <row r="1" spans="1:13" x14ac:dyDescent="0.25">
      <c r="A1" s="6" t="s">
        <v>138</v>
      </c>
      <c r="B1" t="s">
        <v>95</v>
      </c>
      <c r="C1" t="s">
        <v>96</v>
      </c>
      <c r="D1" t="s">
        <v>97</v>
      </c>
      <c r="E1" s="7" t="s">
        <v>132</v>
      </c>
      <c r="F1" s="8" t="s">
        <v>137</v>
      </c>
      <c r="G1" s="8" t="s">
        <v>134</v>
      </c>
      <c r="H1" s="8" t="s">
        <v>130</v>
      </c>
      <c r="I1" s="8" t="s">
        <v>131</v>
      </c>
      <c r="J1" s="8" t="s">
        <v>135</v>
      </c>
      <c r="K1" s="8" t="s">
        <v>136</v>
      </c>
      <c r="L1" s="8" t="s">
        <v>133</v>
      </c>
      <c r="M1" s="8" t="s">
        <v>1118</v>
      </c>
    </row>
    <row r="2" spans="1:13" x14ac:dyDescent="0.25">
      <c r="A2" s="10" t="s">
        <v>34</v>
      </c>
      <c r="B2" s="34" t="s">
        <v>995</v>
      </c>
      <c r="C2" s="34" t="s">
        <v>996</v>
      </c>
      <c r="D2" s="35" t="s">
        <v>997</v>
      </c>
      <c r="E2" s="7">
        <v>1</v>
      </c>
      <c r="F2" s="7">
        <v>1421.7211026939999</v>
      </c>
      <c r="G2" s="7">
        <v>1421.7211026939999</v>
      </c>
      <c r="H2" s="7">
        <v>6021.3485600000004</v>
      </c>
      <c r="I2" s="7">
        <v>6021.3485600000004</v>
      </c>
      <c r="J2" s="7">
        <v>20.13</v>
      </c>
      <c r="K2" s="7">
        <v>20.13</v>
      </c>
      <c r="L2" s="7">
        <v>7463.1996626939999</v>
      </c>
      <c r="M2" s="7">
        <v>7463.1996626939999</v>
      </c>
    </row>
    <row r="3" spans="1:13" x14ac:dyDescent="0.25">
      <c r="A3" s="10" t="s">
        <v>34</v>
      </c>
      <c r="B3" s="34" t="s">
        <v>161</v>
      </c>
      <c r="C3" s="34" t="s">
        <v>161</v>
      </c>
      <c r="D3" s="35" t="s">
        <v>162</v>
      </c>
      <c r="E3" s="7">
        <v>-1</v>
      </c>
      <c r="H3" s="7">
        <v>3579.96</v>
      </c>
      <c r="I3" s="7">
        <v>-3579.96</v>
      </c>
      <c r="L3" s="7">
        <v>3579.96</v>
      </c>
      <c r="M3" s="7">
        <v>-3579.96</v>
      </c>
    </row>
    <row r="4" spans="1:13" x14ac:dyDescent="0.25">
      <c r="A4" s="26" t="s">
        <v>34</v>
      </c>
      <c r="B4" s="34" t="s">
        <v>1004</v>
      </c>
      <c r="C4" s="34" t="s">
        <v>1005</v>
      </c>
      <c r="D4" s="35" t="s">
        <v>103</v>
      </c>
      <c r="E4" s="7">
        <v>1</v>
      </c>
      <c r="F4" s="7">
        <v>30.651784925000001</v>
      </c>
      <c r="G4" s="7">
        <v>30.651784925000001</v>
      </c>
      <c r="H4" s="7">
        <v>3497.1564199999998</v>
      </c>
      <c r="I4" s="7">
        <v>3497.1564199999998</v>
      </c>
      <c r="J4" s="7">
        <v>0.34</v>
      </c>
      <c r="K4" s="7">
        <v>0.34</v>
      </c>
      <c r="L4" s="7">
        <v>3528.1482049249998</v>
      </c>
      <c r="M4" s="7">
        <v>3528.1482049249998</v>
      </c>
    </row>
    <row r="5" spans="1:13" x14ac:dyDescent="0.25">
      <c r="A5" s="26" t="s">
        <v>34</v>
      </c>
      <c r="B5" s="34" t="s">
        <v>1023</v>
      </c>
      <c r="C5" s="34" t="s">
        <v>1024</v>
      </c>
      <c r="D5" s="35" t="s">
        <v>1025</v>
      </c>
      <c r="E5" s="7">
        <v>4</v>
      </c>
      <c r="F5" s="7">
        <v>1011.9636519540001</v>
      </c>
      <c r="G5" s="7">
        <v>4047.8546078160002</v>
      </c>
      <c r="H5" s="7">
        <v>2466.0074300000001</v>
      </c>
      <c r="I5" s="7">
        <v>9864.0297200000005</v>
      </c>
      <c r="J5" s="7">
        <v>7.48</v>
      </c>
      <c r="K5" s="7">
        <v>29.92</v>
      </c>
      <c r="L5" s="7">
        <v>3485.4510819540001</v>
      </c>
      <c r="M5" s="7">
        <v>13941.804327816</v>
      </c>
    </row>
    <row r="6" spans="1:13" x14ac:dyDescent="0.25">
      <c r="A6" s="10" t="s">
        <v>34</v>
      </c>
      <c r="B6" s="34" t="s">
        <v>971</v>
      </c>
      <c r="C6" s="34" t="s">
        <v>971</v>
      </c>
      <c r="D6" s="35" t="s">
        <v>972</v>
      </c>
      <c r="E6" s="7">
        <v>-3</v>
      </c>
      <c r="H6" s="7">
        <v>1969.5</v>
      </c>
      <c r="I6" s="7">
        <v>-5908.5</v>
      </c>
      <c r="L6" s="7">
        <v>1969.5</v>
      </c>
      <c r="M6" s="7">
        <v>-5908.5</v>
      </c>
    </row>
    <row r="7" spans="1:13" x14ac:dyDescent="0.25">
      <c r="A7" s="26" t="s">
        <v>34</v>
      </c>
      <c r="B7" s="34" t="s">
        <v>989</v>
      </c>
      <c r="C7" s="34" t="s">
        <v>989</v>
      </c>
      <c r="D7" s="35" t="s">
        <v>990</v>
      </c>
      <c r="E7" s="7">
        <v>-1</v>
      </c>
      <c r="H7" s="7">
        <v>1800.1</v>
      </c>
      <c r="I7" s="7">
        <v>-1800.1</v>
      </c>
      <c r="L7" s="7">
        <v>1800.1</v>
      </c>
      <c r="M7" s="7">
        <v>-1800.1</v>
      </c>
    </row>
    <row r="8" spans="1:13" x14ac:dyDescent="0.25">
      <c r="A8" s="10" t="s">
        <v>34</v>
      </c>
      <c r="B8" s="34" t="s">
        <v>993</v>
      </c>
      <c r="C8" s="34" t="s">
        <v>994</v>
      </c>
      <c r="D8" s="35" t="s">
        <v>110</v>
      </c>
      <c r="E8" s="7">
        <v>1</v>
      </c>
      <c r="F8" s="7">
        <v>50.960193873999998</v>
      </c>
      <c r="G8" s="7">
        <v>50.960193873999998</v>
      </c>
      <c r="H8" s="7">
        <v>1380.7499800000001</v>
      </c>
      <c r="I8" s="7">
        <v>1380.7499800000001</v>
      </c>
      <c r="J8" s="7">
        <v>1.45</v>
      </c>
      <c r="K8" s="7">
        <v>1.45</v>
      </c>
      <c r="L8" s="7">
        <v>1433.1601738740001</v>
      </c>
      <c r="M8" s="7">
        <v>1433.1601738740001</v>
      </c>
    </row>
    <row r="9" spans="1:13" x14ac:dyDescent="0.25">
      <c r="A9" s="10" t="s">
        <v>34</v>
      </c>
      <c r="B9" s="34" t="s">
        <v>163</v>
      </c>
      <c r="C9" s="34" t="s">
        <v>163</v>
      </c>
      <c r="D9" s="35" t="s">
        <v>164</v>
      </c>
      <c r="E9" s="7">
        <v>-1</v>
      </c>
      <c r="H9" s="7">
        <v>961.53</v>
      </c>
      <c r="I9" s="7">
        <v>-961.53</v>
      </c>
      <c r="L9" s="7">
        <v>961.53</v>
      </c>
      <c r="M9" s="7">
        <v>-961.53</v>
      </c>
    </row>
    <row r="10" spans="1:13" x14ac:dyDescent="0.25">
      <c r="A10" s="10" t="s">
        <v>34</v>
      </c>
      <c r="B10" s="34" t="s">
        <v>1001</v>
      </c>
      <c r="C10" s="34" t="s">
        <v>1002</v>
      </c>
      <c r="D10" s="35" t="s">
        <v>1003</v>
      </c>
      <c r="E10" s="7">
        <v>1</v>
      </c>
      <c r="F10" s="7">
        <v>577.45806557499998</v>
      </c>
      <c r="G10" s="7">
        <v>577.45806557499998</v>
      </c>
      <c r="H10" s="7">
        <v>122.07746</v>
      </c>
      <c r="I10" s="7">
        <v>122.07746</v>
      </c>
      <c r="J10" s="7">
        <v>4.3122600000000002</v>
      </c>
      <c r="K10" s="7">
        <v>4.3122600000000002</v>
      </c>
      <c r="L10" s="7">
        <v>703.84778557499999</v>
      </c>
      <c r="M10" s="7">
        <v>703.84778557499999</v>
      </c>
    </row>
    <row r="11" spans="1:13" x14ac:dyDescent="0.25">
      <c r="A11" s="10" t="s">
        <v>34</v>
      </c>
      <c r="B11" s="34" t="s">
        <v>991</v>
      </c>
      <c r="C11" s="34" t="s">
        <v>992</v>
      </c>
      <c r="D11" s="35" t="s">
        <v>110</v>
      </c>
      <c r="E11" s="7">
        <v>1</v>
      </c>
      <c r="F11" s="7">
        <v>50.960193873999998</v>
      </c>
      <c r="G11" s="7">
        <v>50.960193873999998</v>
      </c>
      <c r="H11" s="7">
        <v>636.56997999999999</v>
      </c>
      <c r="I11" s="7">
        <v>636.56997999999999</v>
      </c>
      <c r="J11" s="7">
        <v>1.45</v>
      </c>
      <c r="K11" s="7">
        <v>1.45</v>
      </c>
      <c r="L11" s="7">
        <v>688.980173874</v>
      </c>
      <c r="M11" s="7">
        <v>688.980173874</v>
      </c>
    </row>
    <row r="12" spans="1:13" x14ac:dyDescent="0.25">
      <c r="A12" s="10" t="s">
        <v>34</v>
      </c>
      <c r="B12" s="34" t="s">
        <v>998</v>
      </c>
      <c r="C12" s="34" t="s">
        <v>999</v>
      </c>
      <c r="D12" s="35" t="s">
        <v>1000</v>
      </c>
      <c r="E12" s="7">
        <v>1</v>
      </c>
      <c r="F12" s="7">
        <v>527.17960381600005</v>
      </c>
      <c r="G12" s="7">
        <v>527.17960381600005</v>
      </c>
      <c r="H12" s="7">
        <v>118.36745999999999</v>
      </c>
      <c r="I12" s="7">
        <v>118.36745999999999</v>
      </c>
      <c r="J12" s="7">
        <v>4.3822599999999996</v>
      </c>
      <c r="K12" s="7">
        <v>4.3822599999999996</v>
      </c>
      <c r="L12" s="7">
        <v>649.92932381599996</v>
      </c>
      <c r="M12" s="7">
        <v>649.92932381599996</v>
      </c>
    </row>
    <row r="13" spans="1:13" x14ac:dyDescent="0.25">
      <c r="A13" s="10" t="s">
        <v>34</v>
      </c>
      <c r="B13" s="34" t="s">
        <v>969</v>
      </c>
      <c r="C13" s="34" t="s">
        <v>969</v>
      </c>
      <c r="D13" s="35" t="s">
        <v>970</v>
      </c>
      <c r="E13" s="7">
        <v>-3</v>
      </c>
      <c r="H13" s="7">
        <v>404.7</v>
      </c>
      <c r="I13" s="7">
        <v>-1214.0999999999999</v>
      </c>
      <c r="L13" s="7">
        <v>404.7</v>
      </c>
      <c r="M13" s="7">
        <v>-1214.0999999999999</v>
      </c>
    </row>
    <row r="14" spans="1:13" x14ac:dyDescent="0.25">
      <c r="A14" s="10" t="s">
        <v>34</v>
      </c>
      <c r="B14" s="34" t="s">
        <v>982</v>
      </c>
      <c r="C14" s="34" t="s">
        <v>983</v>
      </c>
      <c r="D14" s="35" t="s">
        <v>984</v>
      </c>
      <c r="E14" s="7">
        <v>-1</v>
      </c>
      <c r="F14" s="7">
        <v>160.87662302300001</v>
      </c>
      <c r="G14" s="7">
        <v>-160.87662302300001</v>
      </c>
      <c r="H14" s="7">
        <v>151.00981999999999</v>
      </c>
      <c r="I14" s="7">
        <v>-151.00981999999999</v>
      </c>
      <c r="J14" s="7">
        <v>0.22</v>
      </c>
      <c r="K14" s="7">
        <v>-0.22</v>
      </c>
      <c r="L14" s="7">
        <v>312.106443023</v>
      </c>
      <c r="M14" s="7">
        <v>-312.106443023</v>
      </c>
    </row>
    <row r="15" spans="1:13" x14ac:dyDescent="0.25">
      <c r="A15" s="10" t="s">
        <v>34</v>
      </c>
      <c r="B15" s="34" t="s">
        <v>964</v>
      </c>
      <c r="C15" s="34" t="s">
        <v>965</v>
      </c>
      <c r="D15" s="35" t="s">
        <v>966</v>
      </c>
      <c r="E15" s="7">
        <v>-4</v>
      </c>
      <c r="F15" s="7">
        <v>160.398173042</v>
      </c>
      <c r="G15" s="7">
        <v>-641.59269216799999</v>
      </c>
      <c r="H15" s="7">
        <v>151.00981999999999</v>
      </c>
      <c r="I15" s="7">
        <v>-604.03927999999996</v>
      </c>
      <c r="J15" s="7">
        <v>0.2</v>
      </c>
      <c r="K15" s="7">
        <v>-0.8</v>
      </c>
      <c r="L15" s="7">
        <v>311.60799304199998</v>
      </c>
      <c r="M15" s="7">
        <v>-1246.4319721679999</v>
      </c>
    </row>
    <row r="16" spans="1:13" x14ac:dyDescent="0.25">
      <c r="A16" s="10" t="s">
        <v>34</v>
      </c>
      <c r="B16" s="34" t="s">
        <v>200</v>
      </c>
      <c r="C16" s="34" t="s">
        <v>200</v>
      </c>
      <c r="D16" s="35" t="s">
        <v>201</v>
      </c>
      <c r="E16" s="7">
        <v>-1</v>
      </c>
      <c r="H16" s="7">
        <v>270.12</v>
      </c>
      <c r="I16" s="7">
        <v>-270.12</v>
      </c>
      <c r="L16" s="7">
        <v>270.12</v>
      </c>
      <c r="M16" s="7">
        <v>-270.12</v>
      </c>
    </row>
    <row r="17" spans="1:13" x14ac:dyDescent="0.25">
      <c r="A17" s="10" t="s">
        <v>34</v>
      </c>
      <c r="B17" s="34" t="s">
        <v>1026</v>
      </c>
      <c r="C17" s="34" t="s">
        <v>1027</v>
      </c>
      <c r="D17" s="35" t="s">
        <v>1028</v>
      </c>
      <c r="E17" s="7">
        <v>4</v>
      </c>
      <c r="F17" s="7">
        <v>215.09982292000001</v>
      </c>
      <c r="G17" s="7">
        <v>860.39929168000003</v>
      </c>
      <c r="H17" s="7">
        <v>50.97972</v>
      </c>
      <c r="I17" s="7">
        <v>203.91888</v>
      </c>
      <c r="J17" s="7">
        <v>0.52</v>
      </c>
      <c r="K17" s="7">
        <v>2.08</v>
      </c>
      <c r="L17" s="7">
        <v>266.59954291999998</v>
      </c>
      <c r="M17" s="7">
        <v>1066.3981716799999</v>
      </c>
    </row>
    <row r="18" spans="1:13" x14ac:dyDescent="0.25">
      <c r="A18" s="10" t="s">
        <v>34</v>
      </c>
      <c r="B18" s="34" t="s">
        <v>1006</v>
      </c>
      <c r="C18" s="34" t="s">
        <v>1006</v>
      </c>
      <c r="D18" s="35" t="s">
        <v>1007</v>
      </c>
      <c r="E18" s="7">
        <v>2</v>
      </c>
      <c r="F18" s="7">
        <v>65.294670565000004</v>
      </c>
      <c r="G18" s="7">
        <v>130.58934113000001</v>
      </c>
      <c r="H18" s="7">
        <v>88.443740000000005</v>
      </c>
      <c r="I18" s="7">
        <v>176.88748000000001</v>
      </c>
      <c r="J18" s="7">
        <v>109.56</v>
      </c>
      <c r="K18" s="7">
        <v>219.12</v>
      </c>
      <c r="L18" s="7">
        <v>263.29841056499998</v>
      </c>
      <c r="M18" s="7">
        <v>526.59682112999997</v>
      </c>
    </row>
    <row r="19" spans="1:13" x14ac:dyDescent="0.25">
      <c r="A19" s="10" t="s">
        <v>34</v>
      </c>
      <c r="B19" s="34" t="s">
        <v>1021</v>
      </c>
      <c r="C19" s="34" t="s">
        <v>1022</v>
      </c>
      <c r="D19" s="35" t="s">
        <v>103</v>
      </c>
      <c r="E19" s="7">
        <v>4</v>
      </c>
      <c r="F19" s="7">
        <v>14.303548302999999</v>
      </c>
      <c r="G19" s="7">
        <v>57.214193211999998</v>
      </c>
      <c r="H19" s="7">
        <v>161.56979000000001</v>
      </c>
      <c r="I19" s="7">
        <v>646.27916000000005</v>
      </c>
      <c r="J19" s="7">
        <v>0.12</v>
      </c>
      <c r="K19" s="7">
        <v>0.48</v>
      </c>
      <c r="L19" s="7">
        <v>175.993338303</v>
      </c>
      <c r="M19" s="7">
        <v>703.97335321200001</v>
      </c>
    </row>
    <row r="20" spans="1:13" x14ac:dyDescent="0.25">
      <c r="A20" s="10" t="s">
        <v>34</v>
      </c>
      <c r="B20" s="34" t="s">
        <v>1019</v>
      </c>
      <c r="C20" s="34" t="s">
        <v>1019</v>
      </c>
      <c r="D20" s="35" t="s">
        <v>1020</v>
      </c>
      <c r="E20" s="7">
        <v>3</v>
      </c>
      <c r="H20" s="7">
        <v>156.63999999999999</v>
      </c>
      <c r="I20" s="7">
        <v>469.92</v>
      </c>
      <c r="L20" s="7">
        <v>156.63999999999999</v>
      </c>
      <c r="M20" s="7">
        <v>469.92</v>
      </c>
    </row>
    <row r="21" spans="1:13" x14ac:dyDescent="0.25">
      <c r="A21" s="10" t="s">
        <v>34</v>
      </c>
      <c r="B21" s="34" t="s">
        <v>961</v>
      </c>
      <c r="C21" s="34" t="s">
        <v>962</v>
      </c>
      <c r="D21" s="35" t="s">
        <v>963</v>
      </c>
      <c r="E21" s="7">
        <v>-5</v>
      </c>
      <c r="F21" s="7">
        <v>4.8726208619999998</v>
      </c>
      <c r="G21" s="7">
        <v>-24.363104310000001</v>
      </c>
      <c r="H21" s="7">
        <v>141.99244999999999</v>
      </c>
      <c r="I21" s="7">
        <v>-709.96225000000004</v>
      </c>
      <c r="J21" s="7">
        <v>0.1</v>
      </c>
      <c r="K21" s="7">
        <v>-0.5</v>
      </c>
      <c r="L21" s="7">
        <v>146.965070862</v>
      </c>
      <c r="M21" s="7">
        <v>-734.82535430999997</v>
      </c>
    </row>
    <row r="22" spans="1:13" x14ac:dyDescent="0.25">
      <c r="A22" s="26" t="s">
        <v>34</v>
      </c>
      <c r="B22" s="34" t="s">
        <v>167</v>
      </c>
      <c r="C22" s="34" t="s">
        <v>168</v>
      </c>
      <c r="D22" s="35" t="s">
        <v>113</v>
      </c>
      <c r="E22" s="7">
        <v>2</v>
      </c>
      <c r="F22" s="7">
        <v>67.538403423999995</v>
      </c>
      <c r="G22" s="7">
        <v>135.07680684799999</v>
      </c>
      <c r="H22" s="7">
        <v>3.2</v>
      </c>
      <c r="I22" s="7">
        <v>6.4</v>
      </c>
      <c r="L22" s="7">
        <v>70.738403423999998</v>
      </c>
      <c r="M22" s="7">
        <v>141.476806848</v>
      </c>
    </row>
    <row r="23" spans="1:13" x14ac:dyDescent="0.25">
      <c r="A23" s="10" t="s">
        <v>34</v>
      </c>
      <c r="B23" s="34" t="s">
        <v>1008</v>
      </c>
      <c r="C23" s="34" t="s">
        <v>1009</v>
      </c>
      <c r="D23" s="35" t="s">
        <v>1010</v>
      </c>
      <c r="E23" s="7">
        <v>2</v>
      </c>
      <c r="F23" s="7">
        <v>56.751385632000002</v>
      </c>
      <c r="G23" s="7">
        <v>113.502771264</v>
      </c>
      <c r="H23" s="7">
        <v>1.2</v>
      </c>
      <c r="I23" s="7">
        <v>2.4</v>
      </c>
      <c r="J23" s="7">
        <v>0.16</v>
      </c>
      <c r="K23" s="7">
        <v>0.32</v>
      </c>
      <c r="L23" s="7">
        <v>58.111385632000001</v>
      </c>
      <c r="M23" s="7">
        <v>116.222771264</v>
      </c>
    </row>
    <row r="24" spans="1:13" x14ac:dyDescent="0.25">
      <c r="A24" s="10" t="s">
        <v>34</v>
      </c>
      <c r="B24" s="34" t="s">
        <v>202</v>
      </c>
      <c r="C24" s="34" t="s">
        <v>202</v>
      </c>
      <c r="D24" s="35" t="s">
        <v>203</v>
      </c>
      <c r="E24" s="7">
        <v>2</v>
      </c>
      <c r="H24" s="7">
        <v>46.83</v>
      </c>
      <c r="I24" s="7">
        <v>93.66</v>
      </c>
      <c r="L24" s="7">
        <v>46.83</v>
      </c>
      <c r="M24" s="7">
        <v>93.66</v>
      </c>
    </row>
    <row r="25" spans="1:13" x14ac:dyDescent="0.25">
      <c r="A25" s="10" t="s">
        <v>34</v>
      </c>
      <c r="B25" s="34" t="s">
        <v>979</v>
      </c>
      <c r="C25" s="34" t="s">
        <v>980</v>
      </c>
      <c r="D25" s="35" t="s">
        <v>981</v>
      </c>
      <c r="E25" s="7">
        <v>-1</v>
      </c>
      <c r="F25" s="7">
        <v>15.739778250000001</v>
      </c>
      <c r="G25" s="7">
        <v>-15.739778250000001</v>
      </c>
      <c r="H25" s="7">
        <v>28.958300000000001</v>
      </c>
      <c r="I25" s="7">
        <v>-28.958300000000001</v>
      </c>
      <c r="J25" s="7">
        <v>0.24</v>
      </c>
      <c r="K25" s="7">
        <v>-0.24</v>
      </c>
      <c r="L25" s="7">
        <v>44.938078249999997</v>
      </c>
      <c r="M25" s="7">
        <v>-44.938078249999997</v>
      </c>
    </row>
    <row r="26" spans="1:13" x14ac:dyDescent="0.25">
      <c r="A26" s="10" t="s">
        <v>34</v>
      </c>
      <c r="B26" s="34" t="s">
        <v>457</v>
      </c>
      <c r="C26" s="34" t="s">
        <v>457</v>
      </c>
      <c r="D26" s="35" t="s">
        <v>458</v>
      </c>
      <c r="E26" s="7">
        <v>-3</v>
      </c>
      <c r="H26" s="7">
        <v>44.26</v>
      </c>
      <c r="I26" s="7">
        <v>-132.78</v>
      </c>
      <c r="L26" s="7">
        <v>44.26</v>
      </c>
      <c r="M26" s="7">
        <v>-132.78</v>
      </c>
    </row>
    <row r="27" spans="1:13" x14ac:dyDescent="0.25">
      <c r="A27" s="26" t="s">
        <v>34</v>
      </c>
      <c r="B27" s="34" t="s">
        <v>169</v>
      </c>
      <c r="C27" s="34" t="s">
        <v>170</v>
      </c>
      <c r="D27" s="35" t="s">
        <v>171</v>
      </c>
      <c r="E27" s="7">
        <v>2</v>
      </c>
      <c r="F27" s="7">
        <v>42.188807695999998</v>
      </c>
      <c r="G27" s="7">
        <v>84.377615391999996</v>
      </c>
      <c r="J27" s="7">
        <v>0.02</v>
      </c>
      <c r="K27" s="7">
        <v>0.04</v>
      </c>
      <c r="L27" s="7">
        <v>42.208807696000001</v>
      </c>
      <c r="M27" s="7">
        <v>84.417615392000002</v>
      </c>
    </row>
    <row r="28" spans="1:13" x14ac:dyDescent="0.25">
      <c r="A28" s="10" t="s">
        <v>34</v>
      </c>
      <c r="B28" s="34" t="s">
        <v>591</v>
      </c>
      <c r="C28" s="34" t="s">
        <v>591</v>
      </c>
      <c r="D28" s="35" t="s">
        <v>592</v>
      </c>
      <c r="E28" s="7">
        <v>1</v>
      </c>
      <c r="H28" s="7">
        <v>30.12</v>
      </c>
      <c r="I28" s="7">
        <v>30.12</v>
      </c>
      <c r="L28" s="7">
        <v>30.12</v>
      </c>
      <c r="M28" s="7">
        <v>30.12</v>
      </c>
    </row>
    <row r="29" spans="1:13" x14ac:dyDescent="0.25">
      <c r="A29" s="10" t="s">
        <v>34</v>
      </c>
      <c r="B29" s="34" t="s">
        <v>296</v>
      </c>
      <c r="C29" s="34" t="s">
        <v>296</v>
      </c>
      <c r="D29" s="35" t="s">
        <v>297</v>
      </c>
      <c r="E29" s="7">
        <v>6</v>
      </c>
      <c r="H29" s="7">
        <v>27.46</v>
      </c>
      <c r="I29" s="7">
        <v>164.76</v>
      </c>
      <c r="L29" s="7">
        <v>27.46</v>
      </c>
      <c r="M29" s="7">
        <v>164.76</v>
      </c>
    </row>
    <row r="30" spans="1:13" x14ac:dyDescent="0.25">
      <c r="A30" s="10" t="s">
        <v>34</v>
      </c>
      <c r="B30" s="34" t="s">
        <v>967</v>
      </c>
      <c r="C30" s="34" t="s">
        <v>967</v>
      </c>
      <c r="D30" s="35" t="s">
        <v>968</v>
      </c>
      <c r="E30" s="7">
        <v>-4</v>
      </c>
      <c r="H30" s="7">
        <v>27.26</v>
      </c>
      <c r="I30" s="7">
        <v>-109.04</v>
      </c>
      <c r="L30" s="7">
        <v>27.26</v>
      </c>
      <c r="M30" s="7">
        <v>-109.04</v>
      </c>
    </row>
    <row r="31" spans="1:13" x14ac:dyDescent="0.25">
      <c r="A31" s="10" t="s">
        <v>34</v>
      </c>
      <c r="B31" s="34" t="s">
        <v>856</v>
      </c>
      <c r="C31" s="34" t="s">
        <v>856</v>
      </c>
      <c r="D31" s="35" t="s">
        <v>857</v>
      </c>
      <c r="E31" s="7">
        <v>1</v>
      </c>
      <c r="H31" s="7">
        <v>25.64</v>
      </c>
      <c r="I31" s="7">
        <v>25.64</v>
      </c>
      <c r="L31" s="7">
        <v>25.64</v>
      </c>
      <c r="M31" s="7">
        <v>25.64</v>
      </c>
    </row>
    <row r="32" spans="1:13" x14ac:dyDescent="0.25">
      <c r="A32" s="10" t="s">
        <v>34</v>
      </c>
      <c r="B32" s="34" t="s">
        <v>701</v>
      </c>
      <c r="C32" s="34" t="s">
        <v>701</v>
      </c>
      <c r="D32" s="35" t="s">
        <v>702</v>
      </c>
      <c r="E32" s="7">
        <v>-6</v>
      </c>
      <c r="H32" s="7">
        <v>24.12</v>
      </c>
      <c r="I32" s="7">
        <v>-144.72</v>
      </c>
      <c r="L32" s="7">
        <v>24.12</v>
      </c>
      <c r="M32" s="7">
        <v>-144.72</v>
      </c>
    </row>
    <row r="33" spans="1:13" x14ac:dyDescent="0.25">
      <c r="A33" s="10" t="s">
        <v>34</v>
      </c>
      <c r="B33" s="34" t="s">
        <v>650</v>
      </c>
      <c r="C33" s="34" t="s">
        <v>650</v>
      </c>
      <c r="D33" s="35" t="s">
        <v>651</v>
      </c>
      <c r="E33" s="7">
        <v>3</v>
      </c>
      <c r="H33" s="7">
        <v>23.49</v>
      </c>
      <c r="I33" s="7">
        <v>70.47</v>
      </c>
      <c r="L33" s="7">
        <v>23.49</v>
      </c>
      <c r="M33" s="7">
        <v>70.47</v>
      </c>
    </row>
    <row r="34" spans="1:13" x14ac:dyDescent="0.25">
      <c r="A34" s="10" t="s">
        <v>34</v>
      </c>
      <c r="B34" s="34" t="s">
        <v>973</v>
      </c>
      <c r="C34" s="34" t="s">
        <v>974</v>
      </c>
      <c r="D34" s="35" t="s">
        <v>496</v>
      </c>
      <c r="E34" s="7">
        <v>-2</v>
      </c>
      <c r="F34" s="7">
        <v>18.241939093999999</v>
      </c>
      <c r="G34" s="7">
        <v>-36.483878187999998</v>
      </c>
      <c r="L34" s="7">
        <v>18.241939093999999</v>
      </c>
      <c r="M34" s="7">
        <v>-36.483878187999998</v>
      </c>
    </row>
    <row r="35" spans="1:13" x14ac:dyDescent="0.25">
      <c r="A35" s="10" t="s">
        <v>34</v>
      </c>
      <c r="B35" s="34" t="s">
        <v>1011</v>
      </c>
      <c r="C35" s="34" t="s">
        <v>1012</v>
      </c>
      <c r="D35" s="35" t="s">
        <v>496</v>
      </c>
      <c r="E35" s="7">
        <v>2</v>
      </c>
      <c r="F35" s="7">
        <v>17.723122048</v>
      </c>
      <c r="G35" s="7">
        <v>35.446244096000001</v>
      </c>
      <c r="L35" s="7">
        <v>17.723122048</v>
      </c>
      <c r="M35" s="7">
        <v>35.446244096000001</v>
      </c>
    </row>
    <row r="36" spans="1:13" x14ac:dyDescent="0.25">
      <c r="A36" s="10" t="s">
        <v>34</v>
      </c>
      <c r="B36" s="34" t="s">
        <v>795</v>
      </c>
      <c r="C36" s="34" t="s">
        <v>796</v>
      </c>
      <c r="D36" s="35" t="s">
        <v>797</v>
      </c>
      <c r="E36" s="7">
        <v>4</v>
      </c>
      <c r="F36" s="7">
        <v>15.887579808</v>
      </c>
      <c r="G36" s="7">
        <v>63.550319232</v>
      </c>
      <c r="H36" s="7">
        <v>1.26</v>
      </c>
      <c r="I36" s="7">
        <v>5.04</v>
      </c>
      <c r="J36" s="7">
        <v>0.56999999999999995</v>
      </c>
      <c r="K36" s="7">
        <v>2.2799999999999998</v>
      </c>
      <c r="L36" s="7">
        <v>17.717579808</v>
      </c>
      <c r="M36" s="7">
        <v>70.870319232</v>
      </c>
    </row>
    <row r="37" spans="1:13" x14ac:dyDescent="0.25">
      <c r="A37" s="10" t="s">
        <v>34</v>
      </c>
      <c r="B37" s="34" t="s">
        <v>204</v>
      </c>
      <c r="C37" s="34" t="s">
        <v>204</v>
      </c>
      <c r="D37" s="35" t="s">
        <v>205</v>
      </c>
      <c r="E37" s="7">
        <v>2</v>
      </c>
      <c r="H37" s="7">
        <v>17.23</v>
      </c>
      <c r="I37" s="7">
        <v>34.46</v>
      </c>
      <c r="L37" s="7">
        <v>17.23</v>
      </c>
      <c r="M37" s="7">
        <v>34.46</v>
      </c>
    </row>
    <row r="38" spans="1:13" x14ac:dyDescent="0.25">
      <c r="A38" s="10" t="s">
        <v>34</v>
      </c>
      <c r="B38" s="34" t="s">
        <v>959</v>
      </c>
      <c r="C38" s="34" t="s">
        <v>959</v>
      </c>
      <c r="D38" s="35" t="s">
        <v>960</v>
      </c>
      <c r="E38" s="7">
        <v>-9</v>
      </c>
      <c r="F38" s="7">
        <v>15.9</v>
      </c>
      <c r="G38" s="7">
        <v>-143.1</v>
      </c>
      <c r="L38" s="7">
        <v>15.9</v>
      </c>
      <c r="M38" s="7">
        <v>-143.1</v>
      </c>
    </row>
    <row r="39" spans="1:13" x14ac:dyDescent="0.25">
      <c r="A39" s="10" t="s">
        <v>34</v>
      </c>
      <c r="B39" s="34" t="s">
        <v>955</v>
      </c>
      <c r="C39" s="34" t="s">
        <v>955</v>
      </c>
      <c r="D39" s="35" t="s">
        <v>956</v>
      </c>
      <c r="E39" s="7">
        <v>-19.11</v>
      </c>
      <c r="F39" s="7">
        <v>15.2</v>
      </c>
      <c r="G39" s="7">
        <v>-290.47199999999998</v>
      </c>
      <c r="L39" s="7">
        <v>15.2</v>
      </c>
      <c r="M39" s="7">
        <v>-290.47199999999998</v>
      </c>
    </row>
    <row r="40" spans="1:13" x14ac:dyDescent="0.25">
      <c r="A40" s="10" t="s">
        <v>34</v>
      </c>
      <c r="B40" s="34" t="s">
        <v>783</v>
      </c>
      <c r="C40" s="34" t="s">
        <v>784</v>
      </c>
      <c r="D40" s="35" t="s">
        <v>160</v>
      </c>
      <c r="E40" s="7">
        <v>-4</v>
      </c>
      <c r="F40" s="7">
        <v>12.923890783999999</v>
      </c>
      <c r="G40" s="7">
        <v>-51.695563135999997</v>
      </c>
      <c r="H40" s="7">
        <v>1.4083000000000001</v>
      </c>
      <c r="I40" s="7">
        <v>-5.6332000000000004</v>
      </c>
      <c r="J40" s="7">
        <v>0.22</v>
      </c>
      <c r="K40" s="7">
        <v>-0.88</v>
      </c>
      <c r="L40" s="7">
        <v>14.552190784</v>
      </c>
      <c r="M40" s="7">
        <v>-58.208763136000002</v>
      </c>
    </row>
    <row r="41" spans="1:13" x14ac:dyDescent="0.25">
      <c r="A41" s="10" t="s">
        <v>34</v>
      </c>
      <c r="B41" s="34" t="s">
        <v>957</v>
      </c>
      <c r="C41" s="34" t="s">
        <v>957</v>
      </c>
      <c r="D41" s="35" t="s">
        <v>958</v>
      </c>
      <c r="E41" s="7">
        <v>-10</v>
      </c>
      <c r="F41" s="7">
        <v>12.04</v>
      </c>
      <c r="G41" s="7">
        <v>-120.4</v>
      </c>
      <c r="L41" s="7">
        <v>12.04</v>
      </c>
      <c r="M41" s="7">
        <v>-120.4</v>
      </c>
    </row>
    <row r="42" spans="1:13" x14ac:dyDescent="0.25">
      <c r="A42" s="10" t="s">
        <v>34</v>
      </c>
      <c r="B42" s="34" t="s">
        <v>975</v>
      </c>
      <c r="C42" s="34" t="s">
        <v>976</v>
      </c>
      <c r="D42" s="35" t="s">
        <v>496</v>
      </c>
      <c r="E42" s="7">
        <v>-2</v>
      </c>
      <c r="F42" s="7">
        <v>11.859356994000001</v>
      </c>
      <c r="G42" s="7">
        <v>-23.718713988000001</v>
      </c>
      <c r="L42" s="7">
        <v>11.859356994000001</v>
      </c>
      <c r="M42" s="7">
        <v>-23.718713988000001</v>
      </c>
    </row>
    <row r="43" spans="1:13" x14ac:dyDescent="0.25">
      <c r="A43" s="10" t="s">
        <v>34</v>
      </c>
      <c r="B43" s="34" t="s">
        <v>318</v>
      </c>
      <c r="C43" s="34" t="s">
        <v>318</v>
      </c>
      <c r="D43" s="35" t="s">
        <v>319</v>
      </c>
      <c r="E43" s="7">
        <v>-12</v>
      </c>
      <c r="H43" s="7">
        <v>11.59</v>
      </c>
      <c r="I43" s="7">
        <v>-139.08000000000001</v>
      </c>
      <c r="L43" s="7">
        <v>11.59</v>
      </c>
      <c r="M43" s="7">
        <v>-139.08000000000001</v>
      </c>
    </row>
    <row r="44" spans="1:13" x14ac:dyDescent="0.25">
      <c r="A44" s="10" t="s">
        <v>34</v>
      </c>
      <c r="B44" s="34" t="s">
        <v>781</v>
      </c>
      <c r="C44" s="34" t="s">
        <v>781</v>
      </c>
      <c r="D44" s="35" t="s">
        <v>782</v>
      </c>
      <c r="E44" s="7">
        <v>-6</v>
      </c>
      <c r="H44" s="7">
        <v>11.13</v>
      </c>
      <c r="I44" s="7">
        <v>-66.78</v>
      </c>
      <c r="L44" s="7">
        <v>11.13</v>
      </c>
      <c r="M44" s="7">
        <v>-66.78</v>
      </c>
    </row>
    <row r="45" spans="1:13" x14ac:dyDescent="0.25">
      <c r="A45" s="10" t="s">
        <v>34</v>
      </c>
      <c r="B45" s="34" t="s">
        <v>1013</v>
      </c>
      <c r="C45" s="34" t="s">
        <v>1014</v>
      </c>
      <c r="D45" s="35" t="s">
        <v>496</v>
      </c>
      <c r="E45" s="7">
        <v>2</v>
      </c>
      <c r="F45" s="7">
        <v>10.941677427</v>
      </c>
      <c r="G45" s="7">
        <v>21.883354854</v>
      </c>
      <c r="L45" s="7">
        <v>10.941677427</v>
      </c>
      <c r="M45" s="7">
        <v>21.883354854</v>
      </c>
    </row>
    <row r="46" spans="1:13" x14ac:dyDescent="0.25">
      <c r="A46" s="10" t="s">
        <v>34</v>
      </c>
      <c r="B46" s="34" t="s">
        <v>977</v>
      </c>
      <c r="C46" s="34" t="s">
        <v>978</v>
      </c>
      <c r="D46" s="35" t="s">
        <v>496</v>
      </c>
      <c r="E46" s="7">
        <v>-2</v>
      </c>
      <c r="F46" s="7">
        <v>8.8594392150000001</v>
      </c>
      <c r="G46" s="7">
        <v>-17.71887843</v>
      </c>
      <c r="L46" s="7">
        <v>8.8594392150000001</v>
      </c>
      <c r="M46" s="7">
        <v>-17.71887843</v>
      </c>
    </row>
    <row r="47" spans="1:13" x14ac:dyDescent="0.25">
      <c r="A47" s="34" t="s">
        <v>34</v>
      </c>
      <c r="B47" s="34" t="s">
        <v>274</v>
      </c>
      <c r="C47" s="34" t="s">
        <v>274</v>
      </c>
      <c r="D47" s="35" t="s">
        <v>275</v>
      </c>
      <c r="E47" s="7">
        <v>-3</v>
      </c>
      <c r="H47" s="7">
        <v>8.59</v>
      </c>
      <c r="I47" s="7">
        <v>-25.77</v>
      </c>
      <c r="L47" s="7">
        <v>8.59</v>
      </c>
      <c r="M47" s="7">
        <v>-25.77</v>
      </c>
    </row>
    <row r="48" spans="1:13" x14ac:dyDescent="0.25">
      <c r="A48" s="10" t="s">
        <v>34</v>
      </c>
      <c r="B48" s="34" t="s">
        <v>1015</v>
      </c>
      <c r="C48" s="34" t="s">
        <v>1016</v>
      </c>
      <c r="D48" s="35" t="s">
        <v>496</v>
      </c>
      <c r="E48" s="7">
        <v>2</v>
      </c>
      <c r="F48" s="7">
        <v>8.2778117509999998</v>
      </c>
      <c r="G48" s="7">
        <v>16.555623502</v>
      </c>
      <c r="L48" s="7">
        <v>8.2778117509999998</v>
      </c>
      <c r="M48" s="7">
        <v>16.555623502</v>
      </c>
    </row>
    <row r="49" spans="1:13" x14ac:dyDescent="0.25">
      <c r="A49" s="10" t="s">
        <v>34</v>
      </c>
      <c r="B49" s="34" t="s">
        <v>282</v>
      </c>
      <c r="C49" s="34" t="s">
        <v>283</v>
      </c>
      <c r="D49" s="35" t="s">
        <v>284</v>
      </c>
      <c r="E49" s="7">
        <v>2</v>
      </c>
      <c r="F49" s="7">
        <v>2.17770223</v>
      </c>
      <c r="G49" s="7">
        <v>4.3554044599999999</v>
      </c>
      <c r="J49" s="7">
        <v>2.3199999999999998</v>
      </c>
      <c r="K49" s="7">
        <v>4.6399999999999997</v>
      </c>
      <c r="L49" s="7">
        <v>4.4977022299999998</v>
      </c>
      <c r="M49" s="7">
        <v>8.9954044599999996</v>
      </c>
    </row>
    <row r="50" spans="1:13" x14ac:dyDescent="0.25">
      <c r="A50" s="10" t="s">
        <v>34</v>
      </c>
      <c r="B50" s="34" t="s">
        <v>432</v>
      </c>
      <c r="C50" s="34" t="s">
        <v>432</v>
      </c>
      <c r="D50" s="35" t="s">
        <v>433</v>
      </c>
      <c r="E50" s="7">
        <v>200</v>
      </c>
      <c r="H50" s="7">
        <v>2.7</v>
      </c>
      <c r="I50" s="7">
        <v>540</v>
      </c>
      <c r="L50" s="7">
        <v>2.7</v>
      </c>
      <c r="M50" s="7">
        <v>540</v>
      </c>
    </row>
    <row r="51" spans="1:13" x14ac:dyDescent="0.25">
      <c r="A51" s="10" t="s">
        <v>34</v>
      </c>
      <c r="B51" s="34" t="s">
        <v>985</v>
      </c>
      <c r="C51" s="34" t="s">
        <v>985</v>
      </c>
      <c r="D51" s="35" t="s">
        <v>986</v>
      </c>
      <c r="E51" s="7">
        <v>-1</v>
      </c>
      <c r="H51" s="7">
        <v>2</v>
      </c>
      <c r="I51" s="7">
        <v>-2</v>
      </c>
      <c r="L51" s="7">
        <v>2</v>
      </c>
      <c r="M51" s="7">
        <v>-2</v>
      </c>
    </row>
    <row r="52" spans="1:13" x14ac:dyDescent="0.25">
      <c r="A52" s="10" t="s">
        <v>34</v>
      </c>
      <c r="B52" s="34" t="s">
        <v>987</v>
      </c>
      <c r="C52" s="34" t="s">
        <v>987</v>
      </c>
      <c r="D52" s="35" t="s">
        <v>988</v>
      </c>
      <c r="E52" s="7">
        <v>-1</v>
      </c>
      <c r="H52" s="7">
        <v>2</v>
      </c>
      <c r="I52" s="7">
        <v>-2</v>
      </c>
      <c r="L52" s="7">
        <v>2</v>
      </c>
      <c r="M52" s="7">
        <v>-2</v>
      </c>
    </row>
    <row r="53" spans="1:13" x14ac:dyDescent="0.25">
      <c r="A53" s="10" t="s">
        <v>34</v>
      </c>
      <c r="B53" s="34" t="s">
        <v>280</v>
      </c>
      <c r="C53" s="34" t="s">
        <v>280</v>
      </c>
      <c r="D53" s="35" t="s">
        <v>281</v>
      </c>
      <c r="E53" s="7">
        <v>-1</v>
      </c>
      <c r="H53" s="7">
        <v>1.92</v>
      </c>
      <c r="I53" s="7">
        <v>-1.92</v>
      </c>
      <c r="L53" s="7">
        <v>1.92</v>
      </c>
      <c r="M53" s="7">
        <v>-1.92</v>
      </c>
    </row>
    <row r="54" spans="1:13" x14ac:dyDescent="0.25">
      <c r="A54" s="10" t="s">
        <v>34</v>
      </c>
      <c r="B54" s="34" t="s">
        <v>276</v>
      </c>
      <c r="C54" s="34" t="s">
        <v>276</v>
      </c>
      <c r="D54" s="35" t="s">
        <v>277</v>
      </c>
      <c r="E54" s="7">
        <v>-1</v>
      </c>
      <c r="H54" s="7">
        <v>1.92</v>
      </c>
      <c r="I54" s="7">
        <v>-1.92</v>
      </c>
      <c r="L54" s="7">
        <v>1.92</v>
      </c>
      <c r="M54" s="7">
        <v>-1.92</v>
      </c>
    </row>
    <row r="55" spans="1:13" x14ac:dyDescent="0.25">
      <c r="A55" s="10" t="s">
        <v>34</v>
      </c>
      <c r="B55" s="34" t="s">
        <v>278</v>
      </c>
      <c r="C55" s="34" t="s">
        <v>278</v>
      </c>
      <c r="D55" s="35" t="s">
        <v>279</v>
      </c>
      <c r="E55" s="7">
        <v>-1</v>
      </c>
      <c r="H55" s="7">
        <v>1.9</v>
      </c>
      <c r="I55" s="7">
        <v>-1.9</v>
      </c>
      <c r="L55" s="7">
        <v>1.9</v>
      </c>
      <c r="M55" s="7">
        <v>-1.9</v>
      </c>
    </row>
    <row r="56" spans="1:13" x14ac:dyDescent="0.25">
      <c r="A56" s="10" t="s">
        <v>34</v>
      </c>
      <c r="B56" s="34" t="s">
        <v>224</v>
      </c>
      <c r="C56" s="34" t="s">
        <v>224</v>
      </c>
      <c r="D56" s="35" t="s">
        <v>225</v>
      </c>
      <c r="E56" s="7">
        <v>-1</v>
      </c>
      <c r="H56" s="7">
        <v>1.61</v>
      </c>
      <c r="I56" s="7">
        <v>-1.61</v>
      </c>
      <c r="L56" s="7">
        <v>1.61</v>
      </c>
      <c r="M56" s="7">
        <v>-1.61</v>
      </c>
    </row>
    <row r="57" spans="1:13" x14ac:dyDescent="0.25">
      <c r="A57" s="10" t="s">
        <v>34</v>
      </c>
      <c r="B57" s="34" t="s">
        <v>234</v>
      </c>
      <c r="C57" s="34" t="s">
        <v>234</v>
      </c>
      <c r="D57" s="35" t="s">
        <v>235</v>
      </c>
      <c r="E57" s="7">
        <v>-1</v>
      </c>
      <c r="H57" s="7">
        <v>1.48</v>
      </c>
      <c r="I57" s="7">
        <v>-1.48</v>
      </c>
      <c r="L57" s="7">
        <v>1.48</v>
      </c>
      <c r="M57" s="7">
        <v>-1.48</v>
      </c>
    </row>
    <row r="58" spans="1:13" x14ac:dyDescent="0.25">
      <c r="A58" s="10" t="s">
        <v>34</v>
      </c>
      <c r="B58" s="34" t="s">
        <v>119</v>
      </c>
      <c r="C58" s="34" t="s">
        <v>119</v>
      </c>
      <c r="D58" s="35" t="s">
        <v>120</v>
      </c>
      <c r="E58" s="7">
        <v>2</v>
      </c>
      <c r="H58" s="7">
        <v>0.89</v>
      </c>
      <c r="I58" s="7">
        <v>1.78</v>
      </c>
      <c r="L58" s="7">
        <v>0.89</v>
      </c>
      <c r="M58" s="7">
        <v>1.78</v>
      </c>
    </row>
    <row r="59" spans="1:13" x14ac:dyDescent="0.25">
      <c r="A59" s="10" t="s">
        <v>34</v>
      </c>
      <c r="B59" s="34" t="s">
        <v>898</v>
      </c>
      <c r="C59" s="34" t="s">
        <v>898</v>
      </c>
      <c r="D59" s="35" t="s">
        <v>899</v>
      </c>
      <c r="E59" s="7">
        <v>-200</v>
      </c>
      <c r="F59" s="7">
        <v>0.34</v>
      </c>
      <c r="G59" s="7">
        <v>-68</v>
      </c>
      <c r="L59" s="7">
        <v>0.34</v>
      </c>
      <c r="M59" s="7">
        <v>-68</v>
      </c>
    </row>
    <row r="60" spans="1:13" x14ac:dyDescent="0.25">
      <c r="A60" s="10" t="s">
        <v>34</v>
      </c>
      <c r="B60" s="34" t="s">
        <v>896</v>
      </c>
      <c r="C60" s="34" t="s">
        <v>896</v>
      </c>
      <c r="D60" s="35" t="s">
        <v>897</v>
      </c>
      <c r="E60" s="7">
        <v>-200</v>
      </c>
      <c r="F60" s="7">
        <v>0.21</v>
      </c>
      <c r="G60" s="7">
        <v>-42</v>
      </c>
      <c r="L60" s="7">
        <v>0.21</v>
      </c>
      <c r="M60" s="7">
        <v>-42</v>
      </c>
    </row>
    <row r="61" spans="1:13" x14ac:dyDescent="0.25">
      <c r="A61" s="10" t="s">
        <v>34</v>
      </c>
      <c r="B61" s="34" t="s">
        <v>894</v>
      </c>
      <c r="C61" s="34" t="s">
        <v>894</v>
      </c>
      <c r="D61" s="35" t="s">
        <v>895</v>
      </c>
      <c r="E61" s="7">
        <v>-2314</v>
      </c>
      <c r="F61" s="7">
        <v>0.14000000000000001</v>
      </c>
      <c r="G61" s="7">
        <v>-323.95999999999998</v>
      </c>
      <c r="L61" s="7">
        <v>0.14000000000000001</v>
      </c>
      <c r="M61" s="7">
        <v>-323.95999999999998</v>
      </c>
    </row>
    <row r="62" spans="1:13" x14ac:dyDescent="0.25">
      <c r="A62" s="10" t="s">
        <v>34</v>
      </c>
      <c r="B62" s="34" t="s">
        <v>1017</v>
      </c>
      <c r="C62" s="34" t="s">
        <v>1017</v>
      </c>
      <c r="D62" s="35" t="s">
        <v>1018</v>
      </c>
      <c r="E62" s="7">
        <v>2</v>
      </c>
      <c r="H62" s="7">
        <v>0</v>
      </c>
      <c r="I62" s="7">
        <v>0</v>
      </c>
      <c r="L62" s="7">
        <v>0</v>
      </c>
      <c r="M62" s="7">
        <f>L62*E62</f>
        <v>0</v>
      </c>
    </row>
    <row r="63" spans="1:13" x14ac:dyDescent="0.25">
      <c r="A63" s="10" t="s">
        <v>34</v>
      </c>
      <c r="B63" s="34" t="s">
        <v>191</v>
      </c>
      <c r="C63" s="34" t="s">
        <v>191</v>
      </c>
      <c r="D63" s="35" t="s">
        <v>953</v>
      </c>
      <c r="E63" s="7">
        <v>6</v>
      </c>
      <c r="J63" s="7">
        <v>0</v>
      </c>
      <c r="K63" s="7">
        <v>0</v>
      </c>
      <c r="L63" s="7">
        <v>0</v>
      </c>
      <c r="M63" s="7">
        <f>L63*E63</f>
        <v>0</v>
      </c>
    </row>
    <row r="64" spans="1:13" x14ac:dyDescent="0.25">
      <c r="A64" s="10" t="s">
        <v>34</v>
      </c>
      <c r="B64" s="34" t="s">
        <v>191</v>
      </c>
      <c r="C64" s="34" t="s">
        <v>191</v>
      </c>
      <c r="D64" s="35" t="s">
        <v>954</v>
      </c>
      <c r="E64" s="7">
        <v>1</v>
      </c>
      <c r="J64" s="7">
        <v>0</v>
      </c>
      <c r="K64" s="7">
        <v>0</v>
      </c>
      <c r="L64" s="7">
        <v>0</v>
      </c>
      <c r="M64" s="7">
        <f>L64*E64</f>
        <v>0</v>
      </c>
    </row>
    <row r="65" spans="1:13" x14ac:dyDescent="0.25">
      <c r="A65" s="10" t="s">
        <v>35</v>
      </c>
      <c r="B65" s="34" t="s">
        <v>191</v>
      </c>
      <c r="C65" s="34" t="s">
        <v>191</v>
      </c>
      <c r="D65" s="35" t="s">
        <v>927</v>
      </c>
      <c r="E65" s="7">
        <v>5</v>
      </c>
      <c r="J65" s="7">
        <v>2600</v>
      </c>
      <c r="K65" s="7">
        <v>13000</v>
      </c>
      <c r="L65" s="7">
        <v>2600</v>
      </c>
      <c r="M65" s="7">
        <v>13000</v>
      </c>
    </row>
    <row r="66" spans="1:13" x14ac:dyDescent="0.25">
      <c r="A66" s="10" t="s">
        <v>35</v>
      </c>
      <c r="B66" s="34" t="s">
        <v>947</v>
      </c>
      <c r="C66" s="34" t="s">
        <v>947</v>
      </c>
      <c r="D66" s="35" t="s">
        <v>948</v>
      </c>
      <c r="E66" s="7">
        <v>3</v>
      </c>
      <c r="H66" s="7">
        <v>1791.4</v>
      </c>
      <c r="I66" s="7">
        <v>5374.2</v>
      </c>
      <c r="L66" s="7">
        <v>1791.4</v>
      </c>
      <c r="M66" s="7">
        <v>5374.2</v>
      </c>
    </row>
    <row r="67" spans="1:13" x14ac:dyDescent="0.25">
      <c r="A67" s="10" t="s">
        <v>35</v>
      </c>
      <c r="B67" s="34" t="s">
        <v>943</v>
      </c>
      <c r="C67" s="34" t="s">
        <v>943</v>
      </c>
      <c r="D67" s="35" t="s">
        <v>944</v>
      </c>
      <c r="E67" s="7">
        <v>2</v>
      </c>
      <c r="H67" s="7">
        <v>1729.7</v>
      </c>
      <c r="I67" s="7">
        <v>3459.4</v>
      </c>
      <c r="L67" s="7">
        <v>1729.7</v>
      </c>
      <c r="M67" s="7">
        <v>3459.4</v>
      </c>
    </row>
    <row r="68" spans="1:13" x14ac:dyDescent="0.25">
      <c r="A68" s="10" t="s">
        <v>35</v>
      </c>
      <c r="B68" s="34" t="s">
        <v>466</v>
      </c>
      <c r="C68" s="34" t="s">
        <v>466</v>
      </c>
      <c r="D68" s="35" t="s">
        <v>467</v>
      </c>
      <c r="E68" s="7">
        <v>2</v>
      </c>
      <c r="H68" s="7">
        <v>1038.96</v>
      </c>
      <c r="I68" s="7">
        <v>2077.92</v>
      </c>
      <c r="L68" s="7">
        <v>1038.96</v>
      </c>
      <c r="M68" s="7">
        <v>2077.92</v>
      </c>
    </row>
    <row r="69" spans="1:13" x14ac:dyDescent="0.25">
      <c r="A69" s="10" t="s">
        <v>35</v>
      </c>
      <c r="B69" s="34" t="s">
        <v>861</v>
      </c>
      <c r="C69" s="34" t="s">
        <v>861</v>
      </c>
      <c r="D69" s="35" t="s">
        <v>942</v>
      </c>
      <c r="E69" s="7">
        <v>2</v>
      </c>
      <c r="H69" s="7">
        <v>885.9</v>
      </c>
      <c r="I69" s="7">
        <v>1771.8</v>
      </c>
      <c r="L69" s="7">
        <v>885.9</v>
      </c>
      <c r="M69" s="7">
        <v>1771.8</v>
      </c>
    </row>
    <row r="70" spans="1:13" x14ac:dyDescent="0.25">
      <c r="A70" s="10" t="s">
        <v>35</v>
      </c>
      <c r="B70" s="34" t="s">
        <v>144</v>
      </c>
      <c r="C70" s="34" t="s">
        <v>145</v>
      </c>
      <c r="D70" s="35" t="s">
        <v>146</v>
      </c>
      <c r="E70" s="7">
        <v>5</v>
      </c>
      <c r="F70" s="7">
        <v>767.87976885700004</v>
      </c>
      <c r="G70" s="7">
        <v>3839.398844285</v>
      </c>
      <c r="H70" s="7">
        <v>93.917860000000005</v>
      </c>
      <c r="I70" s="7">
        <v>469.58929999999998</v>
      </c>
      <c r="J70" s="7">
        <v>21.53</v>
      </c>
      <c r="K70" s="7">
        <v>107.65</v>
      </c>
      <c r="L70" s="7">
        <v>883.32762885700004</v>
      </c>
      <c r="M70" s="7">
        <v>4416.6381442849997</v>
      </c>
    </row>
    <row r="71" spans="1:13" x14ac:dyDescent="0.25">
      <c r="A71" s="10" t="s">
        <v>35</v>
      </c>
      <c r="B71" s="34" t="s">
        <v>191</v>
      </c>
      <c r="C71" s="34" t="s">
        <v>191</v>
      </c>
      <c r="D71" s="35" t="s">
        <v>924</v>
      </c>
      <c r="E71" s="7">
        <v>5</v>
      </c>
      <c r="J71" s="7">
        <v>850</v>
      </c>
      <c r="K71" s="7">
        <v>4250</v>
      </c>
      <c r="L71" s="7">
        <v>850</v>
      </c>
      <c r="M71" s="7">
        <v>4250</v>
      </c>
    </row>
    <row r="72" spans="1:13" x14ac:dyDescent="0.25">
      <c r="A72" s="10" t="s">
        <v>35</v>
      </c>
      <c r="B72" s="34" t="s">
        <v>141</v>
      </c>
      <c r="C72" s="34" t="s">
        <v>142</v>
      </c>
      <c r="D72" s="35" t="s">
        <v>143</v>
      </c>
      <c r="E72" s="7">
        <v>3</v>
      </c>
      <c r="F72" s="7">
        <v>608.37894358200003</v>
      </c>
      <c r="G72" s="7">
        <v>1825.136830746</v>
      </c>
      <c r="H72" s="7">
        <v>120.34761</v>
      </c>
      <c r="I72" s="7">
        <v>361.04282999999998</v>
      </c>
      <c r="J72" s="7">
        <v>13.17</v>
      </c>
      <c r="K72" s="7">
        <v>39.51</v>
      </c>
      <c r="L72" s="7">
        <v>741.89655358200002</v>
      </c>
      <c r="M72" s="7">
        <v>2225.6896607459998</v>
      </c>
    </row>
    <row r="73" spans="1:13" x14ac:dyDescent="0.25">
      <c r="A73" s="10" t="s">
        <v>35</v>
      </c>
      <c r="B73" s="34" t="s">
        <v>468</v>
      </c>
      <c r="C73" s="34" t="s">
        <v>468</v>
      </c>
      <c r="D73" s="35" t="s">
        <v>469</v>
      </c>
      <c r="E73" s="7">
        <v>8</v>
      </c>
      <c r="H73" s="7">
        <v>559.5</v>
      </c>
      <c r="I73" s="7">
        <v>4476</v>
      </c>
      <c r="L73" s="7">
        <v>559.5</v>
      </c>
      <c r="M73" s="7">
        <v>4476</v>
      </c>
    </row>
    <row r="74" spans="1:13" x14ac:dyDescent="0.25">
      <c r="A74" s="10" t="s">
        <v>35</v>
      </c>
      <c r="B74" s="34" t="s">
        <v>774</v>
      </c>
      <c r="C74" s="34" t="s">
        <v>775</v>
      </c>
      <c r="D74" s="35" t="s">
        <v>344</v>
      </c>
      <c r="E74" s="7">
        <v>2</v>
      </c>
      <c r="F74" s="7">
        <v>195.54860178499999</v>
      </c>
      <c r="G74" s="7">
        <v>391.09720356999998</v>
      </c>
      <c r="H74" s="7">
        <v>148.00486000000001</v>
      </c>
      <c r="I74" s="7">
        <v>296.00972000000002</v>
      </c>
      <c r="J74" s="7">
        <v>0.38</v>
      </c>
      <c r="K74" s="7">
        <v>0.76</v>
      </c>
      <c r="L74" s="7">
        <v>343.93346178500002</v>
      </c>
      <c r="M74" s="7">
        <v>687.86692357000004</v>
      </c>
    </row>
    <row r="75" spans="1:13" x14ac:dyDescent="0.25">
      <c r="A75" s="10" t="s">
        <v>35</v>
      </c>
      <c r="B75" s="34" t="s">
        <v>764</v>
      </c>
      <c r="C75" s="34" t="s">
        <v>765</v>
      </c>
      <c r="D75" s="35" t="s">
        <v>157</v>
      </c>
      <c r="E75" s="7">
        <v>10</v>
      </c>
      <c r="F75" s="7">
        <v>160.155016948</v>
      </c>
      <c r="G75" s="7">
        <v>1601.55016948</v>
      </c>
      <c r="H75" s="7">
        <v>119.09486</v>
      </c>
      <c r="I75" s="7">
        <v>1190.9485999999999</v>
      </c>
      <c r="J75" s="7">
        <v>0.26</v>
      </c>
      <c r="K75" s="7">
        <v>2.6</v>
      </c>
      <c r="L75" s="7">
        <v>279.509876948</v>
      </c>
      <c r="M75" s="7">
        <v>2795.0987694800001</v>
      </c>
    </row>
    <row r="76" spans="1:13" x14ac:dyDescent="0.25">
      <c r="A76" s="10" t="s">
        <v>35</v>
      </c>
      <c r="B76" s="34" t="s">
        <v>200</v>
      </c>
      <c r="C76" s="34" t="s">
        <v>200</v>
      </c>
      <c r="D76" s="35" t="s">
        <v>201</v>
      </c>
      <c r="E76" s="7">
        <v>5</v>
      </c>
      <c r="H76" s="7">
        <v>270.12</v>
      </c>
      <c r="I76" s="7">
        <v>1350.6</v>
      </c>
      <c r="L76" s="7">
        <v>270.12</v>
      </c>
      <c r="M76" s="7">
        <v>1350.6</v>
      </c>
    </row>
    <row r="77" spans="1:13" x14ac:dyDescent="0.25">
      <c r="A77" s="10" t="s">
        <v>35</v>
      </c>
      <c r="B77" s="34" t="s">
        <v>167</v>
      </c>
      <c r="C77" s="34" t="s">
        <v>168</v>
      </c>
      <c r="D77" s="35" t="s">
        <v>113</v>
      </c>
      <c r="E77" s="7">
        <v>2</v>
      </c>
      <c r="F77" s="7">
        <v>67.538403423999995</v>
      </c>
      <c r="G77" s="7">
        <v>135.07680684799999</v>
      </c>
      <c r="H77" s="7">
        <v>3.2</v>
      </c>
      <c r="I77" s="7">
        <v>6.4</v>
      </c>
      <c r="L77" s="7">
        <v>70.738403423999998</v>
      </c>
      <c r="M77" s="7">
        <v>141.476806848</v>
      </c>
    </row>
    <row r="78" spans="1:13" x14ac:dyDescent="0.25">
      <c r="A78" s="10" t="s">
        <v>35</v>
      </c>
      <c r="B78" s="34" t="s">
        <v>933</v>
      </c>
      <c r="C78" s="34" t="s">
        <v>934</v>
      </c>
      <c r="D78" s="35" t="s">
        <v>935</v>
      </c>
      <c r="E78" s="7">
        <v>1</v>
      </c>
      <c r="F78" s="7">
        <v>13.003137012</v>
      </c>
      <c r="G78" s="7">
        <v>13.003137012</v>
      </c>
      <c r="H78" s="7">
        <v>56.36</v>
      </c>
      <c r="I78" s="7">
        <v>56.36</v>
      </c>
      <c r="J78" s="7">
        <v>0.21</v>
      </c>
      <c r="K78" s="7">
        <v>0.21</v>
      </c>
      <c r="L78" s="7">
        <v>69.573137012000004</v>
      </c>
      <c r="M78" s="7">
        <v>69.573137012000004</v>
      </c>
    </row>
    <row r="79" spans="1:13" x14ac:dyDescent="0.25">
      <c r="A79" s="10" t="s">
        <v>35</v>
      </c>
      <c r="B79" s="34" t="s">
        <v>202</v>
      </c>
      <c r="C79" s="34" t="s">
        <v>202</v>
      </c>
      <c r="D79" s="35" t="s">
        <v>203</v>
      </c>
      <c r="E79" s="7">
        <v>2</v>
      </c>
      <c r="H79" s="7">
        <v>46.83</v>
      </c>
      <c r="I79" s="7">
        <v>93.66</v>
      </c>
      <c r="L79" s="7">
        <v>46.83</v>
      </c>
      <c r="M79" s="7">
        <v>93.66</v>
      </c>
    </row>
    <row r="80" spans="1:13" x14ac:dyDescent="0.25">
      <c r="A80" s="10" t="s">
        <v>35</v>
      </c>
      <c r="B80" s="34" t="s">
        <v>793</v>
      </c>
      <c r="C80" s="34" t="s">
        <v>794</v>
      </c>
      <c r="D80" s="35" t="s">
        <v>347</v>
      </c>
      <c r="E80" s="7">
        <v>2</v>
      </c>
      <c r="F80" s="7">
        <v>16.924533288999999</v>
      </c>
      <c r="G80" s="7">
        <v>33.849066577999999</v>
      </c>
      <c r="H80" s="7">
        <v>28.84</v>
      </c>
      <c r="I80" s="7">
        <v>57.68</v>
      </c>
      <c r="J80" s="7">
        <v>0.22</v>
      </c>
      <c r="K80" s="7">
        <v>0.44</v>
      </c>
      <c r="L80" s="7">
        <v>45.984533288999998</v>
      </c>
      <c r="M80" s="7">
        <v>91.969066577999996</v>
      </c>
    </row>
    <row r="81" spans="1:13" x14ac:dyDescent="0.25">
      <c r="A81" s="10" t="s">
        <v>35</v>
      </c>
      <c r="B81" s="34" t="s">
        <v>169</v>
      </c>
      <c r="C81" s="34" t="s">
        <v>170</v>
      </c>
      <c r="D81" s="35" t="s">
        <v>171</v>
      </c>
      <c r="E81" s="7">
        <v>2</v>
      </c>
      <c r="F81" s="7">
        <v>42.188807695999998</v>
      </c>
      <c r="G81" s="7">
        <v>84.377615391999996</v>
      </c>
      <c r="J81" s="7">
        <v>0.02</v>
      </c>
      <c r="K81" s="7">
        <v>0.04</v>
      </c>
      <c r="L81" s="7">
        <v>42.208807696000001</v>
      </c>
      <c r="M81" s="7">
        <v>84.417615392000002</v>
      </c>
    </row>
    <row r="82" spans="1:13" x14ac:dyDescent="0.25">
      <c r="A82" s="10" t="s">
        <v>35</v>
      </c>
      <c r="B82" s="34" t="s">
        <v>262</v>
      </c>
      <c r="C82" s="34" t="s">
        <v>262</v>
      </c>
      <c r="D82" s="35" t="s">
        <v>263</v>
      </c>
      <c r="E82" s="7">
        <v>1</v>
      </c>
      <c r="H82" s="7">
        <v>34.72</v>
      </c>
      <c r="I82" s="7">
        <v>34.72</v>
      </c>
      <c r="L82" s="7">
        <v>34.72</v>
      </c>
      <c r="M82" s="7">
        <v>34.72</v>
      </c>
    </row>
    <row r="83" spans="1:13" x14ac:dyDescent="0.25">
      <c r="A83" s="10" t="s">
        <v>35</v>
      </c>
      <c r="B83" s="34" t="s">
        <v>474</v>
      </c>
      <c r="C83" s="34" t="s">
        <v>474</v>
      </c>
      <c r="D83" s="35" t="s">
        <v>475</v>
      </c>
      <c r="E83" s="7">
        <v>13</v>
      </c>
      <c r="H83" s="7">
        <v>31</v>
      </c>
      <c r="I83" s="7">
        <v>403</v>
      </c>
      <c r="L83" s="7">
        <v>31</v>
      </c>
      <c r="M83" s="7">
        <v>403</v>
      </c>
    </row>
    <row r="84" spans="1:13" x14ac:dyDescent="0.25">
      <c r="A84" s="10" t="s">
        <v>35</v>
      </c>
      <c r="B84" s="34" t="s">
        <v>591</v>
      </c>
      <c r="C84" s="34" t="s">
        <v>591</v>
      </c>
      <c r="D84" s="35" t="s">
        <v>592</v>
      </c>
      <c r="E84" s="7">
        <v>2</v>
      </c>
      <c r="H84" s="7">
        <v>30.12</v>
      </c>
      <c r="I84" s="7">
        <v>60.24</v>
      </c>
      <c r="L84" s="7">
        <v>30.12</v>
      </c>
      <c r="M84" s="7">
        <v>60.24</v>
      </c>
    </row>
    <row r="85" spans="1:13" x14ac:dyDescent="0.25">
      <c r="A85" s="10" t="s">
        <v>35</v>
      </c>
      <c r="B85" s="34" t="s">
        <v>256</v>
      </c>
      <c r="C85" s="34" t="s">
        <v>256</v>
      </c>
      <c r="D85" s="35" t="s">
        <v>257</v>
      </c>
      <c r="E85" s="7">
        <v>1</v>
      </c>
      <c r="H85" s="7">
        <v>29.51</v>
      </c>
      <c r="I85" s="7">
        <v>29.51</v>
      </c>
      <c r="L85" s="7">
        <v>29.51</v>
      </c>
      <c r="M85" s="7">
        <v>29.51</v>
      </c>
    </row>
    <row r="86" spans="1:13" x14ac:dyDescent="0.25">
      <c r="A86" s="10" t="s">
        <v>35</v>
      </c>
      <c r="B86" s="34" t="s">
        <v>791</v>
      </c>
      <c r="C86" s="34" t="s">
        <v>791</v>
      </c>
      <c r="D86" s="35" t="s">
        <v>792</v>
      </c>
      <c r="E86" s="7">
        <v>2</v>
      </c>
      <c r="H86" s="7">
        <v>29.36</v>
      </c>
      <c r="I86" s="7">
        <v>58.72</v>
      </c>
      <c r="L86" s="7">
        <v>29.36</v>
      </c>
      <c r="M86" s="7">
        <v>58.72</v>
      </c>
    </row>
    <row r="87" spans="1:13" x14ac:dyDescent="0.25">
      <c r="A87" s="10" t="s">
        <v>35</v>
      </c>
      <c r="B87" s="34" t="s">
        <v>296</v>
      </c>
      <c r="C87" s="34" t="s">
        <v>296</v>
      </c>
      <c r="D87" s="35" t="s">
        <v>297</v>
      </c>
      <c r="E87" s="7">
        <v>18</v>
      </c>
      <c r="H87" s="7">
        <v>27.46</v>
      </c>
      <c r="I87" s="7">
        <v>494.28</v>
      </c>
      <c r="L87" s="7">
        <v>27.46</v>
      </c>
      <c r="M87" s="7">
        <v>494.28</v>
      </c>
    </row>
    <row r="88" spans="1:13" x14ac:dyDescent="0.25">
      <c r="A88" s="10" t="s">
        <v>35</v>
      </c>
      <c r="B88" s="34" t="s">
        <v>838</v>
      </c>
      <c r="C88" s="34" t="s">
        <v>838</v>
      </c>
      <c r="D88" s="35" t="s">
        <v>839</v>
      </c>
      <c r="E88" s="7">
        <v>2</v>
      </c>
      <c r="H88" s="7">
        <v>26.89</v>
      </c>
      <c r="I88" s="7">
        <v>53.78</v>
      </c>
      <c r="L88" s="7">
        <v>26.89</v>
      </c>
      <c r="M88" s="7">
        <v>53.78</v>
      </c>
    </row>
    <row r="89" spans="1:13" x14ac:dyDescent="0.25">
      <c r="A89" s="10" t="s">
        <v>35</v>
      </c>
      <c r="B89" s="34" t="s">
        <v>856</v>
      </c>
      <c r="C89" s="34" t="s">
        <v>856</v>
      </c>
      <c r="D89" s="35" t="s">
        <v>857</v>
      </c>
      <c r="E89" s="7">
        <v>5</v>
      </c>
      <c r="H89" s="7">
        <v>25.64</v>
      </c>
      <c r="I89" s="7">
        <v>128.19999999999999</v>
      </c>
      <c r="L89" s="7">
        <v>25.64</v>
      </c>
      <c r="M89" s="7">
        <v>128.19999999999999</v>
      </c>
    </row>
    <row r="90" spans="1:13" x14ac:dyDescent="0.25">
      <c r="A90" s="10" t="s">
        <v>35</v>
      </c>
      <c r="B90" s="34" t="s">
        <v>226</v>
      </c>
      <c r="C90" s="34" t="s">
        <v>226</v>
      </c>
      <c r="D90" s="35" t="s">
        <v>227</v>
      </c>
      <c r="E90" s="7">
        <v>5</v>
      </c>
      <c r="H90" s="7">
        <v>23.12</v>
      </c>
      <c r="I90" s="7">
        <v>115.6</v>
      </c>
      <c r="L90" s="7">
        <v>23.12</v>
      </c>
      <c r="M90" s="7">
        <v>115.6</v>
      </c>
    </row>
    <row r="91" spans="1:13" x14ac:dyDescent="0.25">
      <c r="A91" s="10" t="s">
        <v>35</v>
      </c>
      <c r="B91" s="34" t="s">
        <v>270</v>
      </c>
      <c r="C91" s="34" t="s">
        <v>270</v>
      </c>
      <c r="D91" s="35" t="s">
        <v>271</v>
      </c>
      <c r="E91" s="7">
        <v>8</v>
      </c>
      <c r="H91" s="7">
        <v>21.52</v>
      </c>
      <c r="I91" s="7">
        <v>172.16</v>
      </c>
      <c r="L91" s="7">
        <v>21.52</v>
      </c>
      <c r="M91" s="7">
        <v>172.16</v>
      </c>
    </row>
    <row r="92" spans="1:13" x14ac:dyDescent="0.25">
      <c r="A92" s="10" t="s">
        <v>35</v>
      </c>
      <c r="B92" s="34" t="s">
        <v>230</v>
      </c>
      <c r="C92" s="34" t="s">
        <v>230</v>
      </c>
      <c r="D92" s="35" t="s">
        <v>231</v>
      </c>
      <c r="E92" s="7">
        <v>2</v>
      </c>
      <c r="H92" s="7">
        <v>19.45</v>
      </c>
      <c r="I92" s="7">
        <v>38.9</v>
      </c>
      <c r="L92" s="7">
        <v>19.45</v>
      </c>
      <c r="M92" s="7">
        <v>38.9</v>
      </c>
    </row>
    <row r="93" spans="1:13" x14ac:dyDescent="0.25">
      <c r="A93" s="10" t="s">
        <v>35</v>
      </c>
      <c r="B93" s="34" t="s">
        <v>147</v>
      </c>
      <c r="C93" s="34" t="s">
        <v>148</v>
      </c>
      <c r="D93" s="35" t="s">
        <v>103</v>
      </c>
      <c r="E93" s="7">
        <v>8</v>
      </c>
      <c r="F93" s="7">
        <v>12.507831629</v>
      </c>
      <c r="G93" s="7">
        <v>100.062653032</v>
      </c>
      <c r="H93" s="7">
        <v>6.5120199999999997</v>
      </c>
      <c r="I93" s="7">
        <v>52.096159999999998</v>
      </c>
      <c r="J93" s="7">
        <v>0.22</v>
      </c>
      <c r="K93" s="7">
        <v>1.76</v>
      </c>
      <c r="L93" s="7">
        <v>19.239851629</v>
      </c>
      <c r="M93" s="7">
        <v>153.918813032</v>
      </c>
    </row>
    <row r="94" spans="1:13" x14ac:dyDescent="0.25">
      <c r="A94" s="10" t="s">
        <v>35</v>
      </c>
      <c r="B94" s="34" t="s">
        <v>204</v>
      </c>
      <c r="C94" s="34" t="s">
        <v>204</v>
      </c>
      <c r="D94" s="35" t="s">
        <v>205</v>
      </c>
      <c r="E94" s="7">
        <v>2</v>
      </c>
      <c r="H94" s="7">
        <v>17.23</v>
      </c>
      <c r="I94" s="7">
        <v>34.46</v>
      </c>
      <c r="L94" s="7">
        <v>17.23</v>
      </c>
      <c r="M94" s="7">
        <v>34.46</v>
      </c>
    </row>
    <row r="95" spans="1:13" x14ac:dyDescent="0.25">
      <c r="A95" s="10" t="s">
        <v>35</v>
      </c>
      <c r="B95" s="34" t="s">
        <v>165</v>
      </c>
      <c r="C95" s="34" t="s">
        <v>166</v>
      </c>
      <c r="D95" s="35" t="s">
        <v>113</v>
      </c>
      <c r="E95" s="7">
        <v>2</v>
      </c>
      <c r="F95" s="7">
        <v>13.582263784</v>
      </c>
      <c r="G95" s="7">
        <v>27.164527568</v>
      </c>
      <c r="H95" s="7">
        <v>1.2</v>
      </c>
      <c r="I95" s="7">
        <v>2.4</v>
      </c>
      <c r="L95" s="7">
        <v>14.782263784</v>
      </c>
      <c r="M95" s="7">
        <v>29.564527567999999</v>
      </c>
    </row>
    <row r="96" spans="1:13" x14ac:dyDescent="0.25">
      <c r="A96" s="10" t="s">
        <v>35</v>
      </c>
      <c r="B96" s="34" t="s">
        <v>783</v>
      </c>
      <c r="C96" s="34" t="s">
        <v>784</v>
      </c>
      <c r="D96" s="35" t="s">
        <v>160</v>
      </c>
      <c r="E96" s="7">
        <v>9</v>
      </c>
      <c r="F96" s="7">
        <v>12.923890783999999</v>
      </c>
      <c r="G96" s="7">
        <v>116.315017056</v>
      </c>
      <c r="H96" s="7">
        <v>1.4083000000000001</v>
      </c>
      <c r="I96" s="7">
        <v>12.6747</v>
      </c>
      <c r="J96" s="7">
        <v>0.22</v>
      </c>
      <c r="K96" s="7">
        <v>1.98</v>
      </c>
      <c r="L96" s="7">
        <v>14.552190784</v>
      </c>
      <c r="M96" s="7">
        <v>130.96971705600001</v>
      </c>
    </row>
    <row r="97" spans="1:13" x14ac:dyDescent="0.25">
      <c r="A97" s="10" t="s">
        <v>35</v>
      </c>
      <c r="B97" s="34" t="s">
        <v>220</v>
      </c>
      <c r="C97" s="34" t="s">
        <v>220</v>
      </c>
      <c r="D97" s="35" t="s">
        <v>221</v>
      </c>
      <c r="E97" s="7">
        <v>2</v>
      </c>
      <c r="H97" s="7">
        <v>13.89</v>
      </c>
      <c r="I97" s="7">
        <v>27.78</v>
      </c>
      <c r="L97" s="7">
        <v>13.89</v>
      </c>
      <c r="M97" s="7">
        <v>27.78</v>
      </c>
    </row>
    <row r="98" spans="1:13" x14ac:dyDescent="0.25">
      <c r="A98" s="10" t="s">
        <v>35</v>
      </c>
      <c r="B98" s="34" t="s">
        <v>766</v>
      </c>
      <c r="C98" s="34" t="s">
        <v>766</v>
      </c>
      <c r="D98" s="35" t="s">
        <v>767</v>
      </c>
      <c r="E98" s="7">
        <v>-11.984999999999999</v>
      </c>
      <c r="F98" s="7">
        <v>13.7</v>
      </c>
      <c r="G98" s="7">
        <v>-164.19450000000001</v>
      </c>
      <c r="L98" s="7">
        <v>13.7</v>
      </c>
      <c r="M98" s="7">
        <v>-164.19450000000001</v>
      </c>
    </row>
    <row r="99" spans="1:13" x14ac:dyDescent="0.25">
      <c r="A99" s="26" t="s">
        <v>35</v>
      </c>
      <c r="B99" s="34" t="s">
        <v>430</v>
      </c>
      <c r="C99" s="34" t="s">
        <v>430</v>
      </c>
      <c r="D99" s="35" t="s">
        <v>431</v>
      </c>
      <c r="E99" s="7">
        <v>2</v>
      </c>
      <c r="H99" s="7">
        <v>11.96</v>
      </c>
      <c r="I99" s="7">
        <v>23.92</v>
      </c>
      <c r="L99" s="7">
        <v>11.96</v>
      </c>
      <c r="M99" s="7">
        <v>23.92</v>
      </c>
    </row>
    <row r="100" spans="1:13" x14ac:dyDescent="0.25">
      <c r="A100" s="26" t="s">
        <v>35</v>
      </c>
      <c r="B100" s="34" t="s">
        <v>218</v>
      </c>
      <c r="C100" s="34" t="s">
        <v>218</v>
      </c>
      <c r="D100" s="35" t="s">
        <v>219</v>
      </c>
      <c r="E100" s="7">
        <v>2</v>
      </c>
      <c r="H100" s="7">
        <v>11.54</v>
      </c>
      <c r="I100" s="7">
        <v>23.08</v>
      </c>
      <c r="L100" s="7">
        <v>11.54</v>
      </c>
      <c r="M100" s="7">
        <v>23.08</v>
      </c>
    </row>
    <row r="101" spans="1:13" x14ac:dyDescent="0.25">
      <c r="A101" s="26" t="s">
        <v>35</v>
      </c>
      <c r="B101" s="34" t="s">
        <v>949</v>
      </c>
      <c r="C101" s="34" t="s">
        <v>949</v>
      </c>
      <c r="D101" s="35" t="s">
        <v>950</v>
      </c>
      <c r="E101" s="7">
        <v>8</v>
      </c>
      <c r="H101" s="7">
        <v>10.69</v>
      </c>
      <c r="I101" s="7">
        <v>85.52</v>
      </c>
      <c r="L101" s="7">
        <v>10.69</v>
      </c>
      <c r="M101" s="7">
        <v>85.52</v>
      </c>
    </row>
    <row r="102" spans="1:13" x14ac:dyDescent="0.25">
      <c r="A102" s="26" t="s">
        <v>35</v>
      </c>
      <c r="B102" s="34" t="s">
        <v>438</v>
      </c>
      <c r="C102" s="34" t="s">
        <v>438</v>
      </c>
      <c r="D102" s="35" t="s">
        <v>439</v>
      </c>
      <c r="E102" s="7">
        <v>11</v>
      </c>
      <c r="H102" s="7">
        <v>10.54</v>
      </c>
      <c r="I102" s="7">
        <v>115.94</v>
      </c>
      <c r="L102" s="7">
        <v>10.54</v>
      </c>
      <c r="M102" s="7">
        <v>115.94</v>
      </c>
    </row>
    <row r="103" spans="1:13" x14ac:dyDescent="0.25">
      <c r="A103" s="26" t="s">
        <v>35</v>
      </c>
      <c r="B103" s="34" t="s">
        <v>945</v>
      </c>
      <c r="C103" s="34" t="s">
        <v>945</v>
      </c>
      <c r="D103" s="35" t="s">
        <v>946</v>
      </c>
      <c r="E103" s="7">
        <v>3</v>
      </c>
      <c r="H103" s="7">
        <v>10.35</v>
      </c>
      <c r="I103" s="7">
        <v>31.05</v>
      </c>
      <c r="L103" s="7">
        <v>10.35</v>
      </c>
      <c r="M103" s="7">
        <v>31.05</v>
      </c>
    </row>
    <row r="104" spans="1:13" x14ac:dyDescent="0.25">
      <c r="A104" s="26" t="s">
        <v>35</v>
      </c>
      <c r="B104" s="34" t="s">
        <v>940</v>
      </c>
      <c r="C104" s="34" t="s">
        <v>940</v>
      </c>
      <c r="D104" s="35" t="s">
        <v>941</v>
      </c>
      <c r="E104" s="7">
        <v>2</v>
      </c>
      <c r="H104" s="7">
        <v>9.77</v>
      </c>
      <c r="I104" s="7">
        <v>19.54</v>
      </c>
      <c r="L104" s="7">
        <v>9.77</v>
      </c>
      <c r="M104" s="7">
        <v>19.54</v>
      </c>
    </row>
    <row r="105" spans="1:13" x14ac:dyDescent="0.25">
      <c r="A105" s="26" t="s">
        <v>35</v>
      </c>
      <c r="B105" s="34" t="s">
        <v>274</v>
      </c>
      <c r="C105" s="34" t="s">
        <v>274</v>
      </c>
      <c r="D105" s="35" t="s">
        <v>275</v>
      </c>
      <c r="E105" s="7">
        <v>26</v>
      </c>
      <c r="H105" s="7">
        <v>8.59</v>
      </c>
      <c r="I105" s="7">
        <v>223.34</v>
      </c>
      <c r="L105" s="7">
        <v>8.59</v>
      </c>
      <c r="M105" s="7">
        <v>223.34</v>
      </c>
    </row>
    <row r="106" spans="1:13" x14ac:dyDescent="0.25">
      <c r="A106" s="26" t="s">
        <v>35</v>
      </c>
      <c r="B106" s="34" t="s">
        <v>228</v>
      </c>
      <c r="C106" s="34" t="s">
        <v>228</v>
      </c>
      <c r="D106" s="35" t="s">
        <v>229</v>
      </c>
      <c r="E106" s="7">
        <v>3</v>
      </c>
      <c r="H106" s="7">
        <v>8.24</v>
      </c>
      <c r="I106" s="7">
        <v>24.72</v>
      </c>
      <c r="L106" s="7">
        <v>8.24</v>
      </c>
      <c r="M106" s="7">
        <v>24.72</v>
      </c>
    </row>
    <row r="107" spans="1:13" x14ac:dyDescent="0.25">
      <c r="A107" s="26" t="s">
        <v>35</v>
      </c>
      <c r="B107" s="34" t="s">
        <v>266</v>
      </c>
      <c r="C107" s="34" t="s">
        <v>266</v>
      </c>
      <c r="D107" s="35" t="s">
        <v>267</v>
      </c>
      <c r="E107" s="7">
        <v>10</v>
      </c>
      <c r="H107" s="7">
        <v>7</v>
      </c>
      <c r="I107" s="7">
        <v>70</v>
      </c>
      <c r="L107" s="7">
        <v>7</v>
      </c>
      <c r="M107" s="7">
        <v>70</v>
      </c>
    </row>
    <row r="108" spans="1:13" x14ac:dyDescent="0.25">
      <c r="A108" s="26" t="s">
        <v>35</v>
      </c>
      <c r="B108" s="34" t="s">
        <v>264</v>
      </c>
      <c r="C108" s="34" t="s">
        <v>264</v>
      </c>
      <c r="D108" s="35" t="s">
        <v>265</v>
      </c>
      <c r="E108" s="7">
        <v>10</v>
      </c>
      <c r="H108" s="7">
        <v>6.4</v>
      </c>
      <c r="I108" s="7">
        <v>64</v>
      </c>
      <c r="L108" s="7">
        <v>6.4</v>
      </c>
      <c r="M108" s="7">
        <v>64</v>
      </c>
    </row>
    <row r="109" spans="1:13" x14ac:dyDescent="0.25">
      <c r="A109" s="26" t="s">
        <v>35</v>
      </c>
      <c r="B109" s="34" t="s">
        <v>936</v>
      </c>
      <c r="C109" s="34" t="s">
        <v>936</v>
      </c>
      <c r="D109" s="35" t="s">
        <v>937</v>
      </c>
      <c r="E109" s="7">
        <v>1</v>
      </c>
      <c r="H109" s="7">
        <v>5.2</v>
      </c>
      <c r="I109" s="7">
        <v>5.2</v>
      </c>
      <c r="L109" s="7">
        <v>5.2</v>
      </c>
      <c r="M109" s="7">
        <v>5.2</v>
      </c>
    </row>
    <row r="110" spans="1:13" x14ac:dyDescent="0.25">
      <c r="A110" s="26" t="s">
        <v>35</v>
      </c>
      <c r="B110" s="34" t="s">
        <v>216</v>
      </c>
      <c r="C110" s="34" t="s">
        <v>216</v>
      </c>
      <c r="D110" s="35" t="s">
        <v>217</v>
      </c>
      <c r="E110" s="7">
        <v>2</v>
      </c>
      <c r="H110" s="7">
        <v>4.2300000000000004</v>
      </c>
      <c r="I110" s="7">
        <v>8.4600000000000009</v>
      </c>
      <c r="L110" s="7">
        <v>4.2300000000000004</v>
      </c>
      <c r="M110" s="7">
        <v>8.4600000000000009</v>
      </c>
    </row>
    <row r="111" spans="1:13" x14ac:dyDescent="0.25">
      <c r="A111" s="26" t="s">
        <v>35</v>
      </c>
      <c r="B111" s="34" t="s">
        <v>191</v>
      </c>
      <c r="C111" s="34" t="s">
        <v>191</v>
      </c>
      <c r="D111" s="35" t="s">
        <v>925</v>
      </c>
      <c r="E111" s="7">
        <v>5</v>
      </c>
      <c r="J111" s="7">
        <v>4</v>
      </c>
      <c r="K111" s="7">
        <v>20</v>
      </c>
      <c r="L111" s="7">
        <v>4</v>
      </c>
      <c r="M111" s="7">
        <v>20</v>
      </c>
    </row>
    <row r="112" spans="1:13" x14ac:dyDescent="0.25">
      <c r="A112" s="26" t="s">
        <v>35</v>
      </c>
      <c r="B112" s="34" t="s">
        <v>232</v>
      </c>
      <c r="C112" s="34" t="s">
        <v>232</v>
      </c>
      <c r="D112" s="35" t="s">
        <v>233</v>
      </c>
      <c r="E112" s="7">
        <v>1</v>
      </c>
      <c r="H112" s="7">
        <v>3.62</v>
      </c>
      <c r="I112" s="7">
        <v>3.62</v>
      </c>
      <c r="L112" s="7">
        <v>3.62</v>
      </c>
      <c r="M112" s="7">
        <v>3.62</v>
      </c>
    </row>
    <row r="113" spans="1:13" x14ac:dyDescent="0.25">
      <c r="A113" s="26" t="s">
        <v>35</v>
      </c>
      <c r="B113" s="34" t="s">
        <v>442</v>
      </c>
      <c r="C113" s="34" t="s">
        <v>442</v>
      </c>
      <c r="D113" s="35" t="s">
        <v>443</v>
      </c>
      <c r="E113" s="7">
        <v>39</v>
      </c>
      <c r="H113" s="7">
        <v>3.1</v>
      </c>
      <c r="I113" s="7">
        <v>120.9</v>
      </c>
      <c r="L113" s="7">
        <v>3.1</v>
      </c>
      <c r="M113" s="7">
        <v>120.9</v>
      </c>
    </row>
    <row r="114" spans="1:13" x14ac:dyDescent="0.25">
      <c r="A114" s="26" t="s">
        <v>35</v>
      </c>
      <c r="B114" s="34" t="s">
        <v>268</v>
      </c>
      <c r="C114" s="34" t="s">
        <v>268</v>
      </c>
      <c r="D114" s="35" t="s">
        <v>269</v>
      </c>
      <c r="E114" s="7">
        <v>20</v>
      </c>
      <c r="H114" s="7">
        <v>3.08</v>
      </c>
      <c r="I114" s="7">
        <v>61.6</v>
      </c>
      <c r="L114" s="7">
        <v>3.08</v>
      </c>
      <c r="M114" s="7">
        <v>61.6</v>
      </c>
    </row>
    <row r="115" spans="1:13" x14ac:dyDescent="0.25">
      <c r="A115" s="11" t="s">
        <v>35</v>
      </c>
      <c r="B115" s="34" t="s">
        <v>191</v>
      </c>
      <c r="C115" s="34" t="s">
        <v>191</v>
      </c>
      <c r="D115" s="35" t="s">
        <v>928</v>
      </c>
      <c r="E115" s="7">
        <v>5</v>
      </c>
      <c r="J115" s="7">
        <v>3</v>
      </c>
      <c r="K115" s="7">
        <v>15</v>
      </c>
      <c r="L115" s="7">
        <v>3</v>
      </c>
      <c r="M115" s="7">
        <v>15</v>
      </c>
    </row>
    <row r="116" spans="1:13" x14ac:dyDescent="0.25">
      <c r="A116" s="11" t="s">
        <v>35</v>
      </c>
      <c r="B116" s="34" t="s">
        <v>191</v>
      </c>
      <c r="C116" s="34" t="s">
        <v>191</v>
      </c>
      <c r="D116" s="35" t="s">
        <v>932</v>
      </c>
      <c r="E116" s="7">
        <v>5</v>
      </c>
      <c r="J116" s="7">
        <v>3</v>
      </c>
      <c r="K116" s="7">
        <v>15</v>
      </c>
      <c r="L116" s="7">
        <v>3</v>
      </c>
      <c r="M116" s="7">
        <v>15</v>
      </c>
    </row>
    <row r="117" spans="1:13" x14ac:dyDescent="0.25">
      <c r="A117" s="11" t="s">
        <v>35</v>
      </c>
      <c r="B117" s="34" t="s">
        <v>272</v>
      </c>
      <c r="C117" s="34" t="s">
        <v>272</v>
      </c>
      <c r="D117" s="35" t="s">
        <v>273</v>
      </c>
      <c r="E117" s="7">
        <v>1</v>
      </c>
      <c r="H117" s="7">
        <v>2.88</v>
      </c>
      <c r="I117" s="7">
        <v>2.88</v>
      </c>
      <c r="L117" s="7">
        <v>2.88</v>
      </c>
      <c r="M117" s="7">
        <v>2.88</v>
      </c>
    </row>
    <row r="118" spans="1:13" x14ac:dyDescent="0.25">
      <c r="A118" s="11" t="s">
        <v>35</v>
      </c>
      <c r="B118" s="34" t="s">
        <v>432</v>
      </c>
      <c r="C118" s="34" t="s">
        <v>432</v>
      </c>
      <c r="D118" s="35" t="s">
        <v>433</v>
      </c>
      <c r="E118" s="7">
        <v>480</v>
      </c>
      <c r="H118" s="7">
        <v>2.7</v>
      </c>
      <c r="I118" s="7">
        <v>1296</v>
      </c>
      <c r="L118" s="7">
        <v>2.7</v>
      </c>
      <c r="M118" s="7">
        <v>1296</v>
      </c>
    </row>
    <row r="119" spans="1:13" x14ac:dyDescent="0.25">
      <c r="A119" s="11" t="s">
        <v>35</v>
      </c>
      <c r="B119" s="34" t="s">
        <v>191</v>
      </c>
      <c r="C119" s="34" t="s">
        <v>191</v>
      </c>
      <c r="D119" s="35" t="s">
        <v>926</v>
      </c>
      <c r="E119" s="7">
        <v>5</v>
      </c>
      <c r="J119" s="7">
        <v>2.5</v>
      </c>
      <c r="K119" s="7">
        <v>12.5</v>
      </c>
      <c r="L119" s="7">
        <v>2.5</v>
      </c>
      <c r="M119" s="7">
        <v>12.5</v>
      </c>
    </row>
    <row r="120" spans="1:13" x14ac:dyDescent="0.25">
      <c r="A120" s="11" t="s">
        <v>35</v>
      </c>
      <c r="B120" s="34" t="s">
        <v>191</v>
      </c>
      <c r="C120" s="34" t="s">
        <v>191</v>
      </c>
      <c r="D120" s="35" t="s">
        <v>930</v>
      </c>
      <c r="E120" s="7">
        <v>5</v>
      </c>
      <c r="J120" s="7">
        <v>2.5</v>
      </c>
      <c r="K120" s="7">
        <v>12.5</v>
      </c>
      <c r="L120" s="7">
        <v>2.5</v>
      </c>
      <c r="M120" s="7">
        <v>12.5</v>
      </c>
    </row>
    <row r="121" spans="1:13" x14ac:dyDescent="0.25">
      <c r="A121" s="11" t="s">
        <v>35</v>
      </c>
      <c r="B121" s="34" t="s">
        <v>260</v>
      </c>
      <c r="C121" s="34" t="s">
        <v>260</v>
      </c>
      <c r="D121" s="35" t="s">
        <v>261</v>
      </c>
      <c r="E121" s="7">
        <v>16</v>
      </c>
      <c r="H121" s="7">
        <v>2.21</v>
      </c>
      <c r="I121" s="7">
        <v>35.36</v>
      </c>
      <c r="L121" s="7">
        <v>2.21</v>
      </c>
      <c r="M121" s="7">
        <v>35.36</v>
      </c>
    </row>
    <row r="122" spans="1:13" x14ac:dyDescent="0.25">
      <c r="A122" s="11" t="s">
        <v>35</v>
      </c>
      <c r="B122" s="34" t="s">
        <v>276</v>
      </c>
      <c r="C122" s="34" t="s">
        <v>276</v>
      </c>
      <c r="D122" s="35" t="s">
        <v>277</v>
      </c>
      <c r="E122" s="7">
        <v>8</v>
      </c>
      <c r="H122" s="7">
        <v>1.92</v>
      </c>
      <c r="I122" s="7">
        <v>15.36</v>
      </c>
      <c r="L122" s="7">
        <v>1.92</v>
      </c>
      <c r="M122" s="7">
        <v>15.36</v>
      </c>
    </row>
    <row r="123" spans="1:13" x14ac:dyDescent="0.25">
      <c r="A123" s="11" t="s">
        <v>35</v>
      </c>
      <c r="B123" s="34" t="s">
        <v>280</v>
      </c>
      <c r="C123" s="34" t="s">
        <v>280</v>
      </c>
      <c r="D123" s="35" t="s">
        <v>281</v>
      </c>
      <c r="E123" s="7">
        <v>5</v>
      </c>
      <c r="H123" s="7">
        <v>1.92</v>
      </c>
      <c r="I123" s="7">
        <v>9.6</v>
      </c>
      <c r="L123" s="7">
        <v>1.92</v>
      </c>
      <c r="M123" s="7">
        <v>9.6</v>
      </c>
    </row>
    <row r="124" spans="1:13" x14ac:dyDescent="0.25">
      <c r="A124" s="11" t="s">
        <v>35</v>
      </c>
      <c r="B124" s="34" t="s">
        <v>278</v>
      </c>
      <c r="C124" s="34" t="s">
        <v>278</v>
      </c>
      <c r="D124" s="35" t="s">
        <v>279</v>
      </c>
      <c r="E124" s="7">
        <v>5</v>
      </c>
      <c r="H124" s="7">
        <v>1.9</v>
      </c>
      <c r="I124" s="7">
        <v>9.5</v>
      </c>
      <c r="L124" s="7">
        <v>1.9</v>
      </c>
      <c r="M124" s="7">
        <v>9.5</v>
      </c>
    </row>
    <row r="125" spans="1:13" x14ac:dyDescent="0.25">
      <c r="A125" s="11" t="s">
        <v>35</v>
      </c>
      <c r="B125" s="34" t="s">
        <v>224</v>
      </c>
      <c r="C125" s="34" t="s">
        <v>224</v>
      </c>
      <c r="D125" s="35" t="s">
        <v>225</v>
      </c>
      <c r="E125" s="7">
        <v>5</v>
      </c>
      <c r="H125" s="7">
        <v>1.61</v>
      </c>
      <c r="I125" s="7">
        <v>8.0500000000000007</v>
      </c>
      <c r="L125" s="7">
        <v>1.61</v>
      </c>
      <c r="M125" s="7">
        <v>8.0500000000000007</v>
      </c>
    </row>
    <row r="126" spans="1:13" x14ac:dyDescent="0.25">
      <c r="A126" s="11" t="s">
        <v>35</v>
      </c>
      <c r="B126" s="34" t="s">
        <v>234</v>
      </c>
      <c r="C126" s="34" t="s">
        <v>234</v>
      </c>
      <c r="D126" s="35" t="s">
        <v>235</v>
      </c>
      <c r="E126" s="7">
        <v>5</v>
      </c>
      <c r="H126" s="7">
        <v>1.48</v>
      </c>
      <c r="I126" s="7">
        <v>7.4</v>
      </c>
      <c r="L126" s="7">
        <v>1.48</v>
      </c>
      <c r="M126" s="7">
        <v>7.4</v>
      </c>
    </row>
    <row r="127" spans="1:13" x14ac:dyDescent="0.25">
      <c r="A127" s="11" t="s">
        <v>35</v>
      </c>
      <c r="B127" s="34" t="s">
        <v>951</v>
      </c>
      <c r="C127" s="34" t="s">
        <v>951</v>
      </c>
      <c r="D127" s="35" t="s">
        <v>952</v>
      </c>
      <c r="E127" s="7">
        <v>150</v>
      </c>
      <c r="H127" s="7">
        <v>1.4</v>
      </c>
      <c r="I127" s="7">
        <v>210</v>
      </c>
      <c r="L127" s="7">
        <v>1.4</v>
      </c>
      <c r="M127" s="7">
        <v>210</v>
      </c>
    </row>
    <row r="128" spans="1:13" x14ac:dyDescent="0.25">
      <c r="A128" s="11" t="s">
        <v>35</v>
      </c>
      <c r="B128" s="34" t="s">
        <v>440</v>
      </c>
      <c r="C128" s="34" t="s">
        <v>440</v>
      </c>
      <c r="D128" s="35" t="s">
        <v>441</v>
      </c>
      <c r="E128" s="7">
        <v>75</v>
      </c>
      <c r="H128" s="7">
        <v>0.92</v>
      </c>
      <c r="I128" s="7">
        <v>69</v>
      </c>
      <c r="L128" s="7">
        <v>0.92</v>
      </c>
      <c r="M128" s="7">
        <v>69</v>
      </c>
    </row>
    <row r="129" spans="1:13" x14ac:dyDescent="0.25">
      <c r="A129" s="11" t="s">
        <v>35</v>
      </c>
      <c r="B129" s="34" t="s">
        <v>446</v>
      </c>
      <c r="C129" s="34" t="s">
        <v>446</v>
      </c>
      <c r="D129" s="35" t="s">
        <v>447</v>
      </c>
      <c r="E129" s="7">
        <v>16</v>
      </c>
      <c r="H129" s="7">
        <v>0.53</v>
      </c>
      <c r="I129" s="7">
        <v>8.48</v>
      </c>
      <c r="L129" s="7">
        <v>0.53</v>
      </c>
      <c r="M129" s="7">
        <v>8.48</v>
      </c>
    </row>
    <row r="130" spans="1:13" x14ac:dyDescent="0.25">
      <c r="A130" s="11" t="s">
        <v>35</v>
      </c>
      <c r="B130" s="34" t="s">
        <v>450</v>
      </c>
      <c r="C130" s="34" t="s">
        <v>450</v>
      </c>
      <c r="D130" s="35" t="s">
        <v>451</v>
      </c>
      <c r="E130" s="7">
        <v>23</v>
      </c>
      <c r="H130" s="7">
        <v>0.52</v>
      </c>
      <c r="I130" s="7">
        <v>11.96</v>
      </c>
      <c r="L130" s="7">
        <v>0.52</v>
      </c>
      <c r="M130" s="7">
        <v>11.96</v>
      </c>
    </row>
    <row r="131" spans="1:13" x14ac:dyDescent="0.25">
      <c r="A131" s="12" t="s">
        <v>35</v>
      </c>
      <c r="B131" s="34" t="s">
        <v>434</v>
      </c>
      <c r="C131" s="34" t="s">
        <v>434</v>
      </c>
      <c r="D131" s="35" t="s">
        <v>435</v>
      </c>
      <c r="E131" s="7">
        <v>1120</v>
      </c>
      <c r="H131" s="7">
        <v>0.4</v>
      </c>
      <c r="I131" s="7">
        <v>448</v>
      </c>
      <c r="L131" s="7">
        <v>0.4</v>
      </c>
      <c r="M131" s="7">
        <v>448</v>
      </c>
    </row>
    <row r="132" spans="1:13" x14ac:dyDescent="0.25">
      <c r="A132" s="12" t="s">
        <v>35</v>
      </c>
      <c r="B132" s="34" t="s">
        <v>448</v>
      </c>
      <c r="C132" s="34" t="s">
        <v>448</v>
      </c>
      <c r="D132" s="35" t="s">
        <v>449</v>
      </c>
      <c r="E132" s="7">
        <v>23</v>
      </c>
      <c r="H132" s="7">
        <v>0.3</v>
      </c>
      <c r="I132" s="7">
        <v>6.9</v>
      </c>
      <c r="L132" s="7">
        <v>0.3</v>
      </c>
      <c r="M132" s="7">
        <v>6.9</v>
      </c>
    </row>
    <row r="133" spans="1:13" x14ac:dyDescent="0.25">
      <c r="A133" s="34" t="s">
        <v>35</v>
      </c>
      <c r="B133" s="34" t="s">
        <v>894</v>
      </c>
      <c r="C133" s="34" t="s">
        <v>894</v>
      </c>
      <c r="D133" s="35" t="s">
        <v>895</v>
      </c>
      <c r="E133" s="7">
        <v>-800</v>
      </c>
      <c r="F133" s="7">
        <v>0.14000000000000001</v>
      </c>
      <c r="G133" s="7">
        <v>-112</v>
      </c>
      <c r="L133" s="7">
        <v>0.14000000000000001</v>
      </c>
      <c r="M133" s="7">
        <v>-112</v>
      </c>
    </row>
    <row r="134" spans="1:13" x14ac:dyDescent="0.25">
      <c r="A134" s="12" t="s">
        <v>35</v>
      </c>
      <c r="B134" s="34" t="s">
        <v>436</v>
      </c>
      <c r="C134" s="34" t="s">
        <v>436</v>
      </c>
      <c r="D134" s="35" t="s">
        <v>437</v>
      </c>
      <c r="E134" s="7">
        <v>3200</v>
      </c>
      <c r="H134" s="7">
        <v>0.04</v>
      </c>
      <c r="I134" s="7">
        <v>128</v>
      </c>
      <c r="L134" s="7">
        <v>0.04</v>
      </c>
      <c r="M134" s="7">
        <v>128</v>
      </c>
    </row>
    <row r="135" spans="1:13" x14ac:dyDescent="0.25">
      <c r="A135" s="12" t="s">
        <v>35</v>
      </c>
      <c r="B135" s="34" t="s">
        <v>938</v>
      </c>
      <c r="C135" s="34" t="s">
        <v>938</v>
      </c>
      <c r="D135" s="35" t="s">
        <v>939</v>
      </c>
      <c r="E135" s="7">
        <v>2</v>
      </c>
      <c r="H135" s="7">
        <v>0</v>
      </c>
      <c r="I135" s="7">
        <v>0</v>
      </c>
      <c r="L135" s="7">
        <v>0</v>
      </c>
      <c r="M135" s="7">
        <f>L135*E135</f>
        <v>0</v>
      </c>
    </row>
    <row r="136" spans="1:13" x14ac:dyDescent="0.25">
      <c r="A136" s="26" t="s">
        <v>35</v>
      </c>
      <c r="B136" s="34" t="s">
        <v>191</v>
      </c>
      <c r="C136" s="34" t="s">
        <v>191</v>
      </c>
      <c r="D136" s="35" t="s">
        <v>929</v>
      </c>
      <c r="E136" s="7">
        <v>15</v>
      </c>
      <c r="J136" s="7">
        <v>0</v>
      </c>
      <c r="K136" s="7">
        <v>0</v>
      </c>
      <c r="L136" s="7">
        <v>0</v>
      </c>
      <c r="M136" s="7">
        <f>L136*E136</f>
        <v>0</v>
      </c>
    </row>
    <row r="137" spans="1:13" x14ac:dyDescent="0.25">
      <c r="A137" s="12" t="s">
        <v>35</v>
      </c>
      <c r="B137" s="34" t="s">
        <v>191</v>
      </c>
      <c r="C137" s="34" t="s">
        <v>191</v>
      </c>
      <c r="D137" s="35" t="s">
        <v>931</v>
      </c>
      <c r="E137" s="7">
        <v>2</v>
      </c>
      <c r="J137" s="7">
        <v>0</v>
      </c>
      <c r="K137" s="7">
        <v>0</v>
      </c>
      <c r="L137" s="7">
        <v>0</v>
      </c>
      <c r="M137" s="7">
        <f>L137*E137</f>
        <v>0</v>
      </c>
    </row>
    <row r="138" spans="1:13" x14ac:dyDescent="0.25">
      <c r="A138" s="12" t="s">
        <v>37</v>
      </c>
      <c r="B138" s="4" t="s">
        <v>908</v>
      </c>
      <c r="C138" s="4" t="s">
        <v>908</v>
      </c>
      <c r="D138" s="18" t="s">
        <v>909</v>
      </c>
      <c r="E138" s="7">
        <v>1</v>
      </c>
      <c r="H138" s="7">
        <v>3063.93</v>
      </c>
      <c r="I138" s="7">
        <v>3063.93</v>
      </c>
      <c r="L138" s="7">
        <v>3063.93</v>
      </c>
      <c r="M138" s="7">
        <v>3063.93</v>
      </c>
    </row>
    <row r="139" spans="1:13" x14ac:dyDescent="0.25">
      <c r="A139" s="12" t="s">
        <v>37</v>
      </c>
      <c r="B139" s="4" t="s">
        <v>616</v>
      </c>
      <c r="C139" s="4" t="s">
        <v>616</v>
      </c>
      <c r="D139" s="18" t="s">
        <v>545</v>
      </c>
      <c r="E139" s="7">
        <v>1</v>
      </c>
      <c r="H139" s="7">
        <v>2729.12</v>
      </c>
      <c r="I139" s="7">
        <v>2729.12</v>
      </c>
      <c r="L139" s="7">
        <v>2729.12</v>
      </c>
      <c r="M139" s="7">
        <v>2729.12</v>
      </c>
    </row>
    <row r="140" spans="1:13" x14ac:dyDescent="0.25">
      <c r="A140" s="12" t="s">
        <v>37</v>
      </c>
      <c r="B140" s="4" t="s">
        <v>98</v>
      </c>
      <c r="C140" s="4" t="s">
        <v>99</v>
      </c>
      <c r="D140" s="18" t="s">
        <v>100</v>
      </c>
      <c r="E140" s="7">
        <v>1</v>
      </c>
      <c r="F140" s="7">
        <v>560.02564202999997</v>
      </c>
      <c r="G140" s="7">
        <v>560.02564202999997</v>
      </c>
      <c r="H140" s="7">
        <v>103.75998</v>
      </c>
      <c r="I140" s="7">
        <v>103.75998</v>
      </c>
      <c r="J140" s="7">
        <v>8.2799999999999994</v>
      </c>
      <c r="K140" s="7">
        <v>8.2799999999999994</v>
      </c>
      <c r="L140" s="7">
        <v>672.06562202999999</v>
      </c>
      <c r="M140" s="7">
        <v>672.06562202999999</v>
      </c>
    </row>
    <row r="141" spans="1:13" x14ac:dyDescent="0.25">
      <c r="A141" s="12" t="s">
        <v>37</v>
      </c>
      <c r="B141" s="4" t="s">
        <v>329</v>
      </c>
      <c r="C141" s="4" t="s">
        <v>330</v>
      </c>
      <c r="D141" s="18" t="s">
        <v>331</v>
      </c>
      <c r="E141" s="7">
        <v>1</v>
      </c>
      <c r="F141" s="7">
        <v>547.23254867699995</v>
      </c>
      <c r="G141" s="7">
        <v>547.23254867699995</v>
      </c>
      <c r="H141" s="7">
        <v>103.43725999999999</v>
      </c>
      <c r="I141" s="7">
        <v>103.43725999999999</v>
      </c>
      <c r="J141" s="7">
        <v>7.68</v>
      </c>
      <c r="K141" s="7">
        <v>7.68</v>
      </c>
      <c r="L141" s="7">
        <v>658.34980867700006</v>
      </c>
      <c r="M141" s="7">
        <v>658.34980867700006</v>
      </c>
    </row>
    <row r="142" spans="1:13" x14ac:dyDescent="0.25">
      <c r="A142" s="12" t="s">
        <v>37</v>
      </c>
      <c r="B142" s="4" t="s">
        <v>620</v>
      </c>
      <c r="C142" s="4" t="s">
        <v>620</v>
      </c>
      <c r="D142" s="18" t="s">
        <v>549</v>
      </c>
      <c r="E142" s="7">
        <v>2</v>
      </c>
      <c r="H142" s="7">
        <v>156.47</v>
      </c>
      <c r="I142" s="7">
        <v>312.94</v>
      </c>
      <c r="L142" s="7">
        <v>156.47</v>
      </c>
      <c r="M142" s="7">
        <v>312.94</v>
      </c>
    </row>
    <row r="143" spans="1:13" x14ac:dyDescent="0.25">
      <c r="A143" s="12" t="s">
        <v>37</v>
      </c>
      <c r="B143" s="4" t="s">
        <v>619</v>
      </c>
      <c r="C143" s="4" t="s">
        <v>619</v>
      </c>
      <c r="D143" s="18" t="s">
        <v>548</v>
      </c>
      <c r="E143" s="7">
        <v>2</v>
      </c>
      <c r="H143" s="7">
        <v>156.47</v>
      </c>
      <c r="I143" s="7">
        <v>312.94</v>
      </c>
      <c r="L143" s="7">
        <v>156.47</v>
      </c>
      <c r="M143" s="7">
        <v>312.94</v>
      </c>
    </row>
    <row r="144" spans="1:13" x14ac:dyDescent="0.25">
      <c r="A144" s="12" t="s">
        <v>37</v>
      </c>
      <c r="B144" s="4" t="s">
        <v>292</v>
      </c>
      <c r="C144" s="4" t="s">
        <v>293</v>
      </c>
      <c r="D144" s="18" t="s">
        <v>103</v>
      </c>
      <c r="E144" s="7">
        <v>2</v>
      </c>
      <c r="F144" s="7">
        <v>23.800187985000001</v>
      </c>
      <c r="G144" s="7">
        <v>47.600375970000002</v>
      </c>
      <c r="H144" s="7">
        <v>116.3288</v>
      </c>
      <c r="I144" s="7">
        <v>232.6576</v>
      </c>
      <c r="J144" s="7">
        <v>4.55</v>
      </c>
      <c r="K144" s="7">
        <v>9.1</v>
      </c>
      <c r="L144" s="7">
        <v>144.67898798499999</v>
      </c>
      <c r="M144" s="7">
        <v>289.35797596999998</v>
      </c>
    </row>
    <row r="145" spans="1:13" x14ac:dyDescent="0.25">
      <c r="A145" s="12" t="s">
        <v>37</v>
      </c>
      <c r="B145" s="4" t="s">
        <v>623</v>
      </c>
      <c r="C145" s="4" t="s">
        <v>623</v>
      </c>
      <c r="D145" s="18" t="s">
        <v>550</v>
      </c>
      <c r="E145" s="7">
        <v>1</v>
      </c>
      <c r="H145" s="7">
        <v>140.13</v>
      </c>
      <c r="I145" s="7">
        <v>140.13</v>
      </c>
      <c r="L145" s="7">
        <v>140.13</v>
      </c>
      <c r="M145" s="7">
        <v>140.13</v>
      </c>
    </row>
    <row r="146" spans="1:13" x14ac:dyDescent="0.25">
      <c r="A146" s="12" t="s">
        <v>37</v>
      </c>
      <c r="B146" s="4" t="s">
        <v>916</v>
      </c>
      <c r="C146" s="4" t="s">
        <v>916</v>
      </c>
      <c r="D146" s="18" t="s">
        <v>917</v>
      </c>
      <c r="E146" s="7">
        <v>3</v>
      </c>
      <c r="H146" s="7">
        <v>69.3</v>
      </c>
      <c r="I146" s="7">
        <v>207.9</v>
      </c>
      <c r="L146" s="7">
        <v>69.3</v>
      </c>
      <c r="M146" s="7">
        <v>207.9</v>
      </c>
    </row>
    <row r="147" spans="1:13" x14ac:dyDescent="0.25">
      <c r="A147" s="12" t="s">
        <v>37</v>
      </c>
      <c r="B147" s="4" t="s">
        <v>111</v>
      </c>
      <c r="C147" s="4" t="s">
        <v>112</v>
      </c>
      <c r="D147" s="18" t="s">
        <v>113</v>
      </c>
      <c r="E147" s="7">
        <v>1</v>
      </c>
      <c r="F147" s="7">
        <v>58.77</v>
      </c>
      <c r="G147" s="7">
        <v>58.77</v>
      </c>
      <c r="L147" s="7">
        <v>58.77</v>
      </c>
      <c r="M147" s="7">
        <v>58.77</v>
      </c>
    </row>
    <row r="148" spans="1:13" x14ac:dyDescent="0.25">
      <c r="A148" s="12" t="s">
        <v>37</v>
      </c>
      <c r="B148" s="4" t="s">
        <v>104</v>
      </c>
      <c r="C148" s="4" t="s">
        <v>105</v>
      </c>
      <c r="D148" s="18" t="s">
        <v>103</v>
      </c>
      <c r="E148" s="7">
        <v>-2</v>
      </c>
      <c r="F148" s="7">
        <v>22.765871019999999</v>
      </c>
      <c r="G148" s="7">
        <v>-45.531742039999997</v>
      </c>
      <c r="H148" s="7">
        <v>15.89</v>
      </c>
      <c r="I148" s="7">
        <v>-31.78</v>
      </c>
      <c r="J148" s="7">
        <v>0.04</v>
      </c>
      <c r="K148" s="7">
        <v>-0.08</v>
      </c>
      <c r="L148" s="7">
        <v>38.695871019999998</v>
      </c>
      <c r="M148" s="7">
        <v>-77.391742039999997</v>
      </c>
    </row>
    <row r="149" spans="1:13" x14ac:dyDescent="0.25">
      <c r="A149" s="12" t="s">
        <v>37</v>
      </c>
      <c r="B149" s="4" t="s">
        <v>202</v>
      </c>
      <c r="C149" s="4" t="s">
        <v>202</v>
      </c>
      <c r="D149" s="18" t="s">
        <v>203</v>
      </c>
      <c r="E149" s="7">
        <v>2</v>
      </c>
      <c r="H149" s="7">
        <v>30.97</v>
      </c>
      <c r="I149" s="7">
        <v>61.94</v>
      </c>
      <c r="L149" s="7">
        <v>30.97</v>
      </c>
      <c r="M149" s="7">
        <v>61.94</v>
      </c>
    </row>
    <row r="150" spans="1:13" x14ac:dyDescent="0.25">
      <c r="A150" s="12" t="s">
        <v>37</v>
      </c>
      <c r="B150" s="4" t="s">
        <v>866</v>
      </c>
      <c r="C150" s="4" t="s">
        <v>867</v>
      </c>
      <c r="D150" s="18" t="s">
        <v>118</v>
      </c>
      <c r="E150" s="7">
        <v>2</v>
      </c>
      <c r="F150" s="7">
        <v>14.57694208</v>
      </c>
      <c r="G150" s="7">
        <v>29.15388416</v>
      </c>
      <c r="H150" s="7">
        <v>1</v>
      </c>
      <c r="I150" s="7">
        <v>2</v>
      </c>
      <c r="J150" s="7">
        <v>0.02</v>
      </c>
      <c r="K150" s="7">
        <v>0.04</v>
      </c>
      <c r="L150" s="7">
        <v>15.59694208</v>
      </c>
      <c r="M150" s="7">
        <v>31.19388416</v>
      </c>
    </row>
    <row r="151" spans="1:13" x14ac:dyDescent="0.25">
      <c r="A151" s="12" t="s">
        <v>37</v>
      </c>
      <c r="B151" s="4" t="s">
        <v>204</v>
      </c>
      <c r="C151" s="4" t="s">
        <v>204</v>
      </c>
      <c r="D151" s="18" t="s">
        <v>205</v>
      </c>
      <c r="E151" s="7">
        <v>2</v>
      </c>
      <c r="H151" s="7">
        <v>12.42</v>
      </c>
      <c r="I151" s="7">
        <v>24.84</v>
      </c>
      <c r="L151" s="7">
        <v>12.42</v>
      </c>
      <c r="M151" s="7">
        <v>24.84</v>
      </c>
    </row>
    <row r="152" spans="1:13" x14ac:dyDescent="0.25">
      <c r="A152" s="13" t="s">
        <v>37</v>
      </c>
      <c r="B152" s="4" t="s">
        <v>904</v>
      </c>
      <c r="C152" s="4" t="s">
        <v>905</v>
      </c>
      <c r="D152" s="18" t="s">
        <v>496</v>
      </c>
      <c r="E152" s="7">
        <v>-2</v>
      </c>
      <c r="F152" s="7">
        <v>10.973696819000001</v>
      </c>
      <c r="G152" s="7">
        <v>-21.947393638000001</v>
      </c>
      <c r="L152" s="7">
        <v>10.973696819000001</v>
      </c>
      <c r="M152" s="7">
        <v>-21.947393638000001</v>
      </c>
    </row>
    <row r="153" spans="1:13" x14ac:dyDescent="0.25">
      <c r="A153" s="13" t="s">
        <v>37</v>
      </c>
      <c r="B153" s="4" t="s">
        <v>114</v>
      </c>
      <c r="C153" s="4" t="s">
        <v>115</v>
      </c>
      <c r="D153" s="18" t="s">
        <v>113</v>
      </c>
      <c r="E153" s="7">
        <v>1</v>
      </c>
      <c r="F153" s="7">
        <v>9.891</v>
      </c>
      <c r="G153" s="7">
        <v>9.891</v>
      </c>
      <c r="L153" s="7">
        <v>9.891</v>
      </c>
      <c r="M153" s="7">
        <v>9.891</v>
      </c>
    </row>
    <row r="154" spans="1:13" x14ac:dyDescent="0.25">
      <c r="A154" s="13" t="s">
        <v>37</v>
      </c>
      <c r="B154" s="4" t="s">
        <v>914</v>
      </c>
      <c r="C154" s="4" t="s">
        <v>914</v>
      </c>
      <c r="D154" s="18" t="s">
        <v>915</v>
      </c>
      <c r="E154" s="7">
        <v>3</v>
      </c>
      <c r="F154" s="7">
        <v>7.84</v>
      </c>
      <c r="G154" s="7">
        <v>23.52</v>
      </c>
      <c r="L154" s="7">
        <v>7.84</v>
      </c>
      <c r="M154" s="7">
        <v>23.52</v>
      </c>
    </row>
    <row r="155" spans="1:13" x14ac:dyDescent="0.25">
      <c r="A155" s="13" t="s">
        <v>37</v>
      </c>
      <c r="B155" s="4" t="s">
        <v>902</v>
      </c>
      <c r="C155" s="4" t="s">
        <v>902</v>
      </c>
      <c r="D155" s="18" t="s">
        <v>903</v>
      </c>
      <c r="E155" s="7">
        <v>-4</v>
      </c>
      <c r="H155" s="7">
        <v>7.42</v>
      </c>
      <c r="I155" s="7">
        <v>-29.68</v>
      </c>
      <c r="L155" s="7">
        <v>7.42</v>
      </c>
      <c r="M155" s="7">
        <v>-29.68</v>
      </c>
    </row>
    <row r="156" spans="1:13" x14ac:dyDescent="0.25">
      <c r="A156" s="13" t="s">
        <v>37</v>
      </c>
      <c r="B156" s="4" t="s">
        <v>391</v>
      </c>
      <c r="C156" s="4" t="s">
        <v>391</v>
      </c>
      <c r="D156" s="18" t="s">
        <v>392</v>
      </c>
      <c r="E156" s="7">
        <v>-4</v>
      </c>
      <c r="H156" s="7">
        <v>4.29</v>
      </c>
      <c r="I156" s="7">
        <v>-17.16</v>
      </c>
      <c r="L156" s="7">
        <v>4.29</v>
      </c>
      <c r="M156" s="7">
        <v>-17.16</v>
      </c>
    </row>
    <row r="157" spans="1:13" x14ac:dyDescent="0.25">
      <c r="A157" s="13" t="s">
        <v>37</v>
      </c>
      <c r="B157" s="4" t="s">
        <v>906</v>
      </c>
      <c r="C157" s="4" t="s">
        <v>907</v>
      </c>
      <c r="D157" s="18" t="s">
        <v>496</v>
      </c>
      <c r="E157" s="7">
        <v>-2</v>
      </c>
      <c r="F157" s="7">
        <v>2.2752956850000001</v>
      </c>
      <c r="G157" s="7">
        <v>-4.5505913700000002</v>
      </c>
      <c r="L157" s="7">
        <v>2.2752956850000001</v>
      </c>
      <c r="M157" s="7">
        <v>-4.5505913700000002</v>
      </c>
    </row>
    <row r="158" spans="1:13" x14ac:dyDescent="0.25">
      <c r="A158" s="13" t="s">
        <v>37</v>
      </c>
      <c r="B158" s="4" t="s">
        <v>260</v>
      </c>
      <c r="C158" s="4" t="s">
        <v>260</v>
      </c>
      <c r="D158" s="18" t="s">
        <v>261</v>
      </c>
      <c r="E158" s="7">
        <v>-4</v>
      </c>
      <c r="H158" s="7">
        <v>2.21</v>
      </c>
      <c r="I158" s="7">
        <v>-8.84</v>
      </c>
      <c r="L158" s="7">
        <v>2.21</v>
      </c>
      <c r="M158" s="7">
        <v>-8.84</v>
      </c>
    </row>
    <row r="159" spans="1:13" x14ac:dyDescent="0.25">
      <c r="A159" s="13" t="s">
        <v>37</v>
      </c>
      <c r="B159" s="4" t="s">
        <v>276</v>
      </c>
      <c r="C159" s="4" t="s">
        <v>276</v>
      </c>
      <c r="D159" s="18" t="s">
        <v>277</v>
      </c>
      <c r="E159" s="7">
        <v>-2</v>
      </c>
      <c r="H159" s="7">
        <v>1.92</v>
      </c>
      <c r="I159" s="7">
        <v>-3.84</v>
      </c>
      <c r="L159" s="7">
        <v>1.92</v>
      </c>
      <c r="M159" s="7">
        <v>-3.84</v>
      </c>
    </row>
    <row r="160" spans="1:13" x14ac:dyDescent="0.25">
      <c r="A160" s="13" t="s">
        <v>37</v>
      </c>
      <c r="B160" s="4" t="s">
        <v>910</v>
      </c>
      <c r="C160" s="4" t="s">
        <v>911</v>
      </c>
      <c r="D160" s="18" t="s">
        <v>496</v>
      </c>
      <c r="E160" s="7">
        <v>2</v>
      </c>
      <c r="F160" s="7">
        <v>1.542484948</v>
      </c>
      <c r="G160" s="7">
        <v>3.084969896</v>
      </c>
      <c r="L160" s="7">
        <v>1.542484948</v>
      </c>
      <c r="M160" s="7">
        <v>3.084969896</v>
      </c>
    </row>
    <row r="161" spans="1:13" x14ac:dyDescent="0.25">
      <c r="A161" s="13" t="s">
        <v>37</v>
      </c>
      <c r="B161" s="4" t="s">
        <v>868</v>
      </c>
      <c r="C161" s="4" t="s">
        <v>869</v>
      </c>
      <c r="D161" s="18" t="s">
        <v>870</v>
      </c>
      <c r="E161" s="7">
        <v>6</v>
      </c>
      <c r="F161" s="7">
        <v>1.4708741999999999</v>
      </c>
      <c r="G161" s="7">
        <v>8.8252451999999995</v>
      </c>
      <c r="L161" s="7">
        <v>1.4708741999999999</v>
      </c>
      <c r="M161" s="7">
        <v>8.8252451999999995</v>
      </c>
    </row>
    <row r="162" spans="1:13" x14ac:dyDescent="0.25">
      <c r="A162" s="13" t="s">
        <v>37</v>
      </c>
      <c r="B162" s="4" t="s">
        <v>119</v>
      </c>
      <c r="C162" s="4" t="s">
        <v>119</v>
      </c>
      <c r="D162" s="18" t="s">
        <v>120</v>
      </c>
      <c r="E162" s="7">
        <v>2</v>
      </c>
      <c r="H162" s="7">
        <v>0.89</v>
      </c>
      <c r="I162" s="7">
        <v>1.78</v>
      </c>
      <c r="L162" s="7">
        <v>0.89</v>
      </c>
      <c r="M162" s="7">
        <v>1.78</v>
      </c>
    </row>
    <row r="163" spans="1:13" x14ac:dyDescent="0.25">
      <c r="A163" s="13" t="s">
        <v>37</v>
      </c>
      <c r="B163" s="4" t="s">
        <v>450</v>
      </c>
      <c r="C163" s="4" t="s">
        <v>450</v>
      </c>
      <c r="D163" s="18" t="s">
        <v>451</v>
      </c>
      <c r="E163" s="7">
        <v>-8</v>
      </c>
      <c r="H163" s="7">
        <v>0.56000000000000005</v>
      </c>
      <c r="I163" s="7">
        <v>-4.4800000000000004</v>
      </c>
      <c r="L163" s="7">
        <v>0.56000000000000005</v>
      </c>
      <c r="M163" s="7">
        <v>-4.4800000000000004</v>
      </c>
    </row>
    <row r="164" spans="1:13" x14ac:dyDescent="0.25">
      <c r="A164" s="13" t="s">
        <v>37</v>
      </c>
      <c r="B164" s="4" t="s">
        <v>434</v>
      </c>
      <c r="C164" s="4" t="s">
        <v>434</v>
      </c>
      <c r="D164" s="18" t="s">
        <v>435</v>
      </c>
      <c r="E164" s="7">
        <v>-70</v>
      </c>
      <c r="H164" s="7">
        <v>0.45</v>
      </c>
      <c r="I164" s="7">
        <v>-31.5</v>
      </c>
      <c r="L164" s="7">
        <v>0.45</v>
      </c>
      <c r="M164" s="7">
        <v>-31.5</v>
      </c>
    </row>
    <row r="165" spans="1:13" x14ac:dyDescent="0.25">
      <c r="A165" s="34" t="s">
        <v>37</v>
      </c>
      <c r="B165" s="4" t="s">
        <v>912</v>
      </c>
      <c r="C165" s="4" t="s">
        <v>913</v>
      </c>
      <c r="D165" s="18" t="s">
        <v>496</v>
      </c>
      <c r="E165" s="7">
        <v>2</v>
      </c>
      <c r="F165" s="7">
        <v>0.37515390799999998</v>
      </c>
      <c r="G165" s="7">
        <v>0.75030781599999996</v>
      </c>
      <c r="L165" s="7">
        <v>0.37515390799999998</v>
      </c>
      <c r="M165" s="7">
        <v>0.75030781599999996</v>
      </c>
    </row>
    <row r="166" spans="1:13" x14ac:dyDescent="0.25">
      <c r="A166" s="34" t="s">
        <v>37</v>
      </c>
      <c r="B166" s="4" t="s">
        <v>898</v>
      </c>
      <c r="C166" s="4" t="s">
        <v>898</v>
      </c>
      <c r="D166" s="18" t="s">
        <v>899</v>
      </c>
      <c r="E166" s="7">
        <v>-120.6</v>
      </c>
      <c r="F166" s="7">
        <v>0.35</v>
      </c>
      <c r="G166" s="7">
        <v>-42.21</v>
      </c>
      <c r="L166" s="7">
        <v>0.35</v>
      </c>
      <c r="M166" s="7">
        <v>-42.21</v>
      </c>
    </row>
    <row r="167" spans="1:13" x14ac:dyDescent="0.25">
      <c r="A167" s="34" t="s">
        <v>37</v>
      </c>
      <c r="B167" s="4" t="s">
        <v>900</v>
      </c>
      <c r="C167" s="4" t="s">
        <v>900</v>
      </c>
      <c r="D167" s="18" t="s">
        <v>901</v>
      </c>
      <c r="E167" s="7">
        <v>-50.3</v>
      </c>
      <c r="F167" s="7">
        <v>0.33</v>
      </c>
      <c r="G167" s="7">
        <v>-16.599</v>
      </c>
      <c r="L167" s="7">
        <v>0.33</v>
      </c>
      <c r="M167" s="7">
        <v>-16.599</v>
      </c>
    </row>
    <row r="168" spans="1:13" x14ac:dyDescent="0.25">
      <c r="A168" s="34" t="s">
        <v>37</v>
      </c>
      <c r="B168" s="4" t="s">
        <v>896</v>
      </c>
      <c r="C168" s="4" t="s">
        <v>896</v>
      </c>
      <c r="D168" s="18" t="s">
        <v>897</v>
      </c>
      <c r="E168" s="7">
        <v>-120.6</v>
      </c>
      <c r="F168" s="7">
        <v>0.21</v>
      </c>
      <c r="G168" s="7">
        <v>-25.326000000000001</v>
      </c>
      <c r="L168" s="7">
        <v>0.21</v>
      </c>
      <c r="M168" s="7">
        <v>-25.326000000000001</v>
      </c>
    </row>
    <row r="169" spans="1:13" x14ac:dyDescent="0.25">
      <c r="A169" s="34" t="s">
        <v>37</v>
      </c>
      <c r="B169" s="4" t="s">
        <v>894</v>
      </c>
      <c r="C169" s="4" t="s">
        <v>894</v>
      </c>
      <c r="D169" s="18" t="s">
        <v>895</v>
      </c>
      <c r="E169" s="7">
        <v>-1347</v>
      </c>
      <c r="F169" s="7">
        <v>0.14000000000000001</v>
      </c>
      <c r="G169" s="7">
        <v>-188.58</v>
      </c>
      <c r="L169" s="7">
        <v>0.14000000000000001</v>
      </c>
      <c r="M169" s="7">
        <v>-188.58</v>
      </c>
    </row>
    <row r="170" spans="1:13" x14ac:dyDescent="0.25">
      <c r="A170" s="34" t="s">
        <v>38</v>
      </c>
      <c r="B170" s="4" t="s">
        <v>908</v>
      </c>
      <c r="C170" s="4" t="s">
        <v>908</v>
      </c>
      <c r="D170" s="18" t="s">
        <v>909</v>
      </c>
      <c r="E170" s="7">
        <v>1</v>
      </c>
      <c r="H170" s="7">
        <v>3063.93</v>
      </c>
      <c r="I170" s="7">
        <v>3063.93</v>
      </c>
      <c r="L170" s="7">
        <v>3063.93</v>
      </c>
      <c r="M170" s="7">
        <v>3063.93</v>
      </c>
    </row>
    <row r="171" spans="1:13" x14ac:dyDescent="0.25">
      <c r="A171" s="34" t="s">
        <v>38</v>
      </c>
      <c r="B171" s="4" t="s">
        <v>616</v>
      </c>
      <c r="C171" s="4" t="s">
        <v>616</v>
      </c>
      <c r="D171" s="18" t="s">
        <v>545</v>
      </c>
      <c r="E171" s="7">
        <v>2</v>
      </c>
      <c r="H171" s="7">
        <v>2729.12</v>
      </c>
      <c r="I171" s="7">
        <v>5458.24</v>
      </c>
      <c r="L171" s="7">
        <v>2729.12</v>
      </c>
      <c r="M171" s="7">
        <v>5458.24</v>
      </c>
    </row>
    <row r="172" spans="1:13" x14ac:dyDescent="0.25">
      <c r="A172" s="34" t="s">
        <v>38</v>
      </c>
      <c r="B172" s="4" t="s">
        <v>98</v>
      </c>
      <c r="C172" s="4" t="s">
        <v>99</v>
      </c>
      <c r="D172" s="18" t="s">
        <v>100</v>
      </c>
      <c r="E172" s="7">
        <v>1</v>
      </c>
      <c r="F172" s="7">
        <v>560.02564202999997</v>
      </c>
      <c r="G172" s="7">
        <v>560.02564202999997</v>
      </c>
      <c r="H172" s="7">
        <v>103.75998</v>
      </c>
      <c r="I172" s="7">
        <v>103.75998</v>
      </c>
      <c r="J172" s="7">
        <v>8.2799999999999994</v>
      </c>
      <c r="K172" s="7">
        <v>8.2799999999999994</v>
      </c>
      <c r="L172" s="7">
        <v>672.06562202999999</v>
      </c>
      <c r="M172" s="7">
        <v>672.06562202999999</v>
      </c>
    </row>
    <row r="173" spans="1:13" x14ac:dyDescent="0.25">
      <c r="A173" s="34" t="s">
        <v>38</v>
      </c>
      <c r="B173" s="4" t="s">
        <v>329</v>
      </c>
      <c r="C173" s="4" t="s">
        <v>330</v>
      </c>
      <c r="D173" s="18" t="s">
        <v>331</v>
      </c>
      <c r="E173" s="7">
        <v>2</v>
      </c>
      <c r="F173" s="7">
        <v>547.23254867699995</v>
      </c>
      <c r="G173" s="7">
        <v>1094.4650973539999</v>
      </c>
      <c r="H173" s="7">
        <v>103.43725999999999</v>
      </c>
      <c r="I173" s="7">
        <v>206.87451999999999</v>
      </c>
      <c r="J173" s="7">
        <v>7.68</v>
      </c>
      <c r="K173" s="7">
        <v>15.36</v>
      </c>
      <c r="L173" s="7">
        <v>658.34980867700006</v>
      </c>
      <c r="M173" s="7">
        <v>1316.6996173540001</v>
      </c>
    </row>
    <row r="174" spans="1:13" x14ac:dyDescent="0.25">
      <c r="A174" s="34" t="s">
        <v>38</v>
      </c>
      <c r="B174" s="4" t="s">
        <v>620</v>
      </c>
      <c r="C174" s="4" t="s">
        <v>620</v>
      </c>
      <c r="D174" s="18" t="s">
        <v>549</v>
      </c>
      <c r="E174" s="7">
        <v>3</v>
      </c>
      <c r="H174" s="7">
        <v>156.47</v>
      </c>
      <c r="I174" s="7">
        <v>469.41</v>
      </c>
      <c r="L174" s="7">
        <v>156.47</v>
      </c>
      <c r="M174" s="7">
        <v>469.41</v>
      </c>
    </row>
    <row r="175" spans="1:13" x14ac:dyDescent="0.25">
      <c r="A175" s="34" t="s">
        <v>38</v>
      </c>
      <c r="B175" s="4" t="s">
        <v>619</v>
      </c>
      <c r="C175" s="4" t="s">
        <v>619</v>
      </c>
      <c r="D175" s="18" t="s">
        <v>548</v>
      </c>
      <c r="E175" s="7">
        <v>3</v>
      </c>
      <c r="H175" s="7">
        <v>156.47</v>
      </c>
      <c r="I175" s="7">
        <v>469.41</v>
      </c>
      <c r="L175" s="7">
        <v>156.47</v>
      </c>
      <c r="M175" s="7">
        <v>469.41</v>
      </c>
    </row>
    <row r="176" spans="1:13" x14ac:dyDescent="0.25">
      <c r="A176" s="34" t="s">
        <v>38</v>
      </c>
      <c r="B176" s="4" t="s">
        <v>292</v>
      </c>
      <c r="C176" s="4" t="s">
        <v>293</v>
      </c>
      <c r="D176" s="18" t="s">
        <v>103</v>
      </c>
      <c r="E176" s="7">
        <v>3</v>
      </c>
      <c r="F176" s="7">
        <v>23.800187985000001</v>
      </c>
      <c r="G176" s="7">
        <v>71.400563954999996</v>
      </c>
      <c r="H176" s="7">
        <v>116.3288</v>
      </c>
      <c r="I176" s="7">
        <v>348.9864</v>
      </c>
      <c r="J176" s="7">
        <v>4.55</v>
      </c>
      <c r="K176" s="7">
        <v>13.65</v>
      </c>
      <c r="L176" s="7">
        <v>144.67898798499999</v>
      </c>
      <c r="M176" s="7">
        <v>434.03696395499998</v>
      </c>
    </row>
    <row r="177" spans="1:13" x14ac:dyDescent="0.25">
      <c r="A177" s="34" t="s">
        <v>38</v>
      </c>
      <c r="B177" s="4" t="s">
        <v>623</v>
      </c>
      <c r="C177" s="4" t="s">
        <v>623</v>
      </c>
      <c r="D177" s="18" t="s">
        <v>550</v>
      </c>
      <c r="E177" s="7">
        <v>1</v>
      </c>
      <c r="H177" s="7">
        <v>140.13</v>
      </c>
      <c r="I177" s="7">
        <v>140.13</v>
      </c>
      <c r="L177" s="7">
        <v>140.13</v>
      </c>
      <c r="M177" s="7">
        <v>140.13</v>
      </c>
    </row>
    <row r="178" spans="1:13" x14ac:dyDescent="0.25">
      <c r="A178" s="34" t="s">
        <v>38</v>
      </c>
      <c r="B178" s="4" t="s">
        <v>920</v>
      </c>
      <c r="C178" s="4" t="s">
        <v>920</v>
      </c>
      <c r="D178" s="18" t="s">
        <v>921</v>
      </c>
      <c r="E178" s="7">
        <v>3</v>
      </c>
      <c r="H178" s="7">
        <v>70.44</v>
      </c>
      <c r="I178" s="7">
        <v>211.32</v>
      </c>
      <c r="L178" s="7">
        <v>70.44</v>
      </c>
      <c r="M178" s="7">
        <v>211.32</v>
      </c>
    </row>
    <row r="179" spans="1:13" x14ac:dyDescent="0.25">
      <c r="A179" s="34" t="s">
        <v>38</v>
      </c>
      <c r="B179" s="4" t="s">
        <v>111</v>
      </c>
      <c r="C179" s="4" t="s">
        <v>112</v>
      </c>
      <c r="D179" s="18" t="s">
        <v>113</v>
      </c>
      <c r="E179" s="7">
        <v>1</v>
      </c>
      <c r="F179" s="7">
        <v>58.77</v>
      </c>
      <c r="G179" s="7">
        <v>58.77</v>
      </c>
      <c r="L179" s="7">
        <v>58.77</v>
      </c>
      <c r="M179" s="7">
        <v>58.77</v>
      </c>
    </row>
    <row r="180" spans="1:13" x14ac:dyDescent="0.25">
      <c r="A180" s="34" t="s">
        <v>38</v>
      </c>
      <c r="B180" s="4" t="s">
        <v>104</v>
      </c>
      <c r="C180" s="4" t="s">
        <v>105</v>
      </c>
      <c r="D180" s="18" t="s">
        <v>103</v>
      </c>
      <c r="E180" s="7">
        <v>-3</v>
      </c>
      <c r="F180" s="7">
        <v>22.765871019999999</v>
      </c>
      <c r="G180" s="7">
        <v>-68.297613060000003</v>
      </c>
      <c r="H180" s="7">
        <v>15.89</v>
      </c>
      <c r="I180" s="7">
        <v>-47.67</v>
      </c>
      <c r="J180" s="7">
        <v>0.04</v>
      </c>
      <c r="K180" s="7">
        <v>-0.12</v>
      </c>
      <c r="L180" s="7">
        <v>38.695871019999998</v>
      </c>
      <c r="M180" s="7">
        <v>-116.08761306</v>
      </c>
    </row>
    <row r="181" spans="1:13" x14ac:dyDescent="0.25">
      <c r="A181" s="13" t="s">
        <v>38</v>
      </c>
      <c r="B181" s="4" t="s">
        <v>202</v>
      </c>
      <c r="C181" s="4" t="s">
        <v>202</v>
      </c>
      <c r="D181" s="18" t="s">
        <v>203</v>
      </c>
      <c r="E181" s="7">
        <v>2</v>
      </c>
      <c r="H181" s="7">
        <v>30.97</v>
      </c>
      <c r="I181" s="7">
        <v>61.94</v>
      </c>
      <c r="L181" s="7">
        <v>30.97</v>
      </c>
      <c r="M181" s="7">
        <v>61.94</v>
      </c>
    </row>
    <row r="182" spans="1:13" x14ac:dyDescent="0.25">
      <c r="A182" s="13" t="s">
        <v>38</v>
      </c>
      <c r="B182" s="4" t="s">
        <v>866</v>
      </c>
      <c r="C182" s="4" t="s">
        <v>867</v>
      </c>
      <c r="D182" s="18" t="s">
        <v>118</v>
      </c>
      <c r="E182" s="7">
        <v>2</v>
      </c>
      <c r="F182" s="7">
        <v>14.57694208</v>
      </c>
      <c r="G182" s="7">
        <v>29.15388416</v>
      </c>
      <c r="H182" s="7">
        <v>1</v>
      </c>
      <c r="I182" s="7">
        <v>2</v>
      </c>
      <c r="J182" s="7">
        <v>0.02</v>
      </c>
      <c r="K182" s="7">
        <v>0.04</v>
      </c>
      <c r="L182" s="7">
        <v>15.59694208</v>
      </c>
      <c r="M182" s="7">
        <v>31.19388416</v>
      </c>
    </row>
    <row r="183" spans="1:13" x14ac:dyDescent="0.25">
      <c r="A183" s="13" t="s">
        <v>38</v>
      </c>
      <c r="B183" s="4" t="s">
        <v>204</v>
      </c>
      <c r="C183" s="4" t="s">
        <v>204</v>
      </c>
      <c r="D183" s="18" t="s">
        <v>205</v>
      </c>
      <c r="E183" s="7">
        <v>2</v>
      </c>
      <c r="H183" s="7">
        <v>12.42</v>
      </c>
      <c r="I183" s="7">
        <v>24.84</v>
      </c>
      <c r="L183" s="7">
        <v>12.42</v>
      </c>
      <c r="M183" s="7">
        <v>24.84</v>
      </c>
    </row>
    <row r="184" spans="1:13" x14ac:dyDescent="0.25">
      <c r="A184" s="13" t="s">
        <v>38</v>
      </c>
      <c r="B184" s="4" t="s">
        <v>904</v>
      </c>
      <c r="C184" s="4" t="s">
        <v>905</v>
      </c>
      <c r="D184" s="18" t="s">
        <v>496</v>
      </c>
      <c r="E184" s="7">
        <v>-3</v>
      </c>
      <c r="F184" s="7">
        <v>10.973696819000001</v>
      </c>
      <c r="G184" s="7">
        <v>-32.921090456999998</v>
      </c>
      <c r="L184" s="7">
        <v>10.973696819000001</v>
      </c>
      <c r="M184" s="7">
        <v>-32.921090456999998</v>
      </c>
    </row>
    <row r="185" spans="1:13" x14ac:dyDescent="0.25">
      <c r="A185" s="13" t="s">
        <v>38</v>
      </c>
      <c r="B185" s="4" t="s">
        <v>918</v>
      </c>
      <c r="C185" s="4" t="s">
        <v>918</v>
      </c>
      <c r="D185" s="18" t="s">
        <v>919</v>
      </c>
      <c r="E185" s="7">
        <v>-1</v>
      </c>
      <c r="H185" s="7">
        <v>10.43</v>
      </c>
      <c r="I185" s="7">
        <v>-10.43</v>
      </c>
      <c r="L185" s="7">
        <v>10.43</v>
      </c>
      <c r="M185" s="7">
        <v>-10.43</v>
      </c>
    </row>
    <row r="186" spans="1:13" x14ac:dyDescent="0.25">
      <c r="A186" s="13" t="s">
        <v>38</v>
      </c>
      <c r="B186" s="4" t="s">
        <v>114</v>
      </c>
      <c r="C186" s="4" t="s">
        <v>115</v>
      </c>
      <c r="D186" s="18" t="s">
        <v>113</v>
      </c>
      <c r="E186" s="7">
        <v>1</v>
      </c>
      <c r="F186" s="7">
        <v>9.891</v>
      </c>
      <c r="G186" s="7">
        <v>9.891</v>
      </c>
      <c r="L186" s="7">
        <v>9.891</v>
      </c>
      <c r="M186" s="7">
        <v>9.891</v>
      </c>
    </row>
    <row r="187" spans="1:13" x14ac:dyDescent="0.25">
      <c r="A187" s="13" t="s">
        <v>38</v>
      </c>
      <c r="B187" s="4" t="s">
        <v>914</v>
      </c>
      <c r="C187" s="4" t="s">
        <v>914</v>
      </c>
      <c r="D187" s="18" t="s">
        <v>915</v>
      </c>
      <c r="E187" s="7">
        <v>3</v>
      </c>
      <c r="F187" s="7">
        <v>7.84</v>
      </c>
      <c r="G187" s="7">
        <v>23.52</v>
      </c>
      <c r="L187" s="7">
        <v>7.84</v>
      </c>
      <c r="M187" s="7">
        <v>23.52</v>
      </c>
    </row>
    <row r="188" spans="1:13" x14ac:dyDescent="0.25">
      <c r="A188" s="13" t="s">
        <v>38</v>
      </c>
      <c r="B188" s="4" t="s">
        <v>902</v>
      </c>
      <c r="C188" s="4" t="s">
        <v>902</v>
      </c>
      <c r="D188" s="18" t="s">
        <v>903</v>
      </c>
      <c r="E188" s="7">
        <v>-6</v>
      </c>
      <c r="H188" s="7">
        <v>7.42</v>
      </c>
      <c r="I188" s="7">
        <v>-44.52</v>
      </c>
      <c r="L188" s="7">
        <v>7.42</v>
      </c>
      <c r="M188" s="7">
        <v>-44.52</v>
      </c>
    </row>
    <row r="189" spans="1:13" x14ac:dyDescent="0.25">
      <c r="A189" s="13" t="s">
        <v>38</v>
      </c>
      <c r="B189" s="4" t="s">
        <v>391</v>
      </c>
      <c r="C189" s="4" t="s">
        <v>391</v>
      </c>
      <c r="D189" s="18" t="s">
        <v>392</v>
      </c>
      <c r="E189" s="7">
        <v>-6</v>
      </c>
      <c r="H189" s="7">
        <v>4.29</v>
      </c>
      <c r="I189" s="7">
        <v>-25.74</v>
      </c>
      <c r="L189" s="7">
        <v>4.29</v>
      </c>
      <c r="M189" s="7">
        <v>-25.74</v>
      </c>
    </row>
    <row r="190" spans="1:13" x14ac:dyDescent="0.25">
      <c r="A190" s="13" t="s">
        <v>38</v>
      </c>
      <c r="B190" s="4" t="s">
        <v>906</v>
      </c>
      <c r="C190" s="4" t="s">
        <v>907</v>
      </c>
      <c r="D190" s="18" t="s">
        <v>496</v>
      </c>
      <c r="E190" s="7">
        <v>-3</v>
      </c>
      <c r="F190" s="7">
        <v>2.2752956850000001</v>
      </c>
      <c r="G190" s="7">
        <v>-6.8258870549999999</v>
      </c>
      <c r="L190" s="7">
        <v>2.2752956850000001</v>
      </c>
      <c r="M190" s="7">
        <v>-6.8258870549999999</v>
      </c>
    </row>
    <row r="191" spans="1:13" x14ac:dyDescent="0.25">
      <c r="A191" s="13" t="s">
        <v>38</v>
      </c>
      <c r="B191" s="4" t="s">
        <v>260</v>
      </c>
      <c r="C191" s="4" t="s">
        <v>260</v>
      </c>
      <c r="D191" s="18" t="s">
        <v>261</v>
      </c>
      <c r="E191" s="7">
        <v>-6</v>
      </c>
      <c r="H191" s="7">
        <v>2.21</v>
      </c>
      <c r="I191" s="7">
        <v>-13.26</v>
      </c>
      <c r="L191" s="7">
        <v>2.21</v>
      </c>
      <c r="M191" s="7">
        <v>-13.26</v>
      </c>
    </row>
    <row r="192" spans="1:13" x14ac:dyDescent="0.25">
      <c r="A192" s="13" t="s">
        <v>38</v>
      </c>
      <c r="B192" s="4" t="s">
        <v>276</v>
      </c>
      <c r="C192" s="4" t="s">
        <v>276</v>
      </c>
      <c r="D192" s="18" t="s">
        <v>277</v>
      </c>
      <c r="E192" s="7">
        <v>-3</v>
      </c>
      <c r="H192" s="7">
        <v>1.92</v>
      </c>
      <c r="I192" s="7">
        <v>-5.76</v>
      </c>
      <c r="L192" s="7">
        <v>1.92</v>
      </c>
      <c r="M192" s="7">
        <v>-5.76</v>
      </c>
    </row>
    <row r="193" spans="1:13" x14ac:dyDescent="0.25">
      <c r="A193" s="13" t="s">
        <v>38</v>
      </c>
      <c r="B193" s="4" t="s">
        <v>910</v>
      </c>
      <c r="C193" s="4" t="s">
        <v>911</v>
      </c>
      <c r="D193" s="18" t="s">
        <v>496</v>
      </c>
      <c r="E193" s="7">
        <v>3</v>
      </c>
      <c r="F193" s="7">
        <v>1.542484948</v>
      </c>
      <c r="G193" s="7">
        <v>4.6274548439999998</v>
      </c>
      <c r="L193" s="7">
        <v>1.542484948</v>
      </c>
      <c r="M193" s="7">
        <v>4.6274548439999998</v>
      </c>
    </row>
    <row r="194" spans="1:13" x14ac:dyDescent="0.25">
      <c r="A194" s="14" t="s">
        <v>38</v>
      </c>
      <c r="B194" s="4" t="s">
        <v>119</v>
      </c>
      <c r="C194" s="4" t="s">
        <v>119</v>
      </c>
      <c r="D194" s="18" t="s">
        <v>120</v>
      </c>
      <c r="E194" s="7">
        <v>2</v>
      </c>
      <c r="H194" s="7">
        <v>0.89</v>
      </c>
      <c r="I194" s="7">
        <v>1.78</v>
      </c>
      <c r="L194" s="7">
        <v>0.89</v>
      </c>
      <c r="M194" s="7">
        <v>1.78</v>
      </c>
    </row>
    <row r="195" spans="1:13" x14ac:dyDescent="0.25">
      <c r="A195" s="14" t="s">
        <v>38</v>
      </c>
      <c r="B195" s="4" t="s">
        <v>450</v>
      </c>
      <c r="C195" s="4" t="s">
        <v>450</v>
      </c>
      <c r="D195" s="18" t="s">
        <v>451</v>
      </c>
      <c r="E195" s="7">
        <v>-12</v>
      </c>
      <c r="H195" s="7">
        <v>0.56000000000000005</v>
      </c>
      <c r="I195" s="7">
        <v>-6.72</v>
      </c>
      <c r="L195" s="7">
        <v>0.56000000000000005</v>
      </c>
      <c r="M195" s="7">
        <v>-6.72</v>
      </c>
    </row>
    <row r="196" spans="1:13" x14ac:dyDescent="0.25">
      <c r="A196" s="14" t="s">
        <v>38</v>
      </c>
      <c r="B196" s="4" t="s">
        <v>434</v>
      </c>
      <c r="C196" s="4" t="s">
        <v>434</v>
      </c>
      <c r="D196" s="18" t="s">
        <v>435</v>
      </c>
      <c r="E196" s="7">
        <v>-105</v>
      </c>
      <c r="H196" s="7">
        <v>0.45</v>
      </c>
      <c r="I196" s="7">
        <v>-47.25</v>
      </c>
      <c r="L196" s="7">
        <v>0.45</v>
      </c>
      <c r="M196" s="7">
        <v>-47.25</v>
      </c>
    </row>
    <row r="197" spans="1:13" x14ac:dyDescent="0.25">
      <c r="A197" s="14" t="s">
        <v>38</v>
      </c>
      <c r="B197" s="4" t="s">
        <v>912</v>
      </c>
      <c r="C197" s="4" t="s">
        <v>913</v>
      </c>
      <c r="D197" s="18" t="s">
        <v>496</v>
      </c>
      <c r="E197" s="7">
        <v>3</v>
      </c>
      <c r="F197" s="7">
        <v>0.37515390799999998</v>
      </c>
      <c r="G197" s="7">
        <v>1.125461724</v>
      </c>
      <c r="L197" s="7">
        <v>0.37515390799999998</v>
      </c>
      <c r="M197" s="7">
        <v>1.125461724</v>
      </c>
    </row>
    <row r="198" spans="1:13" x14ac:dyDescent="0.25">
      <c r="A198" s="14" t="s">
        <v>38</v>
      </c>
      <c r="B198" s="4" t="s">
        <v>898</v>
      </c>
      <c r="C198" s="4" t="s">
        <v>898</v>
      </c>
      <c r="D198" s="18" t="s">
        <v>899</v>
      </c>
      <c r="E198" s="7">
        <v>-180.9</v>
      </c>
      <c r="F198" s="7">
        <v>0.35</v>
      </c>
      <c r="G198" s="7">
        <v>-63.314999999999998</v>
      </c>
      <c r="L198" s="7">
        <v>0.35</v>
      </c>
      <c r="M198" s="7">
        <v>-63.314999999999998</v>
      </c>
    </row>
    <row r="199" spans="1:13" x14ac:dyDescent="0.25">
      <c r="A199" s="14" t="s">
        <v>38</v>
      </c>
      <c r="B199" s="4" t="s">
        <v>900</v>
      </c>
      <c r="C199" s="4" t="s">
        <v>900</v>
      </c>
      <c r="D199" s="18" t="s">
        <v>901</v>
      </c>
      <c r="E199" s="7">
        <v>-75.3</v>
      </c>
      <c r="F199" s="7">
        <v>0.33</v>
      </c>
      <c r="G199" s="7">
        <v>-24.849</v>
      </c>
      <c r="L199" s="7">
        <v>0.33</v>
      </c>
      <c r="M199" s="7">
        <v>-24.849</v>
      </c>
    </row>
    <row r="200" spans="1:13" x14ac:dyDescent="0.25">
      <c r="A200" s="14" t="s">
        <v>38</v>
      </c>
      <c r="B200" s="4" t="s">
        <v>896</v>
      </c>
      <c r="C200" s="4" t="s">
        <v>896</v>
      </c>
      <c r="D200" s="18" t="s">
        <v>897</v>
      </c>
      <c r="E200" s="7">
        <v>-180.9</v>
      </c>
      <c r="F200" s="7">
        <v>0.21</v>
      </c>
      <c r="G200" s="7">
        <v>-37.988999999999997</v>
      </c>
      <c r="L200" s="7">
        <v>0.21</v>
      </c>
      <c r="M200" s="7">
        <v>-37.988999999999997</v>
      </c>
    </row>
    <row r="201" spans="1:13" x14ac:dyDescent="0.25">
      <c r="A201" s="14" t="s">
        <v>38</v>
      </c>
      <c r="B201" s="4" t="s">
        <v>894</v>
      </c>
      <c r="C201" s="4" t="s">
        <v>894</v>
      </c>
      <c r="D201" s="18" t="s">
        <v>895</v>
      </c>
      <c r="E201" s="7">
        <v>-2020.5</v>
      </c>
      <c r="F201" s="7">
        <v>0.14000000000000001</v>
      </c>
      <c r="G201" s="7">
        <v>-282.87</v>
      </c>
      <c r="L201" s="7">
        <v>0.14000000000000001</v>
      </c>
      <c r="M201" s="7">
        <v>-282.87</v>
      </c>
    </row>
    <row r="202" spans="1:13" x14ac:dyDescent="0.25">
      <c r="A202" s="14" t="s">
        <v>39</v>
      </c>
      <c r="B202" s="34" t="s">
        <v>908</v>
      </c>
      <c r="C202" s="34" t="s">
        <v>908</v>
      </c>
      <c r="D202" s="35" t="s">
        <v>909</v>
      </c>
      <c r="E202" s="7">
        <v>1</v>
      </c>
      <c r="H202" s="7">
        <v>3063.93</v>
      </c>
      <c r="I202" s="7">
        <v>3063.93</v>
      </c>
      <c r="L202" s="7">
        <v>3063.93</v>
      </c>
      <c r="M202" s="7">
        <v>3063.93</v>
      </c>
    </row>
    <row r="203" spans="1:13" x14ac:dyDescent="0.25">
      <c r="A203" s="14" t="s">
        <v>39</v>
      </c>
      <c r="B203" s="34" t="s">
        <v>616</v>
      </c>
      <c r="C203" s="34" t="s">
        <v>616</v>
      </c>
      <c r="D203" s="35" t="s">
        <v>545</v>
      </c>
      <c r="E203" s="7">
        <v>1</v>
      </c>
      <c r="H203" s="7">
        <v>2729.12</v>
      </c>
      <c r="I203" s="7">
        <v>2729.12</v>
      </c>
      <c r="L203" s="7">
        <v>2729.12</v>
      </c>
      <c r="M203" s="7">
        <v>2729.12</v>
      </c>
    </row>
    <row r="204" spans="1:13" x14ac:dyDescent="0.25">
      <c r="A204" s="14" t="s">
        <v>39</v>
      </c>
      <c r="B204" s="34" t="s">
        <v>98</v>
      </c>
      <c r="C204" s="34" t="s">
        <v>99</v>
      </c>
      <c r="D204" s="35" t="s">
        <v>100</v>
      </c>
      <c r="E204" s="7">
        <v>1</v>
      </c>
      <c r="F204" s="7">
        <v>560.02564202999997</v>
      </c>
      <c r="G204" s="7">
        <v>560.02564202999997</v>
      </c>
      <c r="H204" s="7">
        <v>103.75998</v>
      </c>
      <c r="I204" s="7">
        <v>103.75998</v>
      </c>
      <c r="J204" s="7">
        <v>8.2799999999999994</v>
      </c>
      <c r="K204" s="7">
        <v>8.2799999999999994</v>
      </c>
      <c r="L204" s="7">
        <v>672.06562202999999</v>
      </c>
      <c r="M204" s="7">
        <v>672.06562202999999</v>
      </c>
    </row>
    <row r="205" spans="1:13" x14ac:dyDescent="0.25">
      <c r="A205" s="14" t="s">
        <v>39</v>
      </c>
      <c r="B205" s="34" t="s">
        <v>329</v>
      </c>
      <c r="C205" s="34" t="s">
        <v>330</v>
      </c>
      <c r="D205" s="35" t="s">
        <v>331</v>
      </c>
      <c r="E205" s="7">
        <v>1</v>
      </c>
      <c r="F205" s="7">
        <v>547.23254867699995</v>
      </c>
      <c r="G205" s="7">
        <v>547.23254867699995</v>
      </c>
      <c r="H205" s="7">
        <v>103.43725999999999</v>
      </c>
      <c r="I205" s="7">
        <v>103.43725999999999</v>
      </c>
      <c r="J205" s="7">
        <v>7.68</v>
      </c>
      <c r="K205" s="7">
        <v>7.68</v>
      </c>
      <c r="L205" s="7">
        <v>658.34980867700006</v>
      </c>
      <c r="M205" s="7">
        <v>658.34980867700006</v>
      </c>
    </row>
    <row r="206" spans="1:13" x14ac:dyDescent="0.25">
      <c r="A206" s="14" t="s">
        <v>39</v>
      </c>
      <c r="B206" s="34" t="s">
        <v>620</v>
      </c>
      <c r="C206" s="34" t="s">
        <v>620</v>
      </c>
      <c r="D206" s="35" t="s">
        <v>549</v>
      </c>
      <c r="E206" s="7">
        <v>2</v>
      </c>
      <c r="H206" s="7">
        <v>156.47</v>
      </c>
      <c r="I206" s="7">
        <v>312.94</v>
      </c>
      <c r="L206" s="7">
        <v>156.47</v>
      </c>
      <c r="M206" s="7">
        <v>312.94</v>
      </c>
    </row>
    <row r="207" spans="1:13" x14ac:dyDescent="0.25">
      <c r="A207" s="14" t="s">
        <v>39</v>
      </c>
      <c r="B207" s="34" t="s">
        <v>619</v>
      </c>
      <c r="C207" s="34" t="s">
        <v>619</v>
      </c>
      <c r="D207" s="35" t="s">
        <v>548</v>
      </c>
      <c r="E207" s="7">
        <v>2</v>
      </c>
      <c r="H207" s="7">
        <v>156.47</v>
      </c>
      <c r="I207" s="7">
        <v>312.94</v>
      </c>
      <c r="L207" s="7">
        <v>156.47</v>
      </c>
      <c r="M207" s="7">
        <v>312.94</v>
      </c>
    </row>
    <row r="208" spans="1:13" x14ac:dyDescent="0.25">
      <c r="A208" s="14" t="s">
        <v>39</v>
      </c>
      <c r="B208" s="34" t="s">
        <v>292</v>
      </c>
      <c r="C208" s="34" t="s">
        <v>293</v>
      </c>
      <c r="D208" s="35" t="s">
        <v>103</v>
      </c>
      <c r="E208" s="7">
        <v>2</v>
      </c>
      <c r="F208" s="7">
        <v>23.800187985000001</v>
      </c>
      <c r="G208" s="7">
        <v>47.600375970000002</v>
      </c>
      <c r="H208" s="7">
        <v>116.3288</v>
      </c>
      <c r="I208" s="7">
        <v>232.6576</v>
      </c>
      <c r="J208" s="7">
        <v>4.55</v>
      </c>
      <c r="K208" s="7">
        <v>9.1</v>
      </c>
      <c r="L208" s="7">
        <v>144.67898798499999</v>
      </c>
      <c r="M208" s="7">
        <v>289.35797596999998</v>
      </c>
    </row>
    <row r="209" spans="1:13" x14ac:dyDescent="0.25">
      <c r="A209" s="14" t="s">
        <v>39</v>
      </c>
      <c r="B209" s="34" t="s">
        <v>623</v>
      </c>
      <c r="C209" s="34" t="s">
        <v>623</v>
      </c>
      <c r="D209" s="35" t="s">
        <v>550</v>
      </c>
      <c r="E209" s="7">
        <v>1</v>
      </c>
      <c r="H209" s="7">
        <v>140.13</v>
      </c>
      <c r="I209" s="7">
        <v>140.13</v>
      </c>
      <c r="L209" s="7">
        <v>140.13</v>
      </c>
      <c r="M209" s="7">
        <v>140.13</v>
      </c>
    </row>
    <row r="210" spans="1:13" x14ac:dyDescent="0.25">
      <c r="A210" s="14" t="s">
        <v>39</v>
      </c>
      <c r="B210" s="34" t="s">
        <v>922</v>
      </c>
      <c r="C210" s="34" t="s">
        <v>922</v>
      </c>
      <c r="D210" s="35" t="s">
        <v>923</v>
      </c>
      <c r="E210" s="7">
        <v>3</v>
      </c>
      <c r="H210" s="7">
        <v>83.16</v>
      </c>
      <c r="I210" s="7">
        <v>249.48</v>
      </c>
      <c r="L210" s="7">
        <v>83.16</v>
      </c>
      <c r="M210" s="7">
        <v>249.48</v>
      </c>
    </row>
    <row r="211" spans="1:13" x14ac:dyDescent="0.25">
      <c r="A211" s="14" t="s">
        <v>39</v>
      </c>
      <c r="B211" s="34" t="s">
        <v>111</v>
      </c>
      <c r="C211" s="34" t="s">
        <v>112</v>
      </c>
      <c r="D211" s="35" t="s">
        <v>113</v>
      </c>
      <c r="E211" s="7">
        <v>1</v>
      </c>
      <c r="F211" s="7">
        <v>58.77</v>
      </c>
      <c r="G211" s="7">
        <v>58.77</v>
      </c>
      <c r="L211" s="7">
        <v>58.77</v>
      </c>
      <c r="M211" s="7">
        <v>58.77</v>
      </c>
    </row>
    <row r="212" spans="1:13" x14ac:dyDescent="0.25">
      <c r="A212" s="14" t="s">
        <v>39</v>
      </c>
      <c r="B212" s="34" t="s">
        <v>104</v>
      </c>
      <c r="C212" s="34" t="s">
        <v>105</v>
      </c>
      <c r="D212" s="35" t="s">
        <v>103</v>
      </c>
      <c r="E212" s="7">
        <v>-2</v>
      </c>
      <c r="F212" s="7">
        <v>22.765871019999999</v>
      </c>
      <c r="G212" s="7">
        <v>-45.531742039999997</v>
      </c>
      <c r="H212" s="7">
        <v>15.89</v>
      </c>
      <c r="I212" s="7">
        <v>-31.78</v>
      </c>
      <c r="J212" s="7">
        <v>0.04</v>
      </c>
      <c r="K212" s="7">
        <v>-0.08</v>
      </c>
      <c r="L212" s="7">
        <v>38.695871019999998</v>
      </c>
      <c r="M212" s="7">
        <v>-77.391742039999997</v>
      </c>
    </row>
    <row r="213" spans="1:13" x14ac:dyDescent="0.25">
      <c r="A213" s="14" t="s">
        <v>39</v>
      </c>
      <c r="B213" s="34" t="s">
        <v>202</v>
      </c>
      <c r="C213" s="34" t="s">
        <v>202</v>
      </c>
      <c r="D213" s="35" t="s">
        <v>203</v>
      </c>
      <c r="E213" s="7">
        <v>2</v>
      </c>
      <c r="H213" s="7">
        <v>30.97</v>
      </c>
      <c r="I213" s="7">
        <v>61.94</v>
      </c>
      <c r="L213" s="7">
        <v>30.97</v>
      </c>
      <c r="M213" s="7">
        <v>61.94</v>
      </c>
    </row>
    <row r="214" spans="1:13" x14ac:dyDescent="0.25">
      <c r="A214" s="14" t="s">
        <v>39</v>
      </c>
      <c r="B214" s="34" t="s">
        <v>866</v>
      </c>
      <c r="C214" s="34" t="s">
        <v>867</v>
      </c>
      <c r="D214" s="35" t="s">
        <v>118</v>
      </c>
      <c r="E214" s="7">
        <v>2</v>
      </c>
      <c r="F214" s="7">
        <v>14.57694208</v>
      </c>
      <c r="G214" s="7">
        <v>29.15388416</v>
      </c>
      <c r="H214" s="7">
        <v>1</v>
      </c>
      <c r="I214" s="7">
        <v>2</v>
      </c>
      <c r="J214" s="7">
        <v>0.02</v>
      </c>
      <c r="K214" s="7">
        <v>0.04</v>
      </c>
      <c r="L214" s="7">
        <v>15.59694208</v>
      </c>
      <c r="M214" s="7">
        <v>31.19388416</v>
      </c>
    </row>
    <row r="215" spans="1:13" x14ac:dyDescent="0.25">
      <c r="A215" s="14" t="s">
        <v>39</v>
      </c>
      <c r="B215" s="34" t="s">
        <v>204</v>
      </c>
      <c r="C215" s="34" t="s">
        <v>204</v>
      </c>
      <c r="D215" s="35" t="s">
        <v>205</v>
      </c>
      <c r="E215" s="7">
        <v>2</v>
      </c>
      <c r="H215" s="7">
        <v>12.42</v>
      </c>
      <c r="I215" s="7">
        <v>24.84</v>
      </c>
      <c r="L215" s="7">
        <v>12.42</v>
      </c>
      <c r="M215" s="7">
        <v>24.84</v>
      </c>
    </row>
    <row r="216" spans="1:13" x14ac:dyDescent="0.25">
      <c r="A216" s="14" t="s">
        <v>39</v>
      </c>
      <c r="B216" s="34" t="s">
        <v>904</v>
      </c>
      <c r="C216" s="34" t="s">
        <v>905</v>
      </c>
      <c r="D216" s="35" t="s">
        <v>496</v>
      </c>
      <c r="E216" s="7">
        <v>-2</v>
      </c>
      <c r="F216" s="7">
        <v>10.973696819000001</v>
      </c>
      <c r="G216" s="7">
        <v>-21.947393638000001</v>
      </c>
      <c r="L216" s="7">
        <v>10.973696819000001</v>
      </c>
      <c r="M216" s="7">
        <v>-21.947393638000001</v>
      </c>
    </row>
    <row r="217" spans="1:13" x14ac:dyDescent="0.25">
      <c r="A217" s="14" t="s">
        <v>39</v>
      </c>
      <c r="B217" s="34" t="s">
        <v>114</v>
      </c>
      <c r="C217" s="34" t="s">
        <v>115</v>
      </c>
      <c r="D217" s="35" t="s">
        <v>113</v>
      </c>
      <c r="E217" s="7">
        <v>1</v>
      </c>
      <c r="F217" s="7">
        <v>9.891</v>
      </c>
      <c r="G217" s="7">
        <v>9.891</v>
      </c>
      <c r="L217" s="7">
        <v>9.891</v>
      </c>
      <c r="M217" s="7">
        <v>9.891</v>
      </c>
    </row>
    <row r="218" spans="1:13" x14ac:dyDescent="0.25">
      <c r="A218" s="14" t="s">
        <v>39</v>
      </c>
      <c r="B218" s="34" t="s">
        <v>914</v>
      </c>
      <c r="C218" s="34" t="s">
        <v>914</v>
      </c>
      <c r="D218" s="35" t="s">
        <v>915</v>
      </c>
      <c r="E218" s="7">
        <v>3</v>
      </c>
      <c r="F218" s="7">
        <v>7.84</v>
      </c>
      <c r="G218" s="7">
        <v>23.52</v>
      </c>
      <c r="L218" s="7">
        <v>7.84</v>
      </c>
      <c r="M218" s="7">
        <v>23.52</v>
      </c>
    </row>
    <row r="219" spans="1:13" x14ac:dyDescent="0.25">
      <c r="A219" s="14" t="s">
        <v>39</v>
      </c>
      <c r="B219" s="34" t="s">
        <v>902</v>
      </c>
      <c r="C219" s="34" t="s">
        <v>902</v>
      </c>
      <c r="D219" s="35" t="s">
        <v>903</v>
      </c>
      <c r="E219" s="7">
        <v>-4</v>
      </c>
      <c r="H219" s="7">
        <v>7.42</v>
      </c>
      <c r="I219" s="7">
        <v>-29.68</v>
      </c>
      <c r="L219" s="7">
        <v>7.42</v>
      </c>
      <c r="M219" s="7">
        <v>-29.68</v>
      </c>
    </row>
    <row r="220" spans="1:13" x14ac:dyDescent="0.25">
      <c r="A220" s="14" t="s">
        <v>39</v>
      </c>
      <c r="B220" s="34" t="s">
        <v>391</v>
      </c>
      <c r="C220" s="34" t="s">
        <v>391</v>
      </c>
      <c r="D220" s="35" t="s">
        <v>392</v>
      </c>
      <c r="E220" s="7">
        <v>-4</v>
      </c>
      <c r="H220" s="7">
        <v>4.29</v>
      </c>
      <c r="I220" s="7">
        <v>-17.16</v>
      </c>
      <c r="L220" s="7">
        <v>4.29</v>
      </c>
      <c r="M220" s="7">
        <v>-17.16</v>
      </c>
    </row>
    <row r="221" spans="1:13" x14ac:dyDescent="0.25">
      <c r="A221" s="14" t="s">
        <v>39</v>
      </c>
      <c r="B221" s="34" t="s">
        <v>906</v>
      </c>
      <c r="C221" s="34" t="s">
        <v>907</v>
      </c>
      <c r="D221" s="35" t="s">
        <v>496</v>
      </c>
      <c r="E221" s="7">
        <v>-2</v>
      </c>
      <c r="F221" s="7">
        <v>2.2752956850000001</v>
      </c>
      <c r="G221" s="7">
        <v>-4.5505913700000002</v>
      </c>
      <c r="L221" s="7">
        <v>2.2752956850000001</v>
      </c>
      <c r="M221" s="7">
        <v>-4.5505913700000002</v>
      </c>
    </row>
    <row r="222" spans="1:13" x14ac:dyDescent="0.25">
      <c r="A222" s="14" t="s">
        <v>39</v>
      </c>
      <c r="B222" s="34" t="s">
        <v>260</v>
      </c>
      <c r="C222" s="34" t="s">
        <v>260</v>
      </c>
      <c r="D222" s="35" t="s">
        <v>261</v>
      </c>
      <c r="E222" s="7">
        <v>-4</v>
      </c>
      <c r="H222" s="7">
        <v>2.21</v>
      </c>
      <c r="I222" s="7">
        <v>-8.84</v>
      </c>
      <c r="L222" s="7">
        <v>2.21</v>
      </c>
      <c r="M222" s="7">
        <v>-8.84</v>
      </c>
    </row>
    <row r="223" spans="1:13" x14ac:dyDescent="0.25">
      <c r="A223" s="14" t="s">
        <v>39</v>
      </c>
      <c r="B223" s="34" t="s">
        <v>276</v>
      </c>
      <c r="C223" s="34" t="s">
        <v>276</v>
      </c>
      <c r="D223" s="35" t="s">
        <v>277</v>
      </c>
      <c r="E223" s="7">
        <v>-2</v>
      </c>
      <c r="H223" s="7">
        <v>1.92</v>
      </c>
      <c r="I223" s="7">
        <v>-3.84</v>
      </c>
      <c r="L223" s="7">
        <v>1.92</v>
      </c>
      <c r="M223" s="7">
        <v>-3.84</v>
      </c>
    </row>
    <row r="224" spans="1:13" x14ac:dyDescent="0.25">
      <c r="A224" s="14" t="s">
        <v>39</v>
      </c>
      <c r="B224" s="34" t="s">
        <v>910</v>
      </c>
      <c r="C224" s="34" t="s">
        <v>911</v>
      </c>
      <c r="D224" s="35" t="s">
        <v>496</v>
      </c>
      <c r="E224" s="7">
        <v>2</v>
      </c>
      <c r="F224" s="7">
        <v>1.542484948</v>
      </c>
      <c r="G224" s="7">
        <v>3.084969896</v>
      </c>
      <c r="L224" s="7">
        <v>1.542484948</v>
      </c>
      <c r="M224" s="7">
        <v>3.084969896</v>
      </c>
    </row>
    <row r="225" spans="1:13" x14ac:dyDescent="0.25">
      <c r="A225" s="14" t="s">
        <v>39</v>
      </c>
      <c r="B225" s="34" t="s">
        <v>868</v>
      </c>
      <c r="C225" s="34" t="s">
        <v>869</v>
      </c>
      <c r="D225" s="35" t="s">
        <v>870</v>
      </c>
      <c r="E225" s="7">
        <v>6</v>
      </c>
      <c r="F225" s="7">
        <v>1.4708741999999999</v>
      </c>
      <c r="G225" s="7">
        <v>8.8252451999999995</v>
      </c>
      <c r="L225" s="7">
        <v>1.4708741999999999</v>
      </c>
      <c r="M225" s="7">
        <v>8.8252451999999995</v>
      </c>
    </row>
    <row r="226" spans="1:13" x14ac:dyDescent="0.25">
      <c r="A226" s="14" t="s">
        <v>39</v>
      </c>
      <c r="B226" s="34" t="s">
        <v>119</v>
      </c>
      <c r="C226" s="34" t="s">
        <v>119</v>
      </c>
      <c r="D226" s="35" t="s">
        <v>120</v>
      </c>
      <c r="E226" s="7">
        <v>2</v>
      </c>
      <c r="H226" s="7">
        <v>0.89</v>
      </c>
      <c r="I226" s="7">
        <v>1.78</v>
      </c>
      <c r="L226" s="7">
        <v>0.89</v>
      </c>
      <c r="M226" s="7">
        <v>1.78</v>
      </c>
    </row>
    <row r="227" spans="1:13" x14ac:dyDescent="0.25">
      <c r="A227" s="14" t="s">
        <v>39</v>
      </c>
      <c r="B227" s="34" t="s">
        <v>450</v>
      </c>
      <c r="C227" s="34" t="s">
        <v>450</v>
      </c>
      <c r="D227" s="35" t="s">
        <v>451</v>
      </c>
      <c r="E227" s="7">
        <v>-8</v>
      </c>
      <c r="H227" s="7">
        <v>0.56000000000000005</v>
      </c>
      <c r="I227" s="7">
        <v>-4.4800000000000004</v>
      </c>
      <c r="L227" s="7">
        <v>0.56000000000000005</v>
      </c>
      <c r="M227" s="7">
        <v>-4.4800000000000004</v>
      </c>
    </row>
    <row r="228" spans="1:13" x14ac:dyDescent="0.25">
      <c r="A228" s="14" t="s">
        <v>39</v>
      </c>
      <c r="B228" s="34" t="s">
        <v>434</v>
      </c>
      <c r="C228" s="34" t="s">
        <v>434</v>
      </c>
      <c r="D228" s="35" t="s">
        <v>435</v>
      </c>
      <c r="E228" s="7">
        <v>-70</v>
      </c>
      <c r="H228" s="7">
        <v>0.45</v>
      </c>
      <c r="I228" s="7">
        <v>-31.5</v>
      </c>
      <c r="L228" s="7">
        <v>0.45</v>
      </c>
      <c r="M228" s="7">
        <v>-31.5</v>
      </c>
    </row>
    <row r="229" spans="1:13" x14ac:dyDescent="0.25">
      <c r="A229" s="14" t="s">
        <v>39</v>
      </c>
      <c r="B229" s="34" t="s">
        <v>912</v>
      </c>
      <c r="C229" s="34" t="s">
        <v>913</v>
      </c>
      <c r="D229" s="35" t="s">
        <v>496</v>
      </c>
      <c r="E229" s="7">
        <v>2</v>
      </c>
      <c r="F229" s="7">
        <v>0.37515390799999998</v>
      </c>
      <c r="G229" s="7">
        <v>0.75030781599999996</v>
      </c>
      <c r="L229" s="7">
        <v>0.37515390799999998</v>
      </c>
      <c r="M229" s="7">
        <v>0.75030781599999996</v>
      </c>
    </row>
    <row r="230" spans="1:13" x14ac:dyDescent="0.25">
      <c r="A230" s="14" t="s">
        <v>39</v>
      </c>
      <c r="B230" s="34" t="s">
        <v>898</v>
      </c>
      <c r="C230" s="34" t="s">
        <v>898</v>
      </c>
      <c r="D230" s="35" t="s">
        <v>899</v>
      </c>
      <c r="E230" s="7">
        <v>-120.6</v>
      </c>
      <c r="F230" s="7">
        <v>0.35</v>
      </c>
      <c r="G230" s="7">
        <v>-42.21</v>
      </c>
      <c r="L230" s="7">
        <v>0.35</v>
      </c>
      <c r="M230" s="7">
        <v>-42.21</v>
      </c>
    </row>
    <row r="231" spans="1:13" x14ac:dyDescent="0.25">
      <c r="A231" s="14" t="s">
        <v>39</v>
      </c>
      <c r="B231" s="34" t="s">
        <v>900</v>
      </c>
      <c r="C231" s="34" t="s">
        <v>900</v>
      </c>
      <c r="D231" s="35" t="s">
        <v>901</v>
      </c>
      <c r="E231" s="7">
        <v>-50.3</v>
      </c>
      <c r="F231" s="7">
        <v>0.33</v>
      </c>
      <c r="G231" s="7">
        <v>-16.599</v>
      </c>
      <c r="L231" s="7">
        <v>0.33</v>
      </c>
      <c r="M231" s="7">
        <v>-16.599</v>
      </c>
    </row>
    <row r="232" spans="1:13" x14ac:dyDescent="0.25">
      <c r="A232" s="26" t="s">
        <v>39</v>
      </c>
      <c r="B232" s="34" t="s">
        <v>896</v>
      </c>
      <c r="C232" s="34" t="s">
        <v>896</v>
      </c>
      <c r="D232" s="35" t="s">
        <v>897</v>
      </c>
      <c r="E232" s="7">
        <v>-120.6</v>
      </c>
      <c r="F232" s="7">
        <v>0.21</v>
      </c>
      <c r="G232" s="7">
        <v>-25.326000000000001</v>
      </c>
      <c r="L232" s="7">
        <v>0.21</v>
      </c>
      <c r="M232" s="7">
        <v>-25.326000000000001</v>
      </c>
    </row>
    <row r="233" spans="1:13" x14ac:dyDescent="0.25">
      <c r="A233" s="14" t="s">
        <v>39</v>
      </c>
      <c r="B233" s="34" t="s">
        <v>894</v>
      </c>
      <c r="C233" s="34" t="s">
        <v>894</v>
      </c>
      <c r="D233" s="35" t="s">
        <v>895</v>
      </c>
      <c r="E233" s="7">
        <v>-1347</v>
      </c>
      <c r="F233" s="7">
        <v>0.14000000000000001</v>
      </c>
      <c r="G233" s="7">
        <v>-188.58</v>
      </c>
      <c r="L233" s="7">
        <v>0.14000000000000001</v>
      </c>
      <c r="M233" s="7">
        <v>-188.58</v>
      </c>
    </row>
    <row r="234" spans="1:13" x14ac:dyDescent="0.25">
      <c r="A234" s="14" t="s">
        <v>40</v>
      </c>
      <c r="B234" s="34" t="s">
        <v>908</v>
      </c>
      <c r="C234" s="34" t="s">
        <v>908</v>
      </c>
      <c r="D234" s="35" t="s">
        <v>909</v>
      </c>
      <c r="E234" s="7">
        <v>1</v>
      </c>
      <c r="H234" s="7">
        <v>3063.93</v>
      </c>
      <c r="I234" s="7">
        <v>3063.93</v>
      </c>
      <c r="L234" s="7">
        <v>3063.93</v>
      </c>
      <c r="M234" s="7">
        <v>3063.93</v>
      </c>
    </row>
    <row r="235" spans="1:13" x14ac:dyDescent="0.25">
      <c r="A235" s="14" t="s">
        <v>40</v>
      </c>
      <c r="B235" s="34" t="s">
        <v>616</v>
      </c>
      <c r="C235" s="34" t="s">
        <v>616</v>
      </c>
      <c r="D235" s="35" t="s">
        <v>545</v>
      </c>
      <c r="E235" s="7">
        <v>2</v>
      </c>
      <c r="H235" s="7">
        <v>2729.12</v>
      </c>
      <c r="I235" s="7">
        <v>5458.24</v>
      </c>
      <c r="L235" s="7">
        <v>2729.12</v>
      </c>
      <c r="M235" s="7">
        <v>5458.24</v>
      </c>
    </row>
    <row r="236" spans="1:13" x14ac:dyDescent="0.25">
      <c r="A236" s="14" t="s">
        <v>40</v>
      </c>
      <c r="B236" s="34" t="s">
        <v>98</v>
      </c>
      <c r="C236" s="34" t="s">
        <v>99</v>
      </c>
      <c r="D236" s="35" t="s">
        <v>100</v>
      </c>
      <c r="E236" s="7">
        <v>1</v>
      </c>
      <c r="F236" s="7">
        <v>560.02564202999997</v>
      </c>
      <c r="G236" s="7">
        <v>560.02564202999997</v>
      </c>
      <c r="H236" s="7">
        <v>103.75998</v>
      </c>
      <c r="I236" s="7">
        <v>103.75998</v>
      </c>
      <c r="J236" s="7">
        <v>8.2799999999999994</v>
      </c>
      <c r="K236" s="7">
        <v>8.2799999999999994</v>
      </c>
      <c r="L236" s="7">
        <v>672.06562202999999</v>
      </c>
      <c r="M236" s="7">
        <v>672.06562202999999</v>
      </c>
    </row>
    <row r="237" spans="1:13" x14ac:dyDescent="0.25">
      <c r="A237" s="26" t="s">
        <v>40</v>
      </c>
      <c r="B237" s="34" t="s">
        <v>329</v>
      </c>
      <c r="C237" s="34" t="s">
        <v>330</v>
      </c>
      <c r="D237" s="35" t="s">
        <v>331</v>
      </c>
      <c r="E237" s="7">
        <v>2</v>
      </c>
      <c r="F237" s="7">
        <v>547.23254867699995</v>
      </c>
      <c r="G237" s="7">
        <v>1094.4650973539999</v>
      </c>
      <c r="H237" s="7">
        <v>103.43725999999999</v>
      </c>
      <c r="I237" s="7">
        <v>206.87451999999999</v>
      </c>
      <c r="J237" s="7">
        <v>7.68</v>
      </c>
      <c r="K237" s="7">
        <v>15.36</v>
      </c>
      <c r="L237" s="7">
        <v>658.34980867700006</v>
      </c>
      <c r="M237" s="7">
        <v>1316.6996173540001</v>
      </c>
    </row>
    <row r="238" spans="1:13" x14ac:dyDescent="0.25">
      <c r="A238" s="14" t="s">
        <v>40</v>
      </c>
      <c r="B238" s="34" t="s">
        <v>620</v>
      </c>
      <c r="C238" s="34" t="s">
        <v>620</v>
      </c>
      <c r="D238" s="35" t="s">
        <v>549</v>
      </c>
      <c r="E238" s="7">
        <v>3</v>
      </c>
      <c r="H238" s="7">
        <v>156.47</v>
      </c>
      <c r="I238" s="7">
        <v>469.41</v>
      </c>
      <c r="L238" s="7">
        <v>156.47</v>
      </c>
      <c r="M238" s="7">
        <v>469.41</v>
      </c>
    </row>
    <row r="239" spans="1:13" x14ac:dyDescent="0.25">
      <c r="A239" s="14" t="s">
        <v>40</v>
      </c>
      <c r="B239" s="34" t="s">
        <v>619</v>
      </c>
      <c r="C239" s="34" t="s">
        <v>619</v>
      </c>
      <c r="D239" s="35" t="s">
        <v>548</v>
      </c>
      <c r="E239" s="7">
        <v>3</v>
      </c>
      <c r="H239" s="7">
        <v>156.47</v>
      </c>
      <c r="I239" s="7">
        <v>469.41</v>
      </c>
      <c r="L239" s="7">
        <v>156.47</v>
      </c>
      <c r="M239" s="7">
        <v>469.41</v>
      </c>
    </row>
    <row r="240" spans="1:13" x14ac:dyDescent="0.25">
      <c r="A240" s="14" t="s">
        <v>40</v>
      </c>
      <c r="B240" s="34" t="s">
        <v>292</v>
      </c>
      <c r="C240" s="34" t="s">
        <v>293</v>
      </c>
      <c r="D240" s="35" t="s">
        <v>103</v>
      </c>
      <c r="E240" s="7">
        <v>3</v>
      </c>
      <c r="F240" s="7">
        <v>23.800187985000001</v>
      </c>
      <c r="G240" s="7">
        <v>71.400563954999996</v>
      </c>
      <c r="H240" s="7">
        <v>116.3288</v>
      </c>
      <c r="I240" s="7">
        <v>348.9864</v>
      </c>
      <c r="J240" s="7">
        <v>4.55</v>
      </c>
      <c r="K240" s="7">
        <v>13.65</v>
      </c>
      <c r="L240" s="7">
        <v>144.67898798499999</v>
      </c>
      <c r="M240" s="7">
        <v>434.03696395499998</v>
      </c>
    </row>
    <row r="241" spans="1:13" x14ac:dyDescent="0.25">
      <c r="A241" s="14" t="s">
        <v>40</v>
      </c>
      <c r="B241" s="34" t="s">
        <v>623</v>
      </c>
      <c r="C241" s="34" t="s">
        <v>623</v>
      </c>
      <c r="D241" s="35" t="s">
        <v>550</v>
      </c>
      <c r="E241" s="7">
        <v>1</v>
      </c>
      <c r="H241" s="7">
        <v>140.13</v>
      </c>
      <c r="I241" s="7">
        <v>140.13</v>
      </c>
      <c r="L241" s="7">
        <v>140.13</v>
      </c>
      <c r="M241" s="7">
        <v>140.13</v>
      </c>
    </row>
    <row r="242" spans="1:13" x14ac:dyDescent="0.25">
      <c r="A242" s="14" t="s">
        <v>40</v>
      </c>
      <c r="B242" s="34" t="s">
        <v>920</v>
      </c>
      <c r="C242" s="34" t="s">
        <v>920</v>
      </c>
      <c r="D242" s="35" t="s">
        <v>921</v>
      </c>
      <c r="E242" s="7">
        <v>3</v>
      </c>
      <c r="H242" s="7">
        <v>70.44</v>
      </c>
      <c r="I242" s="7">
        <v>211.32</v>
      </c>
      <c r="L242" s="7">
        <v>70.44</v>
      </c>
      <c r="M242" s="7">
        <v>211.32</v>
      </c>
    </row>
    <row r="243" spans="1:13" x14ac:dyDescent="0.25">
      <c r="A243" s="14" t="s">
        <v>40</v>
      </c>
      <c r="B243" s="34" t="s">
        <v>111</v>
      </c>
      <c r="C243" s="34" t="s">
        <v>112</v>
      </c>
      <c r="D243" s="35" t="s">
        <v>113</v>
      </c>
      <c r="E243" s="7">
        <v>1</v>
      </c>
      <c r="F243" s="7">
        <v>58.77</v>
      </c>
      <c r="G243" s="7">
        <v>58.77</v>
      </c>
      <c r="L243" s="7">
        <v>58.77</v>
      </c>
      <c r="M243" s="7">
        <v>58.77</v>
      </c>
    </row>
    <row r="244" spans="1:13" x14ac:dyDescent="0.25">
      <c r="A244" s="14" t="s">
        <v>40</v>
      </c>
      <c r="B244" s="34" t="s">
        <v>104</v>
      </c>
      <c r="C244" s="34" t="s">
        <v>105</v>
      </c>
      <c r="D244" s="35" t="s">
        <v>103</v>
      </c>
      <c r="E244" s="7">
        <v>-3</v>
      </c>
      <c r="F244" s="7">
        <v>22.765871019999999</v>
      </c>
      <c r="G244" s="7">
        <v>-68.297613060000003</v>
      </c>
      <c r="H244" s="7">
        <v>15.89</v>
      </c>
      <c r="I244" s="7">
        <v>-47.67</v>
      </c>
      <c r="J244" s="7">
        <v>0.04</v>
      </c>
      <c r="K244" s="7">
        <v>-0.12</v>
      </c>
      <c r="L244" s="7">
        <v>38.695871019999998</v>
      </c>
      <c r="M244" s="7">
        <v>-116.08761306</v>
      </c>
    </row>
    <row r="245" spans="1:13" x14ac:dyDescent="0.25">
      <c r="A245" s="14" t="s">
        <v>40</v>
      </c>
      <c r="B245" s="34" t="s">
        <v>202</v>
      </c>
      <c r="C245" s="34" t="s">
        <v>202</v>
      </c>
      <c r="D245" s="35" t="s">
        <v>203</v>
      </c>
      <c r="E245" s="7">
        <v>2</v>
      </c>
      <c r="H245" s="7">
        <v>30.97</v>
      </c>
      <c r="I245" s="7">
        <v>61.94</v>
      </c>
      <c r="L245" s="7">
        <v>30.97</v>
      </c>
      <c r="M245" s="7">
        <v>61.94</v>
      </c>
    </row>
    <row r="246" spans="1:13" x14ac:dyDescent="0.25">
      <c r="A246" s="14" t="s">
        <v>40</v>
      </c>
      <c r="B246" s="34" t="s">
        <v>866</v>
      </c>
      <c r="C246" s="34" t="s">
        <v>867</v>
      </c>
      <c r="D246" s="35" t="s">
        <v>118</v>
      </c>
      <c r="E246" s="7">
        <v>2</v>
      </c>
      <c r="F246" s="7">
        <v>14.57694208</v>
      </c>
      <c r="G246" s="7">
        <v>29.15388416</v>
      </c>
      <c r="H246" s="7">
        <v>1</v>
      </c>
      <c r="I246" s="7">
        <v>2</v>
      </c>
      <c r="J246" s="7">
        <v>0.02</v>
      </c>
      <c r="K246" s="7">
        <v>0.04</v>
      </c>
      <c r="L246" s="7">
        <v>15.59694208</v>
      </c>
      <c r="M246" s="7">
        <v>31.19388416</v>
      </c>
    </row>
    <row r="247" spans="1:13" x14ac:dyDescent="0.25">
      <c r="A247" s="14" t="s">
        <v>40</v>
      </c>
      <c r="B247" s="34" t="s">
        <v>204</v>
      </c>
      <c r="C247" s="34" t="s">
        <v>204</v>
      </c>
      <c r="D247" s="35" t="s">
        <v>205</v>
      </c>
      <c r="E247" s="7">
        <v>2</v>
      </c>
      <c r="H247" s="7">
        <v>12.42</v>
      </c>
      <c r="I247" s="7">
        <v>24.84</v>
      </c>
      <c r="L247" s="7">
        <v>12.42</v>
      </c>
      <c r="M247" s="7">
        <v>24.84</v>
      </c>
    </row>
    <row r="248" spans="1:13" x14ac:dyDescent="0.25">
      <c r="A248" s="14" t="s">
        <v>40</v>
      </c>
      <c r="B248" s="34" t="s">
        <v>904</v>
      </c>
      <c r="C248" s="34" t="s">
        <v>905</v>
      </c>
      <c r="D248" s="35" t="s">
        <v>496</v>
      </c>
      <c r="E248" s="7">
        <v>-3</v>
      </c>
      <c r="F248" s="7">
        <v>10.973696819000001</v>
      </c>
      <c r="G248" s="7">
        <v>-32.921090456999998</v>
      </c>
      <c r="L248" s="7">
        <v>10.973696819000001</v>
      </c>
      <c r="M248" s="7">
        <v>-32.921090456999998</v>
      </c>
    </row>
    <row r="249" spans="1:13" x14ac:dyDescent="0.25">
      <c r="A249" s="14" t="s">
        <v>40</v>
      </c>
      <c r="B249" s="34" t="s">
        <v>918</v>
      </c>
      <c r="C249" s="34" t="s">
        <v>918</v>
      </c>
      <c r="D249" s="35" t="s">
        <v>919</v>
      </c>
      <c r="E249" s="7">
        <v>-1</v>
      </c>
      <c r="H249" s="7">
        <v>10.43</v>
      </c>
      <c r="I249" s="7">
        <v>-10.43</v>
      </c>
      <c r="L249" s="7">
        <v>10.43</v>
      </c>
      <c r="M249" s="7">
        <v>-10.43</v>
      </c>
    </row>
    <row r="250" spans="1:13" x14ac:dyDescent="0.25">
      <c r="A250" s="14" t="s">
        <v>40</v>
      </c>
      <c r="B250" s="34" t="s">
        <v>114</v>
      </c>
      <c r="C250" s="34" t="s">
        <v>115</v>
      </c>
      <c r="D250" s="35" t="s">
        <v>113</v>
      </c>
      <c r="E250" s="7">
        <v>1</v>
      </c>
      <c r="F250" s="7">
        <v>9.891</v>
      </c>
      <c r="G250" s="7">
        <v>9.891</v>
      </c>
      <c r="L250" s="7">
        <v>9.891</v>
      </c>
      <c r="M250" s="7">
        <v>9.891</v>
      </c>
    </row>
    <row r="251" spans="1:13" x14ac:dyDescent="0.25">
      <c r="A251" s="14" t="s">
        <v>40</v>
      </c>
      <c r="B251" s="34" t="s">
        <v>914</v>
      </c>
      <c r="C251" s="34" t="s">
        <v>914</v>
      </c>
      <c r="D251" s="35" t="s">
        <v>915</v>
      </c>
      <c r="E251" s="7">
        <v>3</v>
      </c>
      <c r="F251" s="7">
        <v>7.84</v>
      </c>
      <c r="G251" s="7">
        <v>23.52</v>
      </c>
      <c r="L251" s="7">
        <v>7.84</v>
      </c>
      <c r="M251" s="7">
        <v>23.52</v>
      </c>
    </row>
    <row r="252" spans="1:13" x14ac:dyDescent="0.25">
      <c r="A252" s="14" t="s">
        <v>40</v>
      </c>
      <c r="B252" s="34" t="s">
        <v>902</v>
      </c>
      <c r="C252" s="34" t="s">
        <v>902</v>
      </c>
      <c r="D252" s="35" t="s">
        <v>903</v>
      </c>
      <c r="E252" s="7">
        <v>-6</v>
      </c>
      <c r="H252" s="7">
        <v>7.42</v>
      </c>
      <c r="I252" s="7">
        <v>-44.52</v>
      </c>
      <c r="L252" s="7">
        <v>7.42</v>
      </c>
      <c r="M252" s="7">
        <v>-44.52</v>
      </c>
    </row>
    <row r="253" spans="1:13" x14ac:dyDescent="0.25">
      <c r="A253" s="14" t="s">
        <v>40</v>
      </c>
      <c r="B253" s="34" t="s">
        <v>391</v>
      </c>
      <c r="C253" s="34" t="s">
        <v>391</v>
      </c>
      <c r="D253" s="35" t="s">
        <v>392</v>
      </c>
      <c r="E253" s="7">
        <v>-6</v>
      </c>
      <c r="H253" s="7">
        <v>4.29</v>
      </c>
      <c r="I253" s="7">
        <v>-25.74</v>
      </c>
      <c r="L253" s="7">
        <v>4.29</v>
      </c>
      <c r="M253" s="7">
        <v>-25.74</v>
      </c>
    </row>
    <row r="254" spans="1:13" x14ac:dyDescent="0.25">
      <c r="A254" s="14" t="s">
        <v>40</v>
      </c>
      <c r="B254" s="34" t="s">
        <v>906</v>
      </c>
      <c r="C254" s="34" t="s">
        <v>907</v>
      </c>
      <c r="D254" s="35" t="s">
        <v>496</v>
      </c>
      <c r="E254" s="7">
        <v>-3</v>
      </c>
      <c r="F254" s="7">
        <v>2.2752956850000001</v>
      </c>
      <c r="G254" s="7">
        <v>-6.8258870549999999</v>
      </c>
      <c r="L254" s="7">
        <v>2.2752956850000001</v>
      </c>
      <c r="M254" s="7">
        <v>-6.8258870549999999</v>
      </c>
    </row>
    <row r="255" spans="1:13" x14ac:dyDescent="0.25">
      <c r="A255" s="14" t="s">
        <v>40</v>
      </c>
      <c r="B255" s="34" t="s">
        <v>260</v>
      </c>
      <c r="C255" s="34" t="s">
        <v>260</v>
      </c>
      <c r="D255" s="35" t="s">
        <v>261</v>
      </c>
      <c r="E255" s="7">
        <v>-6</v>
      </c>
      <c r="H255" s="7">
        <v>2.21</v>
      </c>
      <c r="I255" s="7">
        <v>-13.26</v>
      </c>
      <c r="L255" s="7">
        <v>2.21</v>
      </c>
      <c r="M255" s="7">
        <v>-13.26</v>
      </c>
    </row>
    <row r="256" spans="1:13" x14ac:dyDescent="0.25">
      <c r="A256" s="14" t="s">
        <v>40</v>
      </c>
      <c r="B256" s="34" t="s">
        <v>276</v>
      </c>
      <c r="C256" s="34" t="s">
        <v>276</v>
      </c>
      <c r="D256" s="35" t="s">
        <v>277</v>
      </c>
      <c r="E256" s="7">
        <v>-3</v>
      </c>
      <c r="H256" s="7">
        <v>1.92</v>
      </c>
      <c r="I256" s="7">
        <v>-5.76</v>
      </c>
      <c r="L256" s="7">
        <v>1.92</v>
      </c>
      <c r="M256" s="7">
        <v>-5.76</v>
      </c>
    </row>
    <row r="257" spans="1:13" x14ac:dyDescent="0.25">
      <c r="A257" s="26" t="s">
        <v>40</v>
      </c>
      <c r="B257" s="34" t="s">
        <v>910</v>
      </c>
      <c r="C257" s="34" t="s">
        <v>911</v>
      </c>
      <c r="D257" s="35" t="s">
        <v>496</v>
      </c>
      <c r="E257" s="7">
        <v>3</v>
      </c>
      <c r="F257" s="7">
        <v>1.542484948</v>
      </c>
      <c r="G257" s="7">
        <v>4.6274548439999998</v>
      </c>
      <c r="L257" s="7">
        <v>1.542484948</v>
      </c>
      <c r="M257" s="7">
        <v>4.6274548439999998</v>
      </c>
    </row>
    <row r="258" spans="1:13" x14ac:dyDescent="0.25">
      <c r="A258" s="14" t="s">
        <v>40</v>
      </c>
      <c r="B258" s="34" t="s">
        <v>119</v>
      </c>
      <c r="C258" s="34" t="s">
        <v>119</v>
      </c>
      <c r="D258" s="35" t="s">
        <v>120</v>
      </c>
      <c r="E258" s="7">
        <v>2</v>
      </c>
      <c r="H258" s="7">
        <v>0.89</v>
      </c>
      <c r="I258" s="7">
        <v>1.78</v>
      </c>
      <c r="L258" s="7">
        <v>0.89</v>
      </c>
      <c r="M258" s="7">
        <v>1.78</v>
      </c>
    </row>
    <row r="259" spans="1:13" x14ac:dyDescent="0.25">
      <c r="A259" s="14" t="s">
        <v>40</v>
      </c>
      <c r="B259" s="34" t="s">
        <v>450</v>
      </c>
      <c r="C259" s="34" t="s">
        <v>450</v>
      </c>
      <c r="D259" s="35" t="s">
        <v>451</v>
      </c>
      <c r="E259" s="7">
        <v>-12</v>
      </c>
      <c r="H259" s="7">
        <v>0.56000000000000005</v>
      </c>
      <c r="I259" s="7">
        <v>-6.72</v>
      </c>
      <c r="L259" s="7">
        <v>0.56000000000000005</v>
      </c>
      <c r="M259" s="7">
        <v>-6.72</v>
      </c>
    </row>
    <row r="260" spans="1:13" x14ac:dyDescent="0.25">
      <c r="A260" s="14" t="s">
        <v>40</v>
      </c>
      <c r="B260" s="34" t="s">
        <v>434</v>
      </c>
      <c r="C260" s="34" t="s">
        <v>434</v>
      </c>
      <c r="D260" s="35" t="s">
        <v>435</v>
      </c>
      <c r="E260" s="7">
        <v>-105</v>
      </c>
      <c r="H260" s="7">
        <v>0.45</v>
      </c>
      <c r="I260" s="7">
        <v>-47.25</v>
      </c>
      <c r="L260" s="7">
        <v>0.45</v>
      </c>
      <c r="M260" s="7">
        <v>-47.25</v>
      </c>
    </row>
    <row r="261" spans="1:13" x14ac:dyDescent="0.25">
      <c r="A261" s="14" t="s">
        <v>40</v>
      </c>
      <c r="B261" s="34" t="s">
        <v>912</v>
      </c>
      <c r="C261" s="34" t="s">
        <v>913</v>
      </c>
      <c r="D261" s="35" t="s">
        <v>496</v>
      </c>
      <c r="E261" s="7">
        <v>3</v>
      </c>
      <c r="F261" s="7">
        <v>0.37515390799999998</v>
      </c>
      <c r="G261" s="7">
        <v>1.125461724</v>
      </c>
      <c r="L261" s="7">
        <v>0.37515390799999998</v>
      </c>
      <c r="M261" s="7">
        <v>1.125461724</v>
      </c>
    </row>
    <row r="262" spans="1:13" x14ac:dyDescent="0.25">
      <c r="A262" s="14" t="s">
        <v>40</v>
      </c>
      <c r="B262" s="34" t="s">
        <v>898</v>
      </c>
      <c r="C262" s="34" t="s">
        <v>898</v>
      </c>
      <c r="D262" s="35" t="s">
        <v>899</v>
      </c>
      <c r="E262" s="7">
        <v>-180.9</v>
      </c>
      <c r="F262" s="7">
        <v>0.35</v>
      </c>
      <c r="G262" s="7">
        <v>-63.314999999999998</v>
      </c>
      <c r="L262" s="7">
        <v>0.35</v>
      </c>
      <c r="M262" s="7">
        <v>-63.314999999999998</v>
      </c>
    </row>
    <row r="263" spans="1:13" x14ac:dyDescent="0.25">
      <c r="A263" s="14" t="s">
        <v>40</v>
      </c>
      <c r="B263" s="34" t="s">
        <v>900</v>
      </c>
      <c r="C263" s="34" t="s">
        <v>900</v>
      </c>
      <c r="D263" s="35" t="s">
        <v>901</v>
      </c>
      <c r="E263" s="7">
        <v>-75.3</v>
      </c>
      <c r="F263" s="7">
        <v>0.33</v>
      </c>
      <c r="G263" s="7">
        <v>-24.849</v>
      </c>
      <c r="L263" s="7">
        <v>0.33</v>
      </c>
      <c r="M263" s="7">
        <v>-24.849</v>
      </c>
    </row>
    <row r="264" spans="1:13" x14ac:dyDescent="0.25">
      <c r="A264" s="14" t="s">
        <v>40</v>
      </c>
      <c r="B264" s="34" t="s">
        <v>896</v>
      </c>
      <c r="C264" s="34" t="s">
        <v>896</v>
      </c>
      <c r="D264" s="35" t="s">
        <v>897</v>
      </c>
      <c r="E264" s="7">
        <v>-180.9</v>
      </c>
      <c r="F264" s="7">
        <v>0.21</v>
      </c>
      <c r="G264" s="7">
        <v>-37.988999999999997</v>
      </c>
      <c r="L264" s="7">
        <v>0.21</v>
      </c>
      <c r="M264" s="7">
        <v>-37.988999999999997</v>
      </c>
    </row>
    <row r="265" spans="1:13" x14ac:dyDescent="0.25">
      <c r="A265" s="14" t="s">
        <v>40</v>
      </c>
      <c r="B265" s="34" t="s">
        <v>894</v>
      </c>
      <c r="C265" s="34" t="s">
        <v>894</v>
      </c>
      <c r="D265" s="35" t="s">
        <v>895</v>
      </c>
      <c r="E265" s="7">
        <v>-2020.5</v>
      </c>
      <c r="F265" s="7">
        <v>0.14000000000000001</v>
      </c>
      <c r="G265" s="7">
        <v>-282.87</v>
      </c>
      <c r="L265" s="7">
        <v>0.14000000000000001</v>
      </c>
      <c r="M265" s="7">
        <v>-282.87</v>
      </c>
    </row>
    <row r="266" spans="1:13" x14ac:dyDescent="0.25">
      <c r="A266" s="14" t="s">
        <v>47</v>
      </c>
      <c r="B266" s="4" t="s">
        <v>191</v>
      </c>
      <c r="C266" s="4" t="s">
        <v>191</v>
      </c>
      <c r="D266" s="18" t="s">
        <v>629</v>
      </c>
      <c r="E266" s="7">
        <v>1</v>
      </c>
      <c r="H266" s="7">
        <v>2793</v>
      </c>
      <c r="I266" s="7">
        <v>2793</v>
      </c>
      <c r="L266" s="7">
        <v>2793</v>
      </c>
      <c r="M266" s="7">
        <v>2793</v>
      </c>
    </row>
    <row r="267" spans="1:13" x14ac:dyDescent="0.25">
      <c r="A267" s="14" t="s">
        <v>47</v>
      </c>
      <c r="B267" s="4" t="s">
        <v>191</v>
      </c>
      <c r="C267" s="4" t="s">
        <v>191</v>
      </c>
      <c r="D267" s="18" t="s">
        <v>825</v>
      </c>
      <c r="E267" s="7">
        <v>1</v>
      </c>
      <c r="H267" s="7">
        <v>1954.2</v>
      </c>
      <c r="I267" s="7">
        <v>1954.2</v>
      </c>
      <c r="L267" s="7">
        <v>1954.2</v>
      </c>
      <c r="M267" s="7">
        <v>1954.2</v>
      </c>
    </row>
    <row r="268" spans="1:13" x14ac:dyDescent="0.25">
      <c r="A268" s="14" t="s">
        <v>47</v>
      </c>
      <c r="B268" s="4" t="s">
        <v>191</v>
      </c>
      <c r="C268" s="4" t="s">
        <v>191</v>
      </c>
      <c r="D268" s="18" t="s">
        <v>649</v>
      </c>
      <c r="E268" s="7">
        <v>1</v>
      </c>
      <c r="H268" s="7">
        <v>920</v>
      </c>
      <c r="I268" s="7">
        <v>920</v>
      </c>
      <c r="L268" s="7">
        <v>920</v>
      </c>
      <c r="M268" s="7">
        <v>920</v>
      </c>
    </row>
    <row r="269" spans="1:13" x14ac:dyDescent="0.25">
      <c r="A269" s="14" t="s">
        <v>47</v>
      </c>
      <c r="B269" s="4" t="s">
        <v>144</v>
      </c>
      <c r="C269" s="4" t="s">
        <v>145</v>
      </c>
      <c r="D269" s="18" t="s">
        <v>146</v>
      </c>
      <c r="E269" s="7">
        <v>1</v>
      </c>
      <c r="F269" s="7">
        <v>783.04323325399901</v>
      </c>
      <c r="G269" s="7">
        <v>783.04323325399901</v>
      </c>
      <c r="H269" s="7">
        <v>104.55713</v>
      </c>
      <c r="I269" s="7">
        <v>104.55713</v>
      </c>
      <c r="J269" s="7">
        <v>19.739999999999998</v>
      </c>
      <c r="K269" s="7">
        <v>19.739999999999998</v>
      </c>
      <c r="L269" s="7">
        <v>907.34036325399904</v>
      </c>
      <c r="M269" s="7">
        <v>907.34036325399904</v>
      </c>
    </row>
    <row r="270" spans="1:13" x14ac:dyDescent="0.25">
      <c r="A270" s="14" t="s">
        <v>47</v>
      </c>
      <c r="B270" s="4" t="s">
        <v>141</v>
      </c>
      <c r="C270" s="4" t="s">
        <v>142</v>
      </c>
      <c r="D270" s="18" t="s">
        <v>143</v>
      </c>
      <c r="E270" s="7">
        <v>1</v>
      </c>
      <c r="F270" s="7">
        <v>626.60967628000003</v>
      </c>
      <c r="G270" s="7">
        <v>626.60967628000003</v>
      </c>
      <c r="H270" s="7">
        <v>132.62645000000001</v>
      </c>
      <c r="I270" s="7">
        <v>132.62645000000001</v>
      </c>
      <c r="J270" s="7">
        <v>13.19</v>
      </c>
      <c r="K270" s="7">
        <v>13.19</v>
      </c>
      <c r="L270" s="7">
        <v>772.42612627999995</v>
      </c>
      <c r="M270" s="7">
        <v>772.42612627999995</v>
      </c>
    </row>
    <row r="271" spans="1:13" x14ac:dyDescent="0.25">
      <c r="A271" s="14" t="s">
        <v>47</v>
      </c>
      <c r="B271" s="4" t="s">
        <v>191</v>
      </c>
      <c r="C271" s="4" t="s">
        <v>191</v>
      </c>
      <c r="D271" s="18" t="s">
        <v>879</v>
      </c>
      <c r="E271" s="7">
        <v>2</v>
      </c>
      <c r="H271" s="7">
        <v>430</v>
      </c>
      <c r="I271" s="7">
        <v>860</v>
      </c>
      <c r="L271" s="7">
        <v>430</v>
      </c>
      <c r="M271" s="7">
        <v>860</v>
      </c>
    </row>
    <row r="272" spans="1:13" x14ac:dyDescent="0.25">
      <c r="A272" s="14" t="s">
        <v>47</v>
      </c>
      <c r="B272" s="4" t="s">
        <v>877</v>
      </c>
      <c r="C272" s="4" t="s">
        <v>878</v>
      </c>
      <c r="D272" s="18" t="s">
        <v>110</v>
      </c>
      <c r="E272" s="7">
        <v>1</v>
      </c>
      <c r="F272" s="7">
        <v>36.771699501999997</v>
      </c>
      <c r="G272" s="7">
        <v>36.771699501999997</v>
      </c>
      <c r="H272" s="7">
        <v>378.81938000000002</v>
      </c>
      <c r="I272" s="7">
        <v>378.81938000000002</v>
      </c>
      <c r="J272" s="7">
        <v>1.4</v>
      </c>
      <c r="K272" s="7">
        <v>1.4</v>
      </c>
      <c r="L272" s="7">
        <v>416.99107950199999</v>
      </c>
      <c r="M272" s="7">
        <v>416.99107950199999</v>
      </c>
    </row>
    <row r="273" spans="1:13" x14ac:dyDescent="0.25">
      <c r="A273" s="14" t="s">
        <v>47</v>
      </c>
      <c r="B273" s="4" t="s">
        <v>764</v>
      </c>
      <c r="C273" s="4" t="s">
        <v>765</v>
      </c>
      <c r="D273" s="18" t="s">
        <v>157</v>
      </c>
      <c r="E273" s="7">
        <v>2</v>
      </c>
      <c r="F273" s="7">
        <v>159.00880701599999</v>
      </c>
      <c r="G273" s="7">
        <v>318.01761403199998</v>
      </c>
      <c r="H273" s="7">
        <v>120.31480000000001</v>
      </c>
      <c r="I273" s="7">
        <v>240.62960000000001</v>
      </c>
      <c r="J273" s="7">
        <v>0.26</v>
      </c>
      <c r="K273" s="7">
        <v>0.52</v>
      </c>
      <c r="L273" s="7">
        <v>279.58360701599997</v>
      </c>
      <c r="M273" s="7">
        <v>559.16721403199995</v>
      </c>
    </row>
    <row r="274" spans="1:13" x14ac:dyDescent="0.25">
      <c r="A274" s="26" t="s">
        <v>47</v>
      </c>
      <c r="B274" s="4" t="s">
        <v>200</v>
      </c>
      <c r="C274" s="4" t="s">
        <v>200</v>
      </c>
      <c r="D274" s="18" t="s">
        <v>201</v>
      </c>
      <c r="E274" s="7">
        <v>1</v>
      </c>
      <c r="H274" s="7">
        <v>272.57</v>
      </c>
      <c r="I274" s="7">
        <v>272.57</v>
      </c>
      <c r="L274" s="7">
        <v>272.57</v>
      </c>
      <c r="M274" s="7">
        <v>272.57</v>
      </c>
    </row>
    <row r="275" spans="1:13" x14ac:dyDescent="0.25">
      <c r="A275" s="14" t="s">
        <v>47</v>
      </c>
      <c r="B275" s="4" t="s">
        <v>289</v>
      </c>
      <c r="C275" s="4" t="s">
        <v>290</v>
      </c>
      <c r="D275" s="18" t="s">
        <v>291</v>
      </c>
      <c r="E275" s="7">
        <v>1</v>
      </c>
      <c r="F275" s="7">
        <v>167.45735001400001</v>
      </c>
      <c r="G275" s="7">
        <v>167.45735001400001</v>
      </c>
      <c r="H275" s="7">
        <v>52.839599999999997</v>
      </c>
      <c r="I275" s="7">
        <v>52.839599999999997</v>
      </c>
      <c r="J275" s="7">
        <v>0.46</v>
      </c>
      <c r="K275" s="7">
        <v>0.46</v>
      </c>
      <c r="L275" s="7">
        <v>220.75695001400001</v>
      </c>
      <c r="M275" s="7">
        <v>220.75695001400001</v>
      </c>
    </row>
    <row r="276" spans="1:13" x14ac:dyDescent="0.25">
      <c r="A276" s="14" t="s">
        <v>47</v>
      </c>
      <c r="B276" s="4" t="s">
        <v>882</v>
      </c>
      <c r="C276" s="4" t="s">
        <v>882</v>
      </c>
      <c r="D276" s="18" t="s">
        <v>883</v>
      </c>
      <c r="E276" s="7">
        <v>1</v>
      </c>
      <c r="H276" s="7">
        <v>83.69</v>
      </c>
      <c r="I276" s="7">
        <v>83.69</v>
      </c>
      <c r="L276" s="7">
        <v>83.69</v>
      </c>
      <c r="M276" s="7">
        <v>83.69</v>
      </c>
    </row>
    <row r="277" spans="1:13" x14ac:dyDescent="0.25">
      <c r="A277" s="14" t="s">
        <v>47</v>
      </c>
      <c r="B277" s="4" t="s">
        <v>167</v>
      </c>
      <c r="C277" s="4" t="s">
        <v>168</v>
      </c>
      <c r="D277" s="18" t="s">
        <v>113</v>
      </c>
      <c r="E277" s="7">
        <v>2</v>
      </c>
      <c r="F277" s="7">
        <v>67.899110272000001</v>
      </c>
      <c r="G277" s="7">
        <v>135.798220544</v>
      </c>
      <c r="H277" s="7">
        <v>3.84</v>
      </c>
      <c r="I277" s="7">
        <v>7.68</v>
      </c>
      <c r="L277" s="7">
        <v>71.739110272000005</v>
      </c>
      <c r="M277" s="7">
        <v>143.47822054400001</v>
      </c>
    </row>
    <row r="278" spans="1:13" x14ac:dyDescent="0.25">
      <c r="A278" s="15" t="s">
        <v>47</v>
      </c>
      <c r="B278" s="4" t="s">
        <v>193</v>
      </c>
      <c r="C278" s="4" t="s">
        <v>193</v>
      </c>
      <c r="D278" s="18" t="s">
        <v>194</v>
      </c>
      <c r="E278" s="7">
        <v>1</v>
      </c>
      <c r="H278" s="7">
        <v>68.489999999999995</v>
      </c>
      <c r="I278" s="7">
        <v>68.489999999999995</v>
      </c>
      <c r="L278" s="7">
        <v>68.489999999999995</v>
      </c>
      <c r="M278" s="7">
        <v>68.489999999999995</v>
      </c>
    </row>
    <row r="279" spans="1:13" x14ac:dyDescent="0.25">
      <c r="A279" s="15" t="s">
        <v>47</v>
      </c>
      <c r="B279" s="4" t="s">
        <v>169</v>
      </c>
      <c r="C279" s="4" t="s">
        <v>170</v>
      </c>
      <c r="D279" s="18" t="s">
        <v>171</v>
      </c>
      <c r="E279" s="7">
        <v>2</v>
      </c>
      <c r="F279" s="7">
        <v>42.170384912000003</v>
      </c>
      <c r="G279" s="7">
        <v>84.340769824000006</v>
      </c>
      <c r="J279" s="7">
        <v>0.02</v>
      </c>
      <c r="K279" s="7">
        <v>0.04</v>
      </c>
      <c r="L279" s="7">
        <v>42.190384911999999</v>
      </c>
      <c r="M279" s="7">
        <v>84.380769823999998</v>
      </c>
    </row>
    <row r="280" spans="1:13" x14ac:dyDescent="0.25">
      <c r="A280" s="15" t="s">
        <v>47</v>
      </c>
      <c r="B280" s="4" t="s">
        <v>262</v>
      </c>
      <c r="C280" s="4" t="s">
        <v>262</v>
      </c>
      <c r="D280" s="18" t="s">
        <v>263</v>
      </c>
      <c r="E280" s="7">
        <v>2</v>
      </c>
      <c r="H280" s="7">
        <v>34.72</v>
      </c>
      <c r="I280" s="7">
        <v>69.44</v>
      </c>
      <c r="L280" s="7">
        <v>34.72</v>
      </c>
      <c r="M280" s="7">
        <v>69.44</v>
      </c>
    </row>
    <row r="281" spans="1:13" x14ac:dyDescent="0.25">
      <c r="A281" s="15" t="s">
        <v>47</v>
      </c>
      <c r="B281" s="4" t="s">
        <v>202</v>
      </c>
      <c r="C281" s="4" t="s">
        <v>202</v>
      </c>
      <c r="D281" s="18" t="s">
        <v>203</v>
      </c>
      <c r="E281" s="7">
        <v>2</v>
      </c>
      <c r="H281" s="7">
        <v>30.97</v>
      </c>
      <c r="I281" s="7">
        <v>61.94</v>
      </c>
      <c r="L281" s="7">
        <v>30.97</v>
      </c>
      <c r="M281" s="7">
        <v>61.94</v>
      </c>
    </row>
    <row r="282" spans="1:13" x14ac:dyDescent="0.25">
      <c r="A282" s="15" t="s">
        <v>47</v>
      </c>
      <c r="B282" s="4" t="s">
        <v>256</v>
      </c>
      <c r="C282" s="4" t="s">
        <v>256</v>
      </c>
      <c r="D282" s="18" t="s">
        <v>257</v>
      </c>
      <c r="E282" s="7">
        <v>1</v>
      </c>
      <c r="H282" s="7">
        <v>29.51</v>
      </c>
      <c r="I282" s="7">
        <v>29.51</v>
      </c>
      <c r="L282" s="7">
        <v>29.51</v>
      </c>
      <c r="M282" s="7">
        <v>29.51</v>
      </c>
    </row>
    <row r="283" spans="1:13" x14ac:dyDescent="0.25">
      <c r="A283" s="26" t="s">
        <v>47</v>
      </c>
      <c r="B283" s="4" t="s">
        <v>296</v>
      </c>
      <c r="C283" s="4" t="s">
        <v>296</v>
      </c>
      <c r="D283" s="18" t="s">
        <v>297</v>
      </c>
      <c r="E283" s="7">
        <v>3</v>
      </c>
      <c r="H283" s="7">
        <v>27.2</v>
      </c>
      <c r="I283" s="7">
        <v>81.599999999999994</v>
      </c>
      <c r="L283" s="7">
        <v>27.2</v>
      </c>
      <c r="M283" s="7">
        <v>81.599999999999994</v>
      </c>
    </row>
    <row r="284" spans="1:13" x14ac:dyDescent="0.25">
      <c r="A284" s="15" t="s">
        <v>47</v>
      </c>
      <c r="B284" s="4" t="s">
        <v>226</v>
      </c>
      <c r="C284" s="4" t="s">
        <v>226</v>
      </c>
      <c r="D284" s="18" t="s">
        <v>227</v>
      </c>
      <c r="E284" s="7">
        <v>1</v>
      </c>
      <c r="H284" s="7">
        <v>23.12</v>
      </c>
      <c r="I284" s="7">
        <v>23.12</v>
      </c>
      <c r="L284" s="7">
        <v>23.12</v>
      </c>
      <c r="M284" s="7">
        <v>23.12</v>
      </c>
    </row>
    <row r="285" spans="1:13" x14ac:dyDescent="0.25">
      <c r="A285" s="15" t="s">
        <v>47</v>
      </c>
      <c r="B285" s="4" t="s">
        <v>175</v>
      </c>
      <c r="C285" s="4" t="s">
        <v>176</v>
      </c>
      <c r="D285" s="18" t="s">
        <v>174</v>
      </c>
      <c r="E285" s="7">
        <v>2</v>
      </c>
      <c r="F285" s="7">
        <v>22.286869524</v>
      </c>
      <c r="G285" s="7">
        <v>44.573739048</v>
      </c>
      <c r="J285" s="7">
        <v>0.56000000000000005</v>
      </c>
      <c r="K285" s="7">
        <v>1.1200000000000001</v>
      </c>
      <c r="L285" s="7">
        <v>22.846869523999999</v>
      </c>
      <c r="M285" s="7">
        <v>45.693739047999998</v>
      </c>
    </row>
    <row r="286" spans="1:13" x14ac:dyDescent="0.25">
      <c r="A286" s="15" t="s">
        <v>47</v>
      </c>
      <c r="B286" s="4" t="s">
        <v>270</v>
      </c>
      <c r="C286" s="4" t="s">
        <v>270</v>
      </c>
      <c r="D286" s="18" t="s">
        <v>271</v>
      </c>
      <c r="E286" s="7">
        <v>2</v>
      </c>
      <c r="H286" s="7">
        <v>21.52</v>
      </c>
      <c r="I286" s="7">
        <v>43.04</v>
      </c>
      <c r="L286" s="7">
        <v>21.52</v>
      </c>
      <c r="M286" s="7">
        <v>43.04</v>
      </c>
    </row>
    <row r="287" spans="1:13" x14ac:dyDescent="0.25">
      <c r="A287" s="15" t="s">
        <v>47</v>
      </c>
      <c r="B287" s="4" t="s">
        <v>179</v>
      </c>
      <c r="C287" s="4" t="s">
        <v>179</v>
      </c>
      <c r="D287" s="18" t="s">
        <v>180</v>
      </c>
      <c r="E287" s="7">
        <v>6</v>
      </c>
      <c r="H287" s="7">
        <v>21.02</v>
      </c>
      <c r="I287" s="7">
        <v>126.12</v>
      </c>
      <c r="L287" s="7">
        <v>21.02</v>
      </c>
      <c r="M287" s="7">
        <v>126.12</v>
      </c>
    </row>
    <row r="288" spans="1:13" x14ac:dyDescent="0.25">
      <c r="A288" s="15" t="s">
        <v>47</v>
      </c>
      <c r="B288" s="4" t="s">
        <v>147</v>
      </c>
      <c r="C288" s="4" t="s">
        <v>148</v>
      </c>
      <c r="D288" s="18" t="s">
        <v>103</v>
      </c>
      <c r="E288" s="7">
        <v>2</v>
      </c>
      <c r="F288" s="7">
        <v>13.036749954999999</v>
      </c>
      <c r="G288" s="7">
        <v>26.073499909999999</v>
      </c>
      <c r="H288" s="7">
        <v>7.6703200000000002</v>
      </c>
      <c r="I288" s="7">
        <v>15.34064</v>
      </c>
      <c r="J288" s="7">
        <v>0.22</v>
      </c>
      <c r="K288" s="7">
        <v>0.44</v>
      </c>
      <c r="L288" s="7">
        <v>20.927069955</v>
      </c>
      <c r="M288" s="7">
        <v>41.854139910000001</v>
      </c>
    </row>
    <row r="289" spans="1:13" x14ac:dyDescent="0.25">
      <c r="A289" s="15" t="s">
        <v>47</v>
      </c>
      <c r="B289" s="4" t="s">
        <v>230</v>
      </c>
      <c r="C289" s="4" t="s">
        <v>230</v>
      </c>
      <c r="D289" s="18" t="s">
        <v>231</v>
      </c>
      <c r="E289" s="7">
        <v>2</v>
      </c>
      <c r="H289" s="7">
        <v>19.22</v>
      </c>
      <c r="I289" s="7">
        <v>38.44</v>
      </c>
      <c r="L289" s="7">
        <v>19.22</v>
      </c>
      <c r="M289" s="7">
        <v>38.44</v>
      </c>
    </row>
    <row r="290" spans="1:13" x14ac:dyDescent="0.25">
      <c r="A290" s="15" t="s">
        <v>47</v>
      </c>
      <c r="B290" s="4" t="s">
        <v>880</v>
      </c>
      <c r="C290" s="4" t="s">
        <v>880</v>
      </c>
      <c r="D290" s="18" t="s">
        <v>881</v>
      </c>
      <c r="E290" s="7">
        <v>1</v>
      </c>
      <c r="H290" s="7">
        <v>16.02</v>
      </c>
      <c r="I290" s="7">
        <v>16.02</v>
      </c>
      <c r="L290" s="7">
        <v>16.02</v>
      </c>
      <c r="M290" s="7">
        <v>16.02</v>
      </c>
    </row>
    <row r="291" spans="1:13" x14ac:dyDescent="0.25">
      <c r="A291" s="15" t="s">
        <v>47</v>
      </c>
      <c r="B291" s="4" t="s">
        <v>165</v>
      </c>
      <c r="C291" s="4" t="s">
        <v>166</v>
      </c>
      <c r="D291" s="18" t="s">
        <v>113</v>
      </c>
      <c r="E291" s="7">
        <v>2</v>
      </c>
      <c r="F291" s="7">
        <v>13.652641352</v>
      </c>
      <c r="G291" s="7">
        <v>27.305282704</v>
      </c>
      <c r="H291" s="7">
        <v>1.44</v>
      </c>
      <c r="I291" s="7">
        <v>2.88</v>
      </c>
      <c r="L291" s="7">
        <v>15.092641351999999</v>
      </c>
      <c r="M291" s="7">
        <v>30.185282703999999</v>
      </c>
    </row>
    <row r="292" spans="1:13" x14ac:dyDescent="0.25">
      <c r="A292" s="15" t="s">
        <v>47</v>
      </c>
      <c r="B292" s="4" t="s">
        <v>884</v>
      </c>
      <c r="C292" s="4" t="s">
        <v>884</v>
      </c>
      <c r="D292" s="18" t="s">
        <v>885</v>
      </c>
      <c r="E292" s="7">
        <v>2</v>
      </c>
      <c r="H292" s="7">
        <v>14.78</v>
      </c>
      <c r="I292" s="7">
        <v>29.56</v>
      </c>
      <c r="L292" s="7">
        <v>14.78</v>
      </c>
      <c r="M292" s="7">
        <v>29.56</v>
      </c>
    </row>
    <row r="293" spans="1:13" x14ac:dyDescent="0.25">
      <c r="A293" s="15" t="s">
        <v>47</v>
      </c>
      <c r="B293" s="4" t="s">
        <v>783</v>
      </c>
      <c r="C293" s="4" t="s">
        <v>784</v>
      </c>
      <c r="D293" s="18" t="s">
        <v>160</v>
      </c>
      <c r="E293" s="7">
        <v>2</v>
      </c>
      <c r="F293" s="7">
        <v>12.895922431000001</v>
      </c>
      <c r="G293" s="7">
        <v>25.791844862000001</v>
      </c>
      <c r="H293" s="7">
        <v>1.6483000000000001</v>
      </c>
      <c r="I293" s="7">
        <v>3.2966000000000002</v>
      </c>
      <c r="J293" s="7">
        <v>0.22</v>
      </c>
      <c r="K293" s="7">
        <v>0.44</v>
      </c>
      <c r="L293" s="7">
        <v>14.764222431</v>
      </c>
      <c r="M293" s="7">
        <v>29.528444862000001</v>
      </c>
    </row>
    <row r="294" spans="1:13" x14ac:dyDescent="0.25">
      <c r="A294" s="15" t="s">
        <v>47</v>
      </c>
      <c r="B294" s="4" t="s">
        <v>204</v>
      </c>
      <c r="C294" s="4" t="s">
        <v>204</v>
      </c>
      <c r="D294" s="18" t="s">
        <v>205</v>
      </c>
      <c r="E294" s="7">
        <v>2</v>
      </c>
      <c r="H294" s="7">
        <v>12.42</v>
      </c>
      <c r="I294" s="7">
        <v>24.84</v>
      </c>
      <c r="L294" s="7">
        <v>12.42</v>
      </c>
      <c r="M294" s="7">
        <v>24.84</v>
      </c>
    </row>
    <row r="295" spans="1:13" x14ac:dyDescent="0.25">
      <c r="A295" s="15" t="s">
        <v>47</v>
      </c>
      <c r="B295" s="4" t="s">
        <v>438</v>
      </c>
      <c r="C295" s="4" t="s">
        <v>438</v>
      </c>
      <c r="D295" s="18" t="s">
        <v>439</v>
      </c>
      <c r="E295" s="7">
        <v>1</v>
      </c>
      <c r="H295" s="7">
        <v>10.54</v>
      </c>
      <c r="I295" s="7">
        <v>10.54</v>
      </c>
      <c r="L295" s="7">
        <v>10.54</v>
      </c>
      <c r="M295" s="7">
        <v>10.54</v>
      </c>
    </row>
    <row r="296" spans="1:13" x14ac:dyDescent="0.25">
      <c r="A296" s="15" t="s">
        <v>47</v>
      </c>
      <c r="B296" s="4" t="s">
        <v>266</v>
      </c>
      <c r="C296" s="4" t="s">
        <v>266</v>
      </c>
      <c r="D296" s="18" t="s">
        <v>267</v>
      </c>
      <c r="E296" s="7">
        <v>2</v>
      </c>
      <c r="H296" s="7">
        <v>7.07</v>
      </c>
      <c r="I296" s="7">
        <v>14.14</v>
      </c>
      <c r="L296" s="7">
        <v>7.07</v>
      </c>
      <c r="M296" s="7">
        <v>14.14</v>
      </c>
    </row>
    <row r="297" spans="1:13" x14ac:dyDescent="0.25">
      <c r="A297" s="15" t="s">
        <v>47</v>
      </c>
      <c r="B297" s="4" t="s">
        <v>683</v>
      </c>
      <c r="C297" s="4" t="s">
        <v>684</v>
      </c>
      <c r="D297" s="18" t="s">
        <v>685</v>
      </c>
      <c r="E297" s="7">
        <v>1</v>
      </c>
      <c r="F297" s="7">
        <v>6.2584038809999996</v>
      </c>
      <c r="G297" s="7">
        <v>6.2584038809999996</v>
      </c>
      <c r="H297" s="7">
        <v>1.4800000000000001E-2</v>
      </c>
      <c r="I297" s="7">
        <v>1.4800000000000001E-2</v>
      </c>
      <c r="J297" s="7">
        <v>0.33</v>
      </c>
      <c r="K297" s="7">
        <v>0.33</v>
      </c>
      <c r="L297" s="7">
        <v>6.6032038809999998</v>
      </c>
      <c r="M297" s="7">
        <v>6.6032038809999998</v>
      </c>
    </row>
    <row r="298" spans="1:13" x14ac:dyDescent="0.25">
      <c r="A298" s="15" t="s">
        <v>47</v>
      </c>
      <c r="B298" s="4" t="s">
        <v>212</v>
      </c>
      <c r="C298" s="4" t="s">
        <v>212</v>
      </c>
      <c r="D298" s="18" t="s">
        <v>213</v>
      </c>
      <c r="E298" s="7">
        <v>4</v>
      </c>
      <c r="H298" s="7">
        <v>6.45</v>
      </c>
      <c r="I298" s="7">
        <v>25.8</v>
      </c>
      <c r="L298" s="7">
        <v>6.45</v>
      </c>
      <c r="M298" s="7">
        <v>25.8</v>
      </c>
    </row>
    <row r="299" spans="1:13" x14ac:dyDescent="0.25">
      <c r="A299" s="15" t="s">
        <v>47</v>
      </c>
      <c r="B299" s="4" t="s">
        <v>264</v>
      </c>
      <c r="C299" s="4" t="s">
        <v>264</v>
      </c>
      <c r="D299" s="18" t="s">
        <v>265</v>
      </c>
      <c r="E299" s="7">
        <v>2</v>
      </c>
      <c r="H299" s="7">
        <v>6.4</v>
      </c>
      <c r="I299" s="7">
        <v>12.8</v>
      </c>
      <c r="L299" s="7">
        <v>6.4</v>
      </c>
      <c r="M299" s="7">
        <v>12.8</v>
      </c>
    </row>
    <row r="300" spans="1:13" x14ac:dyDescent="0.25">
      <c r="A300" s="15" t="s">
        <v>47</v>
      </c>
      <c r="B300" s="4" t="s">
        <v>258</v>
      </c>
      <c r="C300" s="4" t="s">
        <v>258</v>
      </c>
      <c r="D300" s="18" t="s">
        <v>259</v>
      </c>
      <c r="E300" s="7">
        <v>2</v>
      </c>
      <c r="H300" s="7">
        <v>6.35</v>
      </c>
      <c r="I300" s="7">
        <v>12.7</v>
      </c>
      <c r="L300" s="7">
        <v>6.35</v>
      </c>
      <c r="M300" s="7">
        <v>12.7</v>
      </c>
    </row>
    <row r="301" spans="1:13" x14ac:dyDescent="0.25">
      <c r="A301" s="15" t="s">
        <v>47</v>
      </c>
      <c r="B301" s="4" t="s">
        <v>686</v>
      </c>
      <c r="C301" s="4" t="s">
        <v>687</v>
      </c>
      <c r="D301" s="18" t="s">
        <v>685</v>
      </c>
      <c r="E301" s="7">
        <v>1</v>
      </c>
      <c r="F301" s="7">
        <v>6.042057486</v>
      </c>
      <c r="G301" s="7">
        <v>6.042057486</v>
      </c>
      <c r="H301" s="7">
        <v>1.4800000000000001E-2</v>
      </c>
      <c r="I301" s="7">
        <v>1.4800000000000001E-2</v>
      </c>
      <c r="J301" s="7">
        <v>0.17</v>
      </c>
      <c r="K301" s="7">
        <v>0.17</v>
      </c>
      <c r="L301" s="7">
        <v>6.2268574860000001</v>
      </c>
      <c r="M301" s="7">
        <v>6.2268574860000001</v>
      </c>
    </row>
    <row r="302" spans="1:13" x14ac:dyDescent="0.25">
      <c r="A302" s="15" t="s">
        <v>47</v>
      </c>
      <c r="B302" s="4" t="s">
        <v>274</v>
      </c>
      <c r="C302" s="4" t="s">
        <v>274</v>
      </c>
      <c r="D302" s="18" t="s">
        <v>275</v>
      </c>
      <c r="E302" s="7">
        <v>7</v>
      </c>
      <c r="H302" s="7">
        <v>5.44</v>
      </c>
      <c r="I302" s="7">
        <v>38.08</v>
      </c>
      <c r="L302" s="7">
        <v>5.44</v>
      </c>
      <c r="M302" s="7">
        <v>38.08</v>
      </c>
    </row>
    <row r="303" spans="1:13" x14ac:dyDescent="0.25">
      <c r="A303" s="15" t="s">
        <v>47</v>
      </c>
      <c r="B303" s="4" t="s">
        <v>282</v>
      </c>
      <c r="C303" s="4" t="s">
        <v>283</v>
      </c>
      <c r="D303" s="18" t="s">
        <v>284</v>
      </c>
      <c r="E303" s="7">
        <v>2</v>
      </c>
      <c r="F303" s="7">
        <v>2.1320110040000002</v>
      </c>
      <c r="G303" s="7">
        <v>4.2640220080000004</v>
      </c>
      <c r="J303" s="7">
        <v>2.3199999999999998</v>
      </c>
      <c r="K303" s="7">
        <v>4.6399999999999997</v>
      </c>
      <c r="L303" s="7">
        <v>4.452011004</v>
      </c>
      <c r="M303" s="7">
        <v>8.9040220080000001</v>
      </c>
    </row>
    <row r="304" spans="1:13" x14ac:dyDescent="0.25">
      <c r="A304" s="15" t="s">
        <v>47</v>
      </c>
      <c r="B304" s="4" t="s">
        <v>214</v>
      </c>
      <c r="C304" s="4" t="s">
        <v>214</v>
      </c>
      <c r="D304" s="18" t="s">
        <v>215</v>
      </c>
      <c r="E304" s="7">
        <v>4</v>
      </c>
      <c r="H304" s="7">
        <v>4.28</v>
      </c>
      <c r="I304" s="7">
        <v>17.12</v>
      </c>
      <c r="L304" s="7">
        <v>4.28</v>
      </c>
      <c r="M304" s="7">
        <v>17.12</v>
      </c>
    </row>
    <row r="305" spans="1:13" x14ac:dyDescent="0.25">
      <c r="A305" s="15" t="s">
        <v>47</v>
      </c>
      <c r="B305" s="4" t="s">
        <v>268</v>
      </c>
      <c r="C305" s="4" t="s">
        <v>268</v>
      </c>
      <c r="D305" s="18" t="s">
        <v>269</v>
      </c>
      <c r="E305" s="7">
        <v>4</v>
      </c>
      <c r="H305" s="7">
        <v>3.36</v>
      </c>
      <c r="I305" s="7">
        <v>13.44</v>
      </c>
      <c r="L305" s="7">
        <v>3.36</v>
      </c>
      <c r="M305" s="7">
        <v>13.44</v>
      </c>
    </row>
    <row r="306" spans="1:13" x14ac:dyDescent="0.25">
      <c r="A306" s="15" t="s">
        <v>47</v>
      </c>
      <c r="B306" s="4" t="s">
        <v>442</v>
      </c>
      <c r="C306" s="4" t="s">
        <v>442</v>
      </c>
      <c r="D306" s="18" t="s">
        <v>443</v>
      </c>
      <c r="E306" s="7">
        <v>3</v>
      </c>
      <c r="H306" s="7">
        <v>3.1</v>
      </c>
      <c r="I306" s="7">
        <v>9.3000000000000007</v>
      </c>
      <c r="L306" s="7">
        <v>3.1</v>
      </c>
      <c r="M306" s="7">
        <v>9.3000000000000007</v>
      </c>
    </row>
    <row r="307" spans="1:13" x14ac:dyDescent="0.25">
      <c r="A307" s="15" t="s">
        <v>47</v>
      </c>
      <c r="B307" s="4" t="s">
        <v>272</v>
      </c>
      <c r="C307" s="4" t="s">
        <v>272</v>
      </c>
      <c r="D307" s="18" t="s">
        <v>273</v>
      </c>
      <c r="E307" s="7">
        <v>1</v>
      </c>
      <c r="H307" s="7">
        <v>2.88</v>
      </c>
      <c r="I307" s="7">
        <v>2.88</v>
      </c>
      <c r="L307" s="7">
        <v>2.88</v>
      </c>
      <c r="M307" s="7">
        <v>2.88</v>
      </c>
    </row>
    <row r="308" spans="1:13" x14ac:dyDescent="0.25">
      <c r="A308" s="15" t="s">
        <v>47</v>
      </c>
      <c r="B308" s="4" t="s">
        <v>432</v>
      </c>
      <c r="C308" s="4" t="s">
        <v>432</v>
      </c>
      <c r="D308" s="18" t="s">
        <v>433</v>
      </c>
      <c r="E308" s="7">
        <v>80</v>
      </c>
      <c r="H308" s="7">
        <v>2.7</v>
      </c>
      <c r="I308" s="7">
        <v>216</v>
      </c>
      <c r="L308" s="7">
        <v>2.7</v>
      </c>
      <c r="M308" s="7">
        <v>216</v>
      </c>
    </row>
    <row r="309" spans="1:13" x14ac:dyDescent="0.25">
      <c r="A309" s="15" t="s">
        <v>47</v>
      </c>
      <c r="B309" s="4" t="s">
        <v>260</v>
      </c>
      <c r="C309" s="4" t="s">
        <v>260</v>
      </c>
      <c r="D309" s="18" t="s">
        <v>261</v>
      </c>
      <c r="E309" s="7">
        <v>4</v>
      </c>
      <c r="H309" s="7">
        <v>2.21</v>
      </c>
      <c r="I309" s="7">
        <v>8.84</v>
      </c>
      <c r="L309" s="7">
        <v>2.21</v>
      </c>
      <c r="M309" s="7">
        <v>8.84</v>
      </c>
    </row>
    <row r="310" spans="1:13" x14ac:dyDescent="0.25">
      <c r="A310" s="15" t="s">
        <v>47</v>
      </c>
      <c r="B310" s="4" t="s">
        <v>276</v>
      </c>
      <c r="C310" s="4" t="s">
        <v>276</v>
      </c>
      <c r="D310" s="18" t="s">
        <v>277</v>
      </c>
      <c r="E310" s="7">
        <v>2</v>
      </c>
      <c r="H310" s="7">
        <v>1.92</v>
      </c>
      <c r="I310" s="7">
        <v>3.84</v>
      </c>
      <c r="L310" s="7">
        <v>1.92</v>
      </c>
      <c r="M310" s="7">
        <v>3.84</v>
      </c>
    </row>
    <row r="311" spans="1:13" x14ac:dyDescent="0.25">
      <c r="A311" s="15" t="s">
        <v>47</v>
      </c>
      <c r="B311" s="4" t="s">
        <v>278</v>
      </c>
      <c r="C311" s="4" t="s">
        <v>278</v>
      </c>
      <c r="D311" s="18" t="s">
        <v>279</v>
      </c>
      <c r="E311" s="7">
        <v>2</v>
      </c>
      <c r="H311" s="7">
        <v>1.9</v>
      </c>
      <c r="I311" s="7">
        <v>3.8</v>
      </c>
      <c r="L311" s="7">
        <v>1.9</v>
      </c>
      <c r="M311" s="7">
        <v>3.8</v>
      </c>
    </row>
    <row r="312" spans="1:13" x14ac:dyDescent="0.25">
      <c r="A312" s="34" t="s">
        <v>47</v>
      </c>
      <c r="B312" s="4" t="s">
        <v>224</v>
      </c>
      <c r="C312" s="4" t="s">
        <v>224</v>
      </c>
      <c r="D312" s="18" t="s">
        <v>225</v>
      </c>
      <c r="E312" s="7">
        <v>2</v>
      </c>
      <c r="H312" s="7">
        <v>1.61</v>
      </c>
      <c r="I312" s="7">
        <v>3.22</v>
      </c>
      <c r="L312" s="7">
        <v>1.61</v>
      </c>
      <c r="M312" s="7">
        <v>3.22</v>
      </c>
    </row>
    <row r="313" spans="1:13" x14ac:dyDescent="0.25">
      <c r="A313" s="15" t="s">
        <v>47</v>
      </c>
      <c r="B313" s="4" t="s">
        <v>234</v>
      </c>
      <c r="C313" s="4" t="s">
        <v>234</v>
      </c>
      <c r="D313" s="18" t="s">
        <v>235</v>
      </c>
      <c r="E313" s="7">
        <v>1</v>
      </c>
      <c r="H313" s="7">
        <v>1.48</v>
      </c>
      <c r="I313" s="7">
        <v>1.48</v>
      </c>
      <c r="L313" s="7">
        <v>1.48</v>
      </c>
      <c r="M313" s="7">
        <v>1.48</v>
      </c>
    </row>
    <row r="314" spans="1:13" x14ac:dyDescent="0.25">
      <c r="A314" s="15" t="s">
        <v>47</v>
      </c>
      <c r="B314" s="4" t="s">
        <v>440</v>
      </c>
      <c r="C314" s="4" t="s">
        <v>440</v>
      </c>
      <c r="D314" s="18" t="s">
        <v>441</v>
      </c>
      <c r="E314" s="7">
        <v>15</v>
      </c>
      <c r="H314" s="7">
        <v>0.92</v>
      </c>
      <c r="I314" s="7">
        <v>13.8</v>
      </c>
      <c r="L314" s="7">
        <v>0.92</v>
      </c>
      <c r="M314" s="7">
        <v>13.8</v>
      </c>
    </row>
    <row r="315" spans="1:13" x14ac:dyDescent="0.25">
      <c r="A315" s="15" t="s">
        <v>47</v>
      </c>
      <c r="B315" s="4" t="s">
        <v>280</v>
      </c>
      <c r="C315" s="4" t="s">
        <v>280</v>
      </c>
      <c r="D315" s="18" t="s">
        <v>281</v>
      </c>
      <c r="E315" s="7">
        <v>2</v>
      </c>
      <c r="H315" s="7">
        <v>0.79</v>
      </c>
      <c r="I315" s="7">
        <v>1.58</v>
      </c>
      <c r="L315" s="7">
        <v>0.79</v>
      </c>
      <c r="M315" s="7">
        <v>1.58</v>
      </c>
    </row>
    <row r="316" spans="1:13" x14ac:dyDescent="0.25">
      <c r="A316" s="15" t="s">
        <v>47</v>
      </c>
      <c r="B316" s="4" t="s">
        <v>450</v>
      </c>
      <c r="C316" s="4" t="s">
        <v>450</v>
      </c>
      <c r="D316" s="18" t="s">
        <v>451</v>
      </c>
      <c r="E316" s="7">
        <v>10</v>
      </c>
      <c r="H316" s="7">
        <v>0.56000000000000005</v>
      </c>
      <c r="I316" s="7">
        <v>5.6</v>
      </c>
      <c r="L316" s="7">
        <v>0.56000000000000005</v>
      </c>
      <c r="M316" s="7">
        <v>5.6</v>
      </c>
    </row>
    <row r="317" spans="1:13" x14ac:dyDescent="0.25">
      <c r="A317" s="15" t="s">
        <v>47</v>
      </c>
      <c r="B317" s="4" t="s">
        <v>446</v>
      </c>
      <c r="C317" s="4" t="s">
        <v>446</v>
      </c>
      <c r="D317" s="18" t="s">
        <v>447</v>
      </c>
      <c r="E317" s="7">
        <v>5</v>
      </c>
      <c r="H317" s="7">
        <v>0.53</v>
      </c>
      <c r="I317" s="7">
        <v>2.65</v>
      </c>
      <c r="L317" s="7">
        <v>0.53</v>
      </c>
      <c r="M317" s="7">
        <v>2.65</v>
      </c>
    </row>
    <row r="318" spans="1:13" x14ac:dyDescent="0.25">
      <c r="A318" s="15" t="s">
        <v>47</v>
      </c>
      <c r="B318" s="4" t="s">
        <v>434</v>
      </c>
      <c r="C318" s="4" t="s">
        <v>434</v>
      </c>
      <c r="D318" s="18" t="s">
        <v>435</v>
      </c>
      <c r="E318" s="7">
        <v>160</v>
      </c>
      <c r="H318" s="7">
        <v>0.46</v>
      </c>
      <c r="I318" s="7">
        <v>73.599999999999994</v>
      </c>
      <c r="L318" s="7">
        <v>0.46</v>
      </c>
      <c r="M318" s="7">
        <v>73.599999999999994</v>
      </c>
    </row>
    <row r="319" spans="1:13" x14ac:dyDescent="0.25">
      <c r="A319" s="15" t="s">
        <v>47</v>
      </c>
      <c r="B319" s="4" t="s">
        <v>448</v>
      </c>
      <c r="C319" s="4" t="s">
        <v>448</v>
      </c>
      <c r="D319" s="18" t="s">
        <v>449</v>
      </c>
      <c r="E319" s="7">
        <v>5</v>
      </c>
      <c r="H319" s="7">
        <v>0.32</v>
      </c>
      <c r="I319" s="7">
        <v>1.6</v>
      </c>
      <c r="L319" s="7">
        <v>0.32</v>
      </c>
      <c r="M319" s="7">
        <v>1.6</v>
      </c>
    </row>
    <row r="320" spans="1:13" x14ac:dyDescent="0.25">
      <c r="A320" s="15" t="s">
        <v>47</v>
      </c>
      <c r="B320" s="4" t="s">
        <v>436</v>
      </c>
      <c r="C320" s="4" t="s">
        <v>436</v>
      </c>
      <c r="D320" s="18" t="s">
        <v>437</v>
      </c>
      <c r="E320" s="7">
        <v>480</v>
      </c>
      <c r="H320" s="7">
        <v>0.04</v>
      </c>
      <c r="I320" s="7">
        <v>19.2</v>
      </c>
      <c r="L320" s="7">
        <v>0.04</v>
      </c>
      <c r="M320" s="7">
        <v>19.2</v>
      </c>
    </row>
    <row r="321" spans="1:13" x14ac:dyDescent="0.25">
      <c r="A321" s="34" t="s">
        <v>48</v>
      </c>
      <c r="B321" s="4" t="s">
        <v>890</v>
      </c>
      <c r="C321" s="4" t="s">
        <v>891</v>
      </c>
      <c r="D321" s="18" t="s">
        <v>300</v>
      </c>
      <c r="E321" s="7">
        <v>1</v>
      </c>
      <c r="F321" s="7">
        <v>1089.0946939979999</v>
      </c>
      <c r="G321" s="7">
        <v>1089.0946939979999</v>
      </c>
      <c r="H321" s="7">
        <v>803.31227000000001</v>
      </c>
      <c r="I321" s="7">
        <v>803.31227000000001</v>
      </c>
      <c r="J321" s="7">
        <v>13.98</v>
      </c>
      <c r="K321" s="7">
        <v>13.98</v>
      </c>
      <c r="L321" s="7">
        <v>1906.3869639980001</v>
      </c>
      <c r="M321" s="7">
        <v>1906.3869639980001</v>
      </c>
    </row>
    <row r="322" spans="1:13" x14ac:dyDescent="0.25">
      <c r="A322" s="15" t="s">
        <v>48</v>
      </c>
      <c r="B322" s="4" t="s">
        <v>888</v>
      </c>
      <c r="C322" s="4" t="s">
        <v>889</v>
      </c>
      <c r="D322" s="18" t="s">
        <v>110</v>
      </c>
      <c r="E322" s="7">
        <v>-1</v>
      </c>
      <c r="F322" s="7">
        <v>36.810743356000003</v>
      </c>
      <c r="G322" s="7">
        <v>-36.810743356000003</v>
      </c>
      <c r="H322" s="7">
        <v>513.00937999999996</v>
      </c>
      <c r="I322" s="7">
        <v>-513.00937999999996</v>
      </c>
      <c r="J322" s="7">
        <v>1.4</v>
      </c>
      <c r="K322" s="7">
        <v>-1.4</v>
      </c>
      <c r="L322" s="7">
        <v>551.22012335600004</v>
      </c>
      <c r="M322" s="7">
        <v>-551.22012335600004</v>
      </c>
    </row>
    <row r="323" spans="1:13" x14ac:dyDescent="0.25">
      <c r="A323" s="15" t="s">
        <v>48</v>
      </c>
      <c r="B323" s="4" t="s">
        <v>108</v>
      </c>
      <c r="C323" s="4" t="s">
        <v>109</v>
      </c>
      <c r="D323" s="18" t="s">
        <v>110</v>
      </c>
      <c r="E323" s="7">
        <v>1</v>
      </c>
      <c r="F323" s="7">
        <v>36.810743356000003</v>
      </c>
      <c r="G323" s="7">
        <v>36.810743356000003</v>
      </c>
      <c r="H323" s="7">
        <v>420.36937999999998</v>
      </c>
      <c r="I323" s="7">
        <v>420.36937999999998</v>
      </c>
      <c r="J323" s="7">
        <v>1.4</v>
      </c>
      <c r="K323" s="7">
        <v>1.4</v>
      </c>
      <c r="L323" s="7">
        <v>458.580123356</v>
      </c>
      <c r="M323" s="7">
        <v>458.580123356</v>
      </c>
    </row>
    <row r="324" spans="1:13" x14ac:dyDescent="0.25">
      <c r="A324" s="15" t="s">
        <v>48</v>
      </c>
      <c r="B324" s="4" t="s">
        <v>886</v>
      </c>
      <c r="C324" s="4" t="s">
        <v>887</v>
      </c>
      <c r="D324" s="18" t="s">
        <v>698</v>
      </c>
      <c r="E324" s="7">
        <v>-1</v>
      </c>
      <c r="F324" s="7">
        <v>156.017545275</v>
      </c>
      <c r="G324" s="7">
        <v>-156.017545275</v>
      </c>
      <c r="H324" s="7">
        <v>32.880000000000003</v>
      </c>
      <c r="I324" s="7">
        <v>-32.880000000000003</v>
      </c>
      <c r="J324" s="7">
        <v>1.05</v>
      </c>
      <c r="K324" s="7">
        <v>-1.05</v>
      </c>
      <c r="L324" s="7">
        <v>189.94754527500001</v>
      </c>
      <c r="M324" s="7">
        <v>-189.94754527500001</v>
      </c>
    </row>
    <row r="325" spans="1:13" x14ac:dyDescent="0.25">
      <c r="A325" s="15" t="s">
        <v>48</v>
      </c>
      <c r="B325" s="4" t="s">
        <v>892</v>
      </c>
      <c r="C325" s="4" t="s">
        <v>893</v>
      </c>
      <c r="D325" s="18" t="s">
        <v>698</v>
      </c>
      <c r="E325" s="7">
        <v>1</v>
      </c>
      <c r="F325" s="7">
        <v>82.520418324000005</v>
      </c>
      <c r="G325" s="7">
        <v>82.520418324000005</v>
      </c>
      <c r="H325" s="7">
        <v>10.06</v>
      </c>
      <c r="I325" s="7">
        <v>10.06</v>
      </c>
      <c r="J325" s="7">
        <v>0.65</v>
      </c>
      <c r="K325" s="7">
        <v>0.65</v>
      </c>
      <c r="L325" s="7">
        <v>93.230418323999999</v>
      </c>
      <c r="M325" s="7">
        <v>93.230418323999999</v>
      </c>
    </row>
    <row r="326" spans="1:13" x14ac:dyDescent="0.25">
      <c r="A326" s="15" t="s">
        <v>48</v>
      </c>
      <c r="B326" s="4" t="s">
        <v>175</v>
      </c>
      <c r="C326" s="4" t="s">
        <v>176</v>
      </c>
      <c r="D326" s="18" t="s">
        <v>174</v>
      </c>
      <c r="E326" s="7">
        <v>1</v>
      </c>
      <c r="F326" s="7">
        <v>22.236509460000001</v>
      </c>
      <c r="G326" s="7">
        <v>22.236509460000001</v>
      </c>
      <c r="J326" s="7">
        <v>0.56000000000000005</v>
      </c>
      <c r="K326" s="7">
        <v>0.56000000000000005</v>
      </c>
      <c r="L326" s="7">
        <v>22.796509459999999</v>
      </c>
      <c r="M326" s="7">
        <v>22.796509459999999</v>
      </c>
    </row>
    <row r="327" spans="1:13" x14ac:dyDescent="0.25">
      <c r="A327" s="15" t="s">
        <v>49</v>
      </c>
      <c r="B327" s="4" t="s">
        <v>191</v>
      </c>
      <c r="C327" s="4" t="s">
        <v>191</v>
      </c>
      <c r="D327" s="18" t="s">
        <v>829</v>
      </c>
      <c r="E327" s="7">
        <v>1</v>
      </c>
      <c r="J327" s="7">
        <v>30000</v>
      </c>
      <c r="K327" s="7">
        <v>30000</v>
      </c>
      <c r="L327" s="7">
        <v>30000</v>
      </c>
      <c r="M327" s="7">
        <v>30000</v>
      </c>
    </row>
    <row r="328" spans="1:13" x14ac:dyDescent="0.25">
      <c r="A328" s="15" t="s">
        <v>49</v>
      </c>
      <c r="B328" s="4" t="s">
        <v>628</v>
      </c>
      <c r="C328" s="4" t="s">
        <v>628</v>
      </c>
      <c r="D328" s="18" t="s">
        <v>629</v>
      </c>
      <c r="E328" s="7">
        <v>14</v>
      </c>
      <c r="H328" s="7">
        <v>2793</v>
      </c>
      <c r="I328" s="7">
        <v>39102</v>
      </c>
      <c r="L328" s="7">
        <v>2793</v>
      </c>
      <c r="M328" s="7">
        <v>39102</v>
      </c>
    </row>
    <row r="329" spans="1:13" x14ac:dyDescent="0.25">
      <c r="A329" s="15" t="s">
        <v>49</v>
      </c>
      <c r="B329" s="4" t="s">
        <v>452</v>
      </c>
      <c r="C329" s="4" t="s">
        <v>452</v>
      </c>
      <c r="D329" s="18" t="s">
        <v>453</v>
      </c>
      <c r="E329" s="7">
        <v>3</v>
      </c>
      <c r="H329" s="7">
        <v>2520.6</v>
      </c>
      <c r="I329" s="7">
        <v>7561.8</v>
      </c>
      <c r="L329" s="7">
        <v>2520.6</v>
      </c>
      <c r="M329" s="7">
        <v>7561.8</v>
      </c>
    </row>
    <row r="330" spans="1:13" x14ac:dyDescent="0.25">
      <c r="A330" s="15" t="s">
        <v>49</v>
      </c>
      <c r="B330" s="4" t="s">
        <v>191</v>
      </c>
      <c r="C330" s="4" t="s">
        <v>191</v>
      </c>
      <c r="D330" s="18" t="s">
        <v>825</v>
      </c>
      <c r="E330" s="7">
        <v>11</v>
      </c>
      <c r="J330" s="7">
        <v>1954.2</v>
      </c>
      <c r="K330" s="7">
        <v>21496.2</v>
      </c>
      <c r="L330" s="7">
        <v>1954.2</v>
      </c>
      <c r="M330" s="7">
        <v>21496.2</v>
      </c>
    </row>
    <row r="331" spans="1:13" x14ac:dyDescent="0.25">
      <c r="A331" s="15" t="s">
        <v>49</v>
      </c>
      <c r="B331" s="4" t="s">
        <v>191</v>
      </c>
      <c r="C331" s="4" t="s">
        <v>191</v>
      </c>
      <c r="D331" s="18" t="s">
        <v>763</v>
      </c>
      <c r="E331" s="7">
        <v>2</v>
      </c>
      <c r="J331" s="7">
        <v>1850.8</v>
      </c>
      <c r="K331" s="7">
        <v>3701.6</v>
      </c>
      <c r="L331" s="7">
        <v>1850.8</v>
      </c>
      <c r="M331" s="7">
        <v>3701.6</v>
      </c>
    </row>
    <row r="332" spans="1:13" x14ac:dyDescent="0.25">
      <c r="A332" s="15" t="s">
        <v>49</v>
      </c>
      <c r="B332" s="4" t="s">
        <v>633</v>
      </c>
      <c r="C332" s="4" t="s">
        <v>633</v>
      </c>
      <c r="D332" s="18" t="s">
        <v>634</v>
      </c>
      <c r="E332" s="7">
        <v>12</v>
      </c>
      <c r="H332" s="7">
        <v>920</v>
      </c>
      <c r="I332" s="7">
        <v>11040</v>
      </c>
      <c r="L332" s="7">
        <v>920</v>
      </c>
      <c r="M332" s="7">
        <v>11040</v>
      </c>
    </row>
    <row r="333" spans="1:13" x14ac:dyDescent="0.25">
      <c r="A333" s="15" t="s">
        <v>49</v>
      </c>
      <c r="B333" s="4" t="s">
        <v>648</v>
      </c>
      <c r="C333" s="4" t="s">
        <v>648</v>
      </c>
      <c r="D333" s="18" t="s">
        <v>649</v>
      </c>
      <c r="E333" s="7">
        <v>2</v>
      </c>
      <c r="H333" s="7">
        <v>920</v>
      </c>
      <c r="I333" s="7">
        <v>1840</v>
      </c>
      <c r="L333" s="7">
        <v>920</v>
      </c>
      <c r="M333" s="7">
        <v>1840</v>
      </c>
    </row>
    <row r="334" spans="1:13" x14ac:dyDescent="0.25">
      <c r="A334" s="15" t="s">
        <v>49</v>
      </c>
      <c r="B334" s="4" t="s">
        <v>144</v>
      </c>
      <c r="C334" s="4" t="s">
        <v>145</v>
      </c>
      <c r="D334" s="18" t="s">
        <v>146</v>
      </c>
      <c r="E334" s="7">
        <v>14</v>
      </c>
      <c r="F334" s="7">
        <v>782.88077200500004</v>
      </c>
      <c r="G334" s="7">
        <v>10960.330808070001</v>
      </c>
      <c r="H334" s="7">
        <v>100.93713</v>
      </c>
      <c r="I334" s="7">
        <v>1413.1198199999999</v>
      </c>
      <c r="J334" s="7">
        <v>19.739999999999998</v>
      </c>
      <c r="K334" s="7">
        <v>276.36</v>
      </c>
      <c r="L334" s="7">
        <v>903.55790200499996</v>
      </c>
      <c r="M334" s="7">
        <v>12649.810628069999</v>
      </c>
    </row>
    <row r="335" spans="1:13" x14ac:dyDescent="0.25">
      <c r="A335" s="15" t="s">
        <v>49</v>
      </c>
      <c r="B335" s="4" t="s">
        <v>141</v>
      </c>
      <c r="C335" s="4" t="s">
        <v>142</v>
      </c>
      <c r="D335" s="18" t="s">
        <v>143</v>
      </c>
      <c r="E335" s="7">
        <v>3</v>
      </c>
      <c r="F335" s="7">
        <v>626.51374046599994</v>
      </c>
      <c r="G335" s="7">
        <v>1879.5412213980001</v>
      </c>
      <c r="H335" s="7">
        <v>129.22645</v>
      </c>
      <c r="I335" s="7">
        <v>387.67935</v>
      </c>
      <c r="J335" s="7">
        <v>13.19</v>
      </c>
      <c r="K335" s="7">
        <v>39.57</v>
      </c>
      <c r="L335" s="7">
        <v>768.930190466</v>
      </c>
      <c r="M335" s="7">
        <v>2306.7905713979999</v>
      </c>
    </row>
    <row r="336" spans="1:13" x14ac:dyDescent="0.25">
      <c r="A336" s="15" t="s">
        <v>49</v>
      </c>
      <c r="B336" s="4" t="s">
        <v>840</v>
      </c>
      <c r="C336" s="4" t="s">
        <v>840</v>
      </c>
      <c r="D336" s="18" t="s">
        <v>841</v>
      </c>
      <c r="E336" s="7">
        <v>16</v>
      </c>
      <c r="H336" s="7">
        <v>510</v>
      </c>
      <c r="I336" s="7">
        <v>8160</v>
      </c>
      <c r="L336" s="7">
        <v>510</v>
      </c>
      <c r="M336" s="7">
        <v>8160</v>
      </c>
    </row>
    <row r="337" spans="1:13" x14ac:dyDescent="0.25">
      <c r="A337" s="15" t="s">
        <v>49</v>
      </c>
      <c r="B337" s="4" t="s">
        <v>821</v>
      </c>
      <c r="C337" s="4" t="s">
        <v>821</v>
      </c>
      <c r="D337" s="18" t="s">
        <v>822</v>
      </c>
      <c r="E337" s="7">
        <v>13</v>
      </c>
      <c r="H337" s="7">
        <v>483.12</v>
      </c>
      <c r="I337" s="7">
        <v>6280.56</v>
      </c>
      <c r="L337" s="7">
        <v>483.12</v>
      </c>
      <c r="M337" s="7">
        <v>6280.56</v>
      </c>
    </row>
    <row r="338" spans="1:13" x14ac:dyDescent="0.25">
      <c r="A338" s="15" t="s">
        <v>49</v>
      </c>
      <c r="B338" s="4" t="s">
        <v>823</v>
      </c>
      <c r="C338" s="4" t="s">
        <v>823</v>
      </c>
      <c r="D338" s="18" t="s">
        <v>824</v>
      </c>
      <c r="E338" s="7">
        <v>14</v>
      </c>
      <c r="H338" s="7">
        <v>409.41</v>
      </c>
      <c r="I338" s="7">
        <v>5731.74</v>
      </c>
      <c r="L338" s="7">
        <v>409.41</v>
      </c>
      <c r="M338" s="7">
        <v>5731.74</v>
      </c>
    </row>
    <row r="339" spans="1:13" x14ac:dyDescent="0.25">
      <c r="A339" s="15" t="s">
        <v>49</v>
      </c>
      <c r="B339" s="4" t="s">
        <v>715</v>
      </c>
      <c r="C339" s="4" t="s">
        <v>716</v>
      </c>
      <c r="D339" s="18" t="s">
        <v>717</v>
      </c>
      <c r="E339" s="7">
        <v>1</v>
      </c>
      <c r="F339" s="7">
        <v>304.30670263899998</v>
      </c>
      <c r="G339" s="7">
        <v>304.30670263899998</v>
      </c>
      <c r="H339" s="7">
        <v>69.599999999999994</v>
      </c>
      <c r="I339" s="7">
        <v>69.599999999999994</v>
      </c>
      <c r="J339" s="7">
        <v>3.8345199999999999</v>
      </c>
      <c r="K339" s="7">
        <v>3.8345199999999999</v>
      </c>
      <c r="L339" s="7">
        <v>377.741222639</v>
      </c>
      <c r="M339" s="7">
        <v>377.741222639</v>
      </c>
    </row>
    <row r="340" spans="1:13" x14ac:dyDescent="0.25">
      <c r="A340" s="15" t="s">
        <v>49</v>
      </c>
      <c r="B340" s="4" t="s">
        <v>774</v>
      </c>
      <c r="C340" s="4" t="s">
        <v>775</v>
      </c>
      <c r="D340" s="18" t="s">
        <v>344</v>
      </c>
      <c r="E340" s="7">
        <v>2</v>
      </c>
      <c r="F340" s="7">
        <v>189.939129318</v>
      </c>
      <c r="G340" s="7">
        <v>379.878258636</v>
      </c>
      <c r="H340" s="7">
        <v>150.90479999999999</v>
      </c>
      <c r="I340" s="7">
        <v>301.80959999999999</v>
      </c>
      <c r="J340" s="7">
        <v>0.38</v>
      </c>
      <c r="K340" s="7">
        <v>0.76</v>
      </c>
      <c r="L340" s="7">
        <v>341.22392931799999</v>
      </c>
      <c r="M340" s="7">
        <v>682.44785863599998</v>
      </c>
    </row>
    <row r="341" spans="1:13" x14ac:dyDescent="0.25">
      <c r="A341" s="15" t="s">
        <v>49</v>
      </c>
      <c r="B341" s="4" t="s">
        <v>126</v>
      </c>
      <c r="C341" s="4" t="s">
        <v>126</v>
      </c>
      <c r="D341" s="18" t="s">
        <v>127</v>
      </c>
      <c r="E341" s="7">
        <v>17</v>
      </c>
      <c r="H341" s="7">
        <v>298.27999999999997</v>
      </c>
      <c r="I341" s="7">
        <v>5070.76</v>
      </c>
      <c r="L341" s="7">
        <v>298.27999999999997</v>
      </c>
      <c r="M341" s="7">
        <v>5070.76</v>
      </c>
    </row>
    <row r="342" spans="1:13" x14ac:dyDescent="0.25">
      <c r="A342" s="16" t="s">
        <v>49</v>
      </c>
      <c r="B342" s="4" t="s">
        <v>764</v>
      </c>
      <c r="C342" s="4" t="s">
        <v>765</v>
      </c>
      <c r="D342" s="18" t="s">
        <v>157</v>
      </c>
      <c r="E342" s="7">
        <v>28</v>
      </c>
      <c r="F342" s="7">
        <v>155.43765285200001</v>
      </c>
      <c r="G342" s="7">
        <v>4352.2542798559998</v>
      </c>
      <c r="H342" s="7">
        <v>120.31480000000001</v>
      </c>
      <c r="I342" s="7">
        <v>3368.8144000000002</v>
      </c>
      <c r="J342" s="7">
        <v>0.26</v>
      </c>
      <c r="K342" s="7">
        <v>7.28</v>
      </c>
      <c r="L342" s="7">
        <v>276.01245285200002</v>
      </c>
      <c r="M342" s="7">
        <v>7728.3486798559998</v>
      </c>
    </row>
    <row r="343" spans="1:13" x14ac:dyDescent="0.25">
      <c r="A343" s="16" t="s">
        <v>49</v>
      </c>
      <c r="B343" s="4" t="s">
        <v>200</v>
      </c>
      <c r="C343" s="4" t="s">
        <v>200</v>
      </c>
      <c r="D343" s="18" t="s">
        <v>201</v>
      </c>
      <c r="E343" s="7">
        <v>14</v>
      </c>
      <c r="H343" s="7">
        <v>272.57</v>
      </c>
      <c r="I343" s="7">
        <v>3815.98</v>
      </c>
      <c r="L343" s="7">
        <v>272.57</v>
      </c>
      <c r="M343" s="7">
        <v>3815.98</v>
      </c>
    </row>
    <row r="344" spans="1:13" x14ac:dyDescent="0.25">
      <c r="A344" s="16" t="s">
        <v>49</v>
      </c>
      <c r="B344" s="4" t="s">
        <v>779</v>
      </c>
      <c r="C344" s="4" t="s">
        <v>780</v>
      </c>
      <c r="D344" s="18" t="s">
        <v>347</v>
      </c>
      <c r="E344" s="7">
        <v>2</v>
      </c>
      <c r="F344" s="7">
        <v>18.038596682000001</v>
      </c>
      <c r="G344" s="7">
        <v>36.077193364000003</v>
      </c>
      <c r="H344" s="7">
        <v>84.12</v>
      </c>
      <c r="I344" s="7">
        <v>168.24</v>
      </c>
      <c r="J344" s="7">
        <v>0.26</v>
      </c>
      <c r="K344" s="7">
        <v>0.52</v>
      </c>
      <c r="L344" s="7">
        <v>102.418596682</v>
      </c>
      <c r="M344" s="7">
        <v>204.837193364</v>
      </c>
    </row>
    <row r="345" spans="1:13" x14ac:dyDescent="0.25">
      <c r="A345" s="16" t="s">
        <v>49</v>
      </c>
      <c r="B345" s="4" t="s">
        <v>167</v>
      </c>
      <c r="C345" s="4" t="s">
        <v>168</v>
      </c>
      <c r="D345" s="18" t="s">
        <v>113</v>
      </c>
      <c r="E345" s="7">
        <v>4</v>
      </c>
      <c r="F345" s="7">
        <v>67.899499520000006</v>
      </c>
      <c r="G345" s="7">
        <v>271.59799808000002</v>
      </c>
      <c r="H345" s="7">
        <v>3.68</v>
      </c>
      <c r="I345" s="7">
        <v>14.72</v>
      </c>
      <c r="L345" s="7">
        <v>71.579499519999999</v>
      </c>
      <c r="M345" s="7">
        <v>286.31799808</v>
      </c>
    </row>
    <row r="346" spans="1:13" x14ac:dyDescent="0.25">
      <c r="A346" s="16" t="s">
        <v>49</v>
      </c>
      <c r="B346" s="4" t="s">
        <v>193</v>
      </c>
      <c r="C346" s="4" t="s">
        <v>193</v>
      </c>
      <c r="D346" s="18" t="s">
        <v>194</v>
      </c>
      <c r="E346" s="7">
        <v>11</v>
      </c>
      <c r="H346" s="7">
        <v>68.489999999999995</v>
      </c>
      <c r="I346" s="7">
        <v>753.39</v>
      </c>
      <c r="L346" s="7">
        <v>68.489999999999995</v>
      </c>
      <c r="M346" s="7">
        <v>753.39</v>
      </c>
    </row>
    <row r="347" spans="1:13" x14ac:dyDescent="0.25">
      <c r="A347" s="16" t="s">
        <v>49</v>
      </c>
      <c r="B347" s="4" t="s">
        <v>793</v>
      </c>
      <c r="C347" s="4" t="s">
        <v>794</v>
      </c>
      <c r="D347" s="18" t="s">
        <v>347</v>
      </c>
      <c r="E347" s="7">
        <v>1</v>
      </c>
      <c r="F347" s="7">
        <v>16.848723952</v>
      </c>
      <c r="G347" s="7">
        <v>16.848723952</v>
      </c>
      <c r="H347" s="7">
        <v>29.02</v>
      </c>
      <c r="I347" s="7">
        <v>29.02</v>
      </c>
      <c r="J347" s="7">
        <v>0.22</v>
      </c>
      <c r="K347" s="7">
        <v>0.22</v>
      </c>
      <c r="L347" s="7">
        <v>46.088723952000002</v>
      </c>
      <c r="M347" s="7">
        <v>46.088723952000002</v>
      </c>
    </row>
    <row r="348" spans="1:13" x14ac:dyDescent="0.25">
      <c r="A348" s="16" t="s">
        <v>49</v>
      </c>
      <c r="B348" s="4" t="s">
        <v>169</v>
      </c>
      <c r="C348" s="4" t="s">
        <v>170</v>
      </c>
      <c r="D348" s="18" t="s">
        <v>171</v>
      </c>
      <c r="E348" s="7">
        <v>2</v>
      </c>
      <c r="F348" s="7">
        <v>42.213638906</v>
      </c>
      <c r="G348" s="7">
        <v>84.427277812</v>
      </c>
      <c r="J348" s="7">
        <v>0.02</v>
      </c>
      <c r="K348" s="7">
        <v>0.04</v>
      </c>
      <c r="L348" s="7">
        <v>42.233638906000003</v>
      </c>
      <c r="M348" s="7">
        <v>84.467277812000006</v>
      </c>
    </row>
    <row r="349" spans="1:13" x14ac:dyDescent="0.25">
      <c r="A349" s="16" t="s">
        <v>49</v>
      </c>
      <c r="B349" s="4" t="s">
        <v>791</v>
      </c>
      <c r="C349" s="4" t="s">
        <v>791</v>
      </c>
      <c r="D349" s="18" t="s">
        <v>792</v>
      </c>
      <c r="E349" s="7">
        <v>2</v>
      </c>
      <c r="H349" s="7">
        <v>35.39</v>
      </c>
      <c r="I349" s="7">
        <v>70.78</v>
      </c>
      <c r="L349" s="7">
        <v>35.39</v>
      </c>
      <c r="M349" s="7">
        <v>70.78</v>
      </c>
    </row>
    <row r="350" spans="1:13" x14ac:dyDescent="0.25">
      <c r="A350" s="16" t="s">
        <v>49</v>
      </c>
      <c r="B350" s="4" t="s">
        <v>262</v>
      </c>
      <c r="C350" s="4" t="s">
        <v>262</v>
      </c>
      <c r="D350" s="18" t="s">
        <v>263</v>
      </c>
      <c r="E350" s="7">
        <v>2</v>
      </c>
      <c r="H350" s="7">
        <v>34.72</v>
      </c>
      <c r="I350" s="7">
        <v>69.44</v>
      </c>
      <c r="L350" s="7">
        <v>34.72</v>
      </c>
      <c r="M350" s="7">
        <v>69.44</v>
      </c>
    </row>
    <row r="351" spans="1:13" x14ac:dyDescent="0.25">
      <c r="A351" s="16" t="s">
        <v>49</v>
      </c>
      <c r="B351" s="4" t="s">
        <v>202</v>
      </c>
      <c r="C351" s="4" t="s">
        <v>202</v>
      </c>
      <c r="D351" s="18" t="s">
        <v>203</v>
      </c>
      <c r="E351" s="7">
        <v>2</v>
      </c>
      <c r="H351" s="7">
        <v>30.97</v>
      </c>
      <c r="I351" s="7">
        <v>61.94</v>
      </c>
      <c r="L351" s="7">
        <v>30.97</v>
      </c>
      <c r="M351" s="7">
        <v>61.94</v>
      </c>
    </row>
    <row r="352" spans="1:13" x14ac:dyDescent="0.25">
      <c r="A352" s="16" t="s">
        <v>49</v>
      </c>
      <c r="B352" s="4" t="s">
        <v>591</v>
      </c>
      <c r="C352" s="4" t="s">
        <v>591</v>
      </c>
      <c r="D352" s="18" t="s">
        <v>592</v>
      </c>
      <c r="E352" s="7">
        <v>2</v>
      </c>
      <c r="H352" s="7">
        <v>30.12</v>
      </c>
      <c r="I352" s="7">
        <v>60.24</v>
      </c>
      <c r="L352" s="7">
        <v>30.12</v>
      </c>
      <c r="M352" s="7">
        <v>60.24</v>
      </c>
    </row>
    <row r="353" spans="1:13" x14ac:dyDescent="0.25">
      <c r="A353" s="16" t="s">
        <v>49</v>
      </c>
      <c r="B353" s="4" t="s">
        <v>256</v>
      </c>
      <c r="C353" s="4" t="s">
        <v>256</v>
      </c>
      <c r="D353" s="18" t="s">
        <v>257</v>
      </c>
      <c r="E353" s="7">
        <v>1</v>
      </c>
      <c r="H353" s="7">
        <v>29.51</v>
      </c>
      <c r="I353" s="7">
        <v>29.51</v>
      </c>
      <c r="L353" s="7">
        <v>29.51</v>
      </c>
      <c r="M353" s="7">
        <v>29.51</v>
      </c>
    </row>
    <row r="354" spans="1:13" x14ac:dyDescent="0.25">
      <c r="A354" s="16" t="s">
        <v>49</v>
      </c>
      <c r="B354" s="4" t="s">
        <v>296</v>
      </c>
      <c r="C354" s="4" t="s">
        <v>296</v>
      </c>
      <c r="D354" s="18" t="s">
        <v>297</v>
      </c>
      <c r="E354" s="7">
        <v>45</v>
      </c>
      <c r="H354" s="7">
        <v>27.58</v>
      </c>
      <c r="I354" s="7">
        <v>1241.0999999999999</v>
      </c>
      <c r="L354" s="7">
        <v>27.58</v>
      </c>
      <c r="M354" s="7">
        <v>1241.0999999999999</v>
      </c>
    </row>
    <row r="355" spans="1:13" x14ac:dyDescent="0.25">
      <c r="A355" s="16" t="s">
        <v>49</v>
      </c>
      <c r="B355" s="4" t="s">
        <v>834</v>
      </c>
      <c r="C355" s="4" t="s">
        <v>834</v>
      </c>
      <c r="D355" s="18" t="s">
        <v>835</v>
      </c>
      <c r="E355" s="7">
        <v>2</v>
      </c>
      <c r="H355" s="7">
        <v>26.91</v>
      </c>
      <c r="I355" s="7">
        <v>53.82</v>
      </c>
      <c r="L355" s="7">
        <v>26.91</v>
      </c>
      <c r="M355" s="7">
        <v>53.82</v>
      </c>
    </row>
    <row r="356" spans="1:13" x14ac:dyDescent="0.25">
      <c r="A356" s="16" t="s">
        <v>49</v>
      </c>
      <c r="B356" s="4" t="s">
        <v>838</v>
      </c>
      <c r="C356" s="4" t="s">
        <v>838</v>
      </c>
      <c r="D356" s="18" t="s">
        <v>839</v>
      </c>
      <c r="E356" s="7">
        <v>2</v>
      </c>
      <c r="H356" s="7">
        <v>26.89</v>
      </c>
      <c r="I356" s="7">
        <v>53.78</v>
      </c>
      <c r="L356" s="7">
        <v>26.89</v>
      </c>
      <c r="M356" s="7">
        <v>53.78</v>
      </c>
    </row>
    <row r="357" spans="1:13" x14ac:dyDescent="0.25">
      <c r="A357" s="16" t="s">
        <v>49</v>
      </c>
      <c r="B357" s="4" t="s">
        <v>819</v>
      </c>
      <c r="C357" s="4" t="s">
        <v>819</v>
      </c>
      <c r="D357" s="18" t="s">
        <v>820</v>
      </c>
      <c r="E357" s="7">
        <v>11</v>
      </c>
      <c r="H357" s="7">
        <v>24.4</v>
      </c>
      <c r="I357" s="7">
        <v>268.39999999999998</v>
      </c>
      <c r="L357" s="7">
        <v>24.4</v>
      </c>
      <c r="M357" s="7">
        <v>268.39999999999998</v>
      </c>
    </row>
    <row r="358" spans="1:13" x14ac:dyDescent="0.25">
      <c r="A358" s="34" t="s">
        <v>49</v>
      </c>
      <c r="B358" s="4" t="s">
        <v>701</v>
      </c>
      <c r="C358" s="4" t="s">
        <v>701</v>
      </c>
      <c r="D358" s="18" t="s">
        <v>702</v>
      </c>
      <c r="E358" s="7">
        <v>4</v>
      </c>
      <c r="H358" s="7">
        <v>24.12</v>
      </c>
      <c r="I358" s="7">
        <v>96.48</v>
      </c>
      <c r="L358" s="7">
        <v>24.12</v>
      </c>
      <c r="M358" s="7">
        <v>96.48</v>
      </c>
    </row>
    <row r="359" spans="1:13" x14ac:dyDescent="0.25">
      <c r="A359" s="16" t="s">
        <v>49</v>
      </c>
      <c r="B359" s="4" t="s">
        <v>832</v>
      </c>
      <c r="C359" s="4" t="s">
        <v>832</v>
      </c>
      <c r="D359" s="18" t="s">
        <v>833</v>
      </c>
      <c r="E359" s="7">
        <v>1</v>
      </c>
      <c r="H359" s="7">
        <v>23.9</v>
      </c>
      <c r="I359" s="7">
        <v>23.9</v>
      </c>
      <c r="L359" s="7">
        <v>23.9</v>
      </c>
      <c r="M359" s="7">
        <v>23.9</v>
      </c>
    </row>
    <row r="360" spans="1:13" x14ac:dyDescent="0.25">
      <c r="A360" s="16" t="s">
        <v>49</v>
      </c>
      <c r="B360" s="4" t="s">
        <v>226</v>
      </c>
      <c r="C360" s="4" t="s">
        <v>226</v>
      </c>
      <c r="D360" s="18" t="s">
        <v>227</v>
      </c>
      <c r="E360" s="7">
        <v>14</v>
      </c>
      <c r="H360" s="7">
        <v>23.12</v>
      </c>
      <c r="I360" s="7">
        <v>323.68</v>
      </c>
      <c r="L360" s="7">
        <v>23.12</v>
      </c>
      <c r="M360" s="7">
        <v>323.68</v>
      </c>
    </row>
    <row r="361" spans="1:13" x14ac:dyDescent="0.25">
      <c r="A361" s="16" t="s">
        <v>49</v>
      </c>
      <c r="B361" s="4" t="s">
        <v>175</v>
      </c>
      <c r="C361" s="4" t="s">
        <v>176</v>
      </c>
      <c r="D361" s="18" t="s">
        <v>174</v>
      </c>
      <c r="E361" s="7">
        <v>17</v>
      </c>
      <c r="F361" s="7">
        <v>22.236509460000001</v>
      </c>
      <c r="G361" s="7">
        <v>378.02066081999999</v>
      </c>
      <c r="J361" s="7">
        <v>0.56000000000000005</v>
      </c>
      <c r="K361" s="7">
        <v>9.52</v>
      </c>
      <c r="L361" s="7">
        <v>22.796509459999999</v>
      </c>
      <c r="M361" s="7">
        <v>387.54066082000003</v>
      </c>
    </row>
    <row r="362" spans="1:13" x14ac:dyDescent="0.25">
      <c r="A362" s="16" t="s">
        <v>49</v>
      </c>
      <c r="B362" s="4" t="s">
        <v>270</v>
      </c>
      <c r="C362" s="4" t="s">
        <v>270</v>
      </c>
      <c r="D362" s="18" t="s">
        <v>271</v>
      </c>
      <c r="E362" s="7">
        <v>14</v>
      </c>
      <c r="H362" s="7">
        <v>21.52</v>
      </c>
      <c r="I362" s="7">
        <v>301.27999999999997</v>
      </c>
      <c r="L362" s="7">
        <v>21.52</v>
      </c>
      <c r="M362" s="7">
        <v>301.27999999999997</v>
      </c>
    </row>
    <row r="363" spans="1:13" x14ac:dyDescent="0.25">
      <c r="A363" s="16" t="s">
        <v>49</v>
      </c>
      <c r="B363" s="4" t="s">
        <v>147</v>
      </c>
      <c r="C363" s="4" t="s">
        <v>148</v>
      </c>
      <c r="D363" s="18" t="s">
        <v>103</v>
      </c>
      <c r="E363" s="7">
        <v>17</v>
      </c>
      <c r="F363" s="7">
        <v>13.040500658999999</v>
      </c>
      <c r="G363" s="7">
        <v>221.68851120299999</v>
      </c>
      <c r="H363" s="7">
        <v>6.5103200000000001</v>
      </c>
      <c r="I363" s="7">
        <v>110.67543999999999</v>
      </c>
      <c r="J363" s="7">
        <v>0.22</v>
      </c>
      <c r="K363" s="7">
        <v>3.74</v>
      </c>
      <c r="L363" s="7">
        <v>19.770820659000002</v>
      </c>
      <c r="M363" s="7">
        <v>336.10395120300001</v>
      </c>
    </row>
    <row r="364" spans="1:13" x14ac:dyDescent="0.25">
      <c r="A364" s="16" t="s">
        <v>49</v>
      </c>
      <c r="B364" s="4" t="s">
        <v>230</v>
      </c>
      <c r="C364" s="4" t="s">
        <v>230</v>
      </c>
      <c r="D364" s="18" t="s">
        <v>231</v>
      </c>
      <c r="E364" s="7">
        <v>2</v>
      </c>
      <c r="H364" s="7">
        <v>19.22</v>
      </c>
      <c r="I364" s="7">
        <v>38.44</v>
      </c>
      <c r="L364" s="7">
        <v>19.22</v>
      </c>
      <c r="M364" s="7">
        <v>38.44</v>
      </c>
    </row>
    <row r="365" spans="1:13" x14ac:dyDescent="0.25">
      <c r="A365" s="16" t="s">
        <v>49</v>
      </c>
      <c r="B365" s="4" t="s">
        <v>165</v>
      </c>
      <c r="C365" s="4" t="s">
        <v>166</v>
      </c>
      <c r="D365" s="18" t="s">
        <v>113</v>
      </c>
      <c r="E365" s="7">
        <v>4</v>
      </c>
      <c r="F365" s="7">
        <v>13.65278732</v>
      </c>
      <c r="G365" s="7">
        <v>54.611149279999999</v>
      </c>
      <c r="H365" s="7">
        <v>1.38</v>
      </c>
      <c r="I365" s="7">
        <v>5.52</v>
      </c>
      <c r="L365" s="7">
        <v>15.032787320000001</v>
      </c>
      <c r="M365" s="7">
        <v>60.131149280000002</v>
      </c>
    </row>
    <row r="366" spans="1:13" x14ac:dyDescent="0.25">
      <c r="A366" s="16" t="s">
        <v>49</v>
      </c>
      <c r="B366" s="4" t="s">
        <v>800</v>
      </c>
      <c r="C366" s="4" t="s">
        <v>800</v>
      </c>
      <c r="D366" s="18" t="s">
        <v>801</v>
      </c>
      <c r="E366" s="7">
        <v>2</v>
      </c>
      <c r="H366" s="7">
        <v>14.73</v>
      </c>
      <c r="I366" s="7">
        <v>29.46</v>
      </c>
      <c r="L366" s="7">
        <v>14.73</v>
      </c>
      <c r="M366" s="7">
        <v>29.46</v>
      </c>
    </row>
    <row r="367" spans="1:13" x14ac:dyDescent="0.25">
      <c r="A367" s="16" t="s">
        <v>49</v>
      </c>
      <c r="B367" s="4" t="s">
        <v>783</v>
      </c>
      <c r="C367" s="4" t="s">
        <v>784</v>
      </c>
      <c r="D367" s="18" t="s">
        <v>160</v>
      </c>
      <c r="E367" s="7">
        <v>27</v>
      </c>
      <c r="F367" s="7">
        <v>12.878603077999999</v>
      </c>
      <c r="G367" s="7">
        <v>347.72228310600002</v>
      </c>
      <c r="H367" s="7">
        <v>1.5883</v>
      </c>
      <c r="I367" s="7">
        <v>42.884099999999997</v>
      </c>
      <c r="J367" s="7">
        <v>0.22</v>
      </c>
      <c r="K367" s="7">
        <v>5.94</v>
      </c>
      <c r="L367" s="7">
        <v>14.686903078</v>
      </c>
      <c r="M367" s="7">
        <v>396.54638310600001</v>
      </c>
    </row>
    <row r="368" spans="1:13" x14ac:dyDescent="0.25">
      <c r="A368" s="26" t="s">
        <v>49</v>
      </c>
      <c r="B368" s="4" t="s">
        <v>220</v>
      </c>
      <c r="C368" s="4" t="s">
        <v>220</v>
      </c>
      <c r="D368" s="18" t="s">
        <v>221</v>
      </c>
      <c r="E368" s="7">
        <v>2</v>
      </c>
      <c r="H368" s="7">
        <v>13.89</v>
      </c>
      <c r="I368" s="7">
        <v>27.78</v>
      </c>
      <c r="L368" s="7">
        <v>13.89</v>
      </c>
      <c r="M368" s="7">
        <v>27.78</v>
      </c>
    </row>
    <row r="369" spans="1:13" x14ac:dyDescent="0.25">
      <c r="A369" s="16" t="s">
        <v>49</v>
      </c>
      <c r="B369" s="4" t="s">
        <v>204</v>
      </c>
      <c r="C369" s="4" t="s">
        <v>204</v>
      </c>
      <c r="D369" s="18" t="s">
        <v>205</v>
      </c>
      <c r="E369" s="7">
        <v>2</v>
      </c>
      <c r="H369" s="7">
        <v>12.42</v>
      </c>
      <c r="I369" s="7">
        <v>24.84</v>
      </c>
      <c r="L369" s="7">
        <v>12.42</v>
      </c>
      <c r="M369" s="7">
        <v>24.84</v>
      </c>
    </row>
    <row r="370" spans="1:13" x14ac:dyDescent="0.25">
      <c r="A370" s="16" t="s">
        <v>49</v>
      </c>
      <c r="B370" s="4" t="s">
        <v>430</v>
      </c>
      <c r="C370" s="4" t="s">
        <v>430</v>
      </c>
      <c r="D370" s="18" t="s">
        <v>431</v>
      </c>
      <c r="E370" s="7">
        <v>2</v>
      </c>
      <c r="H370" s="7">
        <v>11.96</v>
      </c>
      <c r="I370" s="7">
        <v>23.92</v>
      </c>
      <c r="L370" s="7">
        <v>11.96</v>
      </c>
      <c r="M370" s="7">
        <v>23.92</v>
      </c>
    </row>
    <row r="371" spans="1:13" x14ac:dyDescent="0.25">
      <c r="A371" s="16" t="s">
        <v>49</v>
      </c>
      <c r="B371" s="4" t="s">
        <v>218</v>
      </c>
      <c r="C371" s="4" t="s">
        <v>218</v>
      </c>
      <c r="D371" s="18" t="s">
        <v>219</v>
      </c>
      <c r="E371" s="7">
        <v>2</v>
      </c>
      <c r="H371" s="7">
        <v>11.54</v>
      </c>
      <c r="I371" s="7">
        <v>23.08</v>
      </c>
      <c r="L371" s="7">
        <v>11.54</v>
      </c>
      <c r="M371" s="7">
        <v>23.08</v>
      </c>
    </row>
    <row r="372" spans="1:13" x14ac:dyDescent="0.25">
      <c r="A372" s="16" t="s">
        <v>49</v>
      </c>
      <c r="B372" s="4" t="s">
        <v>438</v>
      </c>
      <c r="C372" s="4" t="s">
        <v>438</v>
      </c>
      <c r="D372" s="18" t="s">
        <v>439</v>
      </c>
      <c r="E372" s="7">
        <v>11</v>
      </c>
      <c r="H372" s="7">
        <v>10.54</v>
      </c>
      <c r="I372" s="7">
        <v>115.94</v>
      </c>
      <c r="L372" s="7">
        <v>10.54</v>
      </c>
      <c r="M372" s="7">
        <v>115.94</v>
      </c>
    </row>
    <row r="373" spans="1:13" x14ac:dyDescent="0.25">
      <c r="A373" s="16" t="s">
        <v>49</v>
      </c>
      <c r="B373" s="4" t="s">
        <v>789</v>
      </c>
      <c r="C373" s="4" t="s">
        <v>789</v>
      </c>
      <c r="D373" s="18" t="s">
        <v>790</v>
      </c>
      <c r="E373" s="7">
        <v>8</v>
      </c>
      <c r="H373" s="7">
        <v>10.07</v>
      </c>
      <c r="I373" s="7">
        <v>80.56</v>
      </c>
      <c r="L373" s="7">
        <v>10.07</v>
      </c>
      <c r="M373" s="7">
        <v>80.56</v>
      </c>
    </row>
    <row r="374" spans="1:13" x14ac:dyDescent="0.25">
      <c r="A374" s="16" t="s">
        <v>49</v>
      </c>
      <c r="B374" s="4" t="s">
        <v>285</v>
      </c>
      <c r="C374" s="4" t="s">
        <v>285</v>
      </c>
      <c r="D374" s="18" t="s">
        <v>286</v>
      </c>
      <c r="E374" s="7">
        <v>13</v>
      </c>
      <c r="H374" s="7">
        <v>8.51</v>
      </c>
      <c r="I374" s="7">
        <v>110.63</v>
      </c>
      <c r="L374" s="7">
        <v>8.51</v>
      </c>
      <c r="M374" s="7">
        <v>110.63</v>
      </c>
    </row>
    <row r="375" spans="1:13" x14ac:dyDescent="0.25">
      <c r="A375" s="16" t="s">
        <v>49</v>
      </c>
      <c r="B375" s="4" t="s">
        <v>258</v>
      </c>
      <c r="C375" s="4" t="s">
        <v>258</v>
      </c>
      <c r="D375" s="18" t="s">
        <v>259</v>
      </c>
      <c r="E375" s="7">
        <v>14</v>
      </c>
      <c r="H375" s="7">
        <v>8.16</v>
      </c>
      <c r="I375" s="7">
        <v>114.24</v>
      </c>
      <c r="L375" s="7">
        <v>8.16</v>
      </c>
      <c r="M375" s="7">
        <v>114.24</v>
      </c>
    </row>
    <row r="376" spans="1:13" x14ac:dyDescent="0.25">
      <c r="A376" s="16" t="s">
        <v>49</v>
      </c>
      <c r="B376" s="4" t="s">
        <v>228</v>
      </c>
      <c r="C376" s="4" t="s">
        <v>228</v>
      </c>
      <c r="D376" s="18" t="s">
        <v>229</v>
      </c>
      <c r="E376" s="7">
        <v>2</v>
      </c>
      <c r="H376" s="7">
        <v>8.14</v>
      </c>
      <c r="I376" s="7">
        <v>16.28</v>
      </c>
      <c r="L376" s="7">
        <v>8.14</v>
      </c>
      <c r="M376" s="7">
        <v>16.28</v>
      </c>
    </row>
    <row r="377" spans="1:13" x14ac:dyDescent="0.25">
      <c r="A377" s="16" t="s">
        <v>49</v>
      </c>
      <c r="B377" s="4" t="s">
        <v>266</v>
      </c>
      <c r="C377" s="4" t="s">
        <v>266</v>
      </c>
      <c r="D377" s="18" t="s">
        <v>267</v>
      </c>
      <c r="E377" s="7">
        <v>28</v>
      </c>
      <c r="H377" s="7">
        <v>7.07</v>
      </c>
      <c r="I377" s="7">
        <v>197.96</v>
      </c>
      <c r="L377" s="7">
        <v>7.07</v>
      </c>
      <c r="M377" s="7">
        <v>197.96</v>
      </c>
    </row>
    <row r="378" spans="1:13" x14ac:dyDescent="0.25">
      <c r="A378" s="16" t="s">
        <v>49</v>
      </c>
      <c r="B378" s="4" t="s">
        <v>208</v>
      </c>
      <c r="C378" s="4" t="s">
        <v>208</v>
      </c>
      <c r="D378" s="18" t="s">
        <v>209</v>
      </c>
      <c r="E378" s="7">
        <v>5</v>
      </c>
      <c r="H378" s="7">
        <v>6.47</v>
      </c>
      <c r="I378" s="7">
        <v>32.35</v>
      </c>
      <c r="L378" s="7">
        <v>6.47</v>
      </c>
      <c r="M378" s="7">
        <v>32.35</v>
      </c>
    </row>
    <row r="379" spans="1:13" x14ac:dyDescent="0.25">
      <c r="A379" s="16" t="s">
        <v>49</v>
      </c>
      <c r="B379" s="4" t="s">
        <v>210</v>
      </c>
      <c r="C379" s="4" t="s">
        <v>210</v>
      </c>
      <c r="D379" s="18" t="s">
        <v>211</v>
      </c>
      <c r="E379" s="7">
        <v>7</v>
      </c>
      <c r="H379" s="7">
        <v>6.45</v>
      </c>
      <c r="I379" s="7">
        <v>45.15</v>
      </c>
      <c r="L379" s="7">
        <v>6.45</v>
      </c>
      <c r="M379" s="7">
        <v>45.15</v>
      </c>
    </row>
    <row r="380" spans="1:13" x14ac:dyDescent="0.25">
      <c r="A380" s="26" t="s">
        <v>49</v>
      </c>
      <c r="B380" s="4" t="s">
        <v>212</v>
      </c>
      <c r="C380" s="4" t="s">
        <v>212</v>
      </c>
      <c r="D380" s="18" t="s">
        <v>213</v>
      </c>
      <c r="E380" s="7">
        <v>4</v>
      </c>
      <c r="H380" s="7">
        <v>6.45</v>
      </c>
      <c r="I380" s="7">
        <v>25.8</v>
      </c>
      <c r="L380" s="7">
        <v>6.45</v>
      </c>
      <c r="M380" s="7">
        <v>25.8</v>
      </c>
    </row>
    <row r="381" spans="1:13" x14ac:dyDescent="0.25">
      <c r="A381" s="16" t="s">
        <v>49</v>
      </c>
      <c r="B381" s="4" t="s">
        <v>264</v>
      </c>
      <c r="C381" s="4" t="s">
        <v>264</v>
      </c>
      <c r="D381" s="18" t="s">
        <v>265</v>
      </c>
      <c r="E381" s="7">
        <v>28</v>
      </c>
      <c r="H381" s="7">
        <v>6.4</v>
      </c>
      <c r="I381" s="7">
        <v>179.2</v>
      </c>
      <c r="L381" s="7">
        <v>6.4</v>
      </c>
      <c r="M381" s="7">
        <v>179.2</v>
      </c>
    </row>
    <row r="382" spans="1:13" x14ac:dyDescent="0.25">
      <c r="A382" s="16" t="s">
        <v>49</v>
      </c>
      <c r="B382" s="4" t="s">
        <v>274</v>
      </c>
      <c r="C382" s="4" t="s">
        <v>274</v>
      </c>
      <c r="D382" s="18" t="s">
        <v>275</v>
      </c>
      <c r="E382" s="7">
        <v>62</v>
      </c>
      <c r="H382" s="7">
        <v>5.44</v>
      </c>
      <c r="I382" s="7">
        <v>337.28</v>
      </c>
      <c r="L382" s="7">
        <v>5.44</v>
      </c>
      <c r="M382" s="7">
        <v>337.28</v>
      </c>
    </row>
    <row r="383" spans="1:13" x14ac:dyDescent="0.25">
      <c r="A383" s="16" t="s">
        <v>49</v>
      </c>
      <c r="B383" s="4" t="s">
        <v>282</v>
      </c>
      <c r="C383" s="4" t="s">
        <v>283</v>
      </c>
      <c r="D383" s="18" t="s">
        <v>284</v>
      </c>
      <c r="E383" s="7">
        <v>2</v>
      </c>
      <c r="F383" s="7">
        <v>2.1331172280000001</v>
      </c>
      <c r="G383" s="7">
        <v>4.2662344560000003</v>
      </c>
      <c r="J383" s="7">
        <v>2.3199999999999998</v>
      </c>
      <c r="K383" s="7">
        <v>4.6399999999999997</v>
      </c>
      <c r="L383" s="7">
        <v>4.453117228</v>
      </c>
      <c r="M383" s="7">
        <v>8.906234456</v>
      </c>
    </row>
    <row r="384" spans="1:13" x14ac:dyDescent="0.25">
      <c r="A384" s="16" t="s">
        <v>49</v>
      </c>
      <c r="B384" s="4" t="s">
        <v>214</v>
      </c>
      <c r="C384" s="4" t="s">
        <v>214</v>
      </c>
      <c r="D384" s="18" t="s">
        <v>215</v>
      </c>
      <c r="E384" s="7">
        <v>10</v>
      </c>
      <c r="H384" s="7">
        <v>4.3</v>
      </c>
      <c r="I384" s="7">
        <v>43</v>
      </c>
      <c r="L384" s="7">
        <v>4.3</v>
      </c>
      <c r="M384" s="7">
        <v>43</v>
      </c>
    </row>
    <row r="385" spans="1:13" x14ac:dyDescent="0.25">
      <c r="A385" s="16" t="s">
        <v>49</v>
      </c>
      <c r="B385" s="4" t="s">
        <v>216</v>
      </c>
      <c r="C385" s="4" t="s">
        <v>216</v>
      </c>
      <c r="D385" s="18" t="s">
        <v>217</v>
      </c>
      <c r="E385" s="7">
        <v>2</v>
      </c>
      <c r="H385" s="7">
        <v>4.2300000000000004</v>
      </c>
      <c r="I385" s="7">
        <v>8.4600000000000009</v>
      </c>
      <c r="L385" s="7">
        <v>4.2300000000000004</v>
      </c>
      <c r="M385" s="7">
        <v>8.4600000000000009</v>
      </c>
    </row>
    <row r="386" spans="1:13" x14ac:dyDescent="0.25">
      <c r="A386" s="26" t="s">
        <v>49</v>
      </c>
      <c r="B386" s="4" t="s">
        <v>232</v>
      </c>
      <c r="C386" s="4" t="s">
        <v>232</v>
      </c>
      <c r="D386" s="18" t="s">
        <v>233</v>
      </c>
      <c r="E386" s="7">
        <v>2</v>
      </c>
      <c r="H386" s="7">
        <v>3.62</v>
      </c>
      <c r="I386" s="7">
        <v>7.24</v>
      </c>
      <c r="L386" s="7">
        <v>3.62</v>
      </c>
      <c r="M386" s="7">
        <v>7.24</v>
      </c>
    </row>
    <row r="387" spans="1:13" x14ac:dyDescent="0.25">
      <c r="A387" s="16" t="s">
        <v>49</v>
      </c>
      <c r="B387" s="4" t="s">
        <v>268</v>
      </c>
      <c r="C387" s="4" t="s">
        <v>268</v>
      </c>
      <c r="D387" s="18" t="s">
        <v>269</v>
      </c>
      <c r="E387" s="7">
        <v>56</v>
      </c>
      <c r="H387" s="7">
        <v>3.36</v>
      </c>
      <c r="I387" s="7">
        <v>188.16</v>
      </c>
      <c r="L387" s="7">
        <v>3.36</v>
      </c>
      <c r="M387" s="7">
        <v>188.16</v>
      </c>
    </row>
    <row r="388" spans="1:13" x14ac:dyDescent="0.25">
      <c r="A388" s="16" t="s">
        <v>49</v>
      </c>
      <c r="B388" s="4" t="s">
        <v>442</v>
      </c>
      <c r="C388" s="4" t="s">
        <v>442</v>
      </c>
      <c r="D388" s="18" t="s">
        <v>443</v>
      </c>
      <c r="E388" s="7">
        <v>39</v>
      </c>
      <c r="H388" s="7">
        <v>3.1</v>
      </c>
      <c r="I388" s="7">
        <v>120.9</v>
      </c>
      <c r="L388" s="7">
        <v>3.1</v>
      </c>
      <c r="M388" s="7">
        <v>120.9</v>
      </c>
    </row>
    <row r="389" spans="1:13" x14ac:dyDescent="0.25">
      <c r="A389" s="16" t="s">
        <v>49</v>
      </c>
      <c r="B389" s="4" t="s">
        <v>272</v>
      </c>
      <c r="C389" s="4" t="s">
        <v>272</v>
      </c>
      <c r="D389" s="18" t="s">
        <v>273</v>
      </c>
      <c r="E389" s="7">
        <v>1</v>
      </c>
      <c r="H389" s="7">
        <v>2.88</v>
      </c>
      <c r="I389" s="7">
        <v>2.88</v>
      </c>
      <c r="L389" s="7">
        <v>2.88</v>
      </c>
      <c r="M389" s="7">
        <v>2.88</v>
      </c>
    </row>
    <row r="390" spans="1:13" x14ac:dyDescent="0.25">
      <c r="A390" s="16" t="s">
        <v>49</v>
      </c>
      <c r="B390" s="4" t="s">
        <v>206</v>
      </c>
      <c r="C390" s="4" t="s">
        <v>206</v>
      </c>
      <c r="D390" s="18" t="s">
        <v>207</v>
      </c>
      <c r="E390" s="7">
        <v>5</v>
      </c>
      <c r="H390" s="7">
        <v>2.84</v>
      </c>
      <c r="I390" s="7">
        <v>14.2</v>
      </c>
      <c r="L390" s="7">
        <v>2.84</v>
      </c>
      <c r="M390" s="7">
        <v>14.2</v>
      </c>
    </row>
    <row r="391" spans="1:13" x14ac:dyDescent="0.25">
      <c r="A391" s="16" t="s">
        <v>49</v>
      </c>
      <c r="B391" s="4" t="s">
        <v>432</v>
      </c>
      <c r="C391" s="4" t="s">
        <v>432</v>
      </c>
      <c r="D391" s="18" t="s">
        <v>433</v>
      </c>
      <c r="E391" s="7">
        <v>960</v>
      </c>
      <c r="H391" s="7">
        <v>2.7</v>
      </c>
      <c r="I391" s="7">
        <v>2592</v>
      </c>
      <c r="L391" s="7">
        <v>2.7</v>
      </c>
      <c r="M391" s="7">
        <v>2592</v>
      </c>
    </row>
    <row r="392" spans="1:13" x14ac:dyDescent="0.25">
      <c r="A392" s="16" t="s">
        <v>49</v>
      </c>
      <c r="B392" s="4" t="s">
        <v>260</v>
      </c>
      <c r="C392" s="4" t="s">
        <v>260</v>
      </c>
      <c r="D392" s="18" t="s">
        <v>261</v>
      </c>
      <c r="E392" s="7">
        <v>34</v>
      </c>
      <c r="H392" s="7">
        <v>2.21</v>
      </c>
      <c r="I392" s="7">
        <v>75.14</v>
      </c>
      <c r="L392" s="7">
        <v>2.21</v>
      </c>
      <c r="M392" s="7">
        <v>75.14</v>
      </c>
    </row>
    <row r="393" spans="1:13" x14ac:dyDescent="0.25">
      <c r="A393" s="16" t="s">
        <v>49</v>
      </c>
      <c r="B393" s="4" t="s">
        <v>280</v>
      </c>
      <c r="C393" s="4" t="s">
        <v>280</v>
      </c>
      <c r="D393" s="18" t="s">
        <v>281</v>
      </c>
      <c r="E393" s="7">
        <v>14</v>
      </c>
      <c r="H393" s="7">
        <v>1.92</v>
      </c>
      <c r="I393" s="7">
        <v>26.88</v>
      </c>
      <c r="L393" s="7">
        <v>1.92</v>
      </c>
      <c r="M393" s="7">
        <v>26.88</v>
      </c>
    </row>
    <row r="394" spans="1:13" x14ac:dyDescent="0.25">
      <c r="A394" s="16" t="s">
        <v>49</v>
      </c>
      <c r="B394" s="4" t="s">
        <v>276</v>
      </c>
      <c r="C394" s="4" t="s">
        <v>276</v>
      </c>
      <c r="D394" s="18" t="s">
        <v>277</v>
      </c>
      <c r="E394" s="7">
        <v>14</v>
      </c>
      <c r="H394" s="7">
        <v>1.92</v>
      </c>
      <c r="I394" s="7">
        <v>26.88</v>
      </c>
      <c r="L394" s="7">
        <v>1.92</v>
      </c>
      <c r="M394" s="7">
        <v>26.88</v>
      </c>
    </row>
    <row r="395" spans="1:13" x14ac:dyDescent="0.25">
      <c r="A395" s="16" t="s">
        <v>49</v>
      </c>
      <c r="B395" s="4" t="s">
        <v>278</v>
      </c>
      <c r="C395" s="4" t="s">
        <v>278</v>
      </c>
      <c r="D395" s="18" t="s">
        <v>279</v>
      </c>
      <c r="E395" s="7">
        <v>14</v>
      </c>
      <c r="H395" s="7">
        <v>1.9</v>
      </c>
      <c r="I395" s="7">
        <v>26.6</v>
      </c>
      <c r="L395" s="7">
        <v>1.9</v>
      </c>
      <c r="M395" s="7">
        <v>26.6</v>
      </c>
    </row>
    <row r="396" spans="1:13" x14ac:dyDescent="0.25">
      <c r="A396" s="16" t="s">
        <v>49</v>
      </c>
      <c r="B396" s="4" t="s">
        <v>224</v>
      </c>
      <c r="C396" s="4" t="s">
        <v>224</v>
      </c>
      <c r="D396" s="18" t="s">
        <v>225</v>
      </c>
      <c r="E396" s="7">
        <v>14</v>
      </c>
      <c r="H396" s="7">
        <v>1.61</v>
      </c>
      <c r="I396" s="7">
        <v>22.54</v>
      </c>
      <c r="L396" s="7">
        <v>1.61</v>
      </c>
      <c r="M396" s="7">
        <v>22.54</v>
      </c>
    </row>
    <row r="397" spans="1:13" x14ac:dyDescent="0.25">
      <c r="A397" s="16" t="s">
        <v>49</v>
      </c>
      <c r="B397" s="4" t="s">
        <v>234</v>
      </c>
      <c r="C397" s="4" t="s">
        <v>234</v>
      </c>
      <c r="D397" s="18" t="s">
        <v>235</v>
      </c>
      <c r="E397" s="7">
        <v>14</v>
      </c>
      <c r="H397" s="7">
        <v>1.48</v>
      </c>
      <c r="I397" s="7">
        <v>20.72</v>
      </c>
      <c r="L397" s="7">
        <v>1.48</v>
      </c>
      <c r="M397" s="7">
        <v>20.72</v>
      </c>
    </row>
    <row r="398" spans="1:13" x14ac:dyDescent="0.25">
      <c r="A398" s="16" t="s">
        <v>49</v>
      </c>
      <c r="B398" s="4" t="s">
        <v>440</v>
      </c>
      <c r="C398" s="4" t="s">
        <v>440</v>
      </c>
      <c r="D398" s="18" t="s">
        <v>441</v>
      </c>
      <c r="E398" s="7">
        <v>75</v>
      </c>
      <c r="H398" s="7">
        <v>0.92</v>
      </c>
      <c r="I398" s="7">
        <v>69</v>
      </c>
      <c r="L398" s="7">
        <v>0.92</v>
      </c>
      <c r="M398" s="7">
        <v>69</v>
      </c>
    </row>
    <row r="399" spans="1:13" x14ac:dyDescent="0.25">
      <c r="A399" s="16" t="s">
        <v>49</v>
      </c>
      <c r="B399" s="4" t="s">
        <v>450</v>
      </c>
      <c r="C399" s="4" t="s">
        <v>450</v>
      </c>
      <c r="D399" s="18" t="s">
        <v>451</v>
      </c>
      <c r="E399" s="7">
        <v>80</v>
      </c>
      <c r="H399" s="7">
        <v>0.56000000000000005</v>
      </c>
      <c r="I399" s="7">
        <v>44.8</v>
      </c>
      <c r="L399" s="7">
        <v>0.56000000000000005</v>
      </c>
      <c r="M399" s="7">
        <v>44.8</v>
      </c>
    </row>
    <row r="400" spans="1:13" x14ac:dyDescent="0.25">
      <c r="A400" s="26" t="s">
        <v>49</v>
      </c>
      <c r="B400" s="4" t="s">
        <v>446</v>
      </c>
      <c r="C400" s="4" t="s">
        <v>446</v>
      </c>
      <c r="D400" s="18" t="s">
        <v>447</v>
      </c>
      <c r="E400" s="7">
        <v>16</v>
      </c>
      <c r="H400" s="7">
        <v>0.53</v>
      </c>
      <c r="I400" s="7">
        <v>8.48</v>
      </c>
      <c r="L400" s="7">
        <v>0.53</v>
      </c>
      <c r="M400" s="7">
        <v>8.48</v>
      </c>
    </row>
    <row r="401" spans="1:13" x14ac:dyDescent="0.25">
      <c r="A401" s="16" t="s">
        <v>49</v>
      </c>
      <c r="B401" s="4" t="s">
        <v>434</v>
      </c>
      <c r="C401" s="4" t="s">
        <v>434</v>
      </c>
      <c r="D401" s="18" t="s">
        <v>435</v>
      </c>
      <c r="E401" s="7">
        <v>1690</v>
      </c>
      <c r="H401" s="7">
        <v>0.45</v>
      </c>
      <c r="I401" s="7">
        <v>760.5</v>
      </c>
      <c r="L401" s="7">
        <v>0.45</v>
      </c>
      <c r="M401" s="7">
        <v>760.5</v>
      </c>
    </row>
    <row r="402" spans="1:13" x14ac:dyDescent="0.25">
      <c r="A402" s="16" t="s">
        <v>49</v>
      </c>
      <c r="B402" s="4" t="s">
        <v>448</v>
      </c>
      <c r="C402" s="4" t="s">
        <v>448</v>
      </c>
      <c r="D402" s="18" t="s">
        <v>449</v>
      </c>
      <c r="E402" s="7">
        <v>23</v>
      </c>
      <c r="H402" s="7">
        <v>0.3</v>
      </c>
      <c r="I402" s="7">
        <v>6.9</v>
      </c>
      <c r="L402" s="7">
        <v>0.3</v>
      </c>
      <c r="M402" s="7">
        <v>6.9</v>
      </c>
    </row>
    <row r="403" spans="1:13" x14ac:dyDescent="0.25">
      <c r="A403" s="16" t="s">
        <v>49</v>
      </c>
      <c r="B403" s="4" t="s">
        <v>436</v>
      </c>
      <c r="C403" s="4" t="s">
        <v>436</v>
      </c>
      <c r="D403" s="18" t="s">
        <v>437</v>
      </c>
      <c r="E403" s="7">
        <v>5300</v>
      </c>
      <c r="H403" s="7">
        <v>0.04</v>
      </c>
      <c r="I403" s="7">
        <v>212</v>
      </c>
      <c r="L403" s="7">
        <v>0.04</v>
      </c>
      <c r="M403" s="7">
        <v>212</v>
      </c>
    </row>
    <row r="404" spans="1:13" x14ac:dyDescent="0.25">
      <c r="A404" s="16" t="s">
        <v>49</v>
      </c>
      <c r="B404" s="4" t="s">
        <v>191</v>
      </c>
      <c r="C404" s="4" t="s">
        <v>191</v>
      </c>
      <c r="D404" s="18" t="s">
        <v>826</v>
      </c>
      <c r="E404" s="7">
        <v>3</v>
      </c>
      <c r="J404" s="7">
        <v>0</v>
      </c>
      <c r="K404" s="7">
        <v>0</v>
      </c>
      <c r="L404" s="7">
        <v>0</v>
      </c>
      <c r="M404" s="7">
        <f t="shared" ref="M404:M410" si="0">L404*E404</f>
        <v>0</v>
      </c>
    </row>
    <row r="405" spans="1:13" x14ac:dyDescent="0.25">
      <c r="A405" s="16" t="s">
        <v>49</v>
      </c>
      <c r="B405" s="4" t="s">
        <v>191</v>
      </c>
      <c r="C405" s="4" t="s">
        <v>191</v>
      </c>
      <c r="D405" s="18" t="s">
        <v>827</v>
      </c>
      <c r="E405" s="7">
        <v>6</v>
      </c>
      <c r="J405" s="7">
        <v>0</v>
      </c>
      <c r="K405" s="7">
        <v>0</v>
      </c>
      <c r="L405" s="7">
        <v>0</v>
      </c>
      <c r="M405" s="7">
        <f t="shared" si="0"/>
        <v>0</v>
      </c>
    </row>
    <row r="406" spans="1:13" x14ac:dyDescent="0.25">
      <c r="A406" s="16" t="s">
        <v>49</v>
      </c>
      <c r="B406" s="4" t="s">
        <v>191</v>
      </c>
      <c r="C406" s="4" t="s">
        <v>191</v>
      </c>
      <c r="D406" s="18" t="s">
        <v>828</v>
      </c>
      <c r="E406" s="7">
        <v>33</v>
      </c>
      <c r="J406" s="7">
        <v>0</v>
      </c>
      <c r="K406" s="7">
        <v>0</v>
      </c>
      <c r="L406" s="7">
        <v>0</v>
      </c>
      <c r="M406" s="7">
        <f t="shared" si="0"/>
        <v>0</v>
      </c>
    </row>
    <row r="407" spans="1:13" x14ac:dyDescent="0.25">
      <c r="A407" s="16" t="s">
        <v>49</v>
      </c>
      <c r="B407" s="4" t="s">
        <v>836</v>
      </c>
      <c r="C407" s="4" t="s">
        <v>836</v>
      </c>
      <c r="D407" s="18" t="s">
        <v>837</v>
      </c>
      <c r="E407" s="7">
        <v>2</v>
      </c>
      <c r="H407" s="7">
        <v>0</v>
      </c>
      <c r="I407" s="7">
        <v>0</v>
      </c>
      <c r="L407" s="7">
        <v>0</v>
      </c>
      <c r="M407" s="7">
        <f t="shared" si="0"/>
        <v>0</v>
      </c>
    </row>
    <row r="408" spans="1:13" x14ac:dyDescent="0.25">
      <c r="A408" s="16" t="s">
        <v>49</v>
      </c>
      <c r="B408" s="4" t="s">
        <v>381</v>
      </c>
      <c r="C408" s="4" t="s">
        <v>381</v>
      </c>
      <c r="D408" s="18" t="s">
        <v>382</v>
      </c>
      <c r="E408" s="7">
        <v>2</v>
      </c>
      <c r="H408" s="7">
        <v>0</v>
      </c>
      <c r="I408" s="7">
        <v>0</v>
      </c>
      <c r="L408" s="7">
        <v>0</v>
      </c>
      <c r="M408" s="7">
        <f t="shared" si="0"/>
        <v>0</v>
      </c>
    </row>
    <row r="409" spans="1:13" x14ac:dyDescent="0.25">
      <c r="A409" s="16" t="s">
        <v>49</v>
      </c>
      <c r="B409" s="4" t="s">
        <v>690</v>
      </c>
      <c r="C409" s="4" t="s">
        <v>690</v>
      </c>
      <c r="D409" s="18" t="s">
        <v>691</v>
      </c>
      <c r="E409" s="7">
        <v>2</v>
      </c>
      <c r="H409" s="7">
        <v>0</v>
      </c>
      <c r="I409" s="7">
        <v>0</v>
      </c>
      <c r="L409" s="7">
        <v>0</v>
      </c>
      <c r="M409" s="7">
        <f t="shared" si="0"/>
        <v>0</v>
      </c>
    </row>
    <row r="410" spans="1:13" x14ac:dyDescent="0.25">
      <c r="A410" s="16" t="s">
        <v>49</v>
      </c>
      <c r="B410" s="4" t="s">
        <v>830</v>
      </c>
      <c r="C410" s="4" t="s">
        <v>830</v>
      </c>
      <c r="D410" s="18" t="s">
        <v>831</v>
      </c>
      <c r="E410" s="7">
        <v>1</v>
      </c>
      <c r="H410" s="7">
        <v>0</v>
      </c>
      <c r="I410" s="7">
        <v>0</v>
      </c>
      <c r="L410" s="7">
        <v>0</v>
      </c>
      <c r="M410" s="7">
        <f t="shared" si="0"/>
        <v>0</v>
      </c>
    </row>
    <row r="411" spans="1:13" x14ac:dyDescent="0.25">
      <c r="A411" s="16" t="s">
        <v>50</v>
      </c>
      <c r="B411" s="4" t="s">
        <v>161</v>
      </c>
      <c r="C411" s="4" t="s">
        <v>161</v>
      </c>
      <c r="D411" s="18" t="s">
        <v>162</v>
      </c>
      <c r="E411" s="7">
        <v>9</v>
      </c>
      <c r="H411" s="7">
        <v>3508</v>
      </c>
      <c r="I411" s="7">
        <v>31572</v>
      </c>
      <c r="L411" s="7">
        <v>3508</v>
      </c>
      <c r="M411" s="7">
        <v>31572</v>
      </c>
    </row>
    <row r="412" spans="1:13" x14ac:dyDescent="0.25">
      <c r="A412" s="26" t="s">
        <v>50</v>
      </c>
      <c r="B412" s="4" t="s">
        <v>858</v>
      </c>
      <c r="C412" s="4" t="s">
        <v>858</v>
      </c>
      <c r="D412" s="18" t="s">
        <v>859</v>
      </c>
      <c r="E412" s="7">
        <v>1</v>
      </c>
      <c r="H412" s="7">
        <v>1954.2</v>
      </c>
      <c r="I412" s="7">
        <v>1954.2</v>
      </c>
      <c r="L412" s="7">
        <v>1954.2</v>
      </c>
      <c r="M412" s="7">
        <v>1954.2</v>
      </c>
    </row>
    <row r="413" spans="1:13" x14ac:dyDescent="0.25">
      <c r="A413" s="16" t="s">
        <v>50</v>
      </c>
      <c r="B413" s="4" t="s">
        <v>566</v>
      </c>
      <c r="C413" s="4" t="s">
        <v>566</v>
      </c>
      <c r="D413" s="18" t="s">
        <v>567</v>
      </c>
      <c r="E413" s="7">
        <v>2</v>
      </c>
      <c r="H413" s="7">
        <v>1850.8</v>
      </c>
      <c r="I413" s="7">
        <v>3701.6</v>
      </c>
      <c r="L413" s="7">
        <v>1850.8</v>
      </c>
      <c r="M413" s="7">
        <v>3701.6</v>
      </c>
    </row>
    <row r="414" spans="1:13" x14ac:dyDescent="0.25">
      <c r="A414" s="16" t="s">
        <v>50</v>
      </c>
      <c r="B414" s="4" t="s">
        <v>191</v>
      </c>
      <c r="C414" s="4" t="s">
        <v>191</v>
      </c>
      <c r="D414" s="18" t="s">
        <v>382</v>
      </c>
      <c r="E414" s="7">
        <v>4</v>
      </c>
      <c r="H414" s="7">
        <v>1270</v>
      </c>
      <c r="I414" s="7">
        <v>5080</v>
      </c>
      <c r="L414" s="7">
        <v>1270</v>
      </c>
      <c r="M414" s="7">
        <v>5080</v>
      </c>
    </row>
    <row r="415" spans="1:13" x14ac:dyDescent="0.25">
      <c r="A415" s="16" t="s">
        <v>50</v>
      </c>
      <c r="B415" s="4" t="s">
        <v>861</v>
      </c>
      <c r="C415" s="4" t="s">
        <v>861</v>
      </c>
      <c r="D415" s="18" t="s">
        <v>862</v>
      </c>
      <c r="E415" s="7">
        <v>1</v>
      </c>
      <c r="H415" s="7">
        <v>1121.03</v>
      </c>
      <c r="I415" s="7">
        <v>1121.03</v>
      </c>
      <c r="L415" s="7">
        <v>1121.03</v>
      </c>
      <c r="M415" s="7">
        <v>1121.03</v>
      </c>
    </row>
    <row r="416" spans="1:13" x14ac:dyDescent="0.25">
      <c r="A416" s="16" t="s">
        <v>50</v>
      </c>
      <c r="B416" s="4" t="s">
        <v>466</v>
      </c>
      <c r="C416" s="4" t="s">
        <v>466</v>
      </c>
      <c r="D416" s="18" t="s">
        <v>467</v>
      </c>
      <c r="E416" s="7">
        <v>2</v>
      </c>
      <c r="H416" s="7">
        <v>1038.96</v>
      </c>
      <c r="I416" s="7">
        <v>2077.92</v>
      </c>
      <c r="L416" s="7">
        <v>1038.96</v>
      </c>
      <c r="M416" s="7">
        <v>2077.92</v>
      </c>
    </row>
    <row r="417" spans="1:13" x14ac:dyDescent="0.25">
      <c r="A417" s="16" t="s">
        <v>50</v>
      </c>
      <c r="B417" s="4" t="s">
        <v>163</v>
      </c>
      <c r="C417" s="4" t="s">
        <v>163</v>
      </c>
      <c r="D417" s="18" t="s">
        <v>164</v>
      </c>
      <c r="E417" s="7">
        <v>9</v>
      </c>
      <c r="H417" s="7">
        <v>961.53</v>
      </c>
      <c r="I417" s="7">
        <v>8653.77</v>
      </c>
      <c r="L417" s="7">
        <v>961.53</v>
      </c>
      <c r="M417" s="7">
        <v>8653.77</v>
      </c>
    </row>
    <row r="418" spans="1:13" x14ac:dyDescent="0.25">
      <c r="A418" s="16" t="s">
        <v>50</v>
      </c>
      <c r="B418" s="4" t="s">
        <v>144</v>
      </c>
      <c r="C418" s="4" t="s">
        <v>145</v>
      </c>
      <c r="D418" s="18" t="s">
        <v>146</v>
      </c>
      <c r="E418" s="7">
        <v>9</v>
      </c>
      <c r="F418" s="7">
        <v>807.62243651199901</v>
      </c>
      <c r="G418" s="7">
        <v>7268.60192860799</v>
      </c>
      <c r="H418" s="7">
        <v>106.16466</v>
      </c>
      <c r="I418" s="7">
        <v>955.48194000000001</v>
      </c>
      <c r="J418" s="7">
        <v>19.739999999999998</v>
      </c>
      <c r="K418" s="7">
        <v>177.66</v>
      </c>
      <c r="L418" s="7">
        <v>933.52709651199905</v>
      </c>
      <c r="M418" s="7">
        <v>8401.7438686079895</v>
      </c>
    </row>
    <row r="419" spans="1:13" x14ac:dyDescent="0.25">
      <c r="A419" s="16" t="s">
        <v>50</v>
      </c>
      <c r="B419" s="4" t="s">
        <v>141</v>
      </c>
      <c r="C419" s="4" t="s">
        <v>142</v>
      </c>
      <c r="D419" s="18" t="s">
        <v>143</v>
      </c>
      <c r="E419" s="7">
        <v>4</v>
      </c>
      <c r="F419" s="7">
        <v>653.55520971600004</v>
      </c>
      <c r="G419" s="7">
        <v>2614.2208388640001</v>
      </c>
      <c r="H419" s="7">
        <v>134.23489000000001</v>
      </c>
      <c r="I419" s="7">
        <v>536.93956000000003</v>
      </c>
      <c r="J419" s="7">
        <v>13.19</v>
      </c>
      <c r="K419" s="7">
        <v>52.76</v>
      </c>
      <c r="L419" s="7">
        <v>800.98009971600004</v>
      </c>
      <c r="M419" s="7">
        <v>3203.9203988640002</v>
      </c>
    </row>
    <row r="420" spans="1:13" x14ac:dyDescent="0.25">
      <c r="A420" s="16" t="s">
        <v>50</v>
      </c>
      <c r="B420" s="4" t="s">
        <v>821</v>
      </c>
      <c r="C420" s="4" t="s">
        <v>821</v>
      </c>
      <c r="D420" s="18" t="s">
        <v>822</v>
      </c>
      <c r="E420" s="7">
        <v>7</v>
      </c>
      <c r="H420" s="7">
        <v>483.12</v>
      </c>
      <c r="I420" s="7">
        <v>3381.84</v>
      </c>
      <c r="L420" s="7">
        <v>483.12</v>
      </c>
      <c r="M420" s="7">
        <v>3381.84</v>
      </c>
    </row>
    <row r="421" spans="1:13" x14ac:dyDescent="0.25">
      <c r="A421" s="16" t="s">
        <v>50</v>
      </c>
      <c r="B421" s="4" t="s">
        <v>191</v>
      </c>
      <c r="C421" s="4" t="s">
        <v>191</v>
      </c>
      <c r="D421" s="18" t="s">
        <v>848</v>
      </c>
      <c r="E421" s="7">
        <v>6</v>
      </c>
      <c r="H421" s="7">
        <v>420</v>
      </c>
      <c r="I421" s="7">
        <v>2520</v>
      </c>
      <c r="L421" s="7">
        <v>420</v>
      </c>
      <c r="M421" s="7">
        <v>2520</v>
      </c>
    </row>
    <row r="422" spans="1:13" x14ac:dyDescent="0.25">
      <c r="A422" s="26" t="s">
        <v>50</v>
      </c>
      <c r="B422" s="4" t="s">
        <v>191</v>
      </c>
      <c r="C422" s="4" t="s">
        <v>191</v>
      </c>
      <c r="D422" s="18" t="s">
        <v>849</v>
      </c>
      <c r="E422" s="7">
        <v>3</v>
      </c>
      <c r="H422" s="7">
        <v>415</v>
      </c>
      <c r="I422" s="7">
        <v>1245</v>
      </c>
      <c r="L422" s="7">
        <v>415</v>
      </c>
      <c r="M422" s="7">
        <v>1245</v>
      </c>
    </row>
    <row r="423" spans="1:13" x14ac:dyDescent="0.25">
      <c r="A423" s="16" t="s">
        <v>50</v>
      </c>
      <c r="B423" s="4" t="s">
        <v>191</v>
      </c>
      <c r="C423" s="4" t="s">
        <v>191</v>
      </c>
      <c r="D423" s="18" t="s">
        <v>850</v>
      </c>
      <c r="E423" s="7">
        <v>3</v>
      </c>
      <c r="H423" s="7">
        <v>400</v>
      </c>
      <c r="I423" s="7">
        <v>1200</v>
      </c>
      <c r="L423" s="7">
        <v>400</v>
      </c>
      <c r="M423" s="7">
        <v>1200</v>
      </c>
    </row>
    <row r="424" spans="1:13" x14ac:dyDescent="0.25">
      <c r="A424" s="16" t="s">
        <v>50</v>
      </c>
      <c r="B424" s="4" t="s">
        <v>191</v>
      </c>
      <c r="C424" s="4" t="s">
        <v>191</v>
      </c>
      <c r="D424" s="18" t="s">
        <v>851</v>
      </c>
      <c r="E424" s="7">
        <v>15</v>
      </c>
      <c r="H424" s="7">
        <v>395</v>
      </c>
      <c r="I424" s="7">
        <v>5925</v>
      </c>
      <c r="L424" s="7">
        <v>395</v>
      </c>
      <c r="M424" s="7">
        <v>5925</v>
      </c>
    </row>
    <row r="425" spans="1:13" x14ac:dyDescent="0.25">
      <c r="A425" s="16" t="s">
        <v>50</v>
      </c>
      <c r="B425" s="4" t="s">
        <v>715</v>
      </c>
      <c r="C425" s="4" t="s">
        <v>716</v>
      </c>
      <c r="D425" s="18" t="s">
        <v>717</v>
      </c>
      <c r="E425" s="7">
        <v>1</v>
      </c>
      <c r="F425" s="7">
        <v>310.91065564600001</v>
      </c>
      <c r="G425" s="7">
        <v>310.91065564600001</v>
      </c>
      <c r="H425" s="7">
        <v>69.84</v>
      </c>
      <c r="I425" s="7">
        <v>69.84</v>
      </c>
      <c r="J425" s="7">
        <v>3.8345199999999999</v>
      </c>
      <c r="K425" s="7">
        <v>3.8345199999999999</v>
      </c>
      <c r="L425" s="7">
        <v>384.58517564599998</v>
      </c>
      <c r="M425" s="7">
        <v>384.58517564599998</v>
      </c>
    </row>
    <row r="426" spans="1:13" x14ac:dyDescent="0.25">
      <c r="A426" s="16" t="s">
        <v>50</v>
      </c>
      <c r="B426" s="4" t="s">
        <v>774</v>
      </c>
      <c r="C426" s="4" t="s">
        <v>775</v>
      </c>
      <c r="D426" s="18" t="s">
        <v>344</v>
      </c>
      <c r="E426" s="7">
        <v>2</v>
      </c>
      <c r="F426" s="7">
        <v>193.92063958599999</v>
      </c>
      <c r="G426" s="7">
        <v>387.84127917199999</v>
      </c>
      <c r="H426" s="7">
        <v>150.90454</v>
      </c>
      <c r="I426" s="7">
        <v>301.80907999999999</v>
      </c>
      <c r="J426" s="7">
        <v>0.38</v>
      </c>
      <c r="K426" s="7">
        <v>0.76</v>
      </c>
      <c r="L426" s="7">
        <v>345.20517958599999</v>
      </c>
      <c r="M426" s="7">
        <v>690.41035917199997</v>
      </c>
    </row>
    <row r="427" spans="1:13" x14ac:dyDescent="0.25">
      <c r="A427" s="16" t="s">
        <v>50</v>
      </c>
      <c r="B427" s="4" t="s">
        <v>720</v>
      </c>
      <c r="C427" s="4" t="s">
        <v>720</v>
      </c>
      <c r="D427" s="18" t="s">
        <v>721</v>
      </c>
      <c r="E427" s="7">
        <v>1</v>
      </c>
      <c r="H427" s="7">
        <v>337.43</v>
      </c>
      <c r="I427" s="7">
        <v>337.43</v>
      </c>
      <c r="L427" s="7">
        <v>337.43</v>
      </c>
      <c r="M427" s="7">
        <v>337.43</v>
      </c>
    </row>
    <row r="428" spans="1:13" x14ac:dyDescent="0.25">
      <c r="A428" s="16" t="s">
        <v>50</v>
      </c>
      <c r="B428" s="4" t="s">
        <v>191</v>
      </c>
      <c r="C428" s="4" t="s">
        <v>191</v>
      </c>
      <c r="D428" s="18" t="s">
        <v>863</v>
      </c>
      <c r="E428" s="7">
        <v>7</v>
      </c>
      <c r="H428" s="7">
        <v>306.23</v>
      </c>
      <c r="I428" s="7">
        <v>2143.61</v>
      </c>
      <c r="L428" s="7">
        <v>306.23</v>
      </c>
      <c r="M428" s="7">
        <v>2143.61</v>
      </c>
    </row>
    <row r="429" spans="1:13" x14ac:dyDescent="0.25">
      <c r="A429" s="16" t="s">
        <v>50</v>
      </c>
      <c r="B429" s="4" t="s">
        <v>126</v>
      </c>
      <c r="C429" s="4" t="s">
        <v>126</v>
      </c>
      <c r="D429" s="18" t="s">
        <v>127</v>
      </c>
      <c r="E429" s="7">
        <v>13</v>
      </c>
      <c r="H429" s="7">
        <v>298.27999999999997</v>
      </c>
      <c r="I429" s="7">
        <v>3877.64</v>
      </c>
      <c r="L429" s="7">
        <v>298.27999999999997</v>
      </c>
      <c r="M429" s="7">
        <v>3877.64</v>
      </c>
    </row>
    <row r="430" spans="1:13" x14ac:dyDescent="0.25">
      <c r="A430" s="16" t="s">
        <v>50</v>
      </c>
      <c r="B430" s="4" t="s">
        <v>764</v>
      </c>
      <c r="C430" s="4" t="s">
        <v>765</v>
      </c>
      <c r="D430" s="18" t="s">
        <v>157</v>
      </c>
      <c r="E430" s="7">
        <v>18</v>
      </c>
      <c r="F430" s="7">
        <v>159.297409257</v>
      </c>
      <c r="G430" s="7">
        <v>2867.353366626</v>
      </c>
      <c r="H430" s="7">
        <v>120.31453999999999</v>
      </c>
      <c r="I430" s="7">
        <v>2165.6617200000001</v>
      </c>
      <c r="J430" s="7">
        <v>0.26</v>
      </c>
      <c r="K430" s="7">
        <v>4.68</v>
      </c>
      <c r="L430" s="7">
        <v>279.87194925699998</v>
      </c>
      <c r="M430" s="7">
        <v>5037.6950866260004</v>
      </c>
    </row>
    <row r="431" spans="1:13" x14ac:dyDescent="0.25">
      <c r="A431" s="16" t="s">
        <v>50</v>
      </c>
      <c r="B431" s="4" t="s">
        <v>200</v>
      </c>
      <c r="C431" s="4" t="s">
        <v>200</v>
      </c>
      <c r="D431" s="18" t="s">
        <v>201</v>
      </c>
      <c r="E431" s="7">
        <v>9</v>
      </c>
      <c r="H431" s="7">
        <v>272.57</v>
      </c>
      <c r="I431" s="7">
        <v>2453.13</v>
      </c>
      <c r="L431" s="7">
        <v>272.57</v>
      </c>
      <c r="M431" s="7">
        <v>2453.13</v>
      </c>
    </row>
    <row r="432" spans="1:13" x14ac:dyDescent="0.25">
      <c r="A432" s="16" t="s">
        <v>50</v>
      </c>
      <c r="B432" s="4" t="s">
        <v>153</v>
      </c>
      <c r="C432" s="4" t="s">
        <v>153</v>
      </c>
      <c r="D432" s="18" t="s">
        <v>154</v>
      </c>
      <c r="E432" s="7">
        <v>2</v>
      </c>
      <c r="F432" s="7">
        <v>151.01201889999999</v>
      </c>
      <c r="G432" s="7">
        <v>302.02403779999997</v>
      </c>
      <c r="H432" s="7">
        <v>28.54</v>
      </c>
      <c r="I432" s="7">
        <v>57.08</v>
      </c>
      <c r="J432" s="7">
        <v>0.2</v>
      </c>
      <c r="K432" s="7">
        <v>0.4</v>
      </c>
      <c r="L432" s="7">
        <v>179.7520189</v>
      </c>
      <c r="M432" s="7">
        <v>359.50403779999999</v>
      </c>
    </row>
    <row r="433" spans="1:13" x14ac:dyDescent="0.25">
      <c r="A433" s="16" t="s">
        <v>50</v>
      </c>
      <c r="B433" s="4" t="s">
        <v>779</v>
      </c>
      <c r="C433" s="4" t="s">
        <v>780</v>
      </c>
      <c r="D433" s="18" t="s">
        <v>347</v>
      </c>
      <c r="E433" s="7">
        <v>1</v>
      </c>
      <c r="F433" s="7">
        <v>18.001195702</v>
      </c>
      <c r="G433" s="7">
        <v>18.001195702</v>
      </c>
      <c r="H433" s="7">
        <v>84.18</v>
      </c>
      <c r="I433" s="7">
        <v>84.18</v>
      </c>
      <c r="J433" s="7">
        <v>0.26</v>
      </c>
      <c r="K433" s="7">
        <v>0.26</v>
      </c>
      <c r="L433" s="7">
        <v>102.441195702</v>
      </c>
      <c r="M433" s="7">
        <v>102.441195702</v>
      </c>
    </row>
    <row r="434" spans="1:13" x14ac:dyDescent="0.25">
      <c r="A434" s="16" t="s">
        <v>50</v>
      </c>
      <c r="B434" s="4" t="s">
        <v>167</v>
      </c>
      <c r="C434" s="4" t="s">
        <v>168</v>
      </c>
      <c r="D434" s="18" t="s">
        <v>113</v>
      </c>
      <c r="E434" s="7">
        <v>4</v>
      </c>
      <c r="F434" s="7">
        <v>67.897884368000007</v>
      </c>
      <c r="G434" s="7">
        <v>271.59153747200003</v>
      </c>
      <c r="H434" s="7">
        <v>3.84</v>
      </c>
      <c r="I434" s="7">
        <v>15.36</v>
      </c>
      <c r="L434" s="7">
        <v>71.737884367999996</v>
      </c>
      <c r="M434" s="7">
        <v>286.95153747199998</v>
      </c>
    </row>
    <row r="435" spans="1:13" x14ac:dyDescent="0.25">
      <c r="A435" s="26" t="s">
        <v>50</v>
      </c>
      <c r="B435" s="4" t="s">
        <v>846</v>
      </c>
      <c r="C435" s="4" t="s">
        <v>846</v>
      </c>
      <c r="D435" s="18" t="s">
        <v>847</v>
      </c>
      <c r="E435" s="7">
        <v>6</v>
      </c>
      <c r="H435" s="7">
        <v>70.11</v>
      </c>
      <c r="I435" s="7">
        <v>420.66</v>
      </c>
      <c r="L435" s="7">
        <v>70.11</v>
      </c>
      <c r="M435" s="7">
        <v>420.66</v>
      </c>
    </row>
    <row r="436" spans="1:13" x14ac:dyDescent="0.25">
      <c r="A436" s="16" t="s">
        <v>50</v>
      </c>
      <c r="B436" s="4" t="s">
        <v>793</v>
      </c>
      <c r="C436" s="4" t="s">
        <v>794</v>
      </c>
      <c r="D436" s="18" t="s">
        <v>347</v>
      </c>
      <c r="E436" s="7">
        <v>1</v>
      </c>
      <c r="F436" s="7">
        <v>16.815745774</v>
      </c>
      <c r="G436" s="7">
        <v>16.815745774</v>
      </c>
      <c r="H436" s="7">
        <v>29.08</v>
      </c>
      <c r="I436" s="7">
        <v>29.08</v>
      </c>
      <c r="J436" s="7">
        <v>0.22</v>
      </c>
      <c r="K436" s="7">
        <v>0.22</v>
      </c>
      <c r="L436" s="7">
        <v>46.115745773999997</v>
      </c>
      <c r="M436" s="7">
        <v>46.115745773999997</v>
      </c>
    </row>
    <row r="437" spans="1:13" x14ac:dyDescent="0.25">
      <c r="A437" s="16" t="s">
        <v>50</v>
      </c>
      <c r="B437" s="4" t="s">
        <v>842</v>
      </c>
      <c r="C437" s="4" t="s">
        <v>843</v>
      </c>
      <c r="D437" s="18" t="s">
        <v>160</v>
      </c>
      <c r="E437" s="7">
        <v>8</v>
      </c>
      <c r="F437" s="7">
        <v>13.412072989</v>
      </c>
      <c r="G437" s="7">
        <v>107.296583912</v>
      </c>
      <c r="H437" s="7">
        <v>29.1983</v>
      </c>
      <c r="I437" s="7">
        <v>233.5864</v>
      </c>
      <c r="J437" s="7">
        <v>0.22</v>
      </c>
      <c r="K437" s="7">
        <v>1.76</v>
      </c>
      <c r="L437" s="7">
        <v>42.830372988999997</v>
      </c>
      <c r="M437" s="7">
        <v>342.64298391199998</v>
      </c>
    </row>
    <row r="438" spans="1:13" x14ac:dyDescent="0.25">
      <c r="A438" s="16" t="s">
        <v>50</v>
      </c>
      <c r="B438" s="4" t="s">
        <v>169</v>
      </c>
      <c r="C438" s="4" t="s">
        <v>170</v>
      </c>
      <c r="D438" s="18" t="s">
        <v>171</v>
      </c>
      <c r="E438" s="7">
        <v>2</v>
      </c>
      <c r="F438" s="7">
        <v>42.180583265999999</v>
      </c>
      <c r="G438" s="7">
        <v>84.361166531999999</v>
      </c>
      <c r="J438" s="7">
        <v>0.02</v>
      </c>
      <c r="K438" s="7">
        <v>0.04</v>
      </c>
      <c r="L438" s="7">
        <v>42.200583266000002</v>
      </c>
      <c r="M438" s="7">
        <v>84.401166532000005</v>
      </c>
    </row>
    <row r="439" spans="1:13" x14ac:dyDescent="0.25">
      <c r="A439" s="34" t="s">
        <v>50</v>
      </c>
      <c r="B439" s="4" t="s">
        <v>791</v>
      </c>
      <c r="C439" s="4" t="s">
        <v>791</v>
      </c>
      <c r="D439" s="18" t="s">
        <v>792</v>
      </c>
      <c r="E439" s="7">
        <v>2</v>
      </c>
      <c r="H439" s="7">
        <v>35.39</v>
      </c>
      <c r="I439" s="7">
        <v>70.78</v>
      </c>
      <c r="L439" s="7">
        <v>35.39</v>
      </c>
      <c r="M439" s="7">
        <v>70.78</v>
      </c>
    </row>
    <row r="440" spans="1:13" x14ac:dyDescent="0.25">
      <c r="A440" s="16" t="s">
        <v>50</v>
      </c>
      <c r="B440" s="4" t="s">
        <v>262</v>
      </c>
      <c r="C440" s="4" t="s">
        <v>262</v>
      </c>
      <c r="D440" s="18" t="s">
        <v>263</v>
      </c>
      <c r="E440" s="7">
        <v>1</v>
      </c>
      <c r="H440" s="7">
        <v>34.72</v>
      </c>
      <c r="I440" s="7">
        <v>34.72</v>
      </c>
      <c r="L440" s="7">
        <v>34.72</v>
      </c>
      <c r="M440" s="7">
        <v>34.72</v>
      </c>
    </row>
    <row r="441" spans="1:13" x14ac:dyDescent="0.25">
      <c r="A441" s="16" t="s">
        <v>50</v>
      </c>
      <c r="B441" s="4" t="s">
        <v>852</v>
      </c>
      <c r="C441" s="4" t="s">
        <v>852</v>
      </c>
      <c r="D441" s="18" t="s">
        <v>853</v>
      </c>
      <c r="E441" s="7">
        <v>2</v>
      </c>
      <c r="H441" s="7">
        <v>32.799999999999997</v>
      </c>
      <c r="I441" s="7">
        <v>65.599999999999994</v>
      </c>
      <c r="L441" s="7">
        <v>32.799999999999997</v>
      </c>
      <c r="M441" s="7">
        <v>65.599999999999994</v>
      </c>
    </row>
    <row r="442" spans="1:13" x14ac:dyDescent="0.25">
      <c r="A442" s="16" t="s">
        <v>50</v>
      </c>
      <c r="B442" s="4" t="s">
        <v>202</v>
      </c>
      <c r="C442" s="4" t="s">
        <v>202</v>
      </c>
      <c r="D442" s="18" t="s">
        <v>203</v>
      </c>
      <c r="E442" s="7">
        <v>2</v>
      </c>
      <c r="H442" s="7">
        <v>30.97</v>
      </c>
      <c r="I442" s="7">
        <v>61.94</v>
      </c>
      <c r="L442" s="7">
        <v>30.97</v>
      </c>
      <c r="M442" s="7">
        <v>61.94</v>
      </c>
    </row>
    <row r="443" spans="1:13" x14ac:dyDescent="0.25">
      <c r="A443" s="16" t="s">
        <v>50</v>
      </c>
      <c r="B443" s="4" t="s">
        <v>482</v>
      </c>
      <c r="C443" s="4" t="s">
        <v>482</v>
      </c>
      <c r="D443" s="18" t="s">
        <v>483</v>
      </c>
      <c r="E443" s="7">
        <v>1</v>
      </c>
      <c r="H443" s="7">
        <v>30.52</v>
      </c>
      <c r="I443" s="7">
        <v>30.52</v>
      </c>
      <c r="L443" s="7">
        <v>30.52</v>
      </c>
      <c r="M443" s="7">
        <v>30.52</v>
      </c>
    </row>
    <row r="444" spans="1:13" x14ac:dyDescent="0.25">
      <c r="A444" s="16" t="s">
        <v>50</v>
      </c>
      <c r="B444" s="4" t="s">
        <v>256</v>
      </c>
      <c r="C444" s="4" t="s">
        <v>256</v>
      </c>
      <c r="D444" s="18" t="s">
        <v>257</v>
      </c>
      <c r="E444" s="7">
        <v>1</v>
      </c>
      <c r="H444" s="7">
        <v>30.38</v>
      </c>
      <c r="I444" s="7">
        <v>30.38</v>
      </c>
      <c r="L444" s="7">
        <v>30.38</v>
      </c>
      <c r="M444" s="7">
        <v>30.38</v>
      </c>
    </row>
    <row r="445" spans="1:13" x14ac:dyDescent="0.25">
      <c r="A445" s="16" t="s">
        <v>50</v>
      </c>
      <c r="B445" s="4" t="s">
        <v>591</v>
      </c>
      <c r="C445" s="4" t="s">
        <v>591</v>
      </c>
      <c r="D445" s="18" t="s">
        <v>592</v>
      </c>
      <c r="E445" s="7">
        <v>2</v>
      </c>
      <c r="H445" s="7">
        <v>30.12</v>
      </c>
      <c r="I445" s="7">
        <v>60.24</v>
      </c>
      <c r="L445" s="7">
        <v>30.12</v>
      </c>
      <c r="M445" s="7">
        <v>60.24</v>
      </c>
    </row>
    <row r="446" spans="1:13" x14ac:dyDescent="0.25">
      <c r="A446" s="16" t="s">
        <v>50</v>
      </c>
      <c r="B446" s="4" t="s">
        <v>856</v>
      </c>
      <c r="C446" s="4" t="s">
        <v>856</v>
      </c>
      <c r="D446" s="18" t="s">
        <v>857</v>
      </c>
      <c r="E446" s="7">
        <v>5</v>
      </c>
      <c r="H446" s="7">
        <v>30.04</v>
      </c>
      <c r="I446" s="7">
        <v>150.19999999999999</v>
      </c>
      <c r="L446" s="7">
        <v>30.04</v>
      </c>
      <c r="M446" s="7">
        <v>150.19999999999999</v>
      </c>
    </row>
    <row r="447" spans="1:13" x14ac:dyDescent="0.25">
      <c r="A447" s="17" t="s">
        <v>50</v>
      </c>
      <c r="B447" s="4" t="s">
        <v>296</v>
      </c>
      <c r="C447" s="4" t="s">
        <v>296</v>
      </c>
      <c r="D447" s="18" t="s">
        <v>297</v>
      </c>
      <c r="E447" s="7">
        <v>30</v>
      </c>
      <c r="H447" s="7">
        <v>27.2</v>
      </c>
      <c r="I447" s="7">
        <v>816</v>
      </c>
      <c r="L447" s="7">
        <v>27.2</v>
      </c>
      <c r="M447" s="7">
        <v>816</v>
      </c>
    </row>
    <row r="448" spans="1:13" x14ac:dyDescent="0.25">
      <c r="A448" s="17" t="s">
        <v>50</v>
      </c>
      <c r="B448" s="4" t="s">
        <v>838</v>
      </c>
      <c r="C448" s="4" t="s">
        <v>838</v>
      </c>
      <c r="D448" s="18" t="s">
        <v>839</v>
      </c>
      <c r="E448" s="7">
        <v>2</v>
      </c>
      <c r="H448" s="7">
        <v>26.89</v>
      </c>
      <c r="I448" s="7">
        <v>53.78</v>
      </c>
      <c r="L448" s="7">
        <v>26.89</v>
      </c>
      <c r="M448" s="7">
        <v>53.78</v>
      </c>
    </row>
    <row r="449" spans="1:13" x14ac:dyDescent="0.25">
      <c r="A449" s="17" t="s">
        <v>50</v>
      </c>
      <c r="B449" s="4" t="s">
        <v>226</v>
      </c>
      <c r="C449" s="4" t="s">
        <v>226</v>
      </c>
      <c r="D449" s="18" t="s">
        <v>227</v>
      </c>
      <c r="E449" s="7">
        <v>9</v>
      </c>
      <c r="H449" s="7">
        <v>23.12</v>
      </c>
      <c r="I449" s="7">
        <v>208.08</v>
      </c>
      <c r="L449" s="7">
        <v>23.12</v>
      </c>
      <c r="M449" s="7">
        <v>208.08</v>
      </c>
    </row>
    <row r="450" spans="1:13" x14ac:dyDescent="0.25">
      <c r="A450" s="17" t="s">
        <v>50</v>
      </c>
      <c r="B450" s="4" t="s">
        <v>175</v>
      </c>
      <c r="C450" s="4" t="s">
        <v>176</v>
      </c>
      <c r="D450" s="18" t="s">
        <v>174</v>
      </c>
      <c r="E450" s="7">
        <v>13</v>
      </c>
      <c r="F450" s="7">
        <v>22.337108288</v>
      </c>
      <c r="G450" s="7">
        <v>290.38240774399998</v>
      </c>
      <c r="J450" s="7">
        <v>0.56000000000000005</v>
      </c>
      <c r="K450" s="7">
        <v>7.28</v>
      </c>
      <c r="L450" s="7">
        <v>22.897108287999998</v>
      </c>
      <c r="M450" s="7">
        <v>297.66240774400001</v>
      </c>
    </row>
    <row r="451" spans="1:13" x14ac:dyDescent="0.25">
      <c r="A451" s="17" t="s">
        <v>50</v>
      </c>
      <c r="B451" s="4" t="s">
        <v>147</v>
      </c>
      <c r="C451" s="4" t="s">
        <v>148</v>
      </c>
      <c r="D451" s="18" t="s">
        <v>103</v>
      </c>
      <c r="E451" s="7">
        <v>13</v>
      </c>
      <c r="F451" s="7">
        <v>13.680815337</v>
      </c>
      <c r="G451" s="7">
        <v>177.85059938099999</v>
      </c>
      <c r="H451" s="7">
        <v>7.6643400000000002</v>
      </c>
      <c r="I451" s="7">
        <v>99.636420000000001</v>
      </c>
      <c r="J451" s="7">
        <v>0.22</v>
      </c>
      <c r="K451" s="7">
        <v>2.86</v>
      </c>
      <c r="L451" s="7">
        <v>21.565155337</v>
      </c>
      <c r="M451" s="7">
        <v>280.347019381</v>
      </c>
    </row>
    <row r="452" spans="1:13" x14ac:dyDescent="0.25">
      <c r="A452" s="17" t="s">
        <v>50</v>
      </c>
      <c r="B452" s="4" t="s">
        <v>270</v>
      </c>
      <c r="C452" s="4" t="s">
        <v>270</v>
      </c>
      <c r="D452" s="18" t="s">
        <v>271</v>
      </c>
      <c r="E452" s="7">
        <v>9</v>
      </c>
      <c r="H452" s="7">
        <v>21.52</v>
      </c>
      <c r="I452" s="7">
        <v>193.68</v>
      </c>
      <c r="L452" s="7">
        <v>21.52</v>
      </c>
      <c r="M452" s="7">
        <v>193.68</v>
      </c>
    </row>
    <row r="453" spans="1:13" x14ac:dyDescent="0.25">
      <c r="A453" s="17" t="s">
        <v>50</v>
      </c>
      <c r="B453" s="4" t="s">
        <v>230</v>
      </c>
      <c r="C453" s="4" t="s">
        <v>230</v>
      </c>
      <c r="D453" s="18" t="s">
        <v>231</v>
      </c>
      <c r="E453" s="7">
        <v>2</v>
      </c>
      <c r="H453" s="7">
        <v>19.78</v>
      </c>
      <c r="I453" s="7">
        <v>39.56</v>
      </c>
      <c r="L453" s="7">
        <v>19.78</v>
      </c>
      <c r="M453" s="7">
        <v>39.56</v>
      </c>
    </row>
    <row r="454" spans="1:13" x14ac:dyDescent="0.25">
      <c r="A454" s="17" t="s">
        <v>50</v>
      </c>
      <c r="B454" s="4" t="s">
        <v>165</v>
      </c>
      <c r="C454" s="4" t="s">
        <v>166</v>
      </c>
      <c r="D454" s="18" t="s">
        <v>113</v>
      </c>
      <c r="E454" s="7">
        <v>4</v>
      </c>
      <c r="F454" s="7">
        <v>13.652181638</v>
      </c>
      <c r="G454" s="7">
        <v>54.608726552</v>
      </c>
      <c r="H454" s="7">
        <v>1.44</v>
      </c>
      <c r="I454" s="7">
        <v>5.76</v>
      </c>
      <c r="L454" s="7">
        <v>15.092181638</v>
      </c>
      <c r="M454" s="7">
        <v>60.368726551999998</v>
      </c>
    </row>
    <row r="455" spans="1:13" x14ac:dyDescent="0.25">
      <c r="A455" s="17" t="s">
        <v>50</v>
      </c>
      <c r="B455" s="4" t="s">
        <v>800</v>
      </c>
      <c r="C455" s="4" t="s">
        <v>800</v>
      </c>
      <c r="D455" s="18" t="s">
        <v>801</v>
      </c>
      <c r="E455" s="7">
        <v>2</v>
      </c>
      <c r="H455" s="7">
        <v>14.73</v>
      </c>
      <c r="I455" s="7">
        <v>29.46</v>
      </c>
      <c r="L455" s="7">
        <v>14.73</v>
      </c>
      <c r="M455" s="7">
        <v>29.46</v>
      </c>
    </row>
    <row r="456" spans="1:13" x14ac:dyDescent="0.25">
      <c r="A456" s="17" t="s">
        <v>50</v>
      </c>
      <c r="B456" s="4" t="s">
        <v>783</v>
      </c>
      <c r="C456" s="4" t="s">
        <v>784</v>
      </c>
      <c r="D456" s="18" t="s">
        <v>160</v>
      </c>
      <c r="E456" s="7">
        <v>10</v>
      </c>
      <c r="F456" s="7">
        <v>12.840975865000001</v>
      </c>
      <c r="G456" s="7">
        <v>128.40975864999999</v>
      </c>
      <c r="H456" s="7">
        <v>1.6483000000000001</v>
      </c>
      <c r="I456" s="7">
        <v>16.483000000000001</v>
      </c>
      <c r="J456" s="7">
        <v>0.22</v>
      </c>
      <c r="K456" s="7">
        <v>2.2000000000000002</v>
      </c>
      <c r="L456" s="7">
        <v>14.709275865</v>
      </c>
      <c r="M456" s="7">
        <v>147.09275865000001</v>
      </c>
    </row>
    <row r="457" spans="1:13" x14ac:dyDescent="0.25">
      <c r="A457" s="17" t="s">
        <v>50</v>
      </c>
      <c r="B457" s="4" t="s">
        <v>220</v>
      </c>
      <c r="C457" s="4" t="s">
        <v>220</v>
      </c>
      <c r="D457" s="18" t="s">
        <v>221</v>
      </c>
      <c r="E457" s="7">
        <v>2</v>
      </c>
      <c r="H457" s="7">
        <v>13.89</v>
      </c>
      <c r="I457" s="7">
        <v>27.78</v>
      </c>
      <c r="L457" s="7">
        <v>13.89</v>
      </c>
      <c r="M457" s="7">
        <v>27.78</v>
      </c>
    </row>
    <row r="458" spans="1:13" x14ac:dyDescent="0.25">
      <c r="A458" s="17" t="s">
        <v>50</v>
      </c>
      <c r="B458" s="4" t="s">
        <v>204</v>
      </c>
      <c r="C458" s="4" t="s">
        <v>204</v>
      </c>
      <c r="D458" s="18" t="s">
        <v>205</v>
      </c>
      <c r="E458" s="7">
        <v>2</v>
      </c>
      <c r="H458" s="7">
        <v>12.42</v>
      </c>
      <c r="I458" s="7">
        <v>24.84</v>
      </c>
      <c r="L458" s="7">
        <v>12.42</v>
      </c>
      <c r="M458" s="7">
        <v>24.84</v>
      </c>
    </row>
    <row r="459" spans="1:13" x14ac:dyDescent="0.25">
      <c r="A459" s="17" t="s">
        <v>50</v>
      </c>
      <c r="B459" s="4" t="s">
        <v>854</v>
      </c>
      <c r="C459" s="4" t="s">
        <v>854</v>
      </c>
      <c r="D459" s="18" t="s">
        <v>855</v>
      </c>
      <c r="E459" s="7">
        <v>1</v>
      </c>
      <c r="H459" s="7">
        <v>12.4</v>
      </c>
      <c r="I459" s="7">
        <v>12.4</v>
      </c>
      <c r="L459" s="7">
        <v>12.4</v>
      </c>
      <c r="M459" s="7">
        <v>12.4</v>
      </c>
    </row>
    <row r="460" spans="1:13" x14ac:dyDescent="0.25">
      <c r="A460" s="26" t="s">
        <v>50</v>
      </c>
      <c r="B460" s="4" t="s">
        <v>430</v>
      </c>
      <c r="C460" s="4" t="s">
        <v>430</v>
      </c>
      <c r="D460" s="18" t="s">
        <v>431</v>
      </c>
      <c r="E460" s="7">
        <v>2</v>
      </c>
      <c r="H460" s="7">
        <v>11.96</v>
      </c>
      <c r="I460" s="7">
        <v>23.92</v>
      </c>
      <c r="L460" s="7">
        <v>11.96</v>
      </c>
      <c r="M460" s="7">
        <v>23.92</v>
      </c>
    </row>
    <row r="461" spans="1:13" x14ac:dyDescent="0.25">
      <c r="A461" s="17" t="s">
        <v>50</v>
      </c>
      <c r="B461" s="4" t="s">
        <v>318</v>
      </c>
      <c r="C461" s="4" t="s">
        <v>318</v>
      </c>
      <c r="D461" s="18" t="s">
        <v>319</v>
      </c>
      <c r="E461" s="7">
        <v>26</v>
      </c>
      <c r="H461" s="7">
        <v>11.59</v>
      </c>
      <c r="I461" s="7">
        <v>301.33999999999997</v>
      </c>
      <c r="L461" s="7">
        <v>11.59</v>
      </c>
      <c r="M461" s="7">
        <v>301.33999999999997</v>
      </c>
    </row>
    <row r="462" spans="1:13" x14ac:dyDescent="0.25">
      <c r="A462" s="17" t="s">
        <v>50</v>
      </c>
      <c r="B462" s="4" t="s">
        <v>218</v>
      </c>
      <c r="C462" s="4" t="s">
        <v>218</v>
      </c>
      <c r="D462" s="18" t="s">
        <v>219</v>
      </c>
      <c r="E462" s="7">
        <v>2</v>
      </c>
      <c r="H462" s="7">
        <v>11.54</v>
      </c>
      <c r="I462" s="7">
        <v>23.08</v>
      </c>
      <c r="L462" s="7">
        <v>11.54</v>
      </c>
      <c r="M462" s="7">
        <v>23.08</v>
      </c>
    </row>
    <row r="463" spans="1:13" x14ac:dyDescent="0.25">
      <c r="A463" s="17" t="s">
        <v>50</v>
      </c>
      <c r="B463" s="4" t="s">
        <v>789</v>
      </c>
      <c r="C463" s="4" t="s">
        <v>789</v>
      </c>
      <c r="D463" s="18" t="s">
        <v>790</v>
      </c>
      <c r="E463" s="7">
        <v>8</v>
      </c>
      <c r="H463" s="7">
        <v>10.94</v>
      </c>
      <c r="I463" s="7">
        <v>87.52</v>
      </c>
      <c r="L463" s="7">
        <v>10.94</v>
      </c>
      <c r="M463" s="7">
        <v>87.52</v>
      </c>
    </row>
    <row r="464" spans="1:13" x14ac:dyDescent="0.25">
      <c r="A464" s="34" t="s">
        <v>50</v>
      </c>
      <c r="B464" s="4" t="s">
        <v>438</v>
      </c>
      <c r="C464" s="4" t="s">
        <v>438</v>
      </c>
      <c r="D464" s="18" t="s">
        <v>439</v>
      </c>
      <c r="E464" s="7">
        <v>11</v>
      </c>
      <c r="H464" s="7">
        <v>10.54</v>
      </c>
      <c r="I464" s="7">
        <v>115.94</v>
      </c>
      <c r="L464" s="7">
        <v>10.54</v>
      </c>
      <c r="M464" s="7">
        <v>115.94</v>
      </c>
    </row>
    <row r="465" spans="1:13" x14ac:dyDescent="0.25">
      <c r="A465" s="17" t="s">
        <v>50</v>
      </c>
      <c r="B465" s="4" t="s">
        <v>285</v>
      </c>
      <c r="C465" s="4" t="s">
        <v>285</v>
      </c>
      <c r="D465" s="18" t="s">
        <v>286</v>
      </c>
      <c r="E465" s="7">
        <v>7</v>
      </c>
      <c r="H465" s="7">
        <v>8.51</v>
      </c>
      <c r="I465" s="7">
        <v>59.57</v>
      </c>
      <c r="L465" s="7">
        <v>8.51</v>
      </c>
      <c r="M465" s="7">
        <v>59.57</v>
      </c>
    </row>
    <row r="466" spans="1:13" x14ac:dyDescent="0.25">
      <c r="A466" s="17" t="s">
        <v>50</v>
      </c>
      <c r="B466" s="4" t="s">
        <v>228</v>
      </c>
      <c r="C466" s="4" t="s">
        <v>228</v>
      </c>
      <c r="D466" s="18" t="s">
        <v>229</v>
      </c>
      <c r="E466" s="7">
        <v>2</v>
      </c>
      <c r="H466" s="7">
        <v>8.3800000000000008</v>
      </c>
      <c r="I466" s="7">
        <v>16.760000000000002</v>
      </c>
      <c r="L466" s="7">
        <v>8.3800000000000008</v>
      </c>
      <c r="M466" s="7">
        <v>16.760000000000002</v>
      </c>
    </row>
    <row r="467" spans="1:13" x14ac:dyDescent="0.25">
      <c r="A467" s="26" t="s">
        <v>50</v>
      </c>
      <c r="B467" s="4" t="s">
        <v>266</v>
      </c>
      <c r="C467" s="4" t="s">
        <v>266</v>
      </c>
      <c r="D467" s="18" t="s">
        <v>267</v>
      </c>
      <c r="E467" s="7">
        <v>18</v>
      </c>
      <c r="H467" s="7">
        <v>7.07</v>
      </c>
      <c r="I467" s="7">
        <v>127.26</v>
      </c>
      <c r="L467" s="7">
        <v>7.07</v>
      </c>
      <c r="M467" s="7">
        <v>127.26</v>
      </c>
    </row>
    <row r="468" spans="1:13" x14ac:dyDescent="0.25">
      <c r="A468" s="17" t="s">
        <v>50</v>
      </c>
      <c r="B468" s="4" t="s">
        <v>210</v>
      </c>
      <c r="C468" s="4" t="s">
        <v>210</v>
      </c>
      <c r="D468" s="18" t="s">
        <v>211</v>
      </c>
      <c r="E468" s="7">
        <v>4</v>
      </c>
      <c r="H468" s="7">
        <v>6.45</v>
      </c>
      <c r="I468" s="7">
        <v>25.8</v>
      </c>
      <c r="L468" s="7">
        <v>6.45</v>
      </c>
      <c r="M468" s="7">
        <v>25.8</v>
      </c>
    </row>
    <row r="469" spans="1:13" x14ac:dyDescent="0.25">
      <c r="A469" s="26" t="s">
        <v>50</v>
      </c>
      <c r="B469" s="4" t="s">
        <v>212</v>
      </c>
      <c r="C469" s="4" t="s">
        <v>212</v>
      </c>
      <c r="D469" s="18" t="s">
        <v>213</v>
      </c>
      <c r="E469" s="7">
        <v>4</v>
      </c>
      <c r="H469" s="7">
        <v>6.45</v>
      </c>
      <c r="I469" s="7">
        <v>25.8</v>
      </c>
      <c r="L469" s="7">
        <v>6.45</v>
      </c>
      <c r="M469" s="7">
        <v>25.8</v>
      </c>
    </row>
    <row r="470" spans="1:13" x14ac:dyDescent="0.25">
      <c r="A470" s="17" t="s">
        <v>50</v>
      </c>
      <c r="B470" s="4" t="s">
        <v>210</v>
      </c>
      <c r="C470" s="4" t="s">
        <v>210</v>
      </c>
      <c r="D470" s="18" t="s">
        <v>211</v>
      </c>
      <c r="E470" s="7">
        <v>3</v>
      </c>
      <c r="H470" s="7">
        <v>6.45</v>
      </c>
      <c r="I470" s="7">
        <v>19.350000000000001</v>
      </c>
      <c r="L470" s="7">
        <v>6.45</v>
      </c>
      <c r="M470" s="7">
        <v>19.350000000000001</v>
      </c>
    </row>
    <row r="471" spans="1:13" x14ac:dyDescent="0.25">
      <c r="A471" s="17" t="s">
        <v>50</v>
      </c>
      <c r="B471" s="4" t="s">
        <v>208</v>
      </c>
      <c r="C471" s="4" t="s">
        <v>208</v>
      </c>
      <c r="D471" s="18" t="s">
        <v>209</v>
      </c>
      <c r="E471" s="7">
        <v>3</v>
      </c>
      <c r="H471" s="7">
        <v>6.44</v>
      </c>
      <c r="I471" s="7">
        <v>19.32</v>
      </c>
      <c r="L471" s="7">
        <v>6.44</v>
      </c>
      <c r="M471" s="7">
        <v>19.32</v>
      </c>
    </row>
    <row r="472" spans="1:13" x14ac:dyDescent="0.25">
      <c r="A472" s="17" t="s">
        <v>50</v>
      </c>
      <c r="B472" s="4" t="s">
        <v>208</v>
      </c>
      <c r="C472" s="4" t="s">
        <v>208</v>
      </c>
      <c r="D472" s="18" t="s">
        <v>209</v>
      </c>
      <c r="E472" s="7">
        <v>2</v>
      </c>
      <c r="H472" s="7">
        <v>6.44</v>
      </c>
      <c r="I472" s="7">
        <v>12.88</v>
      </c>
      <c r="L472" s="7">
        <v>6.44</v>
      </c>
      <c r="M472" s="7">
        <v>12.88</v>
      </c>
    </row>
    <row r="473" spans="1:13" x14ac:dyDescent="0.25">
      <c r="A473" s="17" t="s">
        <v>50</v>
      </c>
      <c r="B473" s="4" t="s">
        <v>264</v>
      </c>
      <c r="C473" s="4" t="s">
        <v>264</v>
      </c>
      <c r="D473" s="18" t="s">
        <v>265</v>
      </c>
      <c r="E473" s="7">
        <v>18</v>
      </c>
      <c r="H473" s="7">
        <v>6.4</v>
      </c>
      <c r="I473" s="7">
        <v>115.2</v>
      </c>
      <c r="L473" s="7">
        <v>6.4</v>
      </c>
      <c r="M473" s="7">
        <v>115.2</v>
      </c>
    </row>
    <row r="474" spans="1:13" x14ac:dyDescent="0.25">
      <c r="A474" s="26" t="s">
        <v>50</v>
      </c>
      <c r="B474" s="4" t="s">
        <v>258</v>
      </c>
      <c r="C474" s="4" t="s">
        <v>258</v>
      </c>
      <c r="D474" s="18" t="s">
        <v>259</v>
      </c>
      <c r="E474" s="7">
        <v>13</v>
      </c>
      <c r="H474" s="7">
        <v>6.35</v>
      </c>
      <c r="I474" s="7">
        <v>82.55</v>
      </c>
      <c r="L474" s="7">
        <v>6.35</v>
      </c>
      <c r="M474" s="7">
        <v>82.55</v>
      </c>
    </row>
    <row r="475" spans="1:13" x14ac:dyDescent="0.25">
      <c r="A475" s="17" t="s">
        <v>50</v>
      </c>
      <c r="B475" s="4" t="s">
        <v>274</v>
      </c>
      <c r="C475" s="4" t="s">
        <v>274</v>
      </c>
      <c r="D475" s="18" t="s">
        <v>275</v>
      </c>
      <c r="E475" s="7">
        <v>46</v>
      </c>
      <c r="H475" s="7">
        <v>5.44</v>
      </c>
      <c r="I475" s="7">
        <v>250.24</v>
      </c>
      <c r="L475" s="7">
        <v>5.44</v>
      </c>
      <c r="M475" s="7">
        <v>250.24</v>
      </c>
    </row>
    <row r="476" spans="1:13" x14ac:dyDescent="0.25">
      <c r="A476" s="17" t="s">
        <v>50</v>
      </c>
      <c r="B476" s="4" t="s">
        <v>282</v>
      </c>
      <c r="C476" s="4" t="s">
        <v>283</v>
      </c>
      <c r="D476" s="18" t="s">
        <v>284</v>
      </c>
      <c r="E476" s="7">
        <v>2</v>
      </c>
      <c r="F476" s="7">
        <v>2.1226993269999999</v>
      </c>
      <c r="G476" s="7">
        <v>4.2453986539999997</v>
      </c>
      <c r="J476" s="7">
        <v>2.3199999999999998</v>
      </c>
      <c r="K476" s="7">
        <v>4.6399999999999997</v>
      </c>
      <c r="L476" s="7">
        <v>4.4426993269999997</v>
      </c>
      <c r="M476" s="7">
        <v>8.8853986539999994</v>
      </c>
    </row>
    <row r="477" spans="1:13" x14ac:dyDescent="0.25">
      <c r="A477" s="17" t="s">
        <v>50</v>
      </c>
      <c r="B477" s="4" t="s">
        <v>214</v>
      </c>
      <c r="C477" s="4" t="s">
        <v>214</v>
      </c>
      <c r="D477" s="18" t="s">
        <v>215</v>
      </c>
      <c r="E477" s="7">
        <v>10</v>
      </c>
      <c r="H477" s="7">
        <v>4.28</v>
      </c>
      <c r="I477" s="7">
        <v>42.8</v>
      </c>
      <c r="L477" s="7">
        <v>4.28</v>
      </c>
      <c r="M477" s="7">
        <v>42.8</v>
      </c>
    </row>
    <row r="478" spans="1:13" x14ac:dyDescent="0.25">
      <c r="A478" s="17" t="s">
        <v>50</v>
      </c>
      <c r="B478" s="4" t="s">
        <v>216</v>
      </c>
      <c r="C478" s="4" t="s">
        <v>216</v>
      </c>
      <c r="D478" s="18" t="s">
        <v>217</v>
      </c>
      <c r="E478" s="7">
        <v>2</v>
      </c>
      <c r="H478" s="7">
        <v>4.2300000000000004</v>
      </c>
      <c r="I478" s="7">
        <v>8.4600000000000009</v>
      </c>
      <c r="L478" s="7">
        <v>4.2300000000000004</v>
      </c>
      <c r="M478" s="7">
        <v>8.4600000000000009</v>
      </c>
    </row>
    <row r="479" spans="1:13" x14ac:dyDescent="0.25">
      <c r="A479" s="17" t="s">
        <v>50</v>
      </c>
      <c r="B479" s="4" t="s">
        <v>206</v>
      </c>
      <c r="C479" s="4" t="s">
        <v>206</v>
      </c>
      <c r="D479" s="18" t="s">
        <v>207</v>
      </c>
      <c r="E479" s="7">
        <v>4</v>
      </c>
      <c r="H479" s="7">
        <v>3.63</v>
      </c>
      <c r="I479" s="7">
        <v>14.52</v>
      </c>
      <c r="L479" s="7">
        <v>3.63</v>
      </c>
      <c r="M479" s="7">
        <v>14.52</v>
      </c>
    </row>
    <row r="480" spans="1:13" x14ac:dyDescent="0.25">
      <c r="A480" s="17" t="s">
        <v>50</v>
      </c>
      <c r="B480" s="4" t="s">
        <v>206</v>
      </c>
      <c r="C480" s="4" t="s">
        <v>206</v>
      </c>
      <c r="D480" s="18" t="s">
        <v>207</v>
      </c>
      <c r="E480" s="7">
        <v>1</v>
      </c>
      <c r="H480" s="7">
        <v>3.63</v>
      </c>
      <c r="I480" s="7">
        <v>3.63</v>
      </c>
      <c r="L480" s="7">
        <v>3.63</v>
      </c>
      <c r="M480" s="7">
        <v>3.63</v>
      </c>
    </row>
    <row r="481" spans="1:13" x14ac:dyDescent="0.25">
      <c r="A481" s="17" t="s">
        <v>50</v>
      </c>
      <c r="B481" s="4" t="s">
        <v>232</v>
      </c>
      <c r="C481" s="4" t="s">
        <v>232</v>
      </c>
      <c r="D481" s="18" t="s">
        <v>233</v>
      </c>
      <c r="E481" s="7">
        <v>2</v>
      </c>
      <c r="H481" s="7">
        <v>3.62</v>
      </c>
      <c r="I481" s="7">
        <v>7.24</v>
      </c>
      <c r="L481" s="7">
        <v>3.62</v>
      </c>
      <c r="M481" s="7">
        <v>7.24</v>
      </c>
    </row>
    <row r="482" spans="1:13" x14ac:dyDescent="0.25">
      <c r="A482" s="17" t="s">
        <v>50</v>
      </c>
      <c r="B482" s="4" t="s">
        <v>268</v>
      </c>
      <c r="C482" s="4" t="s">
        <v>268</v>
      </c>
      <c r="D482" s="18" t="s">
        <v>269</v>
      </c>
      <c r="E482" s="7">
        <v>36</v>
      </c>
      <c r="H482" s="7">
        <v>3.43</v>
      </c>
      <c r="I482" s="7">
        <v>123.48</v>
      </c>
      <c r="L482" s="7">
        <v>3.43</v>
      </c>
      <c r="M482" s="7">
        <v>123.48</v>
      </c>
    </row>
    <row r="483" spans="1:13" x14ac:dyDescent="0.25">
      <c r="A483" s="17" t="s">
        <v>50</v>
      </c>
      <c r="B483" s="4" t="s">
        <v>442</v>
      </c>
      <c r="C483" s="4" t="s">
        <v>442</v>
      </c>
      <c r="D483" s="18" t="s">
        <v>443</v>
      </c>
      <c r="E483" s="7">
        <v>39</v>
      </c>
      <c r="H483" s="7">
        <v>3.1</v>
      </c>
      <c r="I483" s="7">
        <v>120.9</v>
      </c>
      <c r="L483" s="7">
        <v>3.1</v>
      </c>
      <c r="M483" s="7">
        <v>120.9</v>
      </c>
    </row>
    <row r="484" spans="1:13" x14ac:dyDescent="0.25">
      <c r="A484" s="17" t="s">
        <v>50</v>
      </c>
      <c r="B484" s="4" t="s">
        <v>272</v>
      </c>
      <c r="C484" s="4" t="s">
        <v>272</v>
      </c>
      <c r="D484" s="18" t="s">
        <v>273</v>
      </c>
      <c r="E484" s="7">
        <v>1</v>
      </c>
      <c r="H484" s="7">
        <v>2.88</v>
      </c>
      <c r="I484" s="7">
        <v>2.88</v>
      </c>
      <c r="L484" s="7">
        <v>2.88</v>
      </c>
      <c r="M484" s="7">
        <v>2.88</v>
      </c>
    </row>
    <row r="485" spans="1:13" x14ac:dyDescent="0.25">
      <c r="A485" s="17" t="s">
        <v>50</v>
      </c>
      <c r="B485" s="4" t="s">
        <v>432</v>
      </c>
      <c r="C485" s="4" t="s">
        <v>432</v>
      </c>
      <c r="D485" s="18" t="s">
        <v>433</v>
      </c>
      <c r="E485" s="7">
        <v>720</v>
      </c>
      <c r="H485" s="7">
        <v>2.7</v>
      </c>
      <c r="I485" s="7">
        <v>1944</v>
      </c>
      <c r="L485" s="7">
        <v>2.7</v>
      </c>
      <c r="M485" s="7">
        <v>1944</v>
      </c>
    </row>
    <row r="486" spans="1:13" x14ac:dyDescent="0.25">
      <c r="A486" s="17" t="s">
        <v>50</v>
      </c>
      <c r="B486" s="4" t="s">
        <v>260</v>
      </c>
      <c r="C486" s="4" t="s">
        <v>260</v>
      </c>
      <c r="D486" s="18" t="s">
        <v>261</v>
      </c>
      <c r="E486" s="7">
        <v>26</v>
      </c>
      <c r="H486" s="7">
        <v>2.21</v>
      </c>
      <c r="I486" s="7">
        <v>57.46</v>
      </c>
      <c r="L486" s="7">
        <v>2.21</v>
      </c>
      <c r="M486" s="7">
        <v>57.46</v>
      </c>
    </row>
    <row r="487" spans="1:13" x14ac:dyDescent="0.25">
      <c r="A487" s="17" t="s">
        <v>50</v>
      </c>
      <c r="B487" s="4" t="s">
        <v>276</v>
      </c>
      <c r="C487" s="4" t="s">
        <v>276</v>
      </c>
      <c r="D487" s="18" t="s">
        <v>277</v>
      </c>
      <c r="E487" s="7">
        <v>9</v>
      </c>
      <c r="H487" s="7">
        <v>1.92</v>
      </c>
      <c r="I487" s="7">
        <v>17.28</v>
      </c>
      <c r="L487" s="7">
        <v>1.92</v>
      </c>
      <c r="M487" s="7">
        <v>17.28</v>
      </c>
    </row>
    <row r="488" spans="1:13" x14ac:dyDescent="0.25">
      <c r="A488" s="17" t="s">
        <v>50</v>
      </c>
      <c r="B488" s="4" t="s">
        <v>278</v>
      </c>
      <c r="C488" s="4" t="s">
        <v>278</v>
      </c>
      <c r="D488" s="18" t="s">
        <v>279</v>
      </c>
      <c r="E488" s="7">
        <v>11</v>
      </c>
      <c r="H488" s="7">
        <v>1.9</v>
      </c>
      <c r="I488" s="7">
        <v>20.9</v>
      </c>
      <c r="L488" s="7">
        <v>1.9</v>
      </c>
      <c r="M488" s="7">
        <v>20.9</v>
      </c>
    </row>
    <row r="489" spans="1:13" x14ac:dyDescent="0.25">
      <c r="A489" s="17" t="s">
        <v>50</v>
      </c>
      <c r="B489" s="4" t="s">
        <v>224</v>
      </c>
      <c r="C489" s="4" t="s">
        <v>224</v>
      </c>
      <c r="D489" s="18" t="s">
        <v>225</v>
      </c>
      <c r="E489" s="7">
        <v>11</v>
      </c>
      <c r="H489" s="7">
        <v>1.61</v>
      </c>
      <c r="I489" s="7">
        <v>17.71</v>
      </c>
      <c r="L489" s="7">
        <v>1.61</v>
      </c>
      <c r="M489" s="7">
        <v>17.71</v>
      </c>
    </row>
    <row r="490" spans="1:13" x14ac:dyDescent="0.25">
      <c r="A490" s="17" t="s">
        <v>50</v>
      </c>
      <c r="B490" s="4" t="s">
        <v>234</v>
      </c>
      <c r="C490" s="4" t="s">
        <v>234</v>
      </c>
      <c r="D490" s="18" t="s">
        <v>235</v>
      </c>
      <c r="E490" s="7">
        <v>9</v>
      </c>
      <c r="H490" s="7">
        <v>1.48</v>
      </c>
      <c r="I490" s="7">
        <v>13.32</v>
      </c>
      <c r="L490" s="7">
        <v>1.48</v>
      </c>
      <c r="M490" s="7">
        <v>13.32</v>
      </c>
    </row>
    <row r="491" spans="1:13" x14ac:dyDescent="0.25">
      <c r="A491" s="17" t="s">
        <v>50</v>
      </c>
      <c r="B491" s="4" t="s">
        <v>440</v>
      </c>
      <c r="C491" s="4" t="s">
        <v>440</v>
      </c>
      <c r="D491" s="18" t="s">
        <v>441</v>
      </c>
      <c r="E491" s="7">
        <v>75</v>
      </c>
      <c r="H491" s="7">
        <v>0.92</v>
      </c>
      <c r="I491" s="7">
        <v>69</v>
      </c>
      <c r="L491" s="7">
        <v>0.92</v>
      </c>
      <c r="M491" s="7">
        <v>69</v>
      </c>
    </row>
    <row r="492" spans="1:13" x14ac:dyDescent="0.25">
      <c r="A492" s="17" t="s">
        <v>50</v>
      </c>
      <c r="B492" s="4" t="s">
        <v>280</v>
      </c>
      <c r="C492" s="4" t="s">
        <v>280</v>
      </c>
      <c r="D492" s="18" t="s">
        <v>281</v>
      </c>
      <c r="E492" s="7">
        <v>11</v>
      </c>
      <c r="H492" s="7">
        <v>0.79</v>
      </c>
      <c r="I492" s="7">
        <v>8.69</v>
      </c>
      <c r="L492" s="7">
        <v>0.79</v>
      </c>
      <c r="M492" s="7">
        <v>8.69</v>
      </c>
    </row>
    <row r="493" spans="1:13" x14ac:dyDescent="0.25">
      <c r="A493" s="17" t="s">
        <v>50</v>
      </c>
      <c r="B493" s="4" t="s">
        <v>450</v>
      </c>
      <c r="C493" s="4" t="s">
        <v>450</v>
      </c>
      <c r="D493" s="18" t="s">
        <v>451</v>
      </c>
      <c r="E493" s="7">
        <v>23</v>
      </c>
      <c r="H493" s="7">
        <v>0.6</v>
      </c>
      <c r="I493" s="7">
        <v>13.8</v>
      </c>
      <c r="L493" s="7">
        <v>0.6</v>
      </c>
      <c r="M493" s="7">
        <v>13.8</v>
      </c>
    </row>
    <row r="494" spans="1:13" x14ac:dyDescent="0.25">
      <c r="A494" s="17" t="s">
        <v>50</v>
      </c>
      <c r="B494" s="4" t="s">
        <v>446</v>
      </c>
      <c r="C494" s="4" t="s">
        <v>446</v>
      </c>
      <c r="D494" s="18" t="s">
        <v>447</v>
      </c>
      <c r="E494" s="7">
        <v>16</v>
      </c>
      <c r="H494" s="7">
        <v>0.53</v>
      </c>
      <c r="I494" s="7">
        <v>8.48</v>
      </c>
      <c r="L494" s="7">
        <v>0.53</v>
      </c>
      <c r="M494" s="7">
        <v>8.48</v>
      </c>
    </row>
    <row r="495" spans="1:13" x14ac:dyDescent="0.25">
      <c r="A495" s="17" t="s">
        <v>50</v>
      </c>
      <c r="B495" s="4" t="s">
        <v>434</v>
      </c>
      <c r="C495" s="4" t="s">
        <v>434</v>
      </c>
      <c r="D495" s="18" t="s">
        <v>435</v>
      </c>
      <c r="E495" s="7">
        <v>1260</v>
      </c>
      <c r="H495" s="7">
        <v>0.47</v>
      </c>
      <c r="I495" s="7">
        <v>592.20000000000005</v>
      </c>
      <c r="L495" s="7">
        <v>0.47</v>
      </c>
      <c r="M495" s="7">
        <v>592.20000000000005</v>
      </c>
    </row>
    <row r="496" spans="1:13" x14ac:dyDescent="0.25">
      <c r="A496" s="17" t="s">
        <v>50</v>
      </c>
      <c r="B496" s="4" t="s">
        <v>448</v>
      </c>
      <c r="C496" s="4" t="s">
        <v>448</v>
      </c>
      <c r="D496" s="18" t="s">
        <v>449</v>
      </c>
      <c r="E496" s="7">
        <v>23</v>
      </c>
      <c r="H496" s="7">
        <v>0.32</v>
      </c>
      <c r="I496" s="7">
        <v>7.36</v>
      </c>
      <c r="L496" s="7">
        <v>0.32</v>
      </c>
      <c r="M496" s="7">
        <v>7.36</v>
      </c>
    </row>
    <row r="497" spans="1:13" x14ac:dyDescent="0.25">
      <c r="A497" s="17" t="s">
        <v>50</v>
      </c>
      <c r="B497" s="4" t="s">
        <v>436</v>
      </c>
      <c r="C497" s="4" t="s">
        <v>436</v>
      </c>
      <c r="D497" s="18" t="s">
        <v>437</v>
      </c>
      <c r="E497" s="7">
        <v>3960</v>
      </c>
      <c r="H497" s="7">
        <v>0.04</v>
      </c>
      <c r="I497" s="7">
        <v>158.4</v>
      </c>
      <c r="L497" s="7">
        <v>0.04</v>
      </c>
      <c r="M497" s="7">
        <v>158.4</v>
      </c>
    </row>
    <row r="498" spans="1:13" x14ac:dyDescent="0.25">
      <c r="A498" s="17" t="s">
        <v>50</v>
      </c>
      <c r="B498" s="4" t="s">
        <v>844</v>
      </c>
      <c r="C498" s="4" t="s">
        <v>844</v>
      </c>
      <c r="D498" s="18" t="s">
        <v>845</v>
      </c>
      <c r="E498" s="7">
        <v>2</v>
      </c>
      <c r="H498" s="7">
        <v>0</v>
      </c>
      <c r="I498" s="7">
        <v>0</v>
      </c>
      <c r="L498" s="7">
        <v>0</v>
      </c>
      <c r="M498" s="7">
        <f>L498*E498</f>
        <v>0</v>
      </c>
    </row>
    <row r="499" spans="1:13" x14ac:dyDescent="0.25">
      <c r="A499" s="17" t="s">
        <v>50</v>
      </c>
      <c r="B499" s="4" t="s">
        <v>191</v>
      </c>
      <c r="C499" s="4" t="s">
        <v>191</v>
      </c>
      <c r="D499" s="18" t="s">
        <v>860</v>
      </c>
      <c r="E499" s="7">
        <v>7</v>
      </c>
      <c r="H499" s="7">
        <v>0</v>
      </c>
      <c r="I499" s="7">
        <v>0</v>
      </c>
      <c r="L499" s="7">
        <v>0</v>
      </c>
      <c r="M499" s="7">
        <f>L499*E499</f>
        <v>0</v>
      </c>
    </row>
    <row r="500" spans="1:13" x14ac:dyDescent="0.25">
      <c r="A500" s="17" t="s">
        <v>51</v>
      </c>
      <c r="B500" s="4" t="s">
        <v>625</v>
      </c>
      <c r="C500" s="4" t="s">
        <v>625</v>
      </c>
      <c r="D500" s="18" t="s">
        <v>552</v>
      </c>
      <c r="E500" s="7">
        <v>2</v>
      </c>
      <c r="H500" s="7">
        <v>4368.8999999999996</v>
      </c>
      <c r="I500" s="7">
        <v>8737.7999999999993</v>
      </c>
      <c r="L500" s="7">
        <v>4368.8999999999996</v>
      </c>
      <c r="M500" s="7">
        <v>8737.7999999999993</v>
      </c>
    </row>
    <row r="501" spans="1:13" x14ac:dyDescent="0.25">
      <c r="A501" s="17" t="s">
        <v>51</v>
      </c>
      <c r="B501" s="4" t="s">
        <v>616</v>
      </c>
      <c r="C501" s="4" t="s">
        <v>616</v>
      </c>
      <c r="D501" s="18" t="s">
        <v>545</v>
      </c>
      <c r="E501" s="7">
        <v>6</v>
      </c>
      <c r="H501" s="7">
        <v>2729.12</v>
      </c>
      <c r="I501" s="7">
        <v>16374.72</v>
      </c>
      <c r="L501" s="7">
        <v>2729.12</v>
      </c>
      <c r="M501" s="7">
        <v>16374.72</v>
      </c>
    </row>
    <row r="502" spans="1:13" x14ac:dyDescent="0.25">
      <c r="A502" s="26" t="s">
        <v>51</v>
      </c>
      <c r="B502" s="4" t="s">
        <v>618</v>
      </c>
      <c r="C502" s="4" t="s">
        <v>618</v>
      </c>
      <c r="D502" s="18" t="s">
        <v>547</v>
      </c>
      <c r="E502" s="7">
        <v>2</v>
      </c>
      <c r="H502" s="7">
        <v>1557.3</v>
      </c>
      <c r="I502" s="7">
        <v>3114.6</v>
      </c>
      <c r="L502" s="7">
        <v>1557.3</v>
      </c>
      <c r="M502" s="7">
        <v>3114.6</v>
      </c>
    </row>
    <row r="503" spans="1:13" x14ac:dyDescent="0.25">
      <c r="A503" s="17" t="s">
        <v>51</v>
      </c>
      <c r="B503" s="4" t="s">
        <v>101</v>
      </c>
      <c r="C503" s="4" t="s">
        <v>102</v>
      </c>
      <c r="D503" s="18" t="s">
        <v>103</v>
      </c>
      <c r="E503" s="7">
        <v>8</v>
      </c>
      <c r="F503" s="7">
        <v>24.787955412999999</v>
      </c>
      <c r="G503" s="7">
        <v>198.30364330399999</v>
      </c>
      <c r="H503" s="7">
        <v>1090.9179999999999</v>
      </c>
      <c r="I503" s="7">
        <v>8727.3439999999991</v>
      </c>
      <c r="J503" s="7">
        <v>4.6100000000000003</v>
      </c>
      <c r="K503" s="7">
        <v>36.880000000000003</v>
      </c>
      <c r="L503" s="7">
        <v>1120.315955413</v>
      </c>
      <c r="M503" s="7">
        <v>8962.5276433039999</v>
      </c>
    </row>
    <row r="504" spans="1:13" x14ac:dyDescent="0.25">
      <c r="A504" s="17" t="s">
        <v>51</v>
      </c>
      <c r="B504" s="4" t="s">
        <v>128</v>
      </c>
      <c r="C504" s="4" t="s">
        <v>128</v>
      </c>
      <c r="D504" s="18" t="s">
        <v>129</v>
      </c>
      <c r="E504" s="7">
        <v>-6</v>
      </c>
      <c r="H504" s="7">
        <v>643.6</v>
      </c>
      <c r="I504" s="7">
        <v>-3861.6</v>
      </c>
      <c r="L504" s="7">
        <v>643.6</v>
      </c>
      <c r="M504" s="7">
        <v>-3861.6</v>
      </c>
    </row>
    <row r="505" spans="1:13" x14ac:dyDescent="0.25">
      <c r="A505" s="17" t="s">
        <v>51</v>
      </c>
      <c r="B505" s="4" t="s">
        <v>98</v>
      </c>
      <c r="C505" s="4" t="s">
        <v>99</v>
      </c>
      <c r="D505" s="18" t="s">
        <v>100</v>
      </c>
      <c r="E505" s="7">
        <v>2</v>
      </c>
      <c r="F505" s="7">
        <v>433.52170648399999</v>
      </c>
      <c r="G505" s="7">
        <v>867.04341296799998</v>
      </c>
      <c r="H505" s="7">
        <v>107.61998</v>
      </c>
      <c r="I505" s="7">
        <v>215.23996</v>
      </c>
      <c r="J505" s="7">
        <v>8.2799999999999994</v>
      </c>
      <c r="K505" s="7">
        <v>16.559999999999999</v>
      </c>
      <c r="L505" s="7">
        <v>549.42168648400002</v>
      </c>
      <c r="M505" s="7">
        <v>1098.843372968</v>
      </c>
    </row>
    <row r="506" spans="1:13" x14ac:dyDescent="0.25">
      <c r="A506" s="17" t="s">
        <v>51</v>
      </c>
      <c r="B506" s="4" t="s">
        <v>329</v>
      </c>
      <c r="C506" s="4" t="s">
        <v>330</v>
      </c>
      <c r="D506" s="18" t="s">
        <v>331</v>
      </c>
      <c r="E506" s="7">
        <v>6</v>
      </c>
      <c r="F506" s="7">
        <v>420.72847664900002</v>
      </c>
      <c r="G506" s="7">
        <v>2524.3708598940002</v>
      </c>
      <c r="H506" s="7">
        <v>107.29725999999999</v>
      </c>
      <c r="I506" s="7">
        <v>643.78355999999997</v>
      </c>
      <c r="J506" s="7">
        <v>7.68</v>
      </c>
      <c r="K506" s="7">
        <v>46.08</v>
      </c>
      <c r="L506" s="7">
        <v>535.70573664899996</v>
      </c>
      <c r="M506" s="7">
        <v>3214.234419894</v>
      </c>
    </row>
    <row r="507" spans="1:13" x14ac:dyDescent="0.25">
      <c r="A507" s="17" t="s">
        <v>51</v>
      </c>
      <c r="B507" s="4" t="s">
        <v>875</v>
      </c>
      <c r="C507" s="4" t="s">
        <v>875</v>
      </c>
      <c r="D507" s="18" t="s">
        <v>876</v>
      </c>
      <c r="E507" s="7">
        <v>2</v>
      </c>
      <c r="H507" s="7">
        <v>446.49</v>
      </c>
      <c r="I507" s="7">
        <v>892.98</v>
      </c>
      <c r="L507" s="7">
        <v>446.49</v>
      </c>
      <c r="M507" s="7">
        <v>892.98</v>
      </c>
    </row>
    <row r="508" spans="1:13" x14ac:dyDescent="0.25">
      <c r="A508" s="17" t="s">
        <v>51</v>
      </c>
      <c r="B508" s="4" t="s">
        <v>126</v>
      </c>
      <c r="C508" s="4" t="s">
        <v>126</v>
      </c>
      <c r="D508" s="18" t="s">
        <v>127</v>
      </c>
      <c r="E508" s="7">
        <v>-8</v>
      </c>
      <c r="H508" s="7">
        <v>298.27999999999997</v>
      </c>
      <c r="I508" s="7">
        <v>-2386.2399999999998</v>
      </c>
      <c r="L508" s="7">
        <v>298.27999999999997</v>
      </c>
      <c r="M508" s="7">
        <v>-2386.2399999999998</v>
      </c>
    </row>
    <row r="509" spans="1:13" x14ac:dyDescent="0.25">
      <c r="A509" s="17" t="s">
        <v>51</v>
      </c>
      <c r="B509" s="4" t="s">
        <v>621</v>
      </c>
      <c r="C509" s="4" t="s">
        <v>621</v>
      </c>
      <c r="D509" s="18" t="s">
        <v>622</v>
      </c>
      <c r="E509" s="7">
        <v>2</v>
      </c>
      <c r="H509" s="7">
        <v>227.05</v>
      </c>
      <c r="I509" s="7">
        <v>454.1</v>
      </c>
      <c r="L509" s="7">
        <v>227.05</v>
      </c>
      <c r="M509" s="7">
        <v>454.1</v>
      </c>
    </row>
    <row r="510" spans="1:13" x14ac:dyDescent="0.25">
      <c r="A510" s="17" t="s">
        <v>51</v>
      </c>
      <c r="B510" s="4" t="s">
        <v>619</v>
      </c>
      <c r="C510" s="4" t="s">
        <v>619</v>
      </c>
      <c r="D510" s="18" t="s">
        <v>548</v>
      </c>
      <c r="E510" s="7">
        <v>10</v>
      </c>
      <c r="H510" s="7">
        <v>156.47</v>
      </c>
      <c r="I510" s="7">
        <v>1564.7</v>
      </c>
      <c r="L510" s="7">
        <v>156.47</v>
      </c>
      <c r="M510" s="7">
        <v>1564.7</v>
      </c>
    </row>
    <row r="511" spans="1:13" x14ac:dyDescent="0.25">
      <c r="A511" s="17" t="s">
        <v>51</v>
      </c>
      <c r="B511" s="4" t="s">
        <v>620</v>
      </c>
      <c r="C511" s="4" t="s">
        <v>620</v>
      </c>
      <c r="D511" s="18" t="s">
        <v>549</v>
      </c>
      <c r="E511" s="7">
        <v>8</v>
      </c>
      <c r="H511" s="7">
        <v>156.47</v>
      </c>
      <c r="I511" s="7">
        <v>1251.76</v>
      </c>
      <c r="L511" s="7">
        <v>156.47</v>
      </c>
      <c r="M511" s="7">
        <v>1251.76</v>
      </c>
    </row>
    <row r="512" spans="1:13" x14ac:dyDescent="0.25">
      <c r="A512" s="17" t="s">
        <v>51</v>
      </c>
      <c r="B512" s="4" t="s">
        <v>623</v>
      </c>
      <c r="C512" s="4" t="s">
        <v>623</v>
      </c>
      <c r="D512" s="18" t="s">
        <v>550</v>
      </c>
      <c r="E512" s="7">
        <v>2</v>
      </c>
      <c r="H512" s="7">
        <v>140.13</v>
      </c>
      <c r="I512" s="7">
        <v>280.26</v>
      </c>
      <c r="L512" s="7">
        <v>140.13</v>
      </c>
      <c r="M512" s="7">
        <v>280.26</v>
      </c>
    </row>
    <row r="513" spans="1:13" x14ac:dyDescent="0.25">
      <c r="A513" s="17" t="s">
        <v>51</v>
      </c>
      <c r="B513" s="4" t="s">
        <v>111</v>
      </c>
      <c r="C513" s="4" t="s">
        <v>112</v>
      </c>
      <c r="D513" s="18" t="s">
        <v>113</v>
      </c>
      <c r="E513" s="7">
        <v>2</v>
      </c>
      <c r="F513" s="7">
        <v>58.77</v>
      </c>
      <c r="G513" s="7">
        <v>117.54</v>
      </c>
      <c r="L513" s="7">
        <v>58.77</v>
      </c>
      <c r="M513" s="7">
        <v>117.54</v>
      </c>
    </row>
    <row r="514" spans="1:13" x14ac:dyDescent="0.25">
      <c r="A514" s="17" t="s">
        <v>51</v>
      </c>
      <c r="B514" s="4" t="s">
        <v>104</v>
      </c>
      <c r="C514" s="4" t="s">
        <v>105</v>
      </c>
      <c r="D514" s="18" t="s">
        <v>103</v>
      </c>
      <c r="E514" s="7">
        <v>-8</v>
      </c>
      <c r="F514" s="7">
        <v>22.765737196</v>
      </c>
      <c r="G514" s="7">
        <v>-182.125897568</v>
      </c>
      <c r="H514" s="7">
        <v>16.43</v>
      </c>
      <c r="I514" s="7">
        <v>-131.44</v>
      </c>
      <c r="J514" s="7">
        <v>0.04</v>
      </c>
      <c r="K514" s="7">
        <v>-0.32</v>
      </c>
      <c r="L514" s="7">
        <v>39.235737196000002</v>
      </c>
      <c r="M514" s="7">
        <v>-313.88589756800002</v>
      </c>
    </row>
    <row r="515" spans="1:13" x14ac:dyDescent="0.25">
      <c r="A515" s="17" t="s">
        <v>51</v>
      </c>
      <c r="B515" s="4" t="s">
        <v>121</v>
      </c>
      <c r="C515" s="4" t="s">
        <v>122</v>
      </c>
      <c r="D515" s="18" t="s">
        <v>123</v>
      </c>
      <c r="E515" s="7">
        <v>8</v>
      </c>
      <c r="F515" s="7">
        <v>21.622531523999999</v>
      </c>
      <c r="G515" s="7">
        <v>172.98025219199999</v>
      </c>
      <c r="J515" s="7">
        <v>0.56000000000000005</v>
      </c>
      <c r="K515" s="7">
        <v>4.4800000000000004</v>
      </c>
      <c r="L515" s="7">
        <v>22.182531524000002</v>
      </c>
      <c r="M515" s="7">
        <v>177.46025219200001</v>
      </c>
    </row>
    <row r="516" spans="1:13" x14ac:dyDescent="0.25">
      <c r="A516" s="17" t="s">
        <v>51</v>
      </c>
      <c r="B516" s="4" t="s">
        <v>147</v>
      </c>
      <c r="C516" s="4" t="s">
        <v>148</v>
      </c>
      <c r="D516" s="18" t="s">
        <v>103</v>
      </c>
      <c r="E516" s="7">
        <v>1</v>
      </c>
      <c r="F516" s="7">
        <v>13.036749954999999</v>
      </c>
      <c r="G516" s="7">
        <v>13.036749954999999</v>
      </c>
      <c r="H516" s="7">
        <v>7.6703200000000002</v>
      </c>
      <c r="I516" s="7">
        <v>7.6703200000000002</v>
      </c>
      <c r="J516" s="7">
        <v>0.22</v>
      </c>
      <c r="K516" s="7">
        <v>0.22</v>
      </c>
      <c r="L516" s="7">
        <v>20.927069955</v>
      </c>
      <c r="M516" s="7">
        <v>20.927069955</v>
      </c>
    </row>
    <row r="517" spans="1:13" x14ac:dyDescent="0.25">
      <c r="A517" s="17" t="s">
        <v>51</v>
      </c>
      <c r="B517" s="4" t="s">
        <v>866</v>
      </c>
      <c r="C517" s="4" t="s">
        <v>867</v>
      </c>
      <c r="D517" s="18" t="s">
        <v>118</v>
      </c>
      <c r="E517" s="7">
        <v>2</v>
      </c>
      <c r="F517" s="7">
        <v>14.575501108999999</v>
      </c>
      <c r="G517" s="7">
        <v>29.151002217999999</v>
      </c>
      <c r="H517" s="7">
        <v>1</v>
      </c>
      <c r="I517" s="7">
        <v>2</v>
      </c>
      <c r="J517" s="7">
        <v>0.02</v>
      </c>
      <c r="K517" s="7">
        <v>0.04</v>
      </c>
      <c r="L517" s="7">
        <v>15.595501109000001</v>
      </c>
      <c r="M517" s="7">
        <v>31.191002218000001</v>
      </c>
    </row>
    <row r="518" spans="1:13" x14ac:dyDescent="0.25">
      <c r="A518" s="17" t="s">
        <v>51</v>
      </c>
      <c r="B518" s="4" t="s">
        <v>114</v>
      </c>
      <c r="C518" s="4" t="s">
        <v>115</v>
      </c>
      <c r="D518" s="18" t="s">
        <v>113</v>
      </c>
      <c r="E518" s="7">
        <v>2</v>
      </c>
      <c r="F518" s="7">
        <v>9.891</v>
      </c>
      <c r="G518" s="7">
        <v>19.782</v>
      </c>
      <c r="L518" s="7">
        <v>9.891</v>
      </c>
      <c r="M518" s="7">
        <v>19.782</v>
      </c>
    </row>
    <row r="519" spans="1:13" x14ac:dyDescent="0.25">
      <c r="A519" s="17" t="s">
        <v>51</v>
      </c>
      <c r="B519" s="4" t="s">
        <v>285</v>
      </c>
      <c r="C519" s="4" t="s">
        <v>285</v>
      </c>
      <c r="D519" s="18" t="s">
        <v>286</v>
      </c>
      <c r="E519" s="7">
        <v>2</v>
      </c>
      <c r="H519" s="7">
        <v>8.51</v>
      </c>
      <c r="I519" s="7">
        <v>17.02</v>
      </c>
      <c r="L519" s="7">
        <v>8.51</v>
      </c>
      <c r="M519" s="7">
        <v>17.02</v>
      </c>
    </row>
    <row r="520" spans="1:13" x14ac:dyDescent="0.25">
      <c r="A520" s="17" t="s">
        <v>51</v>
      </c>
      <c r="B520" s="4" t="s">
        <v>461</v>
      </c>
      <c r="C520" s="4" t="s">
        <v>461</v>
      </c>
      <c r="D520" s="18" t="s">
        <v>462</v>
      </c>
      <c r="E520" s="7">
        <v>6</v>
      </c>
      <c r="H520" s="7">
        <v>5.34</v>
      </c>
      <c r="I520" s="7">
        <v>32.04</v>
      </c>
      <c r="L520" s="7">
        <v>5.34</v>
      </c>
      <c r="M520" s="7">
        <v>32.04</v>
      </c>
    </row>
    <row r="521" spans="1:13" x14ac:dyDescent="0.25">
      <c r="A521" s="17" t="s">
        <v>51</v>
      </c>
      <c r="B521" s="4" t="s">
        <v>868</v>
      </c>
      <c r="C521" s="4" t="s">
        <v>869</v>
      </c>
      <c r="D521" s="18" t="s">
        <v>870</v>
      </c>
      <c r="E521" s="7">
        <v>18</v>
      </c>
      <c r="F521" s="7">
        <v>1.4708798000000001</v>
      </c>
      <c r="G521" s="7">
        <v>26.475836399999999</v>
      </c>
      <c r="L521" s="7">
        <v>1.4708798000000001</v>
      </c>
      <c r="M521" s="7">
        <v>26.475836399999999</v>
      </c>
    </row>
    <row r="522" spans="1:13" x14ac:dyDescent="0.25">
      <c r="A522" s="17" t="s">
        <v>51</v>
      </c>
      <c r="B522" s="4" t="s">
        <v>119</v>
      </c>
      <c r="C522" s="4" t="s">
        <v>119</v>
      </c>
      <c r="D522" s="18" t="s">
        <v>120</v>
      </c>
      <c r="E522" s="7">
        <v>2</v>
      </c>
      <c r="H522" s="7">
        <v>0.89</v>
      </c>
      <c r="I522" s="7">
        <v>1.78</v>
      </c>
      <c r="L522" s="7">
        <v>0.89</v>
      </c>
      <c r="M522" s="7">
        <v>1.78</v>
      </c>
    </row>
    <row r="523" spans="1:13" x14ac:dyDescent="0.25">
      <c r="A523" s="17" t="s">
        <v>51</v>
      </c>
      <c r="B523" s="4" t="s">
        <v>864</v>
      </c>
      <c r="C523" s="4" t="s">
        <v>864</v>
      </c>
      <c r="D523" s="18" t="s">
        <v>865</v>
      </c>
      <c r="E523" s="7">
        <v>6</v>
      </c>
      <c r="H523" s="7">
        <v>0</v>
      </c>
      <c r="I523" s="7">
        <v>0</v>
      </c>
      <c r="L523" s="7">
        <v>0</v>
      </c>
      <c r="M523" s="7">
        <f>L523*E523</f>
        <v>0</v>
      </c>
    </row>
    <row r="524" spans="1:13" x14ac:dyDescent="0.25">
      <c r="A524" s="17" t="s">
        <v>51</v>
      </c>
      <c r="B524" s="4" t="s">
        <v>871</v>
      </c>
      <c r="C524" s="4" t="s">
        <v>871</v>
      </c>
      <c r="D524" s="18" t="s">
        <v>872</v>
      </c>
      <c r="E524" s="7">
        <v>2</v>
      </c>
      <c r="H524" s="7">
        <v>0</v>
      </c>
      <c r="I524" s="7">
        <v>0</v>
      </c>
      <c r="L524" s="7">
        <v>0</v>
      </c>
      <c r="M524" s="7">
        <f>L524*E524</f>
        <v>0</v>
      </c>
    </row>
    <row r="525" spans="1:13" x14ac:dyDescent="0.25">
      <c r="A525" s="17" t="s">
        <v>51</v>
      </c>
      <c r="B525" s="4" t="s">
        <v>873</v>
      </c>
      <c r="C525" s="4" t="s">
        <v>873</v>
      </c>
      <c r="D525" s="18" t="s">
        <v>874</v>
      </c>
      <c r="E525" s="7">
        <v>6</v>
      </c>
      <c r="H525" s="7">
        <v>0</v>
      </c>
      <c r="I525" s="7">
        <v>0</v>
      </c>
      <c r="L525" s="7">
        <v>0</v>
      </c>
      <c r="M525" s="7">
        <f>L525*E525</f>
        <v>0</v>
      </c>
    </row>
    <row r="526" spans="1:13" x14ac:dyDescent="0.25">
      <c r="A526" s="17" t="s">
        <v>52</v>
      </c>
      <c r="B526" s="4" t="s">
        <v>628</v>
      </c>
      <c r="C526" s="4" t="s">
        <v>628</v>
      </c>
      <c r="D526" s="18" t="s">
        <v>629</v>
      </c>
      <c r="E526" s="7">
        <v>4</v>
      </c>
      <c r="H526" s="7">
        <v>2860</v>
      </c>
      <c r="I526" s="7">
        <v>11440</v>
      </c>
      <c r="L526" s="7">
        <v>2860</v>
      </c>
      <c r="M526" s="7">
        <v>11440</v>
      </c>
    </row>
    <row r="527" spans="1:13" x14ac:dyDescent="0.25">
      <c r="A527" s="17" t="s">
        <v>52</v>
      </c>
      <c r="B527" s="4" t="s">
        <v>452</v>
      </c>
      <c r="C527" s="4" t="s">
        <v>452</v>
      </c>
      <c r="D527" s="18" t="s">
        <v>453</v>
      </c>
      <c r="E527" s="7">
        <v>4</v>
      </c>
      <c r="H527" s="7">
        <v>2520.6</v>
      </c>
      <c r="I527" s="7">
        <v>10082.4</v>
      </c>
      <c r="L527" s="7">
        <v>2520.6</v>
      </c>
      <c r="M527" s="7">
        <v>10082.4</v>
      </c>
    </row>
    <row r="528" spans="1:13" x14ac:dyDescent="0.25">
      <c r="A528" s="17" t="s">
        <v>52</v>
      </c>
      <c r="B528" s="4" t="s">
        <v>191</v>
      </c>
      <c r="C528" s="4" t="s">
        <v>191</v>
      </c>
      <c r="D528" s="18" t="s">
        <v>763</v>
      </c>
      <c r="E528" s="7">
        <v>2</v>
      </c>
      <c r="H528" s="7">
        <v>1850.8</v>
      </c>
      <c r="I528" s="7">
        <v>3701.6</v>
      </c>
      <c r="L528" s="7">
        <v>1850.8</v>
      </c>
      <c r="M528" s="7">
        <v>3701.6</v>
      </c>
    </row>
    <row r="529" spans="1:13" x14ac:dyDescent="0.25">
      <c r="A529" s="17" t="s">
        <v>52</v>
      </c>
      <c r="B529" s="4" t="s">
        <v>381</v>
      </c>
      <c r="C529" s="4" t="s">
        <v>381</v>
      </c>
      <c r="D529" s="18" t="s">
        <v>382</v>
      </c>
      <c r="E529" s="7">
        <v>2</v>
      </c>
      <c r="H529" s="7">
        <v>0</v>
      </c>
      <c r="I529" s="7">
        <v>0</v>
      </c>
      <c r="L529" s="7">
        <v>1500</v>
      </c>
      <c r="M529" s="7">
        <f>Таблица3[[#This Row],[Цена изд]]*Таблица3[[#This Row],[к-во]]</f>
        <v>3000</v>
      </c>
    </row>
    <row r="530" spans="1:13" x14ac:dyDescent="0.25">
      <c r="A530" s="17" t="s">
        <v>52</v>
      </c>
      <c r="B530" s="4" t="s">
        <v>466</v>
      </c>
      <c r="C530" s="4" t="s">
        <v>466</v>
      </c>
      <c r="D530" s="18" t="s">
        <v>467</v>
      </c>
      <c r="E530" s="7">
        <v>2</v>
      </c>
      <c r="H530" s="7">
        <v>1097.46</v>
      </c>
      <c r="I530" s="7">
        <v>2194.92</v>
      </c>
      <c r="L530" s="7">
        <v>1097.46</v>
      </c>
      <c r="M530" s="7">
        <v>2194.92</v>
      </c>
    </row>
    <row r="531" spans="1:13" x14ac:dyDescent="0.25">
      <c r="A531" s="17" t="s">
        <v>52</v>
      </c>
      <c r="B531" s="4" t="s">
        <v>144</v>
      </c>
      <c r="C531" s="4" t="s">
        <v>145</v>
      </c>
      <c r="D531" s="18" t="s">
        <v>146</v>
      </c>
      <c r="E531" s="7">
        <v>4</v>
      </c>
      <c r="F531" s="7">
        <v>837.65828485500003</v>
      </c>
      <c r="G531" s="7">
        <v>3350.6331394200001</v>
      </c>
      <c r="H531" s="7">
        <v>106.84894</v>
      </c>
      <c r="I531" s="7">
        <v>427.39576</v>
      </c>
      <c r="J531" s="7">
        <v>19.739999999999998</v>
      </c>
      <c r="K531" s="7">
        <v>78.959999999999994</v>
      </c>
      <c r="L531" s="7">
        <v>964.24722485499899</v>
      </c>
      <c r="M531" s="7">
        <v>3856.9888994200001</v>
      </c>
    </row>
    <row r="532" spans="1:13" x14ac:dyDescent="0.25">
      <c r="A532" s="17" t="s">
        <v>52</v>
      </c>
      <c r="B532" s="4" t="s">
        <v>633</v>
      </c>
      <c r="C532" s="4" t="s">
        <v>633</v>
      </c>
      <c r="D532" s="18" t="s">
        <v>634</v>
      </c>
      <c r="E532" s="7">
        <v>2</v>
      </c>
      <c r="H532" s="7">
        <v>920</v>
      </c>
      <c r="I532" s="7">
        <v>1840</v>
      </c>
      <c r="L532" s="7">
        <v>920</v>
      </c>
      <c r="M532" s="7">
        <v>1840</v>
      </c>
    </row>
    <row r="533" spans="1:13" x14ac:dyDescent="0.25">
      <c r="A533" s="17" t="s">
        <v>52</v>
      </c>
      <c r="B533" s="4" t="s">
        <v>648</v>
      </c>
      <c r="C533" s="4" t="s">
        <v>648</v>
      </c>
      <c r="D533" s="18" t="s">
        <v>649</v>
      </c>
      <c r="E533" s="7">
        <v>2</v>
      </c>
      <c r="H533" s="7">
        <v>890</v>
      </c>
      <c r="I533" s="7">
        <v>1780</v>
      </c>
      <c r="L533" s="7">
        <v>890</v>
      </c>
      <c r="M533" s="7">
        <v>1780</v>
      </c>
    </row>
    <row r="534" spans="1:13" x14ac:dyDescent="0.25">
      <c r="A534" s="17" t="s">
        <v>52</v>
      </c>
      <c r="B534" s="4" t="s">
        <v>191</v>
      </c>
      <c r="C534" s="4" t="s">
        <v>191</v>
      </c>
      <c r="D534" s="18" t="s">
        <v>807</v>
      </c>
      <c r="E534" s="7">
        <v>1</v>
      </c>
      <c r="H534" s="7">
        <v>0</v>
      </c>
      <c r="I534" s="7">
        <v>0</v>
      </c>
      <c r="L534" s="7">
        <v>840</v>
      </c>
      <c r="M534" s="7">
        <f>Таблица3[[#This Row],[Цена изд]]*Таблица3[[#This Row],[к-во]]</f>
        <v>840</v>
      </c>
    </row>
    <row r="535" spans="1:13" x14ac:dyDescent="0.25">
      <c r="A535" s="17" t="s">
        <v>52</v>
      </c>
      <c r="B535" s="4" t="s">
        <v>141</v>
      </c>
      <c r="C535" s="4" t="s">
        <v>142</v>
      </c>
      <c r="D535" s="18" t="s">
        <v>143</v>
      </c>
      <c r="E535" s="7">
        <v>5</v>
      </c>
      <c r="F535" s="7">
        <v>669.42990092000002</v>
      </c>
      <c r="G535" s="7">
        <v>3347.1495046</v>
      </c>
      <c r="H535" s="7">
        <v>134.91489000000001</v>
      </c>
      <c r="I535" s="7">
        <v>674.57444999999996</v>
      </c>
      <c r="J535" s="7">
        <v>13.19</v>
      </c>
      <c r="K535" s="7">
        <v>65.95</v>
      </c>
      <c r="L535" s="7">
        <v>817.53479091999998</v>
      </c>
      <c r="M535" s="7">
        <v>4087.6739545999999</v>
      </c>
    </row>
    <row r="536" spans="1:13" x14ac:dyDescent="0.25">
      <c r="A536" s="17" t="s">
        <v>52</v>
      </c>
      <c r="B536" s="4" t="s">
        <v>191</v>
      </c>
      <c r="C536" s="4" t="s">
        <v>191</v>
      </c>
      <c r="D536" s="18" t="s">
        <v>808</v>
      </c>
      <c r="E536" s="7">
        <v>12</v>
      </c>
      <c r="H536" s="7">
        <v>0</v>
      </c>
      <c r="I536" s="7">
        <v>0</v>
      </c>
      <c r="L536" s="7">
        <v>508</v>
      </c>
      <c r="M536" s="7">
        <f>Таблица3[[#This Row],[Цена изд]]*Таблица3[[#This Row],[к-во]]</f>
        <v>6096</v>
      </c>
    </row>
    <row r="537" spans="1:13" x14ac:dyDescent="0.25">
      <c r="A537" s="17" t="s">
        <v>52</v>
      </c>
      <c r="B537" s="4" t="s">
        <v>772</v>
      </c>
      <c r="C537" s="4" t="s">
        <v>773</v>
      </c>
      <c r="D537" s="18" t="s">
        <v>110</v>
      </c>
      <c r="E537" s="7">
        <v>2</v>
      </c>
      <c r="F537" s="7">
        <v>38.614489859999999</v>
      </c>
      <c r="G537" s="7">
        <v>77.228979719999998</v>
      </c>
      <c r="H537" s="7">
        <v>453.47937999999999</v>
      </c>
      <c r="I537" s="7">
        <v>906.95875999999998</v>
      </c>
      <c r="J537" s="7">
        <v>1.4</v>
      </c>
      <c r="K537" s="7">
        <v>2.8</v>
      </c>
      <c r="L537" s="7">
        <v>493.49386986000002</v>
      </c>
      <c r="M537" s="7">
        <v>986.98773972000004</v>
      </c>
    </row>
    <row r="538" spans="1:13" x14ac:dyDescent="0.25">
      <c r="A538" s="19" t="s">
        <v>52</v>
      </c>
      <c r="B538" s="4" t="s">
        <v>768</v>
      </c>
      <c r="C538" s="4" t="s">
        <v>768</v>
      </c>
      <c r="D538" s="18" t="s">
        <v>769</v>
      </c>
      <c r="E538" s="7">
        <v>6</v>
      </c>
      <c r="H538" s="7">
        <v>327.86</v>
      </c>
      <c r="I538" s="7">
        <v>1967.16</v>
      </c>
      <c r="L538" s="7">
        <v>327.86</v>
      </c>
      <c r="M538" s="7">
        <v>1967.16</v>
      </c>
    </row>
    <row r="539" spans="1:13" x14ac:dyDescent="0.25">
      <c r="A539" s="19" t="s">
        <v>52</v>
      </c>
      <c r="B539" s="4" t="s">
        <v>774</v>
      </c>
      <c r="C539" s="4" t="s">
        <v>775</v>
      </c>
      <c r="D539" s="18" t="s">
        <v>344</v>
      </c>
      <c r="E539" s="7">
        <v>2</v>
      </c>
      <c r="F539" s="7">
        <v>172.10443785699999</v>
      </c>
      <c r="G539" s="7">
        <v>344.20887571399999</v>
      </c>
      <c r="H539" s="7">
        <v>150.90454</v>
      </c>
      <c r="I539" s="7">
        <v>301.80907999999999</v>
      </c>
      <c r="J539" s="7">
        <v>0.38</v>
      </c>
      <c r="K539" s="7">
        <v>0.76</v>
      </c>
      <c r="L539" s="7">
        <v>323.38897785699999</v>
      </c>
      <c r="M539" s="7">
        <v>646.77795571399997</v>
      </c>
    </row>
    <row r="540" spans="1:13" x14ac:dyDescent="0.25">
      <c r="A540" s="19" t="s">
        <v>52</v>
      </c>
      <c r="B540" s="4" t="s">
        <v>200</v>
      </c>
      <c r="C540" s="4" t="s">
        <v>200</v>
      </c>
      <c r="D540" s="18" t="s">
        <v>201</v>
      </c>
      <c r="E540" s="7">
        <v>4</v>
      </c>
      <c r="H540" s="7">
        <v>273.77999999999997</v>
      </c>
      <c r="I540" s="7">
        <v>1095.1199999999999</v>
      </c>
      <c r="L540" s="7">
        <v>273.77999999999997</v>
      </c>
      <c r="M540" s="7">
        <v>1095.1199999999999</v>
      </c>
    </row>
    <row r="541" spans="1:13" x14ac:dyDescent="0.25">
      <c r="A541" s="19" t="s">
        <v>52</v>
      </c>
      <c r="B541" s="4" t="s">
        <v>764</v>
      </c>
      <c r="C541" s="4" t="s">
        <v>765</v>
      </c>
      <c r="D541" s="18" t="s">
        <v>157</v>
      </c>
      <c r="E541" s="7">
        <v>9</v>
      </c>
      <c r="F541" s="7">
        <v>147.21467953199999</v>
      </c>
      <c r="G541" s="7">
        <v>1324.9321157879999</v>
      </c>
      <c r="H541" s="7">
        <v>120.31453999999999</v>
      </c>
      <c r="I541" s="7">
        <v>1082.83086</v>
      </c>
      <c r="J541" s="7">
        <v>0.26</v>
      </c>
      <c r="K541" s="7">
        <v>2.34</v>
      </c>
      <c r="L541" s="7">
        <v>267.789219532</v>
      </c>
      <c r="M541" s="7">
        <v>2410.1029757880001</v>
      </c>
    </row>
    <row r="542" spans="1:13" x14ac:dyDescent="0.25">
      <c r="A542" s="19" t="s">
        <v>52</v>
      </c>
      <c r="B542" s="4" t="s">
        <v>776</v>
      </c>
      <c r="C542" s="4" t="s">
        <v>777</v>
      </c>
      <c r="D542" s="18" t="s">
        <v>778</v>
      </c>
      <c r="E542" s="7">
        <v>1</v>
      </c>
      <c r="F542" s="7">
        <v>202.108362035</v>
      </c>
      <c r="G542" s="7">
        <v>202.108362035</v>
      </c>
      <c r="H542" s="7">
        <v>53.769080000000002</v>
      </c>
      <c r="I542" s="7">
        <v>53.769080000000002</v>
      </c>
      <c r="J542" s="7">
        <v>0.52</v>
      </c>
      <c r="K542" s="7">
        <v>0.52</v>
      </c>
      <c r="L542" s="7">
        <v>256.39744203499998</v>
      </c>
      <c r="M542" s="7">
        <v>256.39744203499998</v>
      </c>
    </row>
    <row r="543" spans="1:13" x14ac:dyDescent="0.25">
      <c r="A543" s="19" t="s">
        <v>52</v>
      </c>
      <c r="B543" s="4" t="s">
        <v>289</v>
      </c>
      <c r="C543" s="4" t="s">
        <v>290</v>
      </c>
      <c r="D543" s="18" t="s">
        <v>291</v>
      </c>
      <c r="E543" s="7">
        <v>2</v>
      </c>
      <c r="F543" s="7">
        <v>178.52492599999999</v>
      </c>
      <c r="G543" s="7">
        <v>357.04985199999999</v>
      </c>
      <c r="H543" s="7">
        <v>53.769080000000002</v>
      </c>
      <c r="I543" s="7">
        <v>107.53816</v>
      </c>
      <c r="J543" s="7">
        <v>0.46</v>
      </c>
      <c r="K543" s="7">
        <v>0.92</v>
      </c>
      <c r="L543" s="7">
        <v>232.754006</v>
      </c>
      <c r="M543" s="7">
        <v>465.50801200000001</v>
      </c>
    </row>
    <row r="544" spans="1:13" x14ac:dyDescent="0.25">
      <c r="A544" s="34" t="s">
        <v>52</v>
      </c>
      <c r="B544" s="4" t="s">
        <v>191</v>
      </c>
      <c r="C544" s="4" t="s">
        <v>191</v>
      </c>
      <c r="D544" s="18" t="s">
        <v>802</v>
      </c>
      <c r="E544" s="7">
        <v>9</v>
      </c>
      <c r="H544" s="7">
        <v>0</v>
      </c>
      <c r="I544" s="7">
        <v>0</v>
      </c>
      <c r="L544" s="7">
        <v>160.44999999999999</v>
      </c>
      <c r="M544" s="7">
        <f>Таблица3[[#This Row],[Цена изд]]*Таблица3[[#This Row],[к-во]]</f>
        <v>1444.05</v>
      </c>
    </row>
    <row r="545" spans="1:13" x14ac:dyDescent="0.25">
      <c r="A545" s="19" t="s">
        <v>52</v>
      </c>
      <c r="B545" s="4" t="s">
        <v>779</v>
      </c>
      <c r="C545" s="4" t="s">
        <v>780</v>
      </c>
      <c r="D545" s="18" t="s">
        <v>347</v>
      </c>
      <c r="E545" s="7">
        <v>2</v>
      </c>
      <c r="F545" s="7">
        <v>18.230750915000002</v>
      </c>
      <c r="G545" s="7">
        <v>36.461501830000003</v>
      </c>
      <c r="H545" s="7">
        <v>84.18</v>
      </c>
      <c r="I545" s="7">
        <v>168.36</v>
      </c>
      <c r="J545" s="7">
        <v>0.26</v>
      </c>
      <c r="K545" s="7">
        <v>0.52</v>
      </c>
      <c r="L545" s="7">
        <v>102.670750915</v>
      </c>
      <c r="M545" s="7">
        <v>205.34150183</v>
      </c>
    </row>
    <row r="546" spans="1:13" x14ac:dyDescent="0.25">
      <c r="A546" s="19" t="s">
        <v>52</v>
      </c>
      <c r="B546" s="4" t="s">
        <v>805</v>
      </c>
      <c r="C546" s="4" t="s">
        <v>805</v>
      </c>
      <c r="D546" s="18" t="s">
        <v>806</v>
      </c>
      <c r="E546" s="7">
        <v>6</v>
      </c>
      <c r="H546" s="7">
        <v>0</v>
      </c>
      <c r="I546" s="7">
        <v>0</v>
      </c>
      <c r="L546" s="7">
        <v>92</v>
      </c>
      <c r="M546" s="7">
        <f>Таблица3[[#This Row],[Цена изд]]*Таблица3[[#This Row],[к-во]]</f>
        <v>552</v>
      </c>
    </row>
    <row r="547" spans="1:13" x14ac:dyDescent="0.25">
      <c r="A547" s="19" t="s">
        <v>52</v>
      </c>
      <c r="B547" s="4" t="s">
        <v>167</v>
      </c>
      <c r="C547" s="4" t="s">
        <v>168</v>
      </c>
      <c r="D547" s="18" t="s">
        <v>113</v>
      </c>
      <c r="E547" s="7">
        <v>2</v>
      </c>
      <c r="F547" s="7">
        <v>67.909545984000005</v>
      </c>
      <c r="G547" s="7">
        <v>135.81909196800001</v>
      </c>
      <c r="H547" s="7">
        <v>3.84</v>
      </c>
      <c r="I547" s="7">
        <v>7.68</v>
      </c>
      <c r="L547" s="7">
        <v>71.749545983999994</v>
      </c>
      <c r="M547" s="7">
        <v>143.49909196799999</v>
      </c>
    </row>
    <row r="548" spans="1:13" x14ac:dyDescent="0.25">
      <c r="A548" s="19" t="s">
        <v>52</v>
      </c>
      <c r="B548" s="4" t="s">
        <v>193</v>
      </c>
      <c r="C548" s="4" t="s">
        <v>193</v>
      </c>
      <c r="D548" s="18" t="s">
        <v>194</v>
      </c>
      <c r="E548" s="7">
        <v>4</v>
      </c>
      <c r="H548" s="7">
        <v>68.489999999999995</v>
      </c>
      <c r="I548" s="7">
        <v>273.95999999999998</v>
      </c>
      <c r="L548" s="7">
        <v>68.489999999999995</v>
      </c>
      <c r="M548" s="7">
        <v>273.95999999999998</v>
      </c>
    </row>
    <row r="549" spans="1:13" x14ac:dyDescent="0.25">
      <c r="A549" s="19" t="s">
        <v>52</v>
      </c>
      <c r="B549" s="4" t="s">
        <v>793</v>
      </c>
      <c r="C549" s="4" t="s">
        <v>794</v>
      </c>
      <c r="D549" s="18" t="s">
        <v>347</v>
      </c>
      <c r="E549" s="7">
        <v>1</v>
      </c>
      <c r="F549" s="7">
        <v>17.040669664999999</v>
      </c>
      <c r="G549" s="7">
        <v>17.040669664999999</v>
      </c>
      <c r="H549" s="7">
        <v>29.08</v>
      </c>
      <c r="I549" s="7">
        <v>29.08</v>
      </c>
      <c r="J549" s="7">
        <v>0.22</v>
      </c>
      <c r="K549" s="7">
        <v>0.22</v>
      </c>
      <c r="L549" s="7">
        <v>46.340669665</v>
      </c>
      <c r="M549" s="7">
        <v>46.340669665</v>
      </c>
    </row>
    <row r="550" spans="1:13" x14ac:dyDescent="0.25">
      <c r="A550" s="26" t="s">
        <v>52</v>
      </c>
      <c r="B550" s="4" t="s">
        <v>169</v>
      </c>
      <c r="C550" s="4" t="s">
        <v>170</v>
      </c>
      <c r="D550" s="18" t="s">
        <v>171</v>
      </c>
      <c r="E550" s="7">
        <v>2</v>
      </c>
      <c r="F550" s="7">
        <v>42.182568840000002</v>
      </c>
      <c r="G550" s="7">
        <v>84.365137680000004</v>
      </c>
      <c r="J550" s="7">
        <v>0.02</v>
      </c>
      <c r="K550" s="7">
        <v>0.04</v>
      </c>
      <c r="L550" s="7">
        <v>42.202568839999998</v>
      </c>
      <c r="M550" s="7">
        <v>84.405137679999996</v>
      </c>
    </row>
    <row r="551" spans="1:13" x14ac:dyDescent="0.25">
      <c r="A551" s="19" t="s">
        <v>52</v>
      </c>
      <c r="B551" s="4" t="s">
        <v>791</v>
      </c>
      <c r="C551" s="4" t="s">
        <v>791</v>
      </c>
      <c r="D551" s="18" t="s">
        <v>792</v>
      </c>
      <c r="E551" s="7">
        <v>2</v>
      </c>
      <c r="H551" s="7">
        <v>35.39</v>
      </c>
      <c r="I551" s="7">
        <v>70.78</v>
      </c>
      <c r="L551" s="7">
        <v>35.39</v>
      </c>
      <c r="M551" s="7">
        <v>70.78</v>
      </c>
    </row>
    <row r="552" spans="1:13" x14ac:dyDescent="0.25">
      <c r="A552" s="19" t="s">
        <v>52</v>
      </c>
      <c r="B552" s="4" t="s">
        <v>798</v>
      </c>
      <c r="C552" s="4" t="s">
        <v>799</v>
      </c>
      <c r="D552" s="18" t="s">
        <v>797</v>
      </c>
      <c r="E552" s="7">
        <v>1</v>
      </c>
      <c r="F552" s="7">
        <v>16.539785544000001</v>
      </c>
      <c r="G552" s="7">
        <v>16.539785544000001</v>
      </c>
      <c r="H552" s="7">
        <v>17.309999999999999</v>
      </c>
      <c r="I552" s="7">
        <v>17.309999999999999</v>
      </c>
      <c r="J552" s="7">
        <v>1.47</v>
      </c>
      <c r="K552" s="7">
        <v>1.47</v>
      </c>
      <c r="L552" s="7">
        <v>35.319785543999998</v>
      </c>
      <c r="M552" s="7">
        <v>35.319785543999998</v>
      </c>
    </row>
    <row r="553" spans="1:13" x14ac:dyDescent="0.25">
      <c r="A553" s="26" t="s">
        <v>52</v>
      </c>
      <c r="B553" s="4" t="s">
        <v>262</v>
      </c>
      <c r="C553" s="4" t="s">
        <v>262</v>
      </c>
      <c r="D553" s="18" t="s">
        <v>263</v>
      </c>
      <c r="E553" s="7">
        <v>2</v>
      </c>
      <c r="H553" s="7">
        <v>34.72</v>
      </c>
      <c r="I553" s="7">
        <v>69.44</v>
      </c>
      <c r="L553" s="7">
        <v>34.72</v>
      </c>
      <c r="M553" s="7">
        <v>69.44</v>
      </c>
    </row>
    <row r="554" spans="1:13" x14ac:dyDescent="0.25">
      <c r="A554" s="19" t="s">
        <v>52</v>
      </c>
      <c r="B554" s="4" t="s">
        <v>202</v>
      </c>
      <c r="C554" s="4" t="s">
        <v>202</v>
      </c>
      <c r="D554" s="18" t="s">
        <v>203</v>
      </c>
      <c r="E554" s="7">
        <v>2</v>
      </c>
      <c r="H554" s="7">
        <v>30.97</v>
      </c>
      <c r="I554" s="7">
        <v>61.94</v>
      </c>
      <c r="L554" s="7">
        <v>30.97</v>
      </c>
      <c r="M554" s="7">
        <v>61.94</v>
      </c>
    </row>
    <row r="555" spans="1:13" x14ac:dyDescent="0.25">
      <c r="A555" s="19" t="s">
        <v>52</v>
      </c>
      <c r="B555" s="4" t="s">
        <v>175</v>
      </c>
      <c r="C555" s="4" t="s">
        <v>176</v>
      </c>
      <c r="D555" s="18" t="s">
        <v>174</v>
      </c>
      <c r="E555" s="7">
        <v>9</v>
      </c>
      <c r="F555" s="7">
        <v>30.146982036000001</v>
      </c>
      <c r="G555" s="7">
        <v>271.32283832399997</v>
      </c>
      <c r="J555" s="7">
        <v>0.56000000000000005</v>
      </c>
      <c r="K555" s="7">
        <v>5.04</v>
      </c>
      <c r="L555" s="7">
        <v>30.706982035999999</v>
      </c>
      <c r="M555" s="7">
        <v>276.36283832399999</v>
      </c>
    </row>
    <row r="556" spans="1:13" x14ac:dyDescent="0.25">
      <c r="A556" s="19" t="s">
        <v>52</v>
      </c>
      <c r="B556" s="4" t="s">
        <v>591</v>
      </c>
      <c r="C556" s="4" t="s">
        <v>591</v>
      </c>
      <c r="D556" s="18" t="s">
        <v>592</v>
      </c>
      <c r="E556" s="7">
        <v>2</v>
      </c>
      <c r="H556" s="7">
        <v>30.12</v>
      </c>
      <c r="I556" s="7">
        <v>60.24</v>
      </c>
      <c r="L556" s="7">
        <v>30.12</v>
      </c>
      <c r="M556" s="7">
        <v>60.24</v>
      </c>
    </row>
    <row r="557" spans="1:13" x14ac:dyDescent="0.25">
      <c r="A557" s="19" t="s">
        <v>52</v>
      </c>
      <c r="B557" s="4" t="s">
        <v>256</v>
      </c>
      <c r="C557" s="4" t="s">
        <v>256</v>
      </c>
      <c r="D557" s="18" t="s">
        <v>257</v>
      </c>
      <c r="E557" s="7">
        <v>1</v>
      </c>
      <c r="H557" s="7">
        <v>29.08</v>
      </c>
      <c r="I557" s="7">
        <v>29.08</v>
      </c>
      <c r="L557" s="7">
        <v>29.08</v>
      </c>
      <c r="M557" s="7">
        <v>29.08</v>
      </c>
    </row>
    <row r="558" spans="1:13" x14ac:dyDescent="0.25">
      <c r="A558" s="19" t="s">
        <v>52</v>
      </c>
      <c r="B558" s="4" t="s">
        <v>296</v>
      </c>
      <c r="C558" s="4" t="s">
        <v>296</v>
      </c>
      <c r="D558" s="18" t="s">
        <v>297</v>
      </c>
      <c r="E558" s="7">
        <v>18</v>
      </c>
      <c r="H558" s="7">
        <v>28.32</v>
      </c>
      <c r="I558" s="7">
        <v>509.76</v>
      </c>
      <c r="L558" s="7">
        <v>28.32</v>
      </c>
      <c r="M558" s="7">
        <v>509.76</v>
      </c>
    </row>
    <row r="559" spans="1:13" x14ac:dyDescent="0.25">
      <c r="A559" s="19" t="s">
        <v>52</v>
      </c>
      <c r="B559" s="4" t="s">
        <v>222</v>
      </c>
      <c r="C559" s="4" t="s">
        <v>222</v>
      </c>
      <c r="D559" s="18" t="s">
        <v>223</v>
      </c>
      <c r="E559" s="7">
        <v>4</v>
      </c>
      <c r="H559" s="7">
        <v>24.44</v>
      </c>
      <c r="I559" s="7">
        <v>97.76</v>
      </c>
      <c r="L559" s="7">
        <v>24.44</v>
      </c>
      <c r="M559" s="7">
        <v>97.76</v>
      </c>
    </row>
    <row r="560" spans="1:13" x14ac:dyDescent="0.25">
      <c r="A560" s="19" t="s">
        <v>52</v>
      </c>
      <c r="B560" s="4" t="s">
        <v>226</v>
      </c>
      <c r="C560" s="4" t="s">
        <v>226</v>
      </c>
      <c r="D560" s="18" t="s">
        <v>227</v>
      </c>
      <c r="E560" s="7">
        <v>10</v>
      </c>
      <c r="H560" s="7">
        <v>23.12</v>
      </c>
      <c r="I560" s="7">
        <v>231.2</v>
      </c>
      <c r="L560" s="7">
        <v>23.12</v>
      </c>
      <c r="M560" s="7">
        <v>231.2</v>
      </c>
    </row>
    <row r="561" spans="1:13" x14ac:dyDescent="0.25">
      <c r="A561" s="19" t="s">
        <v>52</v>
      </c>
      <c r="B561" s="4" t="s">
        <v>179</v>
      </c>
      <c r="C561" s="4" t="s">
        <v>179</v>
      </c>
      <c r="D561" s="18" t="s">
        <v>180</v>
      </c>
      <c r="E561" s="7">
        <v>27</v>
      </c>
      <c r="H561" s="7">
        <v>22.07</v>
      </c>
      <c r="I561" s="7">
        <v>595.89</v>
      </c>
      <c r="L561" s="7">
        <v>22.07</v>
      </c>
      <c r="M561" s="7">
        <v>595.89</v>
      </c>
    </row>
    <row r="562" spans="1:13" x14ac:dyDescent="0.25">
      <c r="A562" s="19" t="s">
        <v>52</v>
      </c>
      <c r="B562" s="4" t="s">
        <v>147</v>
      </c>
      <c r="C562" s="4" t="s">
        <v>148</v>
      </c>
      <c r="D562" s="18" t="s">
        <v>103</v>
      </c>
      <c r="E562" s="7">
        <v>9</v>
      </c>
      <c r="F562" s="7">
        <v>13.750699637</v>
      </c>
      <c r="G562" s="7">
        <v>123.756296733</v>
      </c>
      <c r="H562" s="7">
        <v>7.6725000000000003</v>
      </c>
      <c r="I562" s="7">
        <v>69.052499999999995</v>
      </c>
      <c r="J562" s="7">
        <v>0.22</v>
      </c>
      <c r="K562" s="7">
        <v>1.98</v>
      </c>
      <c r="L562" s="7">
        <v>21.643199636999999</v>
      </c>
      <c r="M562" s="7">
        <v>194.788796733</v>
      </c>
    </row>
    <row r="563" spans="1:13" x14ac:dyDescent="0.25">
      <c r="A563" s="19" t="s">
        <v>52</v>
      </c>
      <c r="B563" s="4" t="s">
        <v>270</v>
      </c>
      <c r="C563" s="4" t="s">
        <v>270</v>
      </c>
      <c r="D563" s="18" t="s">
        <v>271</v>
      </c>
      <c r="E563" s="7">
        <v>18</v>
      </c>
      <c r="H563" s="7">
        <v>21.52</v>
      </c>
      <c r="I563" s="7">
        <v>387.36</v>
      </c>
      <c r="L563" s="7">
        <v>21.52</v>
      </c>
      <c r="M563" s="7">
        <v>387.36</v>
      </c>
    </row>
    <row r="564" spans="1:13" x14ac:dyDescent="0.25">
      <c r="A564" s="19" t="s">
        <v>52</v>
      </c>
      <c r="B564" s="4" t="s">
        <v>795</v>
      </c>
      <c r="C564" s="4" t="s">
        <v>796</v>
      </c>
      <c r="D564" s="18" t="s">
        <v>797</v>
      </c>
      <c r="E564" s="7">
        <v>2</v>
      </c>
      <c r="F564" s="7">
        <v>16.135542010000002</v>
      </c>
      <c r="G564" s="7">
        <v>32.271084020000004</v>
      </c>
      <c r="H564" s="7">
        <v>1.5</v>
      </c>
      <c r="I564" s="7">
        <v>3</v>
      </c>
      <c r="J564" s="7">
        <v>1.45</v>
      </c>
      <c r="K564" s="7">
        <v>2.9</v>
      </c>
      <c r="L564" s="7">
        <v>19.085542010000001</v>
      </c>
      <c r="M564" s="7">
        <v>38.171084020000002</v>
      </c>
    </row>
    <row r="565" spans="1:13" x14ac:dyDescent="0.25">
      <c r="A565" s="19" t="s">
        <v>52</v>
      </c>
      <c r="B565" s="4" t="s">
        <v>230</v>
      </c>
      <c r="C565" s="4" t="s">
        <v>230</v>
      </c>
      <c r="D565" s="18" t="s">
        <v>231</v>
      </c>
      <c r="E565" s="7">
        <v>1</v>
      </c>
      <c r="H565" s="7">
        <v>18.93</v>
      </c>
      <c r="I565" s="7">
        <v>18.93</v>
      </c>
      <c r="L565" s="7">
        <v>18.93</v>
      </c>
      <c r="M565" s="7">
        <v>18.93</v>
      </c>
    </row>
    <row r="566" spans="1:13" x14ac:dyDescent="0.25">
      <c r="A566" s="20" t="s">
        <v>52</v>
      </c>
      <c r="B566" s="4" t="s">
        <v>165</v>
      </c>
      <c r="C566" s="4" t="s">
        <v>166</v>
      </c>
      <c r="D566" s="18" t="s">
        <v>113</v>
      </c>
      <c r="E566" s="7">
        <v>2</v>
      </c>
      <c r="F566" s="7">
        <v>13.656554743999999</v>
      </c>
      <c r="G566" s="7">
        <v>27.313109487999998</v>
      </c>
      <c r="H566" s="7">
        <v>1.44</v>
      </c>
      <c r="I566" s="7">
        <v>2.88</v>
      </c>
      <c r="L566" s="7">
        <v>15.096554744000001</v>
      </c>
      <c r="M566" s="7">
        <v>30.193109488000001</v>
      </c>
    </row>
    <row r="567" spans="1:13" x14ac:dyDescent="0.25">
      <c r="A567" s="20" t="s">
        <v>52</v>
      </c>
      <c r="B567" s="4" t="s">
        <v>783</v>
      </c>
      <c r="C567" s="4" t="s">
        <v>784</v>
      </c>
      <c r="D567" s="18" t="s">
        <v>160</v>
      </c>
      <c r="E567" s="7">
        <v>9</v>
      </c>
      <c r="F567" s="7">
        <v>13.019131908</v>
      </c>
      <c r="G567" s="7">
        <v>117.17218717199999</v>
      </c>
      <c r="H567" s="7">
        <v>1.6483000000000001</v>
      </c>
      <c r="I567" s="7">
        <v>14.8347</v>
      </c>
      <c r="J567" s="7">
        <v>0.22</v>
      </c>
      <c r="K567" s="7">
        <v>1.98</v>
      </c>
      <c r="L567" s="7">
        <v>14.887431908</v>
      </c>
      <c r="M567" s="7">
        <v>133.986887172</v>
      </c>
    </row>
    <row r="568" spans="1:13" x14ac:dyDescent="0.25">
      <c r="A568" s="20" t="s">
        <v>52</v>
      </c>
      <c r="B568" s="4" t="s">
        <v>800</v>
      </c>
      <c r="C568" s="4" t="s">
        <v>800</v>
      </c>
      <c r="D568" s="18" t="s">
        <v>801</v>
      </c>
      <c r="E568" s="7">
        <v>2</v>
      </c>
      <c r="H568" s="7">
        <v>14.73</v>
      </c>
      <c r="I568" s="7">
        <v>29.46</v>
      </c>
      <c r="L568" s="7">
        <v>14.73</v>
      </c>
      <c r="M568" s="7">
        <v>29.46</v>
      </c>
    </row>
    <row r="569" spans="1:13" x14ac:dyDescent="0.25">
      <c r="A569" s="20" t="s">
        <v>52</v>
      </c>
      <c r="B569" s="4" t="s">
        <v>220</v>
      </c>
      <c r="C569" s="4" t="s">
        <v>220</v>
      </c>
      <c r="D569" s="18" t="s">
        <v>221</v>
      </c>
      <c r="E569" s="7">
        <v>2</v>
      </c>
      <c r="H569" s="7">
        <v>13.89</v>
      </c>
      <c r="I569" s="7">
        <v>27.78</v>
      </c>
      <c r="L569" s="7">
        <v>13.89</v>
      </c>
      <c r="M569" s="7">
        <v>27.78</v>
      </c>
    </row>
    <row r="570" spans="1:13" x14ac:dyDescent="0.25">
      <c r="A570" s="20" t="s">
        <v>52</v>
      </c>
      <c r="B570" s="4" t="s">
        <v>785</v>
      </c>
      <c r="C570" s="4" t="s">
        <v>785</v>
      </c>
      <c r="D570" s="18" t="s">
        <v>786</v>
      </c>
      <c r="E570" s="7">
        <v>8.4700000000000006</v>
      </c>
      <c r="F570" s="7">
        <v>13.76</v>
      </c>
      <c r="G570" s="7">
        <v>116.5472</v>
      </c>
      <c r="L570" s="7">
        <v>13.76</v>
      </c>
      <c r="M570" s="7">
        <v>116.5472</v>
      </c>
    </row>
    <row r="571" spans="1:13" x14ac:dyDescent="0.25">
      <c r="A571" s="20" t="s">
        <v>52</v>
      </c>
      <c r="B571" s="4" t="s">
        <v>766</v>
      </c>
      <c r="C571" s="4" t="s">
        <v>766</v>
      </c>
      <c r="D571" s="18" t="s">
        <v>767</v>
      </c>
      <c r="E571" s="7">
        <v>175.26</v>
      </c>
      <c r="F571" s="7">
        <v>13.7</v>
      </c>
      <c r="G571" s="7">
        <v>2401.0619999999999</v>
      </c>
      <c r="L571" s="7">
        <v>13.7</v>
      </c>
      <c r="M571" s="7">
        <v>2401.0619999999999</v>
      </c>
    </row>
    <row r="572" spans="1:13" x14ac:dyDescent="0.25">
      <c r="A572" s="20" t="s">
        <v>52</v>
      </c>
      <c r="B572" s="4" t="s">
        <v>787</v>
      </c>
      <c r="C572" s="4" t="s">
        <v>787</v>
      </c>
      <c r="D572" s="18" t="s">
        <v>788</v>
      </c>
      <c r="E572" s="7">
        <v>7.63</v>
      </c>
      <c r="F572" s="7">
        <v>13.54</v>
      </c>
      <c r="G572" s="7">
        <v>103.31019999999999</v>
      </c>
      <c r="L572" s="7">
        <v>13.54</v>
      </c>
      <c r="M572" s="7">
        <v>103.31019999999999</v>
      </c>
    </row>
    <row r="573" spans="1:13" x14ac:dyDescent="0.25">
      <c r="A573" s="20" t="s">
        <v>52</v>
      </c>
      <c r="B573" s="4" t="s">
        <v>770</v>
      </c>
      <c r="C573" s="4" t="s">
        <v>770</v>
      </c>
      <c r="D573" s="18" t="s">
        <v>771</v>
      </c>
      <c r="E573" s="7">
        <v>100.24</v>
      </c>
      <c r="F573" s="7">
        <v>13.44</v>
      </c>
      <c r="G573" s="7">
        <v>1347.2256</v>
      </c>
      <c r="L573" s="7">
        <v>13.44</v>
      </c>
      <c r="M573" s="7">
        <v>1347.2256</v>
      </c>
    </row>
    <row r="574" spans="1:13" x14ac:dyDescent="0.25">
      <c r="A574" s="20" t="s">
        <v>52</v>
      </c>
      <c r="B574" s="4" t="s">
        <v>430</v>
      </c>
      <c r="C574" s="4" t="s">
        <v>430</v>
      </c>
      <c r="D574" s="18" t="s">
        <v>431</v>
      </c>
      <c r="E574" s="7">
        <v>2</v>
      </c>
      <c r="H574" s="7">
        <v>11.96</v>
      </c>
      <c r="I574" s="7">
        <v>23.92</v>
      </c>
      <c r="L574" s="7">
        <v>11.96</v>
      </c>
      <c r="M574" s="7">
        <v>23.92</v>
      </c>
    </row>
    <row r="575" spans="1:13" x14ac:dyDescent="0.25">
      <c r="A575" s="20" t="s">
        <v>52</v>
      </c>
      <c r="B575" s="4" t="s">
        <v>218</v>
      </c>
      <c r="C575" s="4" t="s">
        <v>218</v>
      </c>
      <c r="D575" s="18" t="s">
        <v>219</v>
      </c>
      <c r="E575" s="7">
        <v>2</v>
      </c>
      <c r="H575" s="7">
        <v>11.54</v>
      </c>
      <c r="I575" s="7">
        <v>23.08</v>
      </c>
      <c r="L575" s="7">
        <v>11.54</v>
      </c>
      <c r="M575" s="7">
        <v>23.08</v>
      </c>
    </row>
    <row r="576" spans="1:13" x14ac:dyDescent="0.25">
      <c r="A576" s="20" t="s">
        <v>52</v>
      </c>
      <c r="B576" s="4" t="s">
        <v>204</v>
      </c>
      <c r="C576" s="4" t="s">
        <v>204</v>
      </c>
      <c r="D576" s="18" t="s">
        <v>205</v>
      </c>
      <c r="E576" s="7">
        <v>2</v>
      </c>
      <c r="H576" s="7">
        <v>11.4</v>
      </c>
      <c r="I576" s="7">
        <v>22.8</v>
      </c>
      <c r="L576" s="7">
        <v>11.4</v>
      </c>
      <c r="M576" s="7">
        <v>22.8</v>
      </c>
    </row>
    <row r="577" spans="1:13" x14ac:dyDescent="0.25">
      <c r="A577" s="20" t="s">
        <v>52</v>
      </c>
      <c r="B577" s="4" t="s">
        <v>781</v>
      </c>
      <c r="C577" s="4" t="s">
        <v>781</v>
      </c>
      <c r="D577" s="18" t="s">
        <v>782</v>
      </c>
      <c r="E577" s="7">
        <v>18</v>
      </c>
      <c r="H577" s="7">
        <v>11.13</v>
      </c>
      <c r="I577" s="7">
        <v>200.34</v>
      </c>
      <c r="L577" s="7">
        <v>11.13</v>
      </c>
      <c r="M577" s="7">
        <v>200.34</v>
      </c>
    </row>
    <row r="578" spans="1:13" x14ac:dyDescent="0.25">
      <c r="A578" s="20" t="s">
        <v>52</v>
      </c>
      <c r="B578" s="4" t="s">
        <v>438</v>
      </c>
      <c r="C578" s="4" t="s">
        <v>438</v>
      </c>
      <c r="D578" s="18" t="s">
        <v>439</v>
      </c>
      <c r="E578" s="7">
        <v>11</v>
      </c>
      <c r="H578" s="7">
        <v>10.54</v>
      </c>
      <c r="I578" s="7">
        <v>115.94</v>
      </c>
      <c r="L578" s="7">
        <v>10.54</v>
      </c>
      <c r="M578" s="7">
        <v>115.94</v>
      </c>
    </row>
    <row r="579" spans="1:13" x14ac:dyDescent="0.25">
      <c r="A579" s="20" t="s">
        <v>52</v>
      </c>
      <c r="B579" s="4" t="s">
        <v>789</v>
      </c>
      <c r="C579" s="4" t="s">
        <v>789</v>
      </c>
      <c r="D579" s="18" t="s">
        <v>790</v>
      </c>
      <c r="E579" s="7">
        <v>8</v>
      </c>
      <c r="H579" s="7">
        <v>10.47</v>
      </c>
      <c r="I579" s="7">
        <v>83.76</v>
      </c>
      <c r="L579" s="7">
        <v>10.47</v>
      </c>
      <c r="M579" s="7">
        <v>83.76</v>
      </c>
    </row>
    <row r="580" spans="1:13" x14ac:dyDescent="0.25">
      <c r="A580" s="20" t="s">
        <v>52</v>
      </c>
      <c r="B580" s="4" t="s">
        <v>266</v>
      </c>
      <c r="C580" s="4" t="s">
        <v>266</v>
      </c>
      <c r="D580" s="18" t="s">
        <v>267</v>
      </c>
      <c r="E580" s="7">
        <v>8</v>
      </c>
      <c r="H580" s="7">
        <v>9.4600000000000009</v>
      </c>
      <c r="I580" s="7">
        <v>75.680000000000007</v>
      </c>
      <c r="L580" s="7">
        <v>9.4600000000000009</v>
      </c>
      <c r="M580" s="7">
        <v>75.680000000000007</v>
      </c>
    </row>
    <row r="581" spans="1:13" x14ac:dyDescent="0.25">
      <c r="A581" s="20" t="s">
        <v>52</v>
      </c>
      <c r="B581" s="4" t="s">
        <v>228</v>
      </c>
      <c r="C581" s="4" t="s">
        <v>228</v>
      </c>
      <c r="D581" s="18" t="s">
        <v>229</v>
      </c>
      <c r="E581" s="7">
        <v>2</v>
      </c>
      <c r="H581" s="7">
        <v>8.02</v>
      </c>
      <c r="I581" s="7">
        <v>16.04</v>
      </c>
      <c r="L581" s="7">
        <v>8.02</v>
      </c>
      <c r="M581" s="7">
        <v>16.04</v>
      </c>
    </row>
    <row r="582" spans="1:13" x14ac:dyDescent="0.25">
      <c r="A582" s="20" t="s">
        <v>52</v>
      </c>
      <c r="B582" s="4" t="s">
        <v>210</v>
      </c>
      <c r="C582" s="4" t="s">
        <v>210</v>
      </c>
      <c r="D582" s="18" t="s">
        <v>211</v>
      </c>
      <c r="E582" s="7">
        <v>2</v>
      </c>
      <c r="H582" s="7">
        <v>6.45</v>
      </c>
      <c r="I582" s="7">
        <v>12.9</v>
      </c>
      <c r="L582" s="7">
        <v>6.45</v>
      </c>
      <c r="M582" s="7">
        <v>12.9</v>
      </c>
    </row>
    <row r="583" spans="1:13" x14ac:dyDescent="0.25">
      <c r="A583" s="20" t="s">
        <v>52</v>
      </c>
      <c r="B583" s="4" t="s">
        <v>210</v>
      </c>
      <c r="C583" s="4" t="s">
        <v>210</v>
      </c>
      <c r="D583" s="18" t="s">
        <v>211</v>
      </c>
      <c r="E583" s="7">
        <v>2</v>
      </c>
      <c r="H583" s="7">
        <v>6.45</v>
      </c>
      <c r="I583" s="7">
        <v>12.9</v>
      </c>
      <c r="L583" s="7">
        <v>6.45</v>
      </c>
      <c r="M583" s="7">
        <v>12.9</v>
      </c>
    </row>
    <row r="584" spans="1:13" x14ac:dyDescent="0.25">
      <c r="A584" s="20" t="s">
        <v>52</v>
      </c>
      <c r="B584" s="4" t="s">
        <v>212</v>
      </c>
      <c r="C584" s="4" t="s">
        <v>212</v>
      </c>
      <c r="D584" s="18" t="s">
        <v>213</v>
      </c>
      <c r="E584" s="7">
        <v>2</v>
      </c>
      <c r="H584" s="7">
        <v>6.45</v>
      </c>
      <c r="I584" s="7">
        <v>12.9</v>
      </c>
      <c r="L584" s="7">
        <v>6.45</v>
      </c>
      <c r="M584" s="7">
        <v>12.9</v>
      </c>
    </row>
    <row r="585" spans="1:13" x14ac:dyDescent="0.25">
      <c r="A585" s="20" t="s">
        <v>52</v>
      </c>
      <c r="B585" s="4" t="s">
        <v>208</v>
      </c>
      <c r="C585" s="4" t="s">
        <v>208</v>
      </c>
      <c r="D585" s="18" t="s">
        <v>209</v>
      </c>
      <c r="E585" s="7">
        <v>2</v>
      </c>
      <c r="H585" s="7">
        <v>6.41</v>
      </c>
      <c r="I585" s="7">
        <v>12.82</v>
      </c>
      <c r="L585" s="7">
        <v>6.41</v>
      </c>
      <c r="M585" s="7">
        <v>12.82</v>
      </c>
    </row>
    <row r="586" spans="1:13" x14ac:dyDescent="0.25">
      <c r="A586" s="20" t="s">
        <v>52</v>
      </c>
      <c r="B586" s="4" t="s">
        <v>208</v>
      </c>
      <c r="C586" s="4" t="s">
        <v>208</v>
      </c>
      <c r="D586" s="18" t="s">
        <v>209</v>
      </c>
      <c r="E586" s="7">
        <v>1</v>
      </c>
      <c r="H586" s="7">
        <v>6.41</v>
      </c>
      <c r="I586" s="7">
        <v>6.41</v>
      </c>
      <c r="L586" s="7">
        <v>6.41</v>
      </c>
      <c r="M586" s="7">
        <v>6.41</v>
      </c>
    </row>
    <row r="587" spans="1:13" x14ac:dyDescent="0.25">
      <c r="A587" s="26" t="s">
        <v>52</v>
      </c>
      <c r="B587" s="4" t="s">
        <v>264</v>
      </c>
      <c r="C587" s="4" t="s">
        <v>264</v>
      </c>
      <c r="D587" s="18" t="s">
        <v>265</v>
      </c>
      <c r="E587" s="7">
        <v>8</v>
      </c>
      <c r="H587" s="7">
        <v>6.4</v>
      </c>
      <c r="I587" s="7">
        <v>51.2</v>
      </c>
      <c r="L587" s="7">
        <v>6.4</v>
      </c>
      <c r="M587" s="7">
        <v>51.2</v>
      </c>
    </row>
    <row r="588" spans="1:13" x14ac:dyDescent="0.25">
      <c r="A588" s="20" t="s">
        <v>52</v>
      </c>
      <c r="B588" s="4" t="s">
        <v>258</v>
      </c>
      <c r="C588" s="4" t="s">
        <v>258</v>
      </c>
      <c r="D588" s="18" t="s">
        <v>259</v>
      </c>
      <c r="E588" s="7">
        <v>7</v>
      </c>
      <c r="H588" s="7">
        <v>6.35</v>
      </c>
      <c r="I588" s="7">
        <v>44.45</v>
      </c>
      <c r="L588" s="7">
        <v>6.35</v>
      </c>
      <c r="M588" s="7">
        <v>44.45</v>
      </c>
    </row>
    <row r="589" spans="1:13" x14ac:dyDescent="0.25">
      <c r="A589" s="26" t="s">
        <v>52</v>
      </c>
      <c r="B589" s="4" t="s">
        <v>627</v>
      </c>
      <c r="C589" s="4" t="s">
        <v>627</v>
      </c>
      <c r="D589" s="18" t="s">
        <v>554</v>
      </c>
      <c r="E589" s="7">
        <v>-30.385000000000002</v>
      </c>
      <c r="F589" s="7">
        <v>5.75</v>
      </c>
      <c r="G589" s="7">
        <v>-174.71375</v>
      </c>
      <c r="L589" s="7">
        <v>5.75</v>
      </c>
      <c r="M589" s="7">
        <v>-174.71375</v>
      </c>
    </row>
    <row r="590" spans="1:13" x14ac:dyDescent="0.25">
      <c r="A590" s="20" t="s">
        <v>52</v>
      </c>
      <c r="B590" s="4" t="s">
        <v>811</v>
      </c>
      <c r="C590" s="4" t="s">
        <v>811</v>
      </c>
      <c r="D590" s="18" t="s">
        <v>812</v>
      </c>
      <c r="E590" s="7">
        <v>-2.5680000000000001</v>
      </c>
      <c r="F590" s="7">
        <v>5.38</v>
      </c>
      <c r="G590" s="7">
        <v>-13.81584</v>
      </c>
      <c r="L590" s="7">
        <v>5.38</v>
      </c>
      <c r="M590" s="7">
        <v>-13.81584</v>
      </c>
    </row>
    <row r="591" spans="1:13" x14ac:dyDescent="0.25">
      <c r="A591" s="20" t="s">
        <v>52</v>
      </c>
      <c r="B591" s="4" t="s">
        <v>809</v>
      </c>
      <c r="C591" s="4" t="s">
        <v>809</v>
      </c>
      <c r="D591" s="18" t="s">
        <v>810</v>
      </c>
      <c r="E591" s="7">
        <v>-2.3119999999999998</v>
      </c>
      <c r="F591" s="7">
        <v>5.13</v>
      </c>
      <c r="G591" s="7">
        <v>-11.86056</v>
      </c>
      <c r="L591" s="7">
        <v>5.13</v>
      </c>
      <c r="M591" s="7">
        <v>-11.86056</v>
      </c>
    </row>
    <row r="592" spans="1:13" x14ac:dyDescent="0.25">
      <c r="A592" s="20" t="s">
        <v>52</v>
      </c>
      <c r="B592" s="4" t="s">
        <v>813</v>
      </c>
      <c r="C592" s="4" t="s">
        <v>813</v>
      </c>
      <c r="D592" s="18" t="s">
        <v>814</v>
      </c>
      <c r="E592" s="7">
        <v>-53.127000000000002</v>
      </c>
      <c r="F592" s="7">
        <v>5.07</v>
      </c>
      <c r="G592" s="7">
        <v>-269.35388999999998</v>
      </c>
      <c r="L592" s="7">
        <v>5.07</v>
      </c>
      <c r="M592" s="7">
        <v>-269.35388999999998</v>
      </c>
    </row>
    <row r="593" spans="1:13" x14ac:dyDescent="0.25">
      <c r="A593" s="20" t="s">
        <v>52</v>
      </c>
      <c r="B593" s="4" t="s">
        <v>282</v>
      </c>
      <c r="C593" s="4" t="s">
        <v>283</v>
      </c>
      <c r="D593" s="18" t="s">
        <v>284</v>
      </c>
      <c r="E593" s="7">
        <v>2</v>
      </c>
      <c r="F593" s="7">
        <v>2.1301158490000001</v>
      </c>
      <c r="G593" s="7">
        <v>4.2602316980000001</v>
      </c>
      <c r="J593" s="7">
        <v>2.3199999999999998</v>
      </c>
      <c r="K593" s="7">
        <v>4.6399999999999997</v>
      </c>
      <c r="L593" s="7">
        <v>4.4501158490000003</v>
      </c>
      <c r="M593" s="7">
        <v>8.9002316980000007</v>
      </c>
    </row>
    <row r="594" spans="1:13" x14ac:dyDescent="0.25">
      <c r="A594" s="20" t="s">
        <v>52</v>
      </c>
      <c r="B594" s="4" t="s">
        <v>274</v>
      </c>
      <c r="C594" s="4" t="s">
        <v>274</v>
      </c>
      <c r="D594" s="18" t="s">
        <v>275</v>
      </c>
      <c r="E594" s="7">
        <v>24</v>
      </c>
      <c r="H594" s="7">
        <v>4.4000000000000004</v>
      </c>
      <c r="I594" s="7">
        <v>105.6</v>
      </c>
      <c r="L594" s="7">
        <v>4.4000000000000004</v>
      </c>
      <c r="M594" s="7">
        <v>105.6</v>
      </c>
    </row>
    <row r="595" spans="1:13" x14ac:dyDescent="0.25">
      <c r="A595" s="20" t="s">
        <v>52</v>
      </c>
      <c r="B595" s="4" t="s">
        <v>214</v>
      </c>
      <c r="C595" s="4" t="s">
        <v>214</v>
      </c>
      <c r="D595" s="18" t="s">
        <v>215</v>
      </c>
      <c r="E595" s="7">
        <v>5</v>
      </c>
      <c r="H595" s="7">
        <v>4.28</v>
      </c>
      <c r="I595" s="7">
        <v>21.4</v>
      </c>
      <c r="L595" s="7">
        <v>4.28</v>
      </c>
      <c r="M595" s="7">
        <v>21.4</v>
      </c>
    </row>
    <row r="596" spans="1:13" x14ac:dyDescent="0.25">
      <c r="A596" s="20" t="s">
        <v>52</v>
      </c>
      <c r="B596" s="4" t="s">
        <v>216</v>
      </c>
      <c r="C596" s="4" t="s">
        <v>216</v>
      </c>
      <c r="D596" s="18" t="s">
        <v>217</v>
      </c>
      <c r="E596" s="7">
        <v>2</v>
      </c>
      <c r="H596" s="7">
        <v>4.2300000000000004</v>
      </c>
      <c r="I596" s="7">
        <v>8.4600000000000009</v>
      </c>
      <c r="L596" s="7">
        <v>4.2300000000000004</v>
      </c>
      <c r="M596" s="7">
        <v>8.4600000000000009</v>
      </c>
    </row>
    <row r="597" spans="1:13" x14ac:dyDescent="0.25">
      <c r="A597" s="20" t="s">
        <v>52</v>
      </c>
      <c r="B597" s="4" t="s">
        <v>268</v>
      </c>
      <c r="C597" s="4" t="s">
        <v>268</v>
      </c>
      <c r="D597" s="18" t="s">
        <v>269</v>
      </c>
      <c r="E597" s="7">
        <v>16</v>
      </c>
      <c r="H597" s="7">
        <v>3.63</v>
      </c>
      <c r="I597" s="7">
        <v>58.08</v>
      </c>
      <c r="L597" s="7">
        <v>3.63</v>
      </c>
      <c r="M597" s="7">
        <v>58.08</v>
      </c>
    </row>
    <row r="598" spans="1:13" x14ac:dyDescent="0.25">
      <c r="A598" s="20" t="s">
        <v>52</v>
      </c>
      <c r="B598" s="4" t="s">
        <v>206</v>
      </c>
      <c r="C598" s="4" t="s">
        <v>206</v>
      </c>
      <c r="D598" s="18" t="s">
        <v>207</v>
      </c>
      <c r="E598" s="7">
        <v>2</v>
      </c>
      <c r="H598" s="7">
        <v>3.63</v>
      </c>
      <c r="I598" s="7">
        <v>7.26</v>
      </c>
      <c r="L598" s="7">
        <v>3.63</v>
      </c>
      <c r="M598" s="7">
        <v>7.26</v>
      </c>
    </row>
    <row r="599" spans="1:13" x14ac:dyDescent="0.25">
      <c r="A599" s="20" t="s">
        <v>52</v>
      </c>
      <c r="B599" s="4" t="s">
        <v>206</v>
      </c>
      <c r="C599" s="4" t="s">
        <v>206</v>
      </c>
      <c r="D599" s="18" t="s">
        <v>207</v>
      </c>
      <c r="E599" s="7">
        <v>1</v>
      </c>
      <c r="H599" s="7">
        <v>3.63</v>
      </c>
      <c r="I599" s="7">
        <v>3.63</v>
      </c>
      <c r="L599" s="7">
        <v>3.63</v>
      </c>
      <c r="M599" s="7">
        <v>3.63</v>
      </c>
    </row>
    <row r="600" spans="1:13" x14ac:dyDescent="0.25">
      <c r="A600" s="20" t="s">
        <v>52</v>
      </c>
      <c r="B600" s="4" t="s">
        <v>232</v>
      </c>
      <c r="C600" s="4" t="s">
        <v>232</v>
      </c>
      <c r="D600" s="18" t="s">
        <v>233</v>
      </c>
      <c r="E600" s="7">
        <v>1</v>
      </c>
      <c r="H600" s="7">
        <v>3.62</v>
      </c>
      <c r="I600" s="7">
        <v>3.62</v>
      </c>
      <c r="L600" s="7">
        <v>3.62</v>
      </c>
      <c r="M600" s="7">
        <v>3.62</v>
      </c>
    </row>
    <row r="601" spans="1:13" x14ac:dyDescent="0.25">
      <c r="A601" s="34" t="s">
        <v>52</v>
      </c>
      <c r="B601" s="4" t="s">
        <v>272</v>
      </c>
      <c r="C601" s="4" t="s">
        <v>272</v>
      </c>
      <c r="D601" s="18" t="s">
        <v>273</v>
      </c>
      <c r="E601" s="7">
        <v>1</v>
      </c>
      <c r="H601" s="7">
        <v>3.58</v>
      </c>
      <c r="I601" s="7">
        <v>3.58</v>
      </c>
      <c r="L601" s="7">
        <v>3.58</v>
      </c>
      <c r="M601" s="7">
        <v>3.58</v>
      </c>
    </row>
    <row r="602" spans="1:13" x14ac:dyDescent="0.25">
      <c r="A602" s="20" t="s">
        <v>52</v>
      </c>
      <c r="B602" s="4" t="s">
        <v>442</v>
      </c>
      <c r="C602" s="4" t="s">
        <v>442</v>
      </c>
      <c r="D602" s="18" t="s">
        <v>443</v>
      </c>
      <c r="E602" s="7">
        <v>20</v>
      </c>
      <c r="H602" s="7">
        <v>3.56</v>
      </c>
      <c r="I602" s="7">
        <v>71.2</v>
      </c>
      <c r="L602" s="7">
        <v>3.56</v>
      </c>
      <c r="M602" s="7">
        <v>71.2</v>
      </c>
    </row>
    <row r="603" spans="1:13" x14ac:dyDescent="0.25">
      <c r="A603" s="20" t="s">
        <v>52</v>
      </c>
      <c r="B603" s="4" t="s">
        <v>432</v>
      </c>
      <c r="C603" s="4" t="s">
        <v>432</v>
      </c>
      <c r="D603" s="18" t="s">
        <v>433</v>
      </c>
      <c r="E603" s="7">
        <v>500</v>
      </c>
      <c r="H603" s="7">
        <v>2.7</v>
      </c>
      <c r="I603" s="7">
        <v>1350</v>
      </c>
      <c r="L603" s="7">
        <v>2.7</v>
      </c>
      <c r="M603" s="7">
        <v>1350</v>
      </c>
    </row>
    <row r="604" spans="1:13" x14ac:dyDescent="0.25">
      <c r="A604" s="20" t="s">
        <v>52</v>
      </c>
      <c r="B604" s="4" t="s">
        <v>276</v>
      </c>
      <c r="C604" s="4" t="s">
        <v>276</v>
      </c>
      <c r="D604" s="18" t="s">
        <v>277</v>
      </c>
      <c r="E604" s="7">
        <v>9</v>
      </c>
      <c r="H604" s="7">
        <v>1.92</v>
      </c>
      <c r="I604" s="7">
        <v>17.28</v>
      </c>
      <c r="L604" s="7">
        <v>1.92</v>
      </c>
      <c r="M604" s="7">
        <v>17.28</v>
      </c>
    </row>
    <row r="605" spans="1:13" x14ac:dyDescent="0.25">
      <c r="A605" s="20" t="s">
        <v>52</v>
      </c>
      <c r="B605" s="4" t="s">
        <v>278</v>
      </c>
      <c r="C605" s="4" t="s">
        <v>278</v>
      </c>
      <c r="D605" s="18" t="s">
        <v>279</v>
      </c>
      <c r="E605" s="7">
        <v>7</v>
      </c>
      <c r="H605" s="7">
        <v>1.9</v>
      </c>
      <c r="I605" s="7">
        <v>13.3</v>
      </c>
      <c r="L605" s="7">
        <v>1.9</v>
      </c>
      <c r="M605" s="7">
        <v>13.3</v>
      </c>
    </row>
    <row r="606" spans="1:13" x14ac:dyDescent="0.25">
      <c r="A606" s="20" t="s">
        <v>52</v>
      </c>
      <c r="B606" s="4" t="s">
        <v>224</v>
      </c>
      <c r="C606" s="4" t="s">
        <v>224</v>
      </c>
      <c r="D606" s="18" t="s">
        <v>225</v>
      </c>
      <c r="E606" s="7">
        <v>4</v>
      </c>
      <c r="H606" s="7">
        <v>1.61</v>
      </c>
      <c r="I606" s="7">
        <v>6.44</v>
      </c>
      <c r="L606" s="7">
        <v>1.61</v>
      </c>
      <c r="M606" s="7">
        <v>6.44</v>
      </c>
    </row>
    <row r="607" spans="1:13" x14ac:dyDescent="0.25">
      <c r="A607" s="20" t="s">
        <v>52</v>
      </c>
      <c r="B607" s="4" t="s">
        <v>234</v>
      </c>
      <c r="C607" s="4" t="s">
        <v>234</v>
      </c>
      <c r="D607" s="18" t="s">
        <v>235</v>
      </c>
      <c r="E607" s="7">
        <v>5</v>
      </c>
      <c r="H607" s="7">
        <v>1.48</v>
      </c>
      <c r="I607" s="7">
        <v>7.4</v>
      </c>
      <c r="L607" s="7">
        <v>1.48</v>
      </c>
      <c r="M607" s="7">
        <v>7.4</v>
      </c>
    </row>
    <row r="608" spans="1:13" x14ac:dyDescent="0.25">
      <c r="A608" s="20" t="s">
        <v>52</v>
      </c>
      <c r="B608" s="4" t="s">
        <v>440</v>
      </c>
      <c r="C608" s="4" t="s">
        <v>440</v>
      </c>
      <c r="D608" s="18" t="s">
        <v>441</v>
      </c>
      <c r="E608" s="7">
        <v>40</v>
      </c>
      <c r="H608" s="7">
        <v>0.92</v>
      </c>
      <c r="I608" s="7">
        <v>36.799999999999997</v>
      </c>
      <c r="L608" s="7">
        <v>0.92</v>
      </c>
      <c r="M608" s="7">
        <v>36.799999999999997</v>
      </c>
    </row>
    <row r="609" spans="1:13" x14ac:dyDescent="0.25">
      <c r="A609" s="20" t="s">
        <v>52</v>
      </c>
      <c r="B609" s="4" t="s">
        <v>444</v>
      </c>
      <c r="C609" s="4" t="s">
        <v>444</v>
      </c>
      <c r="D609" s="18" t="s">
        <v>445</v>
      </c>
      <c r="E609" s="7">
        <v>18</v>
      </c>
      <c r="H609" s="7">
        <v>0.81</v>
      </c>
      <c r="I609" s="7">
        <v>14.58</v>
      </c>
      <c r="L609" s="7">
        <v>0.81</v>
      </c>
      <c r="M609" s="7">
        <v>14.58</v>
      </c>
    </row>
    <row r="610" spans="1:13" x14ac:dyDescent="0.25">
      <c r="A610" s="20" t="s">
        <v>52</v>
      </c>
      <c r="B610" s="4" t="s">
        <v>280</v>
      </c>
      <c r="C610" s="4" t="s">
        <v>280</v>
      </c>
      <c r="D610" s="18" t="s">
        <v>281</v>
      </c>
      <c r="E610" s="7">
        <v>7</v>
      </c>
      <c r="H610" s="7">
        <v>0.79</v>
      </c>
      <c r="I610" s="7">
        <v>5.53</v>
      </c>
      <c r="L610" s="7">
        <v>0.79</v>
      </c>
      <c r="M610" s="7">
        <v>5.53</v>
      </c>
    </row>
    <row r="611" spans="1:13" x14ac:dyDescent="0.25">
      <c r="A611" s="20" t="s">
        <v>52</v>
      </c>
      <c r="B611" s="4" t="s">
        <v>450</v>
      </c>
      <c r="C611" s="4" t="s">
        <v>450</v>
      </c>
      <c r="D611" s="18" t="s">
        <v>451</v>
      </c>
      <c r="E611" s="7">
        <v>40</v>
      </c>
      <c r="H611" s="7">
        <v>0.6</v>
      </c>
      <c r="I611" s="7">
        <v>24</v>
      </c>
      <c r="L611" s="7">
        <v>0.6</v>
      </c>
      <c r="M611" s="7">
        <v>24</v>
      </c>
    </row>
    <row r="612" spans="1:13" x14ac:dyDescent="0.25">
      <c r="A612" s="20" t="s">
        <v>52</v>
      </c>
      <c r="B612" s="4" t="s">
        <v>446</v>
      </c>
      <c r="C612" s="4" t="s">
        <v>446</v>
      </c>
      <c r="D612" s="18" t="s">
        <v>447</v>
      </c>
      <c r="E612" s="7">
        <v>8</v>
      </c>
      <c r="H612" s="7">
        <v>0.53</v>
      </c>
      <c r="I612" s="7">
        <v>4.24</v>
      </c>
      <c r="L612" s="7">
        <v>0.53</v>
      </c>
      <c r="M612" s="7">
        <v>4.24</v>
      </c>
    </row>
    <row r="613" spans="1:13" x14ac:dyDescent="0.25">
      <c r="A613" s="20" t="s">
        <v>52</v>
      </c>
      <c r="B613" s="4" t="s">
        <v>434</v>
      </c>
      <c r="C613" s="4" t="s">
        <v>434</v>
      </c>
      <c r="D613" s="18" t="s">
        <v>435</v>
      </c>
      <c r="E613" s="7">
        <v>900</v>
      </c>
      <c r="H613" s="7">
        <v>0.5</v>
      </c>
      <c r="I613" s="7">
        <v>450</v>
      </c>
      <c r="L613" s="7">
        <v>0.5</v>
      </c>
      <c r="M613" s="7">
        <v>450</v>
      </c>
    </row>
    <row r="614" spans="1:13" x14ac:dyDescent="0.25">
      <c r="A614" s="20" t="s">
        <v>52</v>
      </c>
      <c r="B614" s="4" t="s">
        <v>448</v>
      </c>
      <c r="C614" s="4" t="s">
        <v>448</v>
      </c>
      <c r="D614" s="18" t="s">
        <v>449</v>
      </c>
      <c r="E614" s="7">
        <v>15</v>
      </c>
      <c r="H614" s="7">
        <v>0.32</v>
      </c>
      <c r="I614" s="7">
        <v>4.8</v>
      </c>
      <c r="L614" s="7">
        <v>0.32</v>
      </c>
      <c r="M614" s="7">
        <v>4.8</v>
      </c>
    </row>
    <row r="615" spans="1:13" x14ac:dyDescent="0.25">
      <c r="A615" s="20" t="s">
        <v>52</v>
      </c>
      <c r="B615" s="4" t="s">
        <v>436</v>
      </c>
      <c r="C615" s="4" t="s">
        <v>436</v>
      </c>
      <c r="D615" s="18" t="s">
        <v>437</v>
      </c>
      <c r="E615" s="7">
        <v>2800</v>
      </c>
      <c r="H615" s="7">
        <v>0.05</v>
      </c>
      <c r="I615" s="7">
        <v>140</v>
      </c>
      <c r="L615" s="7">
        <v>0.05</v>
      </c>
      <c r="M615" s="7">
        <v>140</v>
      </c>
    </row>
    <row r="616" spans="1:13" x14ac:dyDescent="0.25">
      <c r="A616" s="20" t="s">
        <v>52</v>
      </c>
      <c r="B616" s="4" t="s">
        <v>803</v>
      </c>
      <c r="C616" s="4" t="s">
        <v>803</v>
      </c>
      <c r="D616" s="18" t="s">
        <v>804</v>
      </c>
      <c r="E616" s="7">
        <v>1</v>
      </c>
      <c r="J616" s="7">
        <v>0</v>
      </c>
      <c r="K616" s="7">
        <v>0</v>
      </c>
      <c r="L616" s="7">
        <v>0</v>
      </c>
      <c r="M616" s="7">
        <f>L616*E616</f>
        <v>0</v>
      </c>
    </row>
    <row r="617" spans="1:13" x14ac:dyDescent="0.25">
      <c r="A617" s="20" t="s">
        <v>53</v>
      </c>
      <c r="B617" s="4" t="s">
        <v>628</v>
      </c>
      <c r="C617" s="4" t="s">
        <v>628</v>
      </c>
      <c r="D617" s="18" t="s">
        <v>629</v>
      </c>
      <c r="E617" s="7">
        <v>3</v>
      </c>
      <c r="H617" s="7">
        <v>2799.24</v>
      </c>
      <c r="I617" s="7">
        <v>8397.7199999999993</v>
      </c>
      <c r="L617" s="7">
        <v>2799.24</v>
      </c>
      <c r="M617" s="7">
        <v>8397.7199999999993</v>
      </c>
    </row>
    <row r="618" spans="1:13" x14ac:dyDescent="0.25">
      <c r="A618" s="20" t="s">
        <v>53</v>
      </c>
      <c r="B618" s="4" t="s">
        <v>452</v>
      </c>
      <c r="C618" s="4" t="s">
        <v>452</v>
      </c>
      <c r="D618" s="18" t="s">
        <v>453</v>
      </c>
      <c r="E618" s="7">
        <v>3</v>
      </c>
      <c r="H618" s="7">
        <v>2662.7</v>
      </c>
      <c r="I618" s="7">
        <v>7988.1</v>
      </c>
      <c r="L618" s="7">
        <v>2662.7</v>
      </c>
      <c r="M618" s="7">
        <v>7988.1</v>
      </c>
    </row>
    <row r="619" spans="1:13" x14ac:dyDescent="0.25">
      <c r="A619" s="20" t="s">
        <v>53</v>
      </c>
      <c r="B619" s="4" t="s">
        <v>144</v>
      </c>
      <c r="C619" s="4" t="s">
        <v>145</v>
      </c>
      <c r="D619" s="18" t="s">
        <v>146</v>
      </c>
      <c r="E619" s="7">
        <v>3</v>
      </c>
      <c r="F619" s="7">
        <v>1479.297785684</v>
      </c>
      <c r="G619" s="7">
        <v>4437.8933570520003</v>
      </c>
      <c r="H619" s="7">
        <v>111.48672000000001</v>
      </c>
      <c r="I619" s="7">
        <v>334.46015999999997</v>
      </c>
      <c r="J619" s="7">
        <v>25.71</v>
      </c>
      <c r="K619" s="7">
        <v>77.13</v>
      </c>
      <c r="L619" s="7">
        <v>1616.4945056839999</v>
      </c>
      <c r="M619" s="7">
        <v>4849.483517052</v>
      </c>
    </row>
    <row r="620" spans="1:13" x14ac:dyDescent="0.25">
      <c r="A620" s="20" t="s">
        <v>53</v>
      </c>
      <c r="B620" s="4" t="s">
        <v>568</v>
      </c>
      <c r="C620" s="4" t="s">
        <v>568</v>
      </c>
      <c r="D620" s="18" t="s">
        <v>569</v>
      </c>
      <c r="E620" s="7">
        <v>2</v>
      </c>
      <c r="H620" s="7">
        <v>1394</v>
      </c>
      <c r="I620" s="7">
        <v>2788</v>
      </c>
      <c r="L620" s="7">
        <v>1394</v>
      </c>
      <c r="M620" s="7">
        <v>2788</v>
      </c>
    </row>
    <row r="621" spans="1:13" x14ac:dyDescent="0.25">
      <c r="A621" s="20" t="s">
        <v>53</v>
      </c>
      <c r="B621" s="4" t="s">
        <v>141</v>
      </c>
      <c r="C621" s="4" t="s">
        <v>142</v>
      </c>
      <c r="D621" s="18" t="s">
        <v>143</v>
      </c>
      <c r="E621" s="7">
        <v>4</v>
      </c>
      <c r="F621" s="7">
        <v>1203.3708490019999</v>
      </c>
      <c r="G621" s="7">
        <v>4813.4833960079995</v>
      </c>
      <c r="H621" s="7">
        <v>140.01279</v>
      </c>
      <c r="I621" s="7">
        <v>560.05115999999998</v>
      </c>
      <c r="J621" s="7">
        <v>15.08</v>
      </c>
      <c r="K621" s="7">
        <v>60.32</v>
      </c>
      <c r="L621" s="7">
        <v>1358.463639002</v>
      </c>
      <c r="M621" s="7">
        <v>5433.8545560080001</v>
      </c>
    </row>
    <row r="622" spans="1:13" x14ac:dyDescent="0.25">
      <c r="A622" s="20" t="s">
        <v>53</v>
      </c>
      <c r="B622" s="4" t="s">
        <v>690</v>
      </c>
      <c r="C622" s="4" t="s">
        <v>690</v>
      </c>
      <c r="D622" s="18" t="s">
        <v>691</v>
      </c>
      <c r="E622" s="7">
        <v>2</v>
      </c>
      <c r="H622" s="7">
        <v>987.11</v>
      </c>
      <c r="I622" s="7">
        <v>1974.22</v>
      </c>
      <c r="L622" s="7">
        <v>987.11</v>
      </c>
      <c r="M622" s="7">
        <v>1974.22</v>
      </c>
    </row>
    <row r="623" spans="1:13" x14ac:dyDescent="0.25">
      <c r="A623" s="20" t="s">
        <v>53</v>
      </c>
      <c r="B623" s="4" t="s">
        <v>648</v>
      </c>
      <c r="C623" s="4" t="s">
        <v>648</v>
      </c>
      <c r="D623" s="18" t="s">
        <v>649</v>
      </c>
      <c r="E623" s="7">
        <v>3</v>
      </c>
      <c r="H623" s="7">
        <v>851.73</v>
      </c>
      <c r="I623" s="7">
        <v>2555.19</v>
      </c>
      <c r="L623" s="7">
        <v>851.73</v>
      </c>
      <c r="M623" s="7">
        <v>2555.19</v>
      </c>
    </row>
    <row r="624" spans="1:13" x14ac:dyDescent="0.25">
      <c r="A624" s="20" t="s">
        <v>53</v>
      </c>
      <c r="B624" s="4" t="s">
        <v>692</v>
      </c>
      <c r="C624" s="4" t="s">
        <v>693</v>
      </c>
      <c r="D624" s="18" t="s">
        <v>110</v>
      </c>
      <c r="E624" s="7">
        <v>2</v>
      </c>
      <c r="F624" s="7">
        <v>45.693750743000003</v>
      </c>
      <c r="G624" s="7">
        <v>91.387501486000005</v>
      </c>
      <c r="H624" s="7">
        <v>490.34795000000003</v>
      </c>
      <c r="I624" s="7">
        <v>980.69590000000005</v>
      </c>
      <c r="J624" s="7">
        <v>2.64</v>
      </c>
      <c r="K624" s="7">
        <v>5.28</v>
      </c>
      <c r="L624" s="7">
        <v>538.68170074299996</v>
      </c>
      <c r="M624" s="7">
        <v>1077.3634014859999</v>
      </c>
    </row>
    <row r="625" spans="1:13" x14ac:dyDescent="0.25">
      <c r="A625" s="20" t="s">
        <v>53</v>
      </c>
      <c r="B625" s="4" t="s">
        <v>191</v>
      </c>
      <c r="C625" s="4" t="s">
        <v>191</v>
      </c>
      <c r="D625" s="18" t="s">
        <v>707</v>
      </c>
      <c r="E625" s="7">
        <v>9</v>
      </c>
      <c r="H625" s="7">
        <v>0</v>
      </c>
      <c r="I625" s="7">
        <v>0</v>
      </c>
      <c r="L625" s="7">
        <v>508</v>
      </c>
      <c r="M625" s="7">
        <f>Таблица3[[#This Row],[Цена изд]]*Таблица3[[#This Row],[к-во]]</f>
        <v>4572</v>
      </c>
    </row>
    <row r="626" spans="1:13" x14ac:dyDescent="0.25">
      <c r="A626" s="20" t="s">
        <v>53</v>
      </c>
      <c r="B626" s="4" t="s">
        <v>342</v>
      </c>
      <c r="C626" s="4" t="s">
        <v>343</v>
      </c>
      <c r="D626" s="18" t="s">
        <v>344</v>
      </c>
      <c r="E626" s="7">
        <v>2</v>
      </c>
      <c r="F626" s="7">
        <v>282.665723232</v>
      </c>
      <c r="G626" s="7">
        <v>565.33144646400001</v>
      </c>
      <c r="H626" s="7">
        <v>159.52624</v>
      </c>
      <c r="I626" s="7">
        <v>319.05248</v>
      </c>
      <c r="J626" s="7">
        <v>0.43</v>
      </c>
      <c r="K626" s="7">
        <v>0.86</v>
      </c>
      <c r="L626" s="7">
        <v>442.62196323199998</v>
      </c>
      <c r="M626" s="7">
        <v>885.24392646399997</v>
      </c>
    </row>
    <row r="627" spans="1:13" x14ac:dyDescent="0.25">
      <c r="A627" s="20" t="s">
        <v>53</v>
      </c>
      <c r="B627" s="4" t="s">
        <v>696</v>
      </c>
      <c r="C627" s="4" t="s">
        <v>697</v>
      </c>
      <c r="D627" s="18" t="s">
        <v>698</v>
      </c>
      <c r="E627" s="7">
        <v>1</v>
      </c>
      <c r="F627" s="7">
        <v>304.662522572</v>
      </c>
      <c r="G627" s="7">
        <v>304.662522572</v>
      </c>
      <c r="H627" s="7">
        <v>105.84</v>
      </c>
      <c r="I627" s="7">
        <v>105.84</v>
      </c>
      <c r="J627" s="7">
        <v>3.24</v>
      </c>
      <c r="K627" s="7">
        <v>3.24</v>
      </c>
      <c r="L627" s="7">
        <v>413.74252257199998</v>
      </c>
      <c r="M627" s="7">
        <v>413.74252257199998</v>
      </c>
    </row>
    <row r="628" spans="1:13" x14ac:dyDescent="0.25">
      <c r="A628" s="20" t="s">
        <v>53</v>
      </c>
      <c r="B628" s="4" t="s">
        <v>699</v>
      </c>
      <c r="C628" s="4" t="s">
        <v>700</v>
      </c>
      <c r="D628" s="18" t="s">
        <v>698</v>
      </c>
      <c r="E628" s="7">
        <v>1</v>
      </c>
      <c r="F628" s="7">
        <v>304.662522572</v>
      </c>
      <c r="G628" s="7">
        <v>304.662522572</v>
      </c>
      <c r="H628" s="7">
        <v>105.84</v>
      </c>
      <c r="I628" s="7">
        <v>105.84</v>
      </c>
      <c r="J628" s="7">
        <v>3.24</v>
      </c>
      <c r="K628" s="7">
        <v>3.24</v>
      </c>
      <c r="L628" s="7">
        <v>413.74252257199998</v>
      </c>
      <c r="M628" s="7">
        <v>413.74252257199998</v>
      </c>
    </row>
    <row r="629" spans="1:13" x14ac:dyDescent="0.25">
      <c r="A629" s="20" t="s">
        <v>53</v>
      </c>
      <c r="B629" s="4" t="s">
        <v>694</v>
      </c>
      <c r="C629" s="4" t="s">
        <v>694</v>
      </c>
      <c r="D629" s="18" t="s">
        <v>695</v>
      </c>
      <c r="E629" s="7">
        <v>2</v>
      </c>
      <c r="H629" s="7">
        <v>390</v>
      </c>
      <c r="I629" s="7">
        <v>780</v>
      </c>
      <c r="L629" s="7">
        <v>390</v>
      </c>
      <c r="M629" s="7">
        <v>780</v>
      </c>
    </row>
    <row r="630" spans="1:13" x14ac:dyDescent="0.25">
      <c r="A630" s="20" t="s">
        <v>53</v>
      </c>
      <c r="B630" s="4" t="s">
        <v>155</v>
      </c>
      <c r="C630" s="4" t="s">
        <v>156</v>
      </c>
      <c r="D630" s="18" t="s">
        <v>157</v>
      </c>
      <c r="E630" s="7">
        <v>6</v>
      </c>
      <c r="F630" s="7">
        <v>231.90332484199999</v>
      </c>
      <c r="G630" s="7">
        <v>1391.419949052</v>
      </c>
      <c r="H630" s="7">
        <v>126.27624</v>
      </c>
      <c r="I630" s="7">
        <v>757.65743999999995</v>
      </c>
      <c r="J630" s="7">
        <v>0.3</v>
      </c>
      <c r="K630" s="7">
        <v>1.8</v>
      </c>
      <c r="L630" s="7">
        <v>358.479564842</v>
      </c>
      <c r="M630" s="7">
        <v>2150.8773890520001</v>
      </c>
    </row>
    <row r="631" spans="1:13" x14ac:dyDescent="0.25">
      <c r="A631" s="20" t="s">
        <v>53</v>
      </c>
      <c r="B631" s="4" t="s">
        <v>688</v>
      </c>
      <c r="C631" s="4" t="s">
        <v>688</v>
      </c>
      <c r="D631" s="18" t="s">
        <v>689</v>
      </c>
      <c r="E631" s="7">
        <v>6</v>
      </c>
      <c r="H631" s="7">
        <v>355.35</v>
      </c>
      <c r="I631" s="7">
        <v>2132.1</v>
      </c>
      <c r="L631" s="7">
        <v>355.35</v>
      </c>
      <c r="M631" s="7">
        <v>2132.1</v>
      </c>
    </row>
    <row r="632" spans="1:13" x14ac:dyDescent="0.25">
      <c r="A632" s="20" t="s">
        <v>53</v>
      </c>
      <c r="B632" s="4" t="s">
        <v>200</v>
      </c>
      <c r="C632" s="4" t="s">
        <v>200</v>
      </c>
      <c r="D632" s="18" t="s">
        <v>201</v>
      </c>
      <c r="E632" s="7">
        <v>3</v>
      </c>
      <c r="H632" s="7">
        <v>283.22000000000003</v>
      </c>
      <c r="I632" s="7">
        <v>849.66</v>
      </c>
      <c r="L632" s="7">
        <v>283.22000000000003</v>
      </c>
      <c r="M632" s="7">
        <v>849.66</v>
      </c>
    </row>
    <row r="633" spans="1:13" x14ac:dyDescent="0.25">
      <c r="A633" s="20" t="s">
        <v>53</v>
      </c>
      <c r="B633" s="4" t="s">
        <v>167</v>
      </c>
      <c r="C633" s="4" t="s">
        <v>168</v>
      </c>
      <c r="D633" s="18" t="s">
        <v>113</v>
      </c>
      <c r="E633" s="7">
        <v>2</v>
      </c>
      <c r="F633" s="7">
        <v>102.151920496</v>
      </c>
      <c r="G633" s="7">
        <v>204.303840992</v>
      </c>
      <c r="H633" s="7">
        <v>4.8</v>
      </c>
      <c r="I633" s="7">
        <v>9.6</v>
      </c>
      <c r="L633" s="7">
        <v>106.951920496</v>
      </c>
      <c r="M633" s="7">
        <v>213.903840992</v>
      </c>
    </row>
    <row r="634" spans="1:13" x14ac:dyDescent="0.25">
      <c r="A634" s="20" t="s">
        <v>53</v>
      </c>
      <c r="B634" s="4" t="s">
        <v>193</v>
      </c>
      <c r="C634" s="4" t="s">
        <v>193</v>
      </c>
      <c r="D634" s="18" t="s">
        <v>194</v>
      </c>
      <c r="E634" s="7">
        <v>2</v>
      </c>
      <c r="H634" s="7">
        <v>68.599999999999994</v>
      </c>
      <c r="I634" s="7">
        <v>137.19999999999999</v>
      </c>
      <c r="L634" s="7">
        <v>68.599999999999994</v>
      </c>
      <c r="M634" s="7">
        <v>137.19999999999999</v>
      </c>
    </row>
    <row r="635" spans="1:13" x14ac:dyDescent="0.25">
      <c r="A635" s="20" t="s">
        <v>53</v>
      </c>
      <c r="B635" s="4" t="s">
        <v>169</v>
      </c>
      <c r="C635" s="4" t="s">
        <v>170</v>
      </c>
      <c r="D635" s="18" t="s">
        <v>171</v>
      </c>
      <c r="E635" s="7">
        <v>2</v>
      </c>
      <c r="F635" s="7">
        <v>53.339539248000001</v>
      </c>
      <c r="G635" s="7">
        <v>106.679078496</v>
      </c>
      <c r="J635" s="7">
        <v>0.02</v>
      </c>
      <c r="K635" s="7">
        <v>0.04</v>
      </c>
      <c r="L635" s="7">
        <v>53.359539247999997</v>
      </c>
      <c r="M635" s="7">
        <v>106.71907849599999</v>
      </c>
    </row>
    <row r="636" spans="1:13" x14ac:dyDescent="0.25">
      <c r="A636" s="20" t="s">
        <v>53</v>
      </c>
      <c r="B636" s="4" t="s">
        <v>175</v>
      </c>
      <c r="C636" s="4" t="s">
        <v>176</v>
      </c>
      <c r="D636" s="18" t="s">
        <v>174</v>
      </c>
      <c r="E636" s="7">
        <v>8</v>
      </c>
      <c r="F636" s="7">
        <v>48.483045420000003</v>
      </c>
      <c r="G636" s="7">
        <v>387.86436336000003</v>
      </c>
      <c r="J636" s="7">
        <v>0.76</v>
      </c>
      <c r="K636" s="7">
        <v>6.08</v>
      </c>
      <c r="L636" s="7">
        <v>49.243045420000001</v>
      </c>
      <c r="M636" s="7">
        <v>393.94436336000001</v>
      </c>
    </row>
    <row r="637" spans="1:13" x14ac:dyDescent="0.25">
      <c r="A637" s="20" t="s">
        <v>53</v>
      </c>
      <c r="B637" s="4" t="s">
        <v>345</v>
      </c>
      <c r="C637" s="4" t="s">
        <v>346</v>
      </c>
      <c r="D637" s="18" t="s">
        <v>347</v>
      </c>
      <c r="E637" s="7">
        <v>2</v>
      </c>
      <c r="F637" s="7">
        <v>27.642293135999999</v>
      </c>
      <c r="G637" s="7">
        <v>55.284586271999999</v>
      </c>
      <c r="H637" s="7">
        <v>20.75178</v>
      </c>
      <c r="I637" s="7">
        <v>41.50356</v>
      </c>
      <c r="J637" s="7">
        <v>0.28999999999999998</v>
      </c>
      <c r="K637" s="7">
        <v>0.57999999999999996</v>
      </c>
      <c r="L637" s="7">
        <v>48.684073136000002</v>
      </c>
      <c r="M637" s="7">
        <v>97.368146272000004</v>
      </c>
    </row>
    <row r="638" spans="1:13" x14ac:dyDescent="0.25">
      <c r="A638" s="20" t="s">
        <v>53</v>
      </c>
      <c r="B638" s="4" t="s">
        <v>147</v>
      </c>
      <c r="C638" s="4" t="s">
        <v>148</v>
      </c>
      <c r="D638" s="18" t="s">
        <v>103</v>
      </c>
      <c r="E638" s="7">
        <v>7</v>
      </c>
      <c r="F638" s="7">
        <v>25.954999007000001</v>
      </c>
      <c r="G638" s="7">
        <v>181.68499304900001</v>
      </c>
      <c r="H638" s="7">
        <v>8.9098799999999994</v>
      </c>
      <c r="I638" s="7">
        <v>62.369160000000001</v>
      </c>
      <c r="J638" s="7">
        <v>0.22</v>
      </c>
      <c r="K638" s="7">
        <v>1.54</v>
      </c>
      <c r="L638" s="7">
        <v>35.084879006999998</v>
      </c>
      <c r="M638" s="7">
        <v>245.594153049</v>
      </c>
    </row>
    <row r="639" spans="1:13" x14ac:dyDescent="0.25">
      <c r="A639" s="20" t="s">
        <v>53</v>
      </c>
      <c r="B639" s="4" t="s">
        <v>591</v>
      </c>
      <c r="C639" s="4" t="s">
        <v>591</v>
      </c>
      <c r="D639" s="18" t="s">
        <v>592</v>
      </c>
      <c r="E639" s="7">
        <v>2</v>
      </c>
      <c r="H639" s="7">
        <v>30.12</v>
      </c>
      <c r="I639" s="7">
        <v>60.24</v>
      </c>
      <c r="L639" s="7">
        <v>30.12</v>
      </c>
      <c r="M639" s="7">
        <v>60.24</v>
      </c>
    </row>
    <row r="640" spans="1:13" x14ac:dyDescent="0.25">
      <c r="A640" s="20" t="s">
        <v>53</v>
      </c>
      <c r="B640" s="4" t="s">
        <v>256</v>
      </c>
      <c r="C640" s="4" t="s">
        <v>256</v>
      </c>
      <c r="D640" s="18" t="s">
        <v>257</v>
      </c>
      <c r="E640" s="7">
        <v>1</v>
      </c>
      <c r="H640" s="7">
        <v>29.95</v>
      </c>
      <c r="I640" s="7">
        <v>29.95</v>
      </c>
      <c r="L640" s="7">
        <v>29.95</v>
      </c>
      <c r="M640" s="7">
        <v>29.95</v>
      </c>
    </row>
    <row r="641" spans="1:13" x14ac:dyDescent="0.25">
      <c r="A641" s="20" t="s">
        <v>53</v>
      </c>
      <c r="B641" s="4" t="s">
        <v>701</v>
      </c>
      <c r="C641" s="4" t="s">
        <v>701</v>
      </c>
      <c r="D641" s="18" t="s">
        <v>702</v>
      </c>
      <c r="E641" s="7">
        <v>4</v>
      </c>
      <c r="H641" s="7">
        <v>28.56</v>
      </c>
      <c r="I641" s="7">
        <v>114.24</v>
      </c>
      <c r="L641" s="7">
        <v>28.56</v>
      </c>
      <c r="M641" s="7">
        <v>114.24</v>
      </c>
    </row>
    <row r="642" spans="1:13" x14ac:dyDescent="0.25">
      <c r="A642" s="20" t="s">
        <v>53</v>
      </c>
      <c r="B642" s="4" t="s">
        <v>202</v>
      </c>
      <c r="C642" s="4" t="s">
        <v>202</v>
      </c>
      <c r="D642" s="18" t="s">
        <v>203</v>
      </c>
      <c r="E642" s="7">
        <v>2</v>
      </c>
      <c r="H642" s="7">
        <v>27.45</v>
      </c>
      <c r="I642" s="7">
        <v>54.9</v>
      </c>
      <c r="L642" s="7">
        <v>27.45</v>
      </c>
      <c r="M642" s="7">
        <v>54.9</v>
      </c>
    </row>
    <row r="643" spans="1:13" x14ac:dyDescent="0.25">
      <c r="A643" s="26" t="s">
        <v>53</v>
      </c>
      <c r="B643" s="4" t="s">
        <v>650</v>
      </c>
      <c r="C643" s="4" t="s">
        <v>650</v>
      </c>
      <c r="D643" s="18" t="s">
        <v>651</v>
      </c>
      <c r="E643" s="7">
        <v>6</v>
      </c>
      <c r="H643" s="7">
        <v>24.18</v>
      </c>
      <c r="I643" s="7">
        <v>145.08000000000001</v>
      </c>
      <c r="L643" s="7">
        <v>24.18</v>
      </c>
      <c r="M643" s="7">
        <v>145.08000000000001</v>
      </c>
    </row>
    <row r="644" spans="1:13" x14ac:dyDescent="0.25">
      <c r="A644" s="20" t="s">
        <v>53</v>
      </c>
      <c r="B644" s="4" t="s">
        <v>226</v>
      </c>
      <c r="C644" s="4" t="s">
        <v>226</v>
      </c>
      <c r="D644" s="18" t="s">
        <v>227</v>
      </c>
      <c r="E644" s="7">
        <v>7</v>
      </c>
      <c r="H644" s="7">
        <v>23.12</v>
      </c>
      <c r="I644" s="7">
        <v>161.84</v>
      </c>
      <c r="L644" s="7">
        <v>23.12</v>
      </c>
      <c r="M644" s="7">
        <v>161.84</v>
      </c>
    </row>
    <row r="645" spans="1:13" x14ac:dyDescent="0.25">
      <c r="A645" s="20" t="s">
        <v>53</v>
      </c>
      <c r="B645" s="4" t="s">
        <v>165</v>
      </c>
      <c r="C645" s="4" t="s">
        <v>166</v>
      </c>
      <c r="D645" s="18" t="s">
        <v>113</v>
      </c>
      <c r="E645" s="7">
        <v>2</v>
      </c>
      <c r="F645" s="7">
        <v>20.527795185999999</v>
      </c>
      <c r="G645" s="7">
        <v>41.055590371999998</v>
      </c>
      <c r="H645" s="7">
        <v>1.8</v>
      </c>
      <c r="I645" s="7">
        <v>3.6</v>
      </c>
      <c r="L645" s="7">
        <v>22.327795185999999</v>
      </c>
      <c r="M645" s="7">
        <v>44.655590371999999</v>
      </c>
    </row>
    <row r="646" spans="1:13" x14ac:dyDescent="0.25">
      <c r="A646" s="34" t="s">
        <v>53</v>
      </c>
      <c r="B646" s="4" t="s">
        <v>158</v>
      </c>
      <c r="C646" s="4" t="s">
        <v>159</v>
      </c>
      <c r="D646" s="18" t="s">
        <v>160</v>
      </c>
      <c r="E646" s="7">
        <v>6</v>
      </c>
      <c r="F646" s="7">
        <v>19.441820702000001</v>
      </c>
      <c r="G646" s="7">
        <v>116.65092421200001</v>
      </c>
      <c r="H646" s="7">
        <v>2.0017800000000001</v>
      </c>
      <c r="I646" s="7">
        <v>12.010680000000001</v>
      </c>
      <c r="J646" s="7">
        <v>0.26</v>
      </c>
      <c r="K646" s="7">
        <v>1.56</v>
      </c>
      <c r="L646" s="7">
        <v>21.703600701999999</v>
      </c>
      <c r="M646" s="7">
        <v>130.22160421199999</v>
      </c>
    </row>
    <row r="647" spans="1:13" x14ac:dyDescent="0.25">
      <c r="A647" s="21" t="s">
        <v>53</v>
      </c>
      <c r="B647" s="4" t="s">
        <v>270</v>
      </c>
      <c r="C647" s="4" t="s">
        <v>270</v>
      </c>
      <c r="D647" s="18" t="s">
        <v>271</v>
      </c>
      <c r="E647" s="7">
        <v>6</v>
      </c>
      <c r="H647" s="7">
        <v>21.52</v>
      </c>
      <c r="I647" s="7">
        <v>129.12</v>
      </c>
      <c r="L647" s="7">
        <v>21.52</v>
      </c>
      <c r="M647" s="7">
        <v>129.12</v>
      </c>
    </row>
    <row r="648" spans="1:13" x14ac:dyDescent="0.25">
      <c r="A648" s="21" t="s">
        <v>53</v>
      </c>
      <c r="B648" s="4" t="s">
        <v>230</v>
      </c>
      <c r="C648" s="4" t="s">
        <v>230</v>
      </c>
      <c r="D648" s="18" t="s">
        <v>231</v>
      </c>
      <c r="E648" s="7">
        <v>2</v>
      </c>
      <c r="H648" s="7">
        <v>19.5</v>
      </c>
      <c r="I648" s="7">
        <v>39</v>
      </c>
      <c r="L648" s="7">
        <v>19.5</v>
      </c>
      <c r="M648" s="7">
        <v>39</v>
      </c>
    </row>
    <row r="649" spans="1:13" x14ac:dyDescent="0.25">
      <c r="A649" s="21" t="s">
        <v>53</v>
      </c>
      <c r="B649" s="4" t="s">
        <v>351</v>
      </c>
      <c r="C649" s="4" t="s">
        <v>351</v>
      </c>
      <c r="D649" s="18" t="s">
        <v>352</v>
      </c>
      <c r="E649" s="7">
        <v>2</v>
      </c>
      <c r="H649" s="7">
        <v>18.72</v>
      </c>
      <c r="I649" s="7">
        <v>37.44</v>
      </c>
      <c r="L649" s="7">
        <v>18.72</v>
      </c>
      <c r="M649" s="7">
        <v>37.44</v>
      </c>
    </row>
    <row r="650" spans="1:13" x14ac:dyDescent="0.25">
      <c r="A650" s="21" t="s">
        <v>53</v>
      </c>
      <c r="B650" s="4" t="s">
        <v>703</v>
      </c>
      <c r="C650" s="4" t="s">
        <v>703</v>
      </c>
      <c r="D650" s="18" t="s">
        <v>704</v>
      </c>
      <c r="E650" s="7">
        <v>2</v>
      </c>
      <c r="H650" s="7">
        <v>15.83</v>
      </c>
      <c r="I650" s="7">
        <v>31.66</v>
      </c>
      <c r="L650" s="7">
        <v>15.83</v>
      </c>
      <c r="M650" s="7">
        <v>31.66</v>
      </c>
    </row>
    <row r="651" spans="1:13" x14ac:dyDescent="0.25">
      <c r="A651" s="21" t="s">
        <v>53</v>
      </c>
      <c r="B651" s="4" t="s">
        <v>220</v>
      </c>
      <c r="C651" s="4" t="s">
        <v>220</v>
      </c>
      <c r="D651" s="18" t="s">
        <v>221</v>
      </c>
      <c r="E651" s="7">
        <v>2</v>
      </c>
      <c r="H651" s="7">
        <v>13.89</v>
      </c>
      <c r="I651" s="7">
        <v>27.78</v>
      </c>
      <c r="L651" s="7">
        <v>13.89</v>
      </c>
      <c r="M651" s="7">
        <v>27.78</v>
      </c>
    </row>
    <row r="652" spans="1:13" x14ac:dyDescent="0.25">
      <c r="A652" s="21" t="s">
        <v>53</v>
      </c>
      <c r="B652" s="4" t="s">
        <v>430</v>
      </c>
      <c r="C652" s="4" t="s">
        <v>430</v>
      </c>
      <c r="D652" s="18" t="s">
        <v>431</v>
      </c>
      <c r="E652" s="7">
        <v>2</v>
      </c>
      <c r="H652" s="7">
        <v>11.96</v>
      </c>
      <c r="I652" s="7">
        <v>23.92</v>
      </c>
      <c r="L652" s="7">
        <v>11.96</v>
      </c>
      <c r="M652" s="7">
        <v>23.92</v>
      </c>
    </row>
    <row r="653" spans="1:13" x14ac:dyDescent="0.25">
      <c r="A653" s="21" t="s">
        <v>53</v>
      </c>
      <c r="B653" s="4" t="s">
        <v>705</v>
      </c>
      <c r="C653" s="4" t="s">
        <v>706</v>
      </c>
      <c r="D653" s="18" t="s">
        <v>685</v>
      </c>
      <c r="E653" s="7">
        <v>2</v>
      </c>
      <c r="F653" s="7">
        <v>9.2384440800000007</v>
      </c>
      <c r="G653" s="7">
        <v>18.476888160000001</v>
      </c>
      <c r="H653" s="7">
        <v>1.6240000000000001E-2</v>
      </c>
      <c r="I653" s="7">
        <v>3.2480000000000002E-2</v>
      </c>
      <c r="J653" s="7">
        <v>2.65</v>
      </c>
      <c r="K653" s="7">
        <v>5.3</v>
      </c>
      <c r="L653" s="7">
        <v>11.904684079999999</v>
      </c>
      <c r="M653" s="7">
        <v>23.809368159999998</v>
      </c>
    </row>
    <row r="654" spans="1:13" x14ac:dyDescent="0.25">
      <c r="A654" s="21" t="s">
        <v>53</v>
      </c>
      <c r="B654" s="4" t="s">
        <v>218</v>
      </c>
      <c r="C654" s="4" t="s">
        <v>218</v>
      </c>
      <c r="D654" s="18" t="s">
        <v>219</v>
      </c>
      <c r="E654" s="7">
        <v>2</v>
      </c>
      <c r="H654" s="7">
        <v>11.54</v>
      </c>
      <c r="I654" s="7">
        <v>23.08</v>
      </c>
      <c r="L654" s="7">
        <v>11.54</v>
      </c>
      <c r="M654" s="7">
        <v>23.08</v>
      </c>
    </row>
    <row r="655" spans="1:13" x14ac:dyDescent="0.25">
      <c r="A655" s="21" t="s">
        <v>53</v>
      </c>
      <c r="B655" s="4" t="s">
        <v>686</v>
      </c>
      <c r="C655" s="4" t="s">
        <v>687</v>
      </c>
      <c r="D655" s="18" t="s">
        <v>685</v>
      </c>
      <c r="E655" s="7">
        <v>2</v>
      </c>
      <c r="F655" s="7">
        <v>9.0297058440000004</v>
      </c>
      <c r="G655" s="7">
        <v>18.059411688000001</v>
      </c>
      <c r="H655" s="7">
        <v>1.6240000000000001E-2</v>
      </c>
      <c r="I655" s="7">
        <v>3.2480000000000002E-2</v>
      </c>
      <c r="J655" s="7">
        <v>2.4900000000000002</v>
      </c>
      <c r="K655" s="7">
        <v>4.9800000000000004</v>
      </c>
      <c r="L655" s="7">
        <v>11.535945844</v>
      </c>
      <c r="M655" s="7">
        <v>23.071891688000001</v>
      </c>
    </row>
    <row r="656" spans="1:13" x14ac:dyDescent="0.25">
      <c r="A656" s="21" t="s">
        <v>53</v>
      </c>
      <c r="B656" s="4" t="s">
        <v>204</v>
      </c>
      <c r="C656" s="4" t="s">
        <v>204</v>
      </c>
      <c r="D656" s="18" t="s">
        <v>205</v>
      </c>
      <c r="E656" s="7">
        <v>2</v>
      </c>
      <c r="H656" s="7">
        <v>10.7</v>
      </c>
      <c r="I656" s="7">
        <v>21.4</v>
      </c>
      <c r="L656" s="7">
        <v>10.7</v>
      </c>
      <c r="M656" s="7">
        <v>21.4</v>
      </c>
    </row>
    <row r="657" spans="1:13" x14ac:dyDescent="0.25">
      <c r="A657" s="21" t="s">
        <v>53</v>
      </c>
      <c r="B657" s="4" t="s">
        <v>438</v>
      </c>
      <c r="C657" s="4" t="s">
        <v>438</v>
      </c>
      <c r="D657" s="18" t="s">
        <v>439</v>
      </c>
      <c r="E657" s="7">
        <v>4</v>
      </c>
      <c r="H657" s="7">
        <v>10.54</v>
      </c>
      <c r="I657" s="7">
        <v>42.16</v>
      </c>
      <c r="L657" s="7">
        <v>10.54</v>
      </c>
      <c r="M657" s="7">
        <v>42.16</v>
      </c>
    </row>
    <row r="658" spans="1:13" x14ac:dyDescent="0.25">
      <c r="A658" s="21" t="s">
        <v>53</v>
      </c>
      <c r="B658" s="4" t="s">
        <v>266</v>
      </c>
      <c r="C658" s="4" t="s">
        <v>266</v>
      </c>
      <c r="D658" s="18" t="s">
        <v>267</v>
      </c>
      <c r="E658" s="7">
        <v>3</v>
      </c>
      <c r="H658" s="7">
        <v>9.57</v>
      </c>
      <c r="I658" s="7">
        <v>28.71</v>
      </c>
      <c r="L658" s="7">
        <v>9.57</v>
      </c>
      <c r="M658" s="7">
        <v>28.71</v>
      </c>
    </row>
    <row r="659" spans="1:13" x14ac:dyDescent="0.25">
      <c r="A659" s="21" t="s">
        <v>53</v>
      </c>
      <c r="B659" s="4" t="s">
        <v>228</v>
      </c>
      <c r="C659" s="4" t="s">
        <v>228</v>
      </c>
      <c r="D659" s="18" t="s">
        <v>229</v>
      </c>
      <c r="E659" s="7">
        <v>2</v>
      </c>
      <c r="H659" s="7">
        <v>8.26</v>
      </c>
      <c r="I659" s="7">
        <v>16.52</v>
      </c>
      <c r="L659" s="7">
        <v>8.26</v>
      </c>
      <c r="M659" s="7">
        <v>16.52</v>
      </c>
    </row>
    <row r="660" spans="1:13" x14ac:dyDescent="0.25">
      <c r="A660" s="21" t="s">
        <v>53</v>
      </c>
      <c r="B660" s="4" t="s">
        <v>210</v>
      </c>
      <c r="C660" s="4" t="s">
        <v>210</v>
      </c>
      <c r="D660" s="18" t="s">
        <v>211</v>
      </c>
      <c r="E660" s="7">
        <v>4</v>
      </c>
      <c r="H660" s="7">
        <v>7.06</v>
      </c>
      <c r="I660" s="7">
        <v>28.24</v>
      </c>
      <c r="L660" s="7">
        <v>7.06</v>
      </c>
      <c r="M660" s="7">
        <v>28.24</v>
      </c>
    </row>
    <row r="661" spans="1:13" x14ac:dyDescent="0.25">
      <c r="A661" s="21" t="s">
        <v>53</v>
      </c>
      <c r="B661" s="4" t="s">
        <v>210</v>
      </c>
      <c r="C661" s="4" t="s">
        <v>210</v>
      </c>
      <c r="D661" s="18" t="s">
        <v>211</v>
      </c>
      <c r="E661" s="7">
        <v>3</v>
      </c>
      <c r="H661" s="7">
        <v>7.06</v>
      </c>
      <c r="I661" s="7">
        <v>21.18</v>
      </c>
      <c r="L661" s="7">
        <v>7.06</v>
      </c>
      <c r="M661" s="7">
        <v>21.18</v>
      </c>
    </row>
    <row r="662" spans="1:13" x14ac:dyDescent="0.25">
      <c r="A662" s="21" t="s">
        <v>53</v>
      </c>
      <c r="B662" s="4" t="s">
        <v>212</v>
      </c>
      <c r="C662" s="4" t="s">
        <v>212</v>
      </c>
      <c r="D662" s="18" t="s">
        <v>213</v>
      </c>
      <c r="E662" s="7">
        <v>4</v>
      </c>
      <c r="H662" s="7">
        <v>6.91</v>
      </c>
      <c r="I662" s="7">
        <v>27.64</v>
      </c>
      <c r="L662" s="7">
        <v>6.91</v>
      </c>
      <c r="M662" s="7">
        <v>27.64</v>
      </c>
    </row>
    <row r="663" spans="1:13" x14ac:dyDescent="0.25">
      <c r="A663" s="21" t="s">
        <v>53</v>
      </c>
      <c r="B663" s="4" t="s">
        <v>208</v>
      </c>
      <c r="C663" s="4" t="s">
        <v>208</v>
      </c>
      <c r="D663" s="18" t="s">
        <v>209</v>
      </c>
      <c r="E663" s="7">
        <v>3</v>
      </c>
      <c r="H663" s="7">
        <v>6.86</v>
      </c>
      <c r="I663" s="7">
        <v>20.58</v>
      </c>
      <c r="L663" s="7">
        <v>6.86</v>
      </c>
      <c r="M663" s="7">
        <v>20.58</v>
      </c>
    </row>
    <row r="664" spans="1:13" x14ac:dyDescent="0.25">
      <c r="A664" s="21" t="s">
        <v>53</v>
      </c>
      <c r="B664" s="4" t="s">
        <v>208</v>
      </c>
      <c r="C664" s="4" t="s">
        <v>208</v>
      </c>
      <c r="D664" s="18" t="s">
        <v>209</v>
      </c>
      <c r="E664" s="7">
        <v>2</v>
      </c>
      <c r="H664" s="7">
        <v>6.86</v>
      </c>
      <c r="I664" s="7">
        <v>13.72</v>
      </c>
      <c r="L664" s="7">
        <v>6.86</v>
      </c>
      <c r="M664" s="7">
        <v>13.72</v>
      </c>
    </row>
    <row r="665" spans="1:13" x14ac:dyDescent="0.25">
      <c r="A665" s="21" t="s">
        <v>53</v>
      </c>
      <c r="B665" s="4" t="s">
        <v>264</v>
      </c>
      <c r="C665" s="4" t="s">
        <v>264</v>
      </c>
      <c r="D665" s="18" t="s">
        <v>265</v>
      </c>
      <c r="E665" s="7">
        <v>3</v>
      </c>
      <c r="H665" s="7">
        <v>6.71</v>
      </c>
      <c r="I665" s="7">
        <v>20.13</v>
      </c>
      <c r="L665" s="7">
        <v>6.71</v>
      </c>
      <c r="M665" s="7">
        <v>20.13</v>
      </c>
    </row>
    <row r="666" spans="1:13" x14ac:dyDescent="0.25">
      <c r="A666" s="21" t="s">
        <v>53</v>
      </c>
      <c r="B666" s="4" t="s">
        <v>282</v>
      </c>
      <c r="C666" s="4" t="s">
        <v>283</v>
      </c>
      <c r="D666" s="18" t="s">
        <v>284</v>
      </c>
      <c r="E666" s="7">
        <v>2</v>
      </c>
      <c r="F666" s="7">
        <v>2.3861395089999999</v>
      </c>
      <c r="G666" s="7">
        <v>4.7722790179999999</v>
      </c>
      <c r="J666" s="7">
        <v>2.3199999999999998</v>
      </c>
      <c r="K666" s="7">
        <v>4.6399999999999997</v>
      </c>
      <c r="L666" s="7">
        <v>4.7061395089999998</v>
      </c>
      <c r="M666" s="7">
        <v>9.4122790179999996</v>
      </c>
    </row>
    <row r="667" spans="1:13" x14ac:dyDescent="0.25">
      <c r="A667" s="21" t="s">
        <v>53</v>
      </c>
      <c r="B667" s="4" t="s">
        <v>214</v>
      </c>
      <c r="C667" s="4" t="s">
        <v>214</v>
      </c>
      <c r="D667" s="18" t="s">
        <v>215</v>
      </c>
      <c r="E667" s="7">
        <v>10</v>
      </c>
      <c r="H667" s="7">
        <v>4.49</v>
      </c>
      <c r="I667" s="7">
        <v>44.9</v>
      </c>
      <c r="L667" s="7">
        <v>4.49</v>
      </c>
      <c r="M667" s="7">
        <v>44.9</v>
      </c>
    </row>
    <row r="668" spans="1:13" x14ac:dyDescent="0.25">
      <c r="A668" s="21" t="s">
        <v>53</v>
      </c>
      <c r="B668" s="4" t="s">
        <v>216</v>
      </c>
      <c r="C668" s="4" t="s">
        <v>216</v>
      </c>
      <c r="D668" s="18" t="s">
        <v>217</v>
      </c>
      <c r="E668" s="7">
        <v>2</v>
      </c>
      <c r="H668" s="7">
        <v>4.2300000000000004</v>
      </c>
      <c r="I668" s="7">
        <v>8.4600000000000009</v>
      </c>
      <c r="L668" s="7">
        <v>4.2300000000000004</v>
      </c>
      <c r="M668" s="7">
        <v>8.4600000000000009</v>
      </c>
    </row>
    <row r="669" spans="1:13" x14ac:dyDescent="0.25">
      <c r="A669" s="21" t="s">
        <v>53</v>
      </c>
      <c r="B669" s="4" t="s">
        <v>268</v>
      </c>
      <c r="C669" s="4" t="s">
        <v>268</v>
      </c>
      <c r="D669" s="18" t="s">
        <v>269</v>
      </c>
      <c r="E669" s="7">
        <v>6</v>
      </c>
      <c r="H669" s="7">
        <v>4.1399999999999997</v>
      </c>
      <c r="I669" s="7">
        <v>24.84</v>
      </c>
      <c r="L669" s="7">
        <v>4.1399999999999997</v>
      </c>
      <c r="M669" s="7">
        <v>24.84</v>
      </c>
    </row>
    <row r="670" spans="1:13" x14ac:dyDescent="0.25">
      <c r="A670" s="21" t="s">
        <v>53</v>
      </c>
      <c r="B670" s="4" t="s">
        <v>258</v>
      </c>
      <c r="C670" s="4" t="s">
        <v>258</v>
      </c>
      <c r="D670" s="18" t="s">
        <v>259</v>
      </c>
      <c r="E670" s="7">
        <v>4</v>
      </c>
      <c r="H670" s="7">
        <v>4.1100000000000003</v>
      </c>
      <c r="I670" s="7">
        <v>16.440000000000001</v>
      </c>
      <c r="L670" s="7">
        <v>4.1100000000000003</v>
      </c>
      <c r="M670" s="7">
        <v>16.440000000000001</v>
      </c>
    </row>
    <row r="671" spans="1:13" x14ac:dyDescent="0.25">
      <c r="A671" s="21" t="s">
        <v>53</v>
      </c>
      <c r="B671" s="4" t="s">
        <v>232</v>
      </c>
      <c r="C671" s="4" t="s">
        <v>232</v>
      </c>
      <c r="D671" s="18" t="s">
        <v>233</v>
      </c>
      <c r="E671" s="7">
        <v>2</v>
      </c>
      <c r="H671" s="7">
        <v>3.62</v>
      </c>
      <c r="I671" s="7">
        <v>7.24</v>
      </c>
      <c r="L671" s="7">
        <v>3.62</v>
      </c>
      <c r="M671" s="7">
        <v>7.24</v>
      </c>
    </row>
    <row r="672" spans="1:13" x14ac:dyDescent="0.25">
      <c r="A672" s="21" t="s">
        <v>53</v>
      </c>
      <c r="B672" s="4" t="s">
        <v>272</v>
      </c>
      <c r="C672" s="4" t="s">
        <v>272</v>
      </c>
      <c r="D672" s="18" t="s">
        <v>273</v>
      </c>
      <c r="E672" s="7">
        <v>1</v>
      </c>
      <c r="H672" s="7">
        <v>3.58</v>
      </c>
      <c r="I672" s="7">
        <v>3.58</v>
      </c>
      <c r="L672" s="7">
        <v>3.58</v>
      </c>
      <c r="M672" s="7">
        <v>3.58</v>
      </c>
    </row>
    <row r="673" spans="1:13" x14ac:dyDescent="0.25">
      <c r="A673" s="22" t="s">
        <v>53</v>
      </c>
      <c r="B673" s="4" t="s">
        <v>274</v>
      </c>
      <c r="C673" s="4" t="s">
        <v>274</v>
      </c>
      <c r="D673" s="18" t="s">
        <v>275</v>
      </c>
      <c r="E673" s="7">
        <v>25</v>
      </c>
      <c r="H673" s="7">
        <v>3.57</v>
      </c>
      <c r="I673" s="7">
        <v>89.25</v>
      </c>
      <c r="L673" s="7">
        <v>3.57</v>
      </c>
      <c r="M673" s="7">
        <v>89.25</v>
      </c>
    </row>
    <row r="674" spans="1:13" x14ac:dyDescent="0.25">
      <c r="A674" s="22" t="s">
        <v>53</v>
      </c>
      <c r="B674" s="4" t="s">
        <v>432</v>
      </c>
      <c r="C674" s="4" t="s">
        <v>432</v>
      </c>
      <c r="D674" s="18" t="s">
        <v>433</v>
      </c>
      <c r="E674" s="7">
        <v>375</v>
      </c>
      <c r="H674" s="7">
        <v>3.45</v>
      </c>
      <c r="I674" s="7">
        <v>1293.75</v>
      </c>
      <c r="L674" s="7">
        <v>3.45</v>
      </c>
      <c r="M674" s="7">
        <v>1293.75</v>
      </c>
    </row>
    <row r="675" spans="1:13" x14ac:dyDescent="0.25">
      <c r="A675" s="22" t="s">
        <v>53</v>
      </c>
      <c r="B675" s="4" t="s">
        <v>206</v>
      </c>
      <c r="C675" s="4" t="s">
        <v>206</v>
      </c>
      <c r="D675" s="18" t="s">
        <v>207</v>
      </c>
      <c r="E675" s="7">
        <v>4</v>
      </c>
      <c r="H675" s="7">
        <v>3.43</v>
      </c>
      <c r="I675" s="7">
        <v>13.72</v>
      </c>
      <c r="L675" s="7">
        <v>3.43</v>
      </c>
      <c r="M675" s="7">
        <v>13.72</v>
      </c>
    </row>
    <row r="676" spans="1:13" x14ac:dyDescent="0.25">
      <c r="A676" s="22" t="s">
        <v>53</v>
      </c>
      <c r="B676" s="4" t="s">
        <v>206</v>
      </c>
      <c r="C676" s="4" t="s">
        <v>206</v>
      </c>
      <c r="D676" s="18" t="s">
        <v>207</v>
      </c>
      <c r="E676" s="7">
        <v>1</v>
      </c>
      <c r="H676" s="7">
        <v>3.43</v>
      </c>
      <c r="I676" s="7">
        <v>3.43</v>
      </c>
      <c r="L676" s="7">
        <v>3.43</v>
      </c>
      <c r="M676" s="7">
        <v>3.43</v>
      </c>
    </row>
    <row r="677" spans="1:13" x14ac:dyDescent="0.25">
      <c r="A677" s="22" t="s">
        <v>53</v>
      </c>
      <c r="B677" s="4" t="s">
        <v>442</v>
      </c>
      <c r="C677" s="4" t="s">
        <v>442</v>
      </c>
      <c r="D677" s="18" t="s">
        <v>443</v>
      </c>
      <c r="E677" s="7">
        <v>18</v>
      </c>
      <c r="H677" s="7">
        <v>2.81</v>
      </c>
      <c r="I677" s="7">
        <v>50.58</v>
      </c>
      <c r="L677" s="7">
        <v>2.81</v>
      </c>
      <c r="M677" s="7">
        <v>50.58</v>
      </c>
    </row>
    <row r="678" spans="1:13" x14ac:dyDescent="0.25">
      <c r="A678" s="22" t="s">
        <v>53</v>
      </c>
      <c r="B678" s="4" t="s">
        <v>224</v>
      </c>
      <c r="C678" s="4" t="s">
        <v>224</v>
      </c>
      <c r="D678" s="18" t="s">
        <v>225</v>
      </c>
      <c r="E678" s="7">
        <v>3</v>
      </c>
      <c r="H678" s="7">
        <v>1.69</v>
      </c>
      <c r="I678" s="7">
        <v>5.07</v>
      </c>
      <c r="L678" s="7">
        <v>1.69</v>
      </c>
      <c r="M678" s="7">
        <v>5.07</v>
      </c>
    </row>
    <row r="679" spans="1:13" x14ac:dyDescent="0.25">
      <c r="A679" s="22" t="s">
        <v>53</v>
      </c>
      <c r="B679" s="4" t="s">
        <v>234</v>
      </c>
      <c r="C679" s="4" t="s">
        <v>234</v>
      </c>
      <c r="D679" s="18" t="s">
        <v>235</v>
      </c>
      <c r="E679" s="7">
        <v>5</v>
      </c>
      <c r="H679" s="7">
        <v>1.56</v>
      </c>
      <c r="I679" s="7">
        <v>7.8</v>
      </c>
      <c r="L679" s="7">
        <v>1.56</v>
      </c>
      <c r="M679" s="7">
        <v>7.8</v>
      </c>
    </row>
    <row r="680" spans="1:13" x14ac:dyDescent="0.25">
      <c r="A680" s="22" t="s">
        <v>53</v>
      </c>
      <c r="B680" s="4" t="s">
        <v>278</v>
      </c>
      <c r="C680" s="4" t="s">
        <v>278</v>
      </c>
      <c r="D680" s="18" t="s">
        <v>279</v>
      </c>
      <c r="E680" s="7">
        <v>8</v>
      </c>
      <c r="H680" s="7">
        <v>1.26</v>
      </c>
      <c r="I680" s="7">
        <v>10.08</v>
      </c>
      <c r="L680" s="7">
        <v>1.26</v>
      </c>
      <c r="M680" s="7">
        <v>10.08</v>
      </c>
    </row>
    <row r="681" spans="1:13" x14ac:dyDescent="0.25">
      <c r="A681" s="22" t="s">
        <v>53</v>
      </c>
      <c r="B681" s="4" t="s">
        <v>276</v>
      </c>
      <c r="C681" s="4" t="s">
        <v>276</v>
      </c>
      <c r="D681" s="18" t="s">
        <v>277</v>
      </c>
      <c r="E681" s="7">
        <v>6</v>
      </c>
      <c r="H681" s="7">
        <v>1.24</v>
      </c>
      <c r="I681" s="7">
        <v>7.44</v>
      </c>
      <c r="L681" s="7">
        <v>1.24</v>
      </c>
      <c r="M681" s="7">
        <v>7.44</v>
      </c>
    </row>
    <row r="682" spans="1:13" x14ac:dyDescent="0.25">
      <c r="A682" s="22" t="s">
        <v>53</v>
      </c>
      <c r="B682" s="4" t="s">
        <v>280</v>
      </c>
      <c r="C682" s="4" t="s">
        <v>280</v>
      </c>
      <c r="D682" s="18" t="s">
        <v>281</v>
      </c>
      <c r="E682" s="7">
        <v>8</v>
      </c>
      <c r="H682" s="7">
        <v>0.99</v>
      </c>
      <c r="I682" s="7">
        <v>7.92</v>
      </c>
      <c r="L682" s="7">
        <v>0.99</v>
      </c>
      <c r="M682" s="7">
        <v>7.92</v>
      </c>
    </row>
    <row r="683" spans="1:13" x14ac:dyDescent="0.25">
      <c r="A683" s="22" t="s">
        <v>53</v>
      </c>
      <c r="B683" s="4" t="s">
        <v>440</v>
      </c>
      <c r="C683" s="4" t="s">
        <v>440</v>
      </c>
      <c r="D683" s="18" t="s">
        <v>441</v>
      </c>
      <c r="E683" s="7">
        <v>25</v>
      </c>
      <c r="H683" s="7">
        <v>0.92</v>
      </c>
      <c r="I683" s="7">
        <v>23</v>
      </c>
      <c r="L683" s="7">
        <v>0.92</v>
      </c>
      <c r="M683" s="7">
        <v>23</v>
      </c>
    </row>
    <row r="684" spans="1:13" x14ac:dyDescent="0.25">
      <c r="A684" s="22" t="s">
        <v>53</v>
      </c>
      <c r="B684" s="4" t="s">
        <v>450</v>
      </c>
      <c r="C684" s="4" t="s">
        <v>450</v>
      </c>
      <c r="D684" s="18" t="s">
        <v>451</v>
      </c>
      <c r="E684" s="7">
        <v>80</v>
      </c>
      <c r="H684" s="7">
        <v>0.6</v>
      </c>
      <c r="I684" s="7">
        <v>48</v>
      </c>
      <c r="L684" s="7">
        <v>0.6</v>
      </c>
      <c r="M684" s="7">
        <v>48</v>
      </c>
    </row>
    <row r="685" spans="1:13" x14ac:dyDescent="0.25">
      <c r="A685" s="22" t="s">
        <v>53</v>
      </c>
      <c r="B685" s="4" t="s">
        <v>446</v>
      </c>
      <c r="C685" s="4" t="s">
        <v>446</v>
      </c>
      <c r="D685" s="18" t="s">
        <v>447</v>
      </c>
      <c r="E685" s="7">
        <v>16</v>
      </c>
      <c r="H685" s="7">
        <v>0.54</v>
      </c>
      <c r="I685" s="7">
        <v>8.64</v>
      </c>
      <c r="L685" s="7">
        <v>0.54</v>
      </c>
      <c r="M685" s="7">
        <v>8.64</v>
      </c>
    </row>
    <row r="686" spans="1:13" x14ac:dyDescent="0.25">
      <c r="A686" s="22" t="s">
        <v>53</v>
      </c>
      <c r="B686" s="4" t="s">
        <v>434</v>
      </c>
      <c r="C686" s="4" t="s">
        <v>434</v>
      </c>
      <c r="D686" s="18" t="s">
        <v>435</v>
      </c>
      <c r="E686" s="7">
        <v>640</v>
      </c>
      <c r="H686" s="7">
        <v>0.51</v>
      </c>
      <c r="I686" s="7">
        <v>326.39999999999998</v>
      </c>
      <c r="L686" s="7">
        <v>0.51</v>
      </c>
      <c r="M686" s="7">
        <v>326.39999999999998</v>
      </c>
    </row>
    <row r="687" spans="1:13" x14ac:dyDescent="0.25">
      <c r="A687" s="22" t="s">
        <v>53</v>
      </c>
      <c r="B687" s="4" t="s">
        <v>448</v>
      </c>
      <c r="C687" s="4" t="s">
        <v>448</v>
      </c>
      <c r="D687" s="18" t="s">
        <v>449</v>
      </c>
      <c r="E687" s="7">
        <v>23</v>
      </c>
      <c r="H687" s="7">
        <v>0.33</v>
      </c>
      <c r="I687" s="7">
        <v>7.59</v>
      </c>
      <c r="L687" s="7">
        <v>0.33</v>
      </c>
      <c r="M687" s="7">
        <v>7.59</v>
      </c>
    </row>
    <row r="688" spans="1:13" x14ac:dyDescent="0.25">
      <c r="A688" s="22" t="s">
        <v>53</v>
      </c>
      <c r="B688" s="4" t="s">
        <v>436</v>
      </c>
      <c r="C688" s="4" t="s">
        <v>436</v>
      </c>
      <c r="D688" s="18" t="s">
        <v>437</v>
      </c>
      <c r="E688" s="7">
        <v>2030</v>
      </c>
      <c r="H688" s="7">
        <v>0.04</v>
      </c>
      <c r="I688" s="7">
        <v>81.2</v>
      </c>
      <c r="L688" s="7">
        <v>0.04</v>
      </c>
      <c r="M688" s="7">
        <v>81.2</v>
      </c>
    </row>
    <row r="689" spans="1:13" x14ac:dyDescent="0.25">
      <c r="A689" s="25" t="s">
        <v>4</v>
      </c>
      <c r="B689" s="4" t="s">
        <v>298</v>
      </c>
      <c r="C689" s="4" t="s">
        <v>299</v>
      </c>
      <c r="D689" s="9" t="s">
        <v>300</v>
      </c>
      <c r="E689" s="7">
        <v>1</v>
      </c>
      <c r="F689" s="7">
        <v>1583.186517335</v>
      </c>
      <c r="G689" s="7">
        <v>1583.186517335</v>
      </c>
      <c r="H689" s="7">
        <v>976.08457999999996</v>
      </c>
      <c r="I689" s="7">
        <v>976.08457999999996</v>
      </c>
      <c r="J689" s="7">
        <v>23.57</v>
      </c>
      <c r="K689" s="7">
        <v>23.57</v>
      </c>
      <c r="L689" s="7">
        <v>2582.8410973350001</v>
      </c>
      <c r="M689" s="7">
        <v>2582.8410973350001</v>
      </c>
    </row>
    <row r="690" spans="1:13" x14ac:dyDescent="0.25">
      <c r="A690" s="25" t="s">
        <v>4</v>
      </c>
      <c r="B690" s="4" t="s">
        <v>301</v>
      </c>
      <c r="C690" s="4" t="s">
        <v>302</v>
      </c>
      <c r="D690" s="9" t="s">
        <v>110</v>
      </c>
      <c r="E690" s="7">
        <v>-1</v>
      </c>
      <c r="F690" s="7">
        <v>45.694460962999997</v>
      </c>
      <c r="G690" s="7">
        <v>-45.694460962999997</v>
      </c>
      <c r="H690" s="7">
        <v>659.54795000000001</v>
      </c>
      <c r="I690" s="7">
        <v>-659.54795000000001</v>
      </c>
      <c r="J690" s="7">
        <v>2.64</v>
      </c>
      <c r="K690" s="7">
        <v>-2.64</v>
      </c>
      <c r="L690" s="7">
        <v>707.88241096299998</v>
      </c>
      <c r="M690" s="7">
        <v>-707.88241096299998</v>
      </c>
    </row>
    <row r="691" spans="1:13" x14ac:dyDescent="0.25">
      <c r="A691" s="25" t="s">
        <v>4</v>
      </c>
      <c r="B691" s="4" t="s">
        <v>289</v>
      </c>
      <c r="C691" s="4" t="s">
        <v>290</v>
      </c>
      <c r="D691" s="9" t="s">
        <v>291</v>
      </c>
      <c r="E691" s="7">
        <v>-1</v>
      </c>
      <c r="F691" s="7">
        <v>222.62287253900001</v>
      </c>
      <c r="G691" s="7">
        <v>-222.62287253900001</v>
      </c>
      <c r="H691" s="7">
        <v>56.882480000000001</v>
      </c>
      <c r="I691" s="7">
        <v>-56.882480000000001</v>
      </c>
      <c r="J691" s="7">
        <v>0.53</v>
      </c>
      <c r="K691" s="7">
        <v>-0.53</v>
      </c>
      <c r="L691" s="7">
        <v>280.03535253899997</v>
      </c>
      <c r="M691" s="7">
        <v>-280.03535253899997</v>
      </c>
    </row>
    <row r="692" spans="1:13" x14ac:dyDescent="0.25">
      <c r="A692" s="25" t="s">
        <v>4</v>
      </c>
      <c r="B692" s="4" t="s">
        <v>309</v>
      </c>
      <c r="C692" s="4" t="s">
        <v>310</v>
      </c>
      <c r="D692" s="9" t="s">
        <v>311</v>
      </c>
      <c r="E692" s="7">
        <v>1</v>
      </c>
      <c r="F692" s="7">
        <v>216.46382994499999</v>
      </c>
      <c r="G692" s="7">
        <v>216.46382994499999</v>
      </c>
      <c r="H692" s="7">
        <v>56.882480000000001</v>
      </c>
      <c r="I692" s="7">
        <v>56.882480000000001</v>
      </c>
      <c r="J692" s="7">
        <v>0.53</v>
      </c>
      <c r="K692" s="7">
        <v>0.53</v>
      </c>
      <c r="L692" s="7">
        <v>273.876309945</v>
      </c>
      <c r="M692" s="7">
        <v>273.876309945</v>
      </c>
    </row>
    <row r="693" spans="1:13" x14ac:dyDescent="0.25">
      <c r="A693" s="25" t="s">
        <v>4</v>
      </c>
      <c r="B693" s="4" t="s">
        <v>177</v>
      </c>
      <c r="C693" s="4" t="s">
        <v>177</v>
      </c>
      <c r="D693" s="9" t="s">
        <v>178</v>
      </c>
      <c r="E693" s="7">
        <v>1</v>
      </c>
      <c r="H693" s="7">
        <v>163.96</v>
      </c>
      <c r="I693" s="7">
        <v>163.96</v>
      </c>
      <c r="L693" s="7">
        <v>163.96</v>
      </c>
      <c r="M693" s="7">
        <v>163.96</v>
      </c>
    </row>
    <row r="694" spans="1:13" x14ac:dyDescent="0.25">
      <c r="A694" s="25" t="s">
        <v>4</v>
      </c>
      <c r="B694" s="4" t="s">
        <v>303</v>
      </c>
      <c r="C694" s="4" t="s">
        <v>304</v>
      </c>
      <c r="D694" s="9" t="s">
        <v>305</v>
      </c>
      <c r="E694" s="7">
        <v>1</v>
      </c>
      <c r="F694" s="7">
        <v>32.893505210999997</v>
      </c>
      <c r="G694" s="7">
        <v>32.893505210999997</v>
      </c>
      <c r="H694" s="7">
        <v>48.52</v>
      </c>
      <c r="I694" s="7">
        <v>48.52</v>
      </c>
      <c r="J694" s="7">
        <v>1.1200000000000001</v>
      </c>
      <c r="K694" s="7">
        <v>1.1200000000000001</v>
      </c>
      <c r="L694" s="7">
        <v>82.533505211000005</v>
      </c>
      <c r="M694" s="7">
        <v>82.533505211000005</v>
      </c>
    </row>
    <row r="695" spans="1:13" x14ac:dyDescent="0.25">
      <c r="A695" s="25" t="s">
        <v>4</v>
      </c>
      <c r="B695" s="4" t="s">
        <v>191</v>
      </c>
      <c r="C695" s="4" t="s">
        <v>191</v>
      </c>
      <c r="D695" s="9" t="s">
        <v>306</v>
      </c>
      <c r="E695" s="7">
        <v>4</v>
      </c>
      <c r="H695" s="7">
        <v>0</v>
      </c>
      <c r="I695" s="7">
        <v>0</v>
      </c>
      <c r="L695" s="7">
        <v>30</v>
      </c>
      <c r="M695" s="7">
        <f>Таблица3[[#This Row],[Цена изд]]*Таблица3[[#This Row],[к-во]]</f>
        <v>120</v>
      </c>
    </row>
    <row r="696" spans="1:13" x14ac:dyDescent="0.25">
      <c r="A696" s="25" t="s">
        <v>4</v>
      </c>
      <c r="B696" s="4" t="s">
        <v>179</v>
      </c>
      <c r="C696" s="4" t="s">
        <v>179</v>
      </c>
      <c r="D696" s="9" t="s">
        <v>180</v>
      </c>
      <c r="E696" s="7">
        <v>3</v>
      </c>
      <c r="H696" s="7">
        <v>23.36</v>
      </c>
      <c r="I696" s="7">
        <v>70.08</v>
      </c>
      <c r="L696" s="7">
        <v>23.36</v>
      </c>
      <c r="M696" s="7">
        <v>70.08</v>
      </c>
    </row>
    <row r="697" spans="1:13" x14ac:dyDescent="0.25">
      <c r="A697" s="25" t="s">
        <v>4</v>
      </c>
      <c r="B697" s="4" t="s">
        <v>314</v>
      </c>
      <c r="C697" s="4" t="s">
        <v>314</v>
      </c>
      <c r="D697" s="9" t="s">
        <v>315</v>
      </c>
      <c r="E697" s="7">
        <v>1</v>
      </c>
      <c r="H697" s="7">
        <v>14.4</v>
      </c>
      <c r="I697" s="7">
        <v>14.4</v>
      </c>
      <c r="L697" s="7">
        <v>14.4</v>
      </c>
      <c r="M697" s="7">
        <v>14.4</v>
      </c>
    </row>
    <row r="698" spans="1:13" x14ac:dyDescent="0.25">
      <c r="A698" s="25" t="s">
        <v>4</v>
      </c>
      <c r="B698" s="4" t="s">
        <v>312</v>
      </c>
      <c r="C698" s="4" t="s">
        <v>312</v>
      </c>
      <c r="D698" s="9" t="s">
        <v>313</v>
      </c>
      <c r="E698" s="7">
        <v>3</v>
      </c>
      <c r="H698" s="7">
        <v>13.86</v>
      </c>
      <c r="I698" s="7">
        <v>41.58</v>
      </c>
      <c r="L698" s="7">
        <v>13.86</v>
      </c>
      <c r="M698" s="7">
        <v>41.58</v>
      </c>
    </row>
    <row r="699" spans="1:13" x14ac:dyDescent="0.25">
      <c r="A699" s="25" t="s">
        <v>4</v>
      </c>
      <c r="B699" s="4" t="s">
        <v>318</v>
      </c>
      <c r="C699" s="4" t="s">
        <v>318</v>
      </c>
      <c r="D699" s="9" t="s">
        <v>319</v>
      </c>
      <c r="E699" s="7">
        <v>4</v>
      </c>
      <c r="H699" s="7">
        <v>11.59</v>
      </c>
      <c r="I699" s="7">
        <v>46.36</v>
      </c>
      <c r="L699" s="7">
        <v>11.59</v>
      </c>
      <c r="M699" s="7">
        <v>46.36</v>
      </c>
    </row>
    <row r="700" spans="1:13" x14ac:dyDescent="0.25">
      <c r="A700" s="25" t="s">
        <v>4</v>
      </c>
      <c r="B700" s="4" t="s">
        <v>322</v>
      </c>
      <c r="C700" s="4" t="s">
        <v>322</v>
      </c>
      <c r="D700" s="9" t="s">
        <v>323</v>
      </c>
      <c r="E700" s="7">
        <v>4.32</v>
      </c>
      <c r="F700" s="7">
        <v>9.5500000000000007</v>
      </c>
      <c r="G700" s="7">
        <v>41.256</v>
      </c>
      <c r="L700" s="7">
        <v>9.5500000000000007</v>
      </c>
      <c r="M700" s="7">
        <v>41.256</v>
      </c>
    </row>
    <row r="701" spans="1:13" x14ac:dyDescent="0.25">
      <c r="A701" s="25" t="s">
        <v>4</v>
      </c>
      <c r="B701" s="4" t="s">
        <v>320</v>
      </c>
      <c r="C701" s="4" t="s">
        <v>320</v>
      </c>
      <c r="D701" s="9" t="s">
        <v>321</v>
      </c>
      <c r="E701" s="7">
        <v>-4.32</v>
      </c>
      <c r="F701" s="7">
        <v>8.49</v>
      </c>
      <c r="G701" s="7">
        <v>-36.6768</v>
      </c>
      <c r="L701" s="7">
        <v>8.49</v>
      </c>
      <c r="M701" s="7">
        <v>-36.6768</v>
      </c>
    </row>
    <row r="702" spans="1:13" x14ac:dyDescent="0.25">
      <c r="A702" s="25" t="s">
        <v>4</v>
      </c>
      <c r="B702" s="4" t="s">
        <v>316</v>
      </c>
      <c r="C702" s="4" t="s">
        <v>316</v>
      </c>
      <c r="D702" s="9" t="s">
        <v>317</v>
      </c>
      <c r="E702" s="7">
        <v>4</v>
      </c>
      <c r="H702" s="7">
        <v>8.08</v>
      </c>
      <c r="I702" s="7">
        <v>32.32</v>
      </c>
      <c r="L702" s="7">
        <v>8.08</v>
      </c>
      <c r="M702" s="7">
        <v>32.32</v>
      </c>
    </row>
    <row r="703" spans="1:13" x14ac:dyDescent="0.25">
      <c r="A703" s="25" t="s">
        <v>4</v>
      </c>
      <c r="B703" s="4" t="s">
        <v>307</v>
      </c>
      <c r="C703" s="4" t="s">
        <v>307</v>
      </c>
      <c r="D703" s="9" t="s">
        <v>308</v>
      </c>
      <c r="E703" s="7">
        <v>1</v>
      </c>
      <c r="H703" s="7">
        <v>0</v>
      </c>
      <c r="I703" s="7">
        <v>0</v>
      </c>
      <c r="L703" s="7">
        <v>5.43</v>
      </c>
      <c r="M703" s="7">
        <f>Таблица3[[#This Row],[Цена изд]]*Таблица3[[#This Row],[к-во]]</f>
        <v>5.43</v>
      </c>
    </row>
    <row r="704" spans="1:13" x14ac:dyDescent="0.25">
      <c r="A704" s="25" t="s">
        <v>4</v>
      </c>
      <c r="B704" s="4" t="s">
        <v>119</v>
      </c>
      <c r="C704" s="4" t="s">
        <v>119</v>
      </c>
      <c r="D704" s="9" t="s">
        <v>120</v>
      </c>
      <c r="E704" s="7">
        <v>2</v>
      </c>
      <c r="H704" s="7">
        <v>1.07</v>
      </c>
      <c r="I704" s="7">
        <v>2.14</v>
      </c>
      <c r="L704" s="7">
        <v>1.07</v>
      </c>
      <c r="M704" s="7">
        <v>2.14</v>
      </c>
    </row>
    <row r="705" spans="1:13" x14ac:dyDescent="0.25">
      <c r="A705" s="22" t="s">
        <v>54</v>
      </c>
      <c r="B705" s="4" t="s">
        <v>298</v>
      </c>
      <c r="C705" s="4" t="s">
        <v>299</v>
      </c>
      <c r="D705" s="18" t="s">
        <v>300</v>
      </c>
      <c r="E705" s="7">
        <v>1</v>
      </c>
      <c r="F705" s="7">
        <v>1141.594687945</v>
      </c>
      <c r="G705" s="7">
        <v>1141.594687945</v>
      </c>
      <c r="H705" s="7">
        <v>847.65677000000005</v>
      </c>
      <c r="I705" s="7">
        <v>847.65677000000005</v>
      </c>
      <c r="J705" s="7">
        <v>13.98</v>
      </c>
      <c r="K705" s="7">
        <v>13.98</v>
      </c>
      <c r="L705" s="7">
        <v>2003.2314579450001</v>
      </c>
      <c r="M705" s="7">
        <v>2003.2314579450001</v>
      </c>
    </row>
    <row r="706" spans="1:13" x14ac:dyDescent="0.25">
      <c r="A706" s="22" t="s">
        <v>54</v>
      </c>
      <c r="B706" s="4" t="s">
        <v>761</v>
      </c>
      <c r="C706" s="4" t="s">
        <v>762</v>
      </c>
      <c r="D706" s="18" t="s">
        <v>110</v>
      </c>
      <c r="E706" s="7">
        <v>1</v>
      </c>
      <c r="F706" s="7">
        <v>39.499537138000001</v>
      </c>
      <c r="G706" s="7">
        <v>39.499537138000001</v>
      </c>
      <c r="H706" s="7">
        <v>635.39701000000002</v>
      </c>
      <c r="I706" s="7">
        <v>635.39701000000002</v>
      </c>
      <c r="J706" s="7">
        <v>1.4</v>
      </c>
      <c r="K706" s="7">
        <v>1.4</v>
      </c>
      <c r="L706" s="7">
        <v>676.29654713800005</v>
      </c>
      <c r="M706" s="7">
        <v>676.29654713800005</v>
      </c>
    </row>
    <row r="707" spans="1:13" x14ac:dyDescent="0.25">
      <c r="A707" s="22" t="s">
        <v>54</v>
      </c>
      <c r="B707" s="4" t="s">
        <v>301</v>
      </c>
      <c r="C707" s="4" t="s">
        <v>302</v>
      </c>
      <c r="D707" s="18" t="s">
        <v>110</v>
      </c>
      <c r="E707" s="7">
        <v>-1</v>
      </c>
      <c r="F707" s="7">
        <v>39.499537138000001</v>
      </c>
      <c r="G707" s="7">
        <v>-39.499537138000001</v>
      </c>
      <c r="H707" s="7">
        <v>546.56700999999998</v>
      </c>
      <c r="I707" s="7">
        <v>-546.56700999999998</v>
      </c>
      <c r="J707" s="7">
        <v>1.4</v>
      </c>
      <c r="K707" s="7">
        <v>-1.4</v>
      </c>
      <c r="L707" s="7">
        <v>587.46654713800001</v>
      </c>
      <c r="M707" s="7">
        <v>-587.46654713800001</v>
      </c>
    </row>
    <row r="708" spans="1:13" x14ac:dyDescent="0.25">
      <c r="A708" s="22" t="s">
        <v>54</v>
      </c>
      <c r="B708" s="4" t="s">
        <v>617</v>
      </c>
      <c r="C708" s="4" t="s">
        <v>617</v>
      </c>
      <c r="D708" s="18" t="s">
        <v>546</v>
      </c>
      <c r="E708" s="7">
        <v>-20</v>
      </c>
      <c r="F708" s="7">
        <v>13.1</v>
      </c>
      <c r="G708" s="7">
        <v>-262</v>
      </c>
      <c r="L708" s="7">
        <v>13.1</v>
      </c>
      <c r="M708" s="7">
        <v>-262</v>
      </c>
    </row>
    <row r="709" spans="1:13" x14ac:dyDescent="0.25">
      <c r="A709" s="22" t="s">
        <v>54</v>
      </c>
      <c r="B709" s="4" t="s">
        <v>338</v>
      </c>
      <c r="C709" s="4" t="s">
        <v>338</v>
      </c>
      <c r="D709" s="18" t="s">
        <v>339</v>
      </c>
      <c r="E709" s="7">
        <v>8</v>
      </c>
      <c r="F709" s="7">
        <v>5.34</v>
      </c>
      <c r="G709" s="7">
        <v>42.72</v>
      </c>
      <c r="L709" s="7">
        <v>5.34</v>
      </c>
      <c r="M709" s="7">
        <v>42.72</v>
      </c>
    </row>
    <row r="710" spans="1:13" x14ac:dyDescent="0.25">
      <c r="A710" s="22" t="s">
        <v>5</v>
      </c>
      <c r="B710" s="4" t="s">
        <v>628</v>
      </c>
      <c r="C710" s="4" t="s">
        <v>628</v>
      </c>
      <c r="D710" s="18" t="s">
        <v>629</v>
      </c>
      <c r="E710" s="7">
        <v>13</v>
      </c>
      <c r="H710" s="7">
        <v>2606.2199999999998</v>
      </c>
      <c r="I710" s="7">
        <v>33880.86</v>
      </c>
      <c r="L710" s="7">
        <v>2606.2199999999998</v>
      </c>
      <c r="M710" s="7">
        <v>33880.86</v>
      </c>
    </row>
    <row r="711" spans="1:13" x14ac:dyDescent="0.25">
      <c r="A711" s="22" t="s">
        <v>5</v>
      </c>
      <c r="B711" s="4" t="s">
        <v>637</v>
      </c>
      <c r="C711" s="4" t="s">
        <v>638</v>
      </c>
      <c r="D711" s="18" t="s">
        <v>639</v>
      </c>
      <c r="E711" s="7">
        <v>2</v>
      </c>
      <c r="F711" s="7">
        <v>1903.0947518779999</v>
      </c>
      <c r="G711" s="7">
        <v>3806.1895037559998</v>
      </c>
      <c r="H711" s="7">
        <v>278.40663000000001</v>
      </c>
      <c r="I711" s="7">
        <v>556.81326000000001</v>
      </c>
      <c r="J711" s="7">
        <v>6.69895</v>
      </c>
      <c r="K711" s="7">
        <v>13.3979</v>
      </c>
      <c r="L711" s="7">
        <v>2188.2003318779998</v>
      </c>
      <c r="M711" s="7">
        <v>4376.4006637559996</v>
      </c>
    </row>
    <row r="712" spans="1:13" x14ac:dyDescent="0.25">
      <c r="A712" s="22" t="s">
        <v>5</v>
      </c>
      <c r="B712" s="4" t="s">
        <v>191</v>
      </c>
      <c r="C712" s="4" t="s">
        <v>191</v>
      </c>
      <c r="D712" s="18" t="s">
        <v>671</v>
      </c>
      <c r="E712" s="7">
        <v>10</v>
      </c>
      <c r="H712" s="7">
        <v>0</v>
      </c>
      <c r="I712" s="7">
        <v>0</v>
      </c>
      <c r="L712" s="7">
        <v>2000</v>
      </c>
      <c r="M712" s="7">
        <f>Таблица3[[#This Row],[Цена изд]]*Таблица3[[#This Row],[к-во]]</f>
        <v>20000</v>
      </c>
    </row>
    <row r="713" spans="1:13" x14ac:dyDescent="0.25">
      <c r="A713" s="22" t="s">
        <v>5</v>
      </c>
      <c r="B713" s="4" t="s">
        <v>191</v>
      </c>
      <c r="C713" s="4" t="s">
        <v>191</v>
      </c>
      <c r="D713" s="18" t="s">
        <v>672</v>
      </c>
      <c r="E713" s="7">
        <v>2</v>
      </c>
      <c r="H713" s="7">
        <v>0</v>
      </c>
      <c r="I713" s="7">
        <v>0</v>
      </c>
      <c r="L713" s="7">
        <v>2000</v>
      </c>
      <c r="M713" s="7">
        <f>Таблица3[[#This Row],[Цена изд]]*Таблица3[[#This Row],[к-во]]</f>
        <v>4000</v>
      </c>
    </row>
    <row r="714" spans="1:13" x14ac:dyDescent="0.25">
      <c r="A714" s="34" t="s">
        <v>5</v>
      </c>
      <c r="B714" s="4" t="s">
        <v>191</v>
      </c>
      <c r="C714" s="4" t="s">
        <v>191</v>
      </c>
      <c r="D714" s="18" t="s">
        <v>670</v>
      </c>
      <c r="E714" s="7">
        <v>1</v>
      </c>
      <c r="H714" s="7">
        <v>0</v>
      </c>
      <c r="I714" s="7">
        <v>0</v>
      </c>
      <c r="L714" s="7">
        <v>2000</v>
      </c>
      <c r="M714" s="7">
        <f>Таблица3[[#This Row],[Цена изд]]*Таблица3[[#This Row],[к-во]]</f>
        <v>2000</v>
      </c>
    </row>
    <row r="715" spans="1:13" x14ac:dyDescent="0.25">
      <c r="A715" s="22" t="s">
        <v>5</v>
      </c>
      <c r="B715" s="4" t="s">
        <v>144</v>
      </c>
      <c r="C715" s="4" t="s">
        <v>145</v>
      </c>
      <c r="D715" s="18" t="s">
        <v>146</v>
      </c>
      <c r="E715" s="7">
        <v>13</v>
      </c>
      <c r="F715" s="7">
        <v>1208.5955902789999</v>
      </c>
      <c r="G715" s="7">
        <v>15711.742673627001</v>
      </c>
      <c r="H715" s="7">
        <v>115.25181000000001</v>
      </c>
      <c r="I715" s="7">
        <v>1498.2735299999999</v>
      </c>
      <c r="J715" s="7">
        <v>20</v>
      </c>
      <c r="K715" s="7">
        <v>260</v>
      </c>
      <c r="L715" s="7">
        <v>1343.8474002790001</v>
      </c>
      <c r="M715" s="7">
        <v>17470.016203627001</v>
      </c>
    </row>
    <row r="716" spans="1:13" x14ac:dyDescent="0.25">
      <c r="A716" s="22" t="s">
        <v>5</v>
      </c>
      <c r="B716" s="4" t="s">
        <v>640</v>
      </c>
      <c r="C716" s="4" t="s">
        <v>640</v>
      </c>
      <c r="D716" s="18" t="s">
        <v>641</v>
      </c>
      <c r="E716" s="7">
        <v>2</v>
      </c>
      <c r="H716" s="7">
        <v>1290</v>
      </c>
      <c r="I716" s="7">
        <v>2580</v>
      </c>
      <c r="L716" s="7">
        <v>1290</v>
      </c>
      <c r="M716" s="7">
        <v>2580</v>
      </c>
    </row>
    <row r="717" spans="1:13" x14ac:dyDescent="0.25">
      <c r="A717" s="22" t="s">
        <v>5</v>
      </c>
      <c r="B717" s="4" t="s">
        <v>141</v>
      </c>
      <c r="C717" s="4" t="s">
        <v>142</v>
      </c>
      <c r="D717" s="18" t="s">
        <v>143</v>
      </c>
      <c r="E717" s="7">
        <v>6</v>
      </c>
      <c r="F717" s="7">
        <v>1028.2592758840001</v>
      </c>
      <c r="G717" s="7">
        <v>6169.5556553039996</v>
      </c>
      <c r="H717" s="7">
        <v>143.81725</v>
      </c>
      <c r="I717" s="7">
        <v>862.90350000000001</v>
      </c>
      <c r="J717" s="7">
        <v>13.27</v>
      </c>
      <c r="K717" s="7">
        <v>79.62</v>
      </c>
      <c r="L717" s="7">
        <v>1185.3465258839999</v>
      </c>
      <c r="M717" s="7">
        <v>7112.0791553039999</v>
      </c>
    </row>
    <row r="718" spans="1:13" x14ac:dyDescent="0.25">
      <c r="A718" s="34" t="s">
        <v>5</v>
      </c>
      <c r="B718" s="4" t="s">
        <v>648</v>
      </c>
      <c r="C718" s="4" t="s">
        <v>648</v>
      </c>
      <c r="D718" s="18" t="s">
        <v>649</v>
      </c>
      <c r="E718" s="7">
        <v>2</v>
      </c>
      <c r="H718" s="7">
        <v>838.89</v>
      </c>
      <c r="I718" s="7">
        <v>1677.78</v>
      </c>
      <c r="L718" s="7">
        <v>838.89</v>
      </c>
      <c r="M718" s="7">
        <v>1677.78</v>
      </c>
    </row>
    <row r="719" spans="1:13" x14ac:dyDescent="0.25">
      <c r="A719" s="26" t="s">
        <v>5</v>
      </c>
      <c r="B719" s="4" t="s">
        <v>633</v>
      </c>
      <c r="C719" s="4" t="s">
        <v>633</v>
      </c>
      <c r="D719" s="18" t="s">
        <v>634</v>
      </c>
      <c r="E719" s="7">
        <v>11</v>
      </c>
      <c r="H719" s="7">
        <v>781.43</v>
      </c>
      <c r="I719" s="7">
        <v>8595.73</v>
      </c>
      <c r="L719" s="7">
        <v>781.43</v>
      </c>
      <c r="M719" s="7">
        <v>8595.73</v>
      </c>
    </row>
    <row r="720" spans="1:13" x14ac:dyDescent="0.25">
      <c r="A720" s="22" t="s">
        <v>5</v>
      </c>
      <c r="B720" s="4" t="s">
        <v>630</v>
      </c>
      <c r="C720" s="4" t="s">
        <v>631</v>
      </c>
      <c r="D720" s="18" t="s">
        <v>632</v>
      </c>
      <c r="E720" s="7">
        <v>26</v>
      </c>
      <c r="F720" s="7">
        <v>140.85702665900001</v>
      </c>
      <c r="G720" s="7">
        <v>3662.2826931340001</v>
      </c>
      <c r="H720" s="7">
        <v>150.80088000000001</v>
      </c>
      <c r="I720" s="7">
        <v>3920.8228800000002</v>
      </c>
      <c r="J720" s="7">
        <v>416.58</v>
      </c>
      <c r="K720" s="7">
        <v>10831.08</v>
      </c>
      <c r="L720" s="7">
        <v>708.23790665900003</v>
      </c>
      <c r="M720" s="7">
        <v>18414.185573134</v>
      </c>
    </row>
    <row r="721" spans="1:13" x14ac:dyDescent="0.25">
      <c r="A721" s="22" t="s">
        <v>5</v>
      </c>
      <c r="B721" s="4" t="s">
        <v>191</v>
      </c>
      <c r="C721" s="4" t="s">
        <v>191</v>
      </c>
      <c r="D721" s="18" t="s">
        <v>664</v>
      </c>
      <c r="E721" s="7">
        <v>13</v>
      </c>
      <c r="H721" s="7">
        <v>0</v>
      </c>
      <c r="I721" s="7">
        <v>0</v>
      </c>
      <c r="L721" s="7">
        <v>600</v>
      </c>
      <c r="M721" s="7">
        <f>Таблица3[[#This Row],[Цена изд]]*Таблица3[[#This Row],[к-во]]</f>
        <v>7800</v>
      </c>
    </row>
    <row r="722" spans="1:13" x14ac:dyDescent="0.25">
      <c r="A722" s="22" t="s">
        <v>5</v>
      </c>
      <c r="B722" s="4" t="s">
        <v>191</v>
      </c>
      <c r="C722" s="4" t="s">
        <v>191</v>
      </c>
      <c r="D722" s="18" t="s">
        <v>673</v>
      </c>
      <c r="E722" s="7">
        <v>22</v>
      </c>
      <c r="H722" s="7">
        <v>0</v>
      </c>
      <c r="I722" s="7">
        <v>0</v>
      </c>
      <c r="L722" s="7">
        <v>508</v>
      </c>
      <c r="M722" s="7">
        <f>Таблица3[[#This Row],[Цена изд]]*Таблица3[[#This Row],[к-во]]</f>
        <v>11176</v>
      </c>
    </row>
    <row r="723" spans="1:13" x14ac:dyDescent="0.25">
      <c r="A723" s="22" t="s">
        <v>5</v>
      </c>
      <c r="B723" s="4" t="s">
        <v>191</v>
      </c>
      <c r="C723" s="4" t="s">
        <v>191</v>
      </c>
      <c r="D723" s="18" t="s">
        <v>674</v>
      </c>
      <c r="E723" s="7">
        <v>4</v>
      </c>
      <c r="H723" s="7">
        <v>0</v>
      </c>
      <c r="I723" s="7">
        <v>0</v>
      </c>
      <c r="L723" s="7">
        <v>508</v>
      </c>
      <c r="M723" s="7">
        <f>Таблица3[[#This Row],[Цена изд]]*Таблица3[[#This Row],[к-во]]</f>
        <v>2032</v>
      </c>
    </row>
    <row r="724" spans="1:13" x14ac:dyDescent="0.25">
      <c r="A724" s="22" t="s">
        <v>5</v>
      </c>
      <c r="B724" s="4" t="s">
        <v>635</v>
      </c>
      <c r="C724" s="4" t="s">
        <v>635</v>
      </c>
      <c r="D724" s="18" t="s">
        <v>636</v>
      </c>
      <c r="E724" s="7">
        <v>17</v>
      </c>
      <c r="H724" s="7">
        <v>437.5</v>
      </c>
      <c r="I724" s="7">
        <v>7437.5</v>
      </c>
      <c r="L724" s="7">
        <v>437.5</v>
      </c>
      <c r="M724" s="7">
        <v>7437.5</v>
      </c>
    </row>
    <row r="725" spans="1:13" x14ac:dyDescent="0.25">
      <c r="A725" s="22" t="s">
        <v>5</v>
      </c>
      <c r="B725" s="4" t="s">
        <v>342</v>
      </c>
      <c r="C725" s="4" t="s">
        <v>343</v>
      </c>
      <c r="D725" s="18" t="s">
        <v>344</v>
      </c>
      <c r="E725" s="7">
        <v>2</v>
      </c>
      <c r="F725" s="7">
        <v>272.67546096400002</v>
      </c>
      <c r="G725" s="7">
        <v>545.35092192800005</v>
      </c>
      <c r="H725" s="7">
        <v>153.06544</v>
      </c>
      <c r="I725" s="7">
        <v>306.13087999999999</v>
      </c>
      <c r="J725" s="7">
        <v>0.41</v>
      </c>
      <c r="K725" s="7">
        <v>0.82</v>
      </c>
      <c r="L725" s="7">
        <v>426.15090096400002</v>
      </c>
      <c r="M725" s="7">
        <v>852.30180192800003</v>
      </c>
    </row>
    <row r="726" spans="1:13" x14ac:dyDescent="0.25">
      <c r="A726" s="22" t="s">
        <v>5</v>
      </c>
      <c r="B726" s="4" t="s">
        <v>155</v>
      </c>
      <c r="C726" s="4" t="s">
        <v>156</v>
      </c>
      <c r="D726" s="18" t="s">
        <v>157</v>
      </c>
      <c r="E726" s="7">
        <v>2</v>
      </c>
      <c r="F726" s="7">
        <v>225.24434296000001</v>
      </c>
      <c r="G726" s="7">
        <v>450.48868592000002</v>
      </c>
      <c r="H726" s="7">
        <v>122.47544000000001</v>
      </c>
      <c r="I726" s="7">
        <v>244.95088000000001</v>
      </c>
      <c r="J726" s="7">
        <v>0.28000000000000003</v>
      </c>
      <c r="K726" s="7">
        <v>0.56000000000000005</v>
      </c>
      <c r="L726" s="7">
        <v>347.99978296</v>
      </c>
      <c r="M726" s="7">
        <v>695.99956592000001</v>
      </c>
    </row>
    <row r="727" spans="1:13" x14ac:dyDescent="0.25">
      <c r="A727" s="22" t="s">
        <v>5</v>
      </c>
      <c r="B727" s="4" t="s">
        <v>645</v>
      </c>
      <c r="C727" s="4" t="s">
        <v>646</v>
      </c>
      <c r="D727" s="18" t="s">
        <v>647</v>
      </c>
      <c r="E727" s="7">
        <v>6</v>
      </c>
      <c r="F727" s="7">
        <v>301.59828053799998</v>
      </c>
      <c r="G727" s="7">
        <v>1809.589683228</v>
      </c>
      <c r="H727" s="7">
        <v>31.099799999999998</v>
      </c>
      <c r="I727" s="7">
        <v>186.59880000000001</v>
      </c>
      <c r="J727" s="7">
        <v>0.83</v>
      </c>
      <c r="K727" s="7">
        <v>4.9800000000000004</v>
      </c>
      <c r="L727" s="7">
        <v>333.52808053799998</v>
      </c>
      <c r="M727" s="7">
        <v>2001.168483228</v>
      </c>
    </row>
    <row r="728" spans="1:13" x14ac:dyDescent="0.25">
      <c r="A728" s="22" t="s">
        <v>5</v>
      </c>
      <c r="B728" s="4" t="s">
        <v>200</v>
      </c>
      <c r="C728" s="4" t="s">
        <v>200</v>
      </c>
      <c r="D728" s="18" t="s">
        <v>201</v>
      </c>
      <c r="E728" s="7">
        <v>13</v>
      </c>
      <c r="H728" s="7">
        <v>279.24</v>
      </c>
      <c r="I728" s="7">
        <v>3630.12</v>
      </c>
      <c r="L728" s="7">
        <v>279.24</v>
      </c>
      <c r="M728" s="7">
        <v>3630.12</v>
      </c>
    </row>
    <row r="729" spans="1:13" x14ac:dyDescent="0.25">
      <c r="A729" s="22" t="s">
        <v>5</v>
      </c>
      <c r="B729" s="4" t="s">
        <v>191</v>
      </c>
      <c r="C729" s="4" t="s">
        <v>191</v>
      </c>
      <c r="D729" s="18" t="s">
        <v>665</v>
      </c>
      <c r="E729" s="7">
        <v>10</v>
      </c>
      <c r="H729" s="7">
        <v>0</v>
      </c>
      <c r="I729" s="7">
        <v>0</v>
      </c>
      <c r="L729" s="7">
        <v>164</v>
      </c>
      <c r="M729" s="7">
        <f>Таблица3[[#This Row],[Цена изд]]*Таблица3[[#This Row],[к-во]]</f>
        <v>1640</v>
      </c>
    </row>
    <row r="730" spans="1:13" x14ac:dyDescent="0.25">
      <c r="A730" s="22" t="s">
        <v>5</v>
      </c>
      <c r="B730" s="4" t="s">
        <v>177</v>
      </c>
      <c r="C730" s="4" t="s">
        <v>177</v>
      </c>
      <c r="D730" s="18" t="s">
        <v>178</v>
      </c>
      <c r="E730" s="7">
        <v>13</v>
      </c>
      <c r="H730" s="7">
        <v>160.44999999999999</v>
      </c>
      <c r="I730" s="7">
        <v>2085.85</v>
      </c>
      <c r="L730" s="7">
        <v>160.44999999999999</v>
      </c>
      <c r="M730" s="7">
        <v>2085.85</v>
      </c>
    </row>
    <row r="731" spans="1:13" x14ac:dyDescent="0.25">
      <c r="A731" s="22" t="s">
        <v>5</v>
      </c>
      <c r="B731" s="4" t="s">
        <v>642</v>
      </c>
      <c r="C731" s="4" t="s">
        <v>643</v>
      </c>
      <c r="D731" s="18" t="s">
        <v>644</v>
      </c>
      <c r="E731" s="7">
        <v>23</v>
      </c>
      <c r="F731" s="7">
        <v>99.017615296000002</v>
      </c>
      <c r="G731" s="7">
        <v>2277.405151808</v>
      </c>
      <c r="J731" s="7">
        <v>0.4</v>
      </c>
      <c r="K731" s="7">
        <v>9.1999999999999993</v>
      </c>
      <c r="L731" s="7">
        <v>99.417615295999994</v>
      </c>
      <c r="M731" s="7">
        <v>2286.6051518079998</v>
      </c>
    </row>
    <row r="732" spans="1:13" x14ac:dyDescent="0.25">
      <c r="A732" s="22" t="s">
        <v>5</v>
      </c>
      <c r="B732" s="4" t="s">
        <v>668</v>
      </c>
      <c r="C732" s="4" t="s">
        <v>668</v>
      </c>
      <c r="D732" s="18" t="s">
        <v>669</v>
      </c>
      <c r="E732" s="7">
        <v>34</v>
      </c>
      <c r="H732" s="7">
        <v>0</v>
      </c>
      <c r="I732" s="7">
        <v>0</v>
      </c>
      <c r="L732" s="7">
        <v>80</v>
      </c>
      <c r="M732" s="7">
        <f>Таблица3[[#This Row],[Цена изд]]*Таблица3[[#This Row],[к-во]]</f>
        <v>2720</v>
      </c>
    </row>
    <row r="733" spans="1:13" x14ac:dyDescent="0.25">
      <c r="A733" s="22" t="s">
        <v>5</v>
      </c>
      <c r="B733" s="4" t="s">
        <v>662</v>
      </c>
      <c r="C733" s="4" t="s">
        <v>663</v>
      </c>
      <c r="D733" s="18" t="s">
        <v>160</v>
      </c>
      <c r="E733" s="7">
        <v>1</v>
      </c>
      <c r="F733" s="7">
        <v>13.87490242</v>
      </c>
      <c r="G733" s="7">
        <v>13.87490242</v>
      </c>
      <c r="H733" s="7">
        <v>38.619999999999997</v>
      </c>
      <c r="I733" s="7">
        <v>38.619999999999997</v>
      </c>
      <c r="J733" s="7">
        <v>0.25</v>
      </c>
      <c r="K733" s="7">
        <v>0.25</v>
      </c>
      <c r="L733" s="7">
        <v>52.744902420000003</v>
      </c>
      <c r="M733" s="7">
        <v>52.744902420000003</v>
      </c>
    </row>
    <row r="734" spans="1:13" x14ac:dyDescent="0.25">
      <c r="A734" s="22" t="s">
        <v>5</v>
      </c>
      <c r="B734" s="4" t="s">
        <v>169</v>
      </c>
      <c r="C734" s="4" t="s">
        <v>170</v>
      </c>
      <c r="D734" s="18" t="s">
        <v>171</v>
      </c>
      <c r="E734" s="7">
        <v>2</v>
      </c>
      <c r="F734" s="7">
        <v>50.375771307999997</v>
      </c>
      <c r="G734" s="7">
        <v>100.75154261599999</v>
      </c>
      <c r="J734" s="7">
        <v>0.02</v>
      </c>
      <c r="K734" s="7">
        <v>0.04</v>
      </c>
      <c r="L734" s="7">
        <v>50.395771308</v>
      </c>
      <c r="M734" s="7">
        <v>100.791542616</v>
      </c>
    </row>
    <row r="735" spans="1:13" x14ac:dyDescent="0.25">
      <c r="A735" s="22" t="s">
        <v>5</v>
      </c>
      <c r="B735" s="4" t="s">
        <v>345</v>
      </c>
      <c r="C735" s="4" t="s">
        <v>346</v>
      </c>
      <c r="D735" s="18" t="s">
        <v>347</v>
      </c>
      <c r="E735" s="7">
        <v>2</v>
      </c>
      <c r="F735" s="7">
        <v>20.646763936999999</v>
      </c>
      <c r="G735" s="7">
        <v>41.293527873999999</v>
      </c>
      <c r="H735" s="7">
        <v>20.63598</v>
      </c>
      <c r="I735" s="7">
        <v>41.27196</v>
      </c>
      <c r="J735" s="7">
        <v>0.27</v>
      </c>
      <c r="K735" s="7">
        <v>0.54</v>
      </c>
      <c r="L735" s="7">
        <v>41.552743937000002</v>
      </c>
      <c r="M735" s="7">
        <v>83.105487874000005</v>
      </c>
    </row>
    <row r="736" spans="1:13" x14ac:dyDescent="0.25">
      <c r="A736" s="22" t="s">
        <v>5</v>
      </c>
      <c r="B736" s="4" t="s">
        <v>658</v>
      </c>
      <c r="C736" s="4" t="s">
        <v>658</v>
      </c>
      <c r="D736" s="18" t="s">
        <v>659</v>
      </c>
      <c r="E736" s="7">
        <v>3</v>
      </c>
      <c r="H736" s="7">
        <v>31.75</v>
      </c>
      <c r="I736" s="7">
        <v>95.25</v>
      </c>
      <c r="L736" s="7">
        <v>31.75</v>
      </c>
      <c r="M736" s="7">
        <v>95.25</v>
      </c>
    </row>
    <row r="737" spans="1:13" x14ac:dyDescent="0.25">
      <c r="A737" s="22" t="s">
        <v>5</v>
      </c>
      <c r="B737" s="4" t="s">
        <v>147</v>
      </c>
      <c r="C737" s="4" t="s">
        <v>148</v>
      </c>
      <c r="D737" s="18" t="s">
        <v>103</v>
      </c>
      <c r="E737" s="7">
        <v>18</v>
      </c>
      <c r="F737" s="7">
        <v>22.501604315000002</v>
      </c>
      <c r="G737" s="7">
        <v>405.02887766999999</v>
      </c>
      <c r="H737" s="7">
        <v>8.6941299999999995</v>
      </c>
      <c r="I737" s="7">
        <v>156.49433999999999</v>
      </c>
      <c r="J737" s="7">
        <v>0.22</v>
      </c>
      <c r="K737" s="7">
        <v>3.96</v>
      </c>
      <c r="L737" s="7">
        <v>31.415734315000002</v>
      </c>
      <c r="M737" s="7">
        <v>565.48321767000004</v>
      </c>
    </row>
    <row r="738" spans="1:13" x14ac:dyDescent="0.25">
      <c r="A738" s="22" t="s">
        <v>5</v>
      </c>
      <c r="B738" s="4" t="s">
        <v>660</v>
      </c>
      <c r="C738" s="4" t="s">
        <v>660</v>
      </c>
      <c r="D738" s="18" t="s">
        <v>661</v>
      </c>
      <c r="E738" s="7">
        <v>2</v>
      </c>
      <c r="H738" s="7">
        <v>30.5</v>
      </c>
      <c r="I738" s="7">
        <v>61</v>
      </c>
      <c r="L738" s="7">
        <v>30.5</v>
      </c>
      <c r="M738" s="7">
        <v>61</v>
      </c>
    </row>
    <row r="739" spans="1:13" x14ac:dyDescent="0.25">
      <c r="A739" s="22" t="s">
        <v>5</v>
      </c>
      <c r="B739" s="4" t="s">
        <v>256</v>
      </c>
      <c r="C739" s="4" t="s">
        <v>256</v>
      </c>
      <c r="D739" s="18" t="s">
        <v>257</v>
      </c>
      <c r="E739" s="7">
        <v>2</v>
      </c>
      <c r="H739" s="7">
        <v>30.38</v>
      </c>
      <c r="I739" s="7">
        <v>60.76</v>
      </c>
      <c r="L739" s="7">
        <v>30.38</v>
      </c>
      <c r="M739" s="7">
        <v>60.76</v>
      </c>
    </row>
    <row r="740" spans="1:13" x14ac:dyDescent="0.25">
      <c r="A740" s="22" t="s">
        <v>5</v>
      </c>
      <c r="B740" s="4" t="s">
        <v>202</v>
      </c>
      <c r="C740" s="4" t="s">
        <v>202</v>
      </c>
      <c r="D740" s="18" t="s">
        <v>203</v>
      </c>
      <c r="E740" s="7">
        <v>2</v>
      </c>
      <c r="H740" s="7">
        <v>27.42</v>
      </c>
      <c r="I740" s="7">
        <v>54.84</v>
      </c>
      <c r="L740" s="7">
        <v>27.42</v>
      </c>
      <c r="M740" s="7">
        <v>54.84</v>
      </c>
    </row>
    <row r="741" spans="1:13" x14ac:dyDescent="0.25">
      <c r="A741" s="22" t="s">
        <v>5</v>
      </c>
      <c r="B741" s="4" t="s">
        <v>654</v>
      </c>
      <c r="C741" s="4" t="s">
        <v>654</v>
      </c>
      <c r="D741" s="18" t="s">
        <v>655</v>
      </c>
      <c r="E741" s="7">
        <v>10</v>
      </c>
      <c r="H741" s="7">
        <v>26.56</v>
      </c>
      <c r="I741" s="7">
        <v>265.60000000000002</v>
      </c>
      <c r="L741" s="7">
        <v>26.56</v>
      </c>
      <c r="M741" s="7">
        <v>265.60000000000002</v>
      </c>
    </row>
    <row r="742" spans="1:13" x14ac:dyDescent="0.25">
      <c r="A742" s="22" t="s">
        <v>5</v>
      </c>
      <c r="B742" s="4" t="s">
        <v>650</v>
      </c>
      <c r="C742" s="4" t="s">
        <v>650</v>
      </c>
      <c r="D742" s="18" t="s">
        <v>651</v>
      </c>
      <c r="E742" s="7">
        <v>45</v>
      </c>
      <c r="H742" s="7">
        <v>24.12</v>
      </c>
      <c r="I742" s="7">
        <v>1085.4000000000001</v>
      </c>
      <c r="L742" s="7">
        <v>24.12</v>
      </c>
      <c r="M742" s="7">
        <v>1085.4000000000001</v>
      </c>
    </row>
    <row r="743" spans="1:13" x14ac:dyDescent="0.25">
      <c r="A743" s="22" t="s">
        <v>5</v>
      </c>
      <c r="B743" s="4" t="s">
        <v>226</v>
      </c>
      <c r="C743" s="4" t="s">
        <v>226</v>
      </c>
      <c r="D743" s="18" t="s">
        <v>227</v>
      </c>
      <c r="E743" s="7">
        <v>13</v>
      </c>
      <c r="H743" s="7">
        <v>23.12</v>
      </c>
      <c r="I743" s="7">
        <v>300.56</v>
      </c>
      <c r="L743" s="7">
        <v>23.12</v>
      </c>
      <c r="M743" s="7">
        <v>300.56</v>
      </c>
    </row>
    <row r="744" spans="1:13" x14ac:dyDescent="0.25">
      <c r="A744" s="22" t="s">
        <v>5</v>
      </c>
      <c r="B744" s="4" t="s">
        <v>179</v>
      </c>
      <c r="C744" s="4" t="s">
        <v>179</v>
      </c>
      <c r="D744" s="18" t="s">
        <v>180</v>
      </c>
      <c r="E744" s="7">
        <v>39</v>
      </c>
      <c r="H744" s="7">
        <v>22.6</v>
      </c>
      <c r="I744" s="7">
        <v>881.4</v>
      </c>
      <c r="L744" s="7">
        <v>22.6</v>
      </c>
      <c r="M744" s="7">
        <v>881.4</v>
      </c>
    </row>
    <row r="745" spans="1:13" x14ac:dyDescent="0.25">
      <c r="A745" s="23" t="s">
        <v>5</v>
      </c>
      <c r="B745" s="4" t="s">
        <v>165</v>
      </c>
      <c r="C745" s="4" t="s">
        <v>166</v>
      </c>
      <c r="D745" s="18" t="s">
        <v>113</v>
      </c>
      <c r="E745" s="7">
        <v>6</v>
      </c>
      <c r="F745" s="7">
        <v>20.503264132000002</v>
      </c>
      <c r="G745" s="7">
        <v>123.019584792</v>
      </c>
      <c r="H745" s="7">
        <v>1.68</v>
      </c>
      <c r="I745" s="7">
        <v>10.08</v>
      </c>
      <c r="L745" s="7">
        <v>22.183264132000001</v>
      </c>
      <c r="M745" s="7">
        <v>133.099584792</v>
      </c>
    </row>
    <row r="746" spans="1:13" x14ac:dyDescent="0.25">
      <c r="A746" s="23" t="s">
        <v>5</v>
      </c>
      <c r="B746" s="4" t="s">
        <v>270</v>
      </c>
      <c r="C746" s="4" t="s">
        <v>270</v>
      </c>
      <c r="D746" s="18" t="s">
        <v>271</v>
      </c>
      <c r="E746" s="7">
        <v>13</v>
      </c>
      <c r="H746" s="7">
        <v>21.52</v>
      </c>
      <c r="I746" s="7">
        <v>279.76</v>
      </c>
      <c r="L746" s="7">
        <v>21.52</v>
      </c>
      <c r="M746" s="7">
        <v>279.76</v>
      </c>
    </row>
    <row r="747" spans="1:13" x14ac:dyDescent="0.25">
      <c r="A747" s="23" t="s">
        <v>5</v>
      </c>
      <c r="B747" s="4" t="s">
        <v>230</v>
      </c>
      <c r="C747" s="4" t="s">
        <v>230</v>
      </c>
      <c r="D747" s="18" t="s">
        <v>231</v>
      </c>
      <c r="E747" s="7">
        <v>2</v>
      </c>
      <c r="H747" s="7">
        <v>19.78</v>
      </c>
      <c r="I747" s="7">
        <v>39.56</v>
      </c>
      <c r="L747" s="7">
        <v>19.78</v>
      </c>
      <c r="M747" s="7">
        <v>39.56</v>
      </c>
    </row>
    <row r="748" spans="1:13" x14ac:dyDescent="0.25">
      <c r="A748" s="23" t="s">
        <v>5</v>
      </c>
      <c r="B748" s="4" t="s">
        <v>351</v>
      </c>
      <c r="C748" s="4" t="s">
        <v>351</v>
      </c>
      <c r="D748" s="18" t="s">
        <v>352</v>
      </c>
      <c r="E748" s="7">
        <v>13</v>
      </c>
      <c r="H748" s="7">
        <v>18.72</v>
      </c>
      <c r="I748" s="7">
        <v>243.36</v>
      </c>
      <c r="L748" s="7">
        <v>18.72</v>
      </c>
      <c r="M748" s="7">
        <v>243.36</v>
      </c>
    </row>
    <row r="749" spans="1:13" x14ac:dyDescent="0.25">
      <c r="A749" s="23" t="s">
        <v>5</v>
      </c>
      <c r="B749" s="4" t="s">
        <v>158</v>
      </c>
      <c r="C749" s="4" t="s">
        <v>159</v>
      </c>
      <c r="D749" s="18" t="s">
        <v>160</v>
      </c>
      <c r="E749" s="7">
        <v>27</v>
      </c>
      <c r="F749" s="7">
        <v>14.538991688999999</v>
      </c>
      <c r="G749" s="7">
        <v>392.55277560299999</v>
      </c>
      <c r="H749" s="7">
        <v>1.88598</v>
      </c>
      <c r="I749" s="7">
        <v>50.921460000000003</v>
      </c>
      <c r="J749" s="7">
        <v>0.24</v>
      </c>
      <c r="K749" s="7">
        <v>6.48</v>
      </c>
      <c r="L749" s="7">
        <v>16.664971689000001</v>
      </c>
      <c r="M749" s="7">
        <v>449.95423560299997</v>
      </c>
    </row>
    <row r="750" spans="1:13" x14ac:dyDescent="0.25">
      <c r="A750" s="23" t="s">
        <v>5</v>
      </c>
      <c r="B750" s="4" t="s">
        <v>220</v>
      </c>
      <c r="C750" s="4" t="s">
        <v>220</v>
      </c>
      <c r="D750" s="18" t="s">
        <v>221</v>
      </c>
      <c r="E750" s="7">
        <v>2</v>
      </c>
      <c r="H750" s="7">
        <v>13.89</v>
      </c>
      <c r="I750" s="7">
        <v>27.78</v>
      </c>
      <c r="L750" s="7">
        <v>13.89</v>
      </c>
      <c r="M750" s="7">
        <v>27.78</v>
      </c>
    </row>
    <row r="751" spans="1:13" x14ac:dyDescent="0.25">
      <c r="A751" s="23" t="s">
        <v>5</v>
      </c>
      <c r="B751" s="4" t="s">
        <v>314</v>
      </c>
      <c r="C751" s="4" t="s">
        <v>314</v>
      </c>
      <c r="D751" s="18" t="s">
        <v>315</v>
      </c>
      <c r="E751" s="7">
        <v>13</v>
      </c>
      <c r="H751" s="7">
        <v>13.66</v>
      </c>
      <c r="I751" s="7">
        <v>177.58</v>
      </c>
      <c r="L751" s="7">
        <v>13.66</v>
      </c>
      <c r="M751" s="7">
        <v>177.58</v>
      </c>
    </row>
    <row r="752" spans="1:13" x14ac:dyDescent="0.25">
      <c r="A752" s="23" t="s">
        <v>5</v>
      </c>
      <c r="B752" s="4" t="s">
        <v>656</v>
      </c>
      <c r="C752" s="4" t="s">
        <v>656</v>
      </c>
      <c r="D752" s="18" t="s">
        <v>657</v>
      </c>
      <c r="E752" s="7">
        <v>8</v>
      </c>
      <c r="H752" s="7">
        <v>12.33</v>
      </c>
      <c r="I752" s="7">
        <v>98.64</v>
      </c>
      <c r="L752" s="7">
        <v>12.33</v>
      </c>
      <c r="M752" s="7">
        <v>98.64</v>
      </c>
    </row>
    <row r="753" spans="1:13" x14ac:dyDescent="0.25">
      <c r="A753" s="23" t="s">
        <v>5</v>
      </c>
      <c r="B753" s="4" t="s">
        <v>430</v>
      </c>
      <c r="C753" s="4" t="s">
        <v>430</v>
      </c>
      <c r="D753" s="18" t="s">
        <v>431</v>
      </c>
      <c r="E753" s="7">
        <v>2</v>
      </c>
      <c r="H753" s="7">
        <v>11.96</v>
      </c>
      <c r="I753" s="7">
        <v>23.92</v>
      </c>
      <c r="L753" s="7">
        <v>11.96</v>
      </c>
      <c r="M753" s="7">
        <v>23.92</v>
      </c>
    </row>
    <row r="754" spans="1:13" x14ac:dyDescent="0.25">
      <c r="A754" s="23" t="s">
        <v>5</v>
      </c>
      <c r="B754" s="4" t="s">
        <v>218</v>
      </c>
      <c r="C754" s="4" t="s">
        <v>218</v>
      </c>
      <c r="D754" s="18" t="s">
        <v>219</v>
      </c>
      <c r="E754" s="7">
        <v>2</v>
      </c>
      <c r="H754" s="7">
        <v>11.54</v>
      </c>
      <c r="I754" s="7">
        <v>23.08</v>
      </c>
      <c r="L754" s="7">
        <v>11.54</v>
      </c>
      <c r="M754" s="7">
        <v>23.08</v>
      </c>
    </row>
    <row r="755" spans="1:13" x14ac:dyDescent="0.25">
      <c r="A755" s="23" t="s">
        <v>5</v>
      </c>
      <c r="B755" s="4" t="s">
        <v>204</v>
      </c>
      <c r="C755" s="4" t="s">
        <v>204</v>
      </c>
      <c r="D755" s="18" t="s">
        <v>205</v>
      </c>
      <c r="E755" s="7">
        <v>2</v>
      </c>
      <c r="H755" s="7">
        <v>10.82</v>
      </c>
      <c r="I755" s="7">
        <v>21.64</v>
      </c>
      <c r="L755" s="7">
        <v>10.82</v>
      </c>
      <c r="M755" s="7">
        <v>21.64</v>
      </c>
    </row>
    <row r="756" spans="1:13" x14ac:dyDescent="0.25">
      <c r="A756" s="23" t="s">
        <v>5</v>
      </c>
      <c r="B756" s="4" t="s">
        <v>438</v>
      </c>
      <c r="C756" s="4" t="s">
        <v>438</v>
      </c>
      <c r="D756" s="18" t="s">
        <v>439</v>
      </c>
      <c r="E756" s="7">
        <v>15</v>
      </c>
      <c r="H756" s="7">
        <v>10.54</v>
      </c>
      <c r="I756" s="7">
        <v>158.1</v>
      </c>
      <c r="L756" s="7">
        <v>10.54</v>
      </c>
      <c r="M756" s="7">
        <v>158.1</v>
      </c>
    </row>
    <row r="757" spans="1:13" x14ac:dyDescent="0.25">
      <c r="A757" s="23" t="s">
        <v>5</v>
      </c>
      <c r="B757" s="4" t="s">
        <v>266</v>
      </c>
      <c r="C757" s="4" t="s">
        <v>266</v>
      </c>
      <c r="D757" s="18" t="s">
        <v>267</v>
      </c>
      <c r="E757" s="7">
        <v>13</v>
      </c>
      <c r="H757" s="7">
        <v>9.52</v>
      </c>
      <c r="I757" s="7">
        <v>123.76</v>
      </c>
      <c r="L757" s="7">
        <v>9.52</v>
      </c>
      <c r="M757" s="7">
        <v>123.76</v>
      </c>
    </row>
    <row r="758" spans="1:13" x14ac:dyDescent="0.25">
      <c r="A758" s="23" t="s">
        <v>5</v>
      </c>
      <c r="B758" s="4" t="s">
        <v>228</v>
      </c>
      <c r="C758" s="4" t="s">
        <v>228</v>
      </c>
      <c r="D758" s="18" t="s">
        <v>229</v>
      </c>
      <c r="E758" s="7">
        <v>3</v>
      </c>
      <c r="H758" s="7">
        <v>8.3800000000000008</v>
      </c>
      <c r="I758" s="7">
        <v>25.14</v>
      </c>
      <c r="L758" s="7">
        <v>8.3800000000000008</v>
      </c>
      <c r="M758" s="7">
        <v>25.14</v>
      </c>
    </row>
    <row r="759" spans="1:13" x14ac:dyDescent="0.25">
      <c r="A759" s="23" t="s">
        <v>5</v>
      </c>
      <c r="B759" s="4" t="s">
        <v>666</v>
      </c>
      <c r="C759" s="4" t="s">
        <v>666</v>
      </c>
      <c r="D759" s="18" t="s">
        <v>667</v>
      </c>
      <c r="E759" s="7">
        <v>6</v>
      </c>
      <c r="H759" s="7">
        <v>0</v>
      </c>
      <c r="I759" s="7">
        <v>0</v>
      </c>
      <c r="L759" s="7">
        <v>8</v>
      </c>
      <c r="M759" s="7">
        <f>Таблица3[[#This Row],[Цена изд]]*Таблица3[[#This Row],[к-во]]</f>
        <v>48</v>
      </c>
    </row>
    <row r="760" spans="1:13" x14ac:dyDescent="0.25">
      <c r="A760" s="23" t="s">
        <v>5</v>
      </c>
      <c r="B760" s="4" t="s">
        <v>627</v>
      </c>
      <c r="C760" s="4" t="s">
        <v>627</v>
      </c>
      <c r="D760" s="18" t="s">
        <v>554</v>
      </c>
      <c r="E760" s="7">
        <v>-75</v>
      </c>
      <c r="F760" s="7">
        <v>7.48</v>
      </c>
      <c r="G760" s="7">
        <v>-561</v>
      </c>
      <c r="L760" s="7">
        <v>7.48</v>
      </c>
      <c r="M760" s="7">
        <v>-561</v>
      </c>
    </row>
    <row r="761" spans="1:13" x14ac:dyDescent="0.25">
      <c r="A761" s="23" t="s">
        <v>5</v>
      </c>
      <c r="B761" s="4" t="s">
        <v>212</v>
      </c>
      <c r="C761" s="4" t="s">
        <v>212</v>
      </c>
      <c r="D761" s="18" t="s">
        <v>213</v>
      </c>
      <c r="E761" s="7">
        <v>3</v>
      </c>
      <c r="H761" s="7">
        <v>6.8</v>
      </c>
      <c r="I761" s="7">
        <v>20.399999999999999</v>
      </c>
      <c r="L761" s="7">
        <v>6.8</v>
      </c>
      <c r="M761" s="7">
        <v>20.399999999999999</v>
      </c>
    </row>
    <row r="762" spans="1:13" x14ac:dyDescent="0.25">
      <c r="A762" s="23" t="s">
        <v>5</v>
      </c>
      <c r="B762" s="4" t="s">
        <v>210</v>
      </c>
      <c r="C762" s="4" t="s">
        <v>210</v>
      </c>
      <c r="D762" s="18" t="s">
        <v>211</v>
      </c>
      <c r="E762" s="7">
        <v>3</v>
      </c>
      <c r="H762" s="7">
        <v>6.78</v>
      </c>
      <c r="I762" s="7">
        <v>20.34</v>
      </c>
      <c r="L762" s="7">
        <v>6.78</v>
      </c>
      <c r="M762" s="7">
        <v>20.34</v>
      </c>
    </row>
    <row r="763" spans="1:13" x14ac:dyDescent="0.25">
      <c r="A763" s="23" t="s">
        <v>5</v>
      </c>
      <c r="B763" s="4" t="s">
        <v>210</v>
      </c>
      <c r="C763" s="4" t="s">
        <v>210</v>
      </c>
      <c r="D763" s="18" t="s">
        <v>211</v>
      </c>
      <c r="E763" s="7">
        <v>3</v>
      </c>
      <c r="H763" s="7">
        <v>6.78</v>
      </c>
      <c r="I763" s="7">
        <v>20.34</v>
      </c>
      <c r="L763" s="7">
        <v>6.78</v>
      </c>
      <c r="M763" s="7">
        <v>20.34</v>
      </c>
    </row>
    <row r="764" spans="1:13" x14ac:dyDescent="0.25">
      <c r="A764" s="26" t="s">
        <v>5</v>
      </c>
      <c r="B764" s="4" t="s">
        <v>208</v>
      </c>
      <c r="C764" s="4" t="s">
        <v>208</v>
      </c>
      <c r="D764" s="18" t="s">
        <v>209</v>
      </c>
      <c r="E764" s="7">
        <v>3</v>
      </c>
      <c r="H764" s="7">
        <v>6.75</v>
      </c>
      <c r="I764" s="7">
        <v>20.25</v>
      </c>
      <c r="L764" s="7">
        <v>6.75</v>
      </c>
      <c r="M764" s="7">
        <v>20.25</v>
      </c>
    </row>
    <row r="765" spans="1:13" x14ac:dyDescent="0.25">
      <c r="A765" s="23" t="s">
        <v>5</v>
      </c>
      <c r="B765" s="4" t="s">
        <v>208</v>
      </c>
      <c r="C765" s="4" t="s">
        <v>208</v>
      </c>
      <c r="D765" s="18" t="s">
        <v>209</v>
      </c>
      <c r="E765" s="7">
        <v>2</v>
      </c>
      <c r="H765" s="7">
        <v>6.75</v>
      </c>
      <c r="I765" s="7">
        <v>13.5</v>
      </c>
      <c r="L765" s="7">
        <v>6.75</v>
      </c>
      <c r="M765" s="7">
        <v>13.5</v>
      </c>
    </row>
    <row r="766" spans="1:13" x14ac:dyDescent="0.25">
      <c r="A766" s="23" t="s">
        <v>5</v>
      </c>
      <c r="B766" s="4" t="s">
        <v>264</v>
      </c>
      <c r="C766" s="4" t="s">
        <v>264</v>
      </c>
      <c r="D766" s="18" t="s">
        <v>265</v>
      </c>
      <c r="E766" s="7">
        <v>13</v>
      </c>
      <c r="H766" s="7">
        <v>6.71</v>
      </c>
      <c r="I766" s="7">
        <v>87.23</v>
      </c>
      <c r="L766" s="7">
        <v>6.71</v>
      </c>
      <c r="M766" s="7">
        <v>87.23</v>
      </c>
    </row>
    <row r="767" spans="1:13" x14ac:dyDescent="0.25">
      <c r="A767" s="23" t="s">
        <v>5</v>
      </c>
      <c r="B767" s="4" t="s">
        <v>652</v>
      </c>
      <c r="C767" s="4" t="s">
        <v>652</v>
      </c>
      <c r="D767" s="18" t="s">
        <v>653</v>
      </c>
      <c r="E767" s="7">
        <v>104</v>
      </c>
      <c r="F767" s="7">
        <v>5.33</v>
      </c>
      <c r="G767" s="7">
        <v>554.32000000000005</v>
      </c>
      <c r="L767" s="7">
        <v>5.33</v>
      </c>
      <c r="M767" s="7">
        <v>554.32000000000005</v>
      </c>
    </row>
    <row r="768" spans="1:13" x14ac:dyDescent="0.25">
      <c r="A768" s="23" t="s">
        <v>5</v>
      </c>
      <c r="B768" s="4" t="s">
        <v>282</v>
      </c>
      <c r="C768" s="4" t="s">
        <v>283</v>
      </c>
      <c r="D768" s="18" t="s">
        <v>284</v>
      </c>
      <c r="E768" s="7">
        <v>2</v>
      </c>
      <c r="F768" s="7">
        <v>2.3764229939999999</v>
      </c>
      <c r="G768" s="7">
        <v>4.7528459879999998</v>
      </c>
      <c r="J768" s="7">
        <v>2.3199999999999998</v>
      </c>
      <c r="K768" s="7">
        <v>4.6399999999999997</v>
      </c>
      <c r="L768" s="7">
        <v>4.6964229939999997</v>
      </c>
      <c r="M768" s="7">
        <v>9.3928459879999995</v>
      </c>
    </row>
    <row r="769" spans="1:13" x14ac:dyDescent="0.25">
      <c r="A769" s="23" t="s">
        <v>5</v>
      </c>
      <c r="B769" s="4" t="s">
        <v>214</v>
      </c>
      <c r="C769" s="4" t="s">
        <v>214</v>
      </c>
      <c r="D769" s="18" t="s">
        <v>215</v>
      </c>
      <c r="E769" s="7">
        <v>8</v>
      </c>
      <c r="H769" s="7">
        <v>4.5</v>
      </c>
      <c r="I769" s="7">
        <v>36</v>
      </c>
      <c r="L769" s="7">
        <v>4.5</v>
      </c>
      <c r="M769" s="7">
        <v>36</v>
      </c>
    </row>
    <row r="770" spans="1:13" x14ac:dyDescent="0.25">
      <c r="A770" s="23" t="s">
        <v>5</v>
      </c>
      <c r="B770" s="4" t="s">
        <v>216</v>
      </c>
      <c r="C770" s="4" t="s">
        <v>216</v>
      </c>
      <c r="D770" s="18" t="s">
        <v>217</v>
      </c>
      <c r="E770" s="7">
        <v>2</v>
      </c>
      <c r="H770" s="7">
        <v>4.2300000000000004</v>
      </c>
      <c r="I770" s="7">
        <v>8.4600000000000009</v>
      </c>
      <c r="L770" s="7">
        <v>4.2300000000000004</v>
      </c>
      <c r="M770" s="7">
        <v>8.4600000000000009</v>
      </c>
    </row>
    <row r="771" spans="1:13" x14ac:dyDescent="0.25">
      <c r="A771" s="23" t="s">
        <v>5</v>
      </c>
      <c r="B771" s="4" t="s">
        <v>258</v>
      </c>
      <c r="C771" s="4" t="s">
        <v>258</v>
      </c>
      <c r="D771" s="18" t="s">
        <v>259</v>
      </c>
      <c r="E771" s="7">
        <v>13</v>
      </c>
      <c r="H771" s="7">
        <v>4.1100000000000003</v>
      </c>
      <c r="I771" s="7">
        <v>53.43</v>
      </c>
      <c r="L771" s="7">
        <v>4.1100000000000003</v>
      </c>
      <c r="M771" s="7">
        <v>53.43</v>
      </c>
    </row>
    <row r="772" spans="1:13" x14ac:dyDescent="0.25">
      <c r="A772" s="23" t="s">
        <v>5</v>
      </c>
      <c r="B772" s="4" t="s">
        <v>268</v>
      </c>
      <c r="C772" s="4" t="s">
        <v>268</v>
      </c>
      <c r="D772" s="18" t="s">
        <v>269</v>
      </c>
      <c r="E772" s="7">
        <v>26</v>
      </c>
      <c r="H772" s="7">
        <v>3.92</v>
      </c>
      <c r="I772" s="7">
        <v>101.92</v>
      </c>
      <c r="L772" s="7">
        <v>3.92</v>
      </c>
      <c r="M772" s="7">
        <v>101.92</v>
      </c>
    </row>
    <row r="773" spans="1:13" x14ac:dyDescent="0.25">
      <c r="A773" s="23" t="s">
        <v>5</v>
      </c>
      <c r="B773" s="4" t="s">
        <v>206</v>
      </c>
      <c r="C773" s="4" t="s">
        <v>206</v>
      </c>
      <c r="D773" s="18" t="s">
        <v>207</v>
      </c>
      <c r="E773" s="7">
        <v>3</v>
      </c>
      <c r="H773" s="7">
        <v>3.67</v>
      </c>
      <c r="I773" s="7">
        <v>11.01</v>
      </c>
      <c r="L773" s="7">
        <v>3.67</v>
      </c>
      <c r="M773" s="7">
        <v>11.01</v>
      </c>
    </row>
    <row r="774" spans="1:13" x14ac:dyDescent="0.25">
      <c r="A774" s="23" t="s">
        <v>5</v>
      </c>
      <c r="B774" s="4" t="s">
        <v>206</v>
      </c>
      <c r="C774" s="4" t="s">
        <v>206</v>
      </c>
      <c r="D774" s="18" t="s">
        <v>207</v>
      </c>
      <c r="E774" s="7">
        <v>2</v>
      </c>
      <c r="H774" s="7">
        <v>3.67</v>
      </c>
      <c r="I774" s="7">
        <v>7.34</v>
      </c>
      <c r="L774" s="7">
        <v>3.67</v>
      </c>
      <c r="M774" s="7">
        <v>7.34</v>
      </c>
    </row>
    <row r="775" spans="1:13" x14ac:dyDescent="0.25">
      <c r="A775" s="23" t="s">
        <v>5</v>
      </c>
      <c r="B775" s="4" t="s">
        <v>232</v>
      </c>
      <c r="C775" s="4" t="s">
        <v>232</v>
      </c>
      <c r="D775" s="18" t="s">
        <v>233</v>
      </c>
      <c r="E775" s="7">
        <v>2</v>
      </c>
      <c r="H775" s="7">
        <v>3.62</v>
      </c>
      <c r="I775" s="7">
        <v>7.24</v>
      </c>
      <c r="L775" s="7">
        <v>3.62</v>
      </c>
      <c r="M775" s="7">
        <v>7.24</v>
      </c>
    </row>
    <row r="776" spans="1:13" x14ac:dyDescent="0.25">
      <c r="A776" s="23" t="s">
        <v>5</v>
      </c>
      <c r="B776" s="4" t="s">
        <v>272</v>
      </c>
      <c r="C776" s="4" t="s">
        <v>272</v>
      </c>
      <c r="D776" s="18" t="s">
        <v>273</v>
      </c>
      <c r="E776" s="7">
        <v>1</v>
      </c>
      <c r="H776" s="7">
        <v>3.58</v>
      </c>
      <c r="I776" s="7">
        <v>3.58</v>
      </c>
      <c r="L776" s="7">
        <v>3.58</v>
      </c>
      <c r="M776" s="7">
        <v>3.58</v>
      </c>
    </row>
    <row r="777" spans="1:13" x14ac:dyDescent="0.25">
      <c r="A777" s="23" t="s">
        <v>5</v>
      </c>
      <c r="B777" s="4" t="s">
        <v>274</v>
      </c>
      <c r="C777" s="4" t="s">
        <v>274</v>
      </c>
      <c r="D777" s="18" t="s">
        <v>275</v>
      </c>
      <c r="E777" s="7">
        <v>77</v>
      </c>
      <c r="H777" s="7">
        <v>3.4</v>
      </c>
      <c r="I777" s="7">
        <v>261.8</v>
      </c>
      <c r="L777" s="7">
        <v>3.4</v>
      </c>
      <c r="M777" s="7">
        <v>261.8</v>
      </c>
    </row>
    <row r="778" spans="1:13" x14ac:dyDescent="0.25">
      <c r="A778" s="23" t="s">
        <v>5</v>
      </c>
      <c r="B778" s="4" t="s">
        <v>442</v>
      </c>
      <c r="C778" s="4" t="s">
        <v>442</v>
      </c>
      <c r="D778" s="18" t="s">
        <v>443</v>
      </c>
      <c r="E778" s="7">
        <v>30</v>
      </c>
      <c r="H778" s="7">
        <v>3.28</v>
      </c>
      <c r="I778" s="7">
        <v>98.4</v>
      </c>
      <c r="L778" s="7">
        <v>3.28</v>
      </c>
      <c r="M778" s="7">
        <v>98.4</v>
      </c>
    </row>
    <row r="779" spans="1:13" x14ac:dyDescent="0.25">
      <c r="A779" s="23" t="s">
        <v>5</v>
      </c>
      <c r="B779" s="4" t="s">
        <v>432</v>
      </c>
      <c r="C779" s="4" t="s">
        <v>432</v>
      </c>
      <c r="D779" s="18" t="s">
        <v>433</v>
      </c>
      <c r="E779" s="7">
        <v>1160</v>
      </c>
      <c r="H779" s="7">
        <v>2.88</v>
      </c>
      <c r="I779" s="7">
        <v>3340.8</v>
      </c>
      <c r="L779" s="7">
        <v>2.88</v>
      </c>
      <c r="M779" s="7">
        <v>3340.8</v>
      </c>
    </row>
    <row r="780" spans="1:13" x14ac:dyDescent="0.25">
      <c r="A780" s="23" t="s">
        <v>5</v>
      </c>
      <c r="B780" s="4" t="s">
        <v>224</v>
      </c>
      <c r="C780" s="4" t="s">
        <v>224</v>
      </c>
      <c r="D780" s="18" t="s">
        <v>225</v>
      </c>
      <c r="E780" s="7">
        <v>13</v>
      </c>
      <c r="H780" s="7">
        <v>1.65</v>
      </c>
      <c r="I780" s="7">
        <v>21.45</v>
      </c>
      <c r="L780" s="7">
        <v>1.65</v>
      </c>
      <c r="M780" s="7">
        <v>21.45</v>
      </c>
    </row>
    <row r="781" spans="1:13" x14ac:dyDescent="0.25">
      <c r="A781" s="26" t="s">
        <v>5</v>
      </c>
      <c r="B781" s="4" t="s">
        <v>234</v>
      </c>
      <c r="C781" s="4" t="s">
        <v>234</v>
      </c>
      <c r="D781" s="18" t="s">
        <v>235</v>
      </c>
      <c r="E781" s="7">
        <v>13</v>
      </c>
      <c r="H781" s="7">
        <v>1.56</v>
      </c>
      <c r="I781" s="7">
        <v>20.28</v>
      </c>
      <c r="L781" s="7">
        <v>1.56</v>
      </c>
      <c r="M781" s="7">
        <v>20.28</v>
      </c>
    </row>
    <row r="782" spans="1:13" x14ac:dyDescent="0.25">
      <c r="A782" s="23" t="s">
        <v>5</v>
      </c>
      <c r="B782" s="4" t="s">
        <v>276</v>
      </c>
      <c r="C782" s="4" t="s">
        <v>276</v>
      </c>
      <c r="D782" s="18" t="s">
        <v>277</v>
      </c>
      <c r="E782" s="7">
        <v>13</v>
      </c>
      <c r="H782" s="7">
        <v>1.26</v>
      </c>
      <c r="I782" s="7">
        <v>16.38</v>
      </c>
      <c r="L782" s="7">
        <v>1.26</v>
      </c>
      <c r="M782" s="7">
        <v>16.38</v>
      </c>
    </row>
    <row r="783" spans="1:13" x14ac:dyDescent="0.25">
      <c r="A783" s="23" t="s">
        <v>5</v>
      </c>
      <c r="B783" s="4" t="s">
        <v>278</v>
      </c>
      <c r="C783" s="4" t="s">
        <v>278</v>
      </c>
      <c r="D783" s="18" t="s">
        <v>279</v>
      </c>
      <c r="E783" s="7">
        <v>13</v>
      </c>
      <c r="H783" s="7">
        <v>1.26</v>
      </c>
      <c r="I783" s="7">
        <v>16.38</v>
      </c>
      <c r="L783" s="7">
        <v>1.26</v>
      </c>
      <c r="M783" s="7">
        <v>16.38</v>
      </c>
    </row>
    <row r="784" spans="1:13" x14ac:dyDescent="0.25">
      <c r="A784" s="23" t="s">
        <v>5</v>
      </c>
      <c r="B784" s="4" t="s">
        <v>280</v>
      </c>
      <c r="C784" s="4" t="s">
        <v>280</v>
      </c>
      <c r="D784" s="18" t="s">
        <v>281</v>
      </c>
      <c r="E784" s="7">
        <v>13</v>
      </c>
      <c r="H784" s="7">
        <v>0.99</v>
      </c>
      <c r="I784" s="7">
        <v>12.87</v>
      </c>
      <c r="L784" s="7">
        <v>0.99</v>
      </c>
      <c r="M784" s="7">
        <v>12.87</v>
      </c>
    </row>
    <row r="785" spans="1:13" x14ac:dyDescent="0.25">
      <c r="A785" s="23" t="s">
        <v>5</v>
      </c>
      <c r="B785" s="4" t="s">
        <v>440</v>
      </c>
      <c r="C785" s="4" t="s">
        <v>440</v>
      </c>
      <c r="D785" s="18" t="s">
        <v>441</v>
      </c>
      <c r="E785" s="7">
        <v>55</v>
      </c>
      <c r="H785" s="7">
        <v>0.92</v>
      </c>
      <c r="I785" s="7">
        <v>50.6</v>
      </c>
      <c r="L785" s="7">
        <v>0.92</v>
      </c>
      <c r="M785" s="7">
        <v>50.6</v>
      </c>
    </row>
    <row r="786" spans="1:13" x14ac:dyDescent="0.25">
      <c r="A786" s="26" t="s">
        <v>5</v>
      </c>
      <c r="B786" s="4" t="s">
        <v>450</v>
      </c>
      <c r="C786" s="4" t="s">
        <v>450</v>
      </c>
      <c r="D786" s="18" t="s">
        <v>451</v>
      </c>
      <c r="E786" s="7">
        <v>50</v>
      </c>
      <c r="H786" s="7">
        <v>0.66</v>
      </c>
      <c r="I786" s="7">
        <v>33</v>
      </c>
      <c r="L786" s="7">
        <v>0.66</v>
      </c>
      <c r="M786" s="7">
        <v>33</v>
      </c>
    </row>
    <row r="787" spans="1:13" x14ac:dyDescent="0.25">
      <c r="A787" s="23" t="s">
        <v>5</v>
      </c>
      <c r="B787" s="4" t="s">
        <v>434</v>
      </c>
      <c r="C787" s="4" t="s">
        <v>434</v>
      </c>
      <c r="D787" s="18" t="s">
        <v>435</v>
      </c>
      <c r="E787" s="7">
        <v>1820</v>
      </c>
      <c r="H787" s="7">
        <v>0.53</v>
      </c>
      <c r="I787" s="7">
        <v>964.6</v>
      </c>
      <c r="L787" s="7">
        <v>0.53</v>
      </c>
      <c r="M787" s="7">
        <v>964.6</v>
      </c>
    </row>
    <row r="788" spans="1:13" x14ac:dyDescent="0.25">
      <c r="A788" s="23" t="s">
        <v>5</v>
      </c>
      <c r="B788" s="4" t="s">
        <v>446</v>
      </c>
      <c r="C788" s="4" t="s">
        <v>446</v>
      </c>
      <c r="D788" s="18" t="s">
        <v>447</v>
      </c>
      <c r="E788" s="7">
        <v>12</v>
      </c>
      <c r="H788" s="7">
        <v>0.53</v>
      </c>
      <c r="I788" s="7">
        <v>6.36</v>
      </c>
      <c r="L788" s="7">
        <v>0.53</v>
      </c>
      <c r="M788" s="7">
        <v>6.36</v>
      </c>
    </row>
    <row r="789" spans="1:13" x14ac:dyDescent="0.25">
      <c r="A789" s="23" t="s">
        <v>5</v>
      </c>
      <c r="B789" s="4" t="s">
        <v>448</v>
      </c>
      <c r="C789" s="4" t="s">
        <v>448</v>
      </c>
      <c r="D789" s="18" t="s">
        <v>449</v>
      </c>
      <c r="E789" s="7">
        <v>20</v>
      </c>
      <c r="H789" s="7">
        <v>0.34</v>
      </c>
      <c r="I789" s="7">
        <v>6.8</v>
      </c>
      <c r="L789" s="7">
        <v>0.34</v>
      </c>
      <c r="M789" s="7">
        <v>6.8</v>
      </c>
    </row>
    <row r="790" spans="1:13" x14ac:dyDescent="0.25">
      <c r="A790" s="23" t="s">
        <v>5</v>
      </c>
      <c r="B790" s="4" t="s">
        <v>436</v>
      </c>
      <c r="C790" s="4" t="s">
        <v>436</v>
      </c>
      <c r="D790" s="18" t="s">
        <v>437</v>
      </c>
      <c r="E790" s="7">
        <v>5960</v>
      </c>
      <c r="H790" s="7">
        <v>0.05</v>
      </c>
      <c r="I790" s="7">
        <v>298</v>
      </c>
      <c r="L790" s="7">
        <v>0.05</v>
      </c>
      <c r="M790" s="7">
        <v>298</v>
      </c>
    </row>
    <row r="791" spans="1:13" x14ac:dyDescent="0.25">
      <c r="A791" s="23" t="s">
        <v>7</v>
      </c>
      <c r="B791" s="4" t="s">
        <v>332</v>
      </c>
      <c r="C791" s="4" t="s">
        <v>332</v>
      </c>
      <c r="D791" s="9" t="s">
        <v>333</v>
      </c>
      <c r="E791" s="7">
        <v>7</v>
      </c>
      <c r="H791" s="7">
        <v>4921</v>
      </c>
      <c r="I791" s="7">
        <v>34447</v>
      </c>
      <c r="L791" s="7">
        <v>4921</v>
      </c>
      <c r="M791" s="7">
        <v>34447</v>
      </c>
    </row>
    <row r="792" spans="1:13" x14ac:dyDescent="0.25">
      <c r="A792" s="23" t="s">
        <v>7</v>
      </c>
      <c r="B792" s="4" t="s">
        <v>98</v>
      </c>
      <c r="C792" s="4" t="s">
        <v>99</v>
      </c>
      <c r="D792" s="9" t="s">
        <v>100</v>
      </c>
      <c r="E792" s="7">
        <v>3</v>
      </c>
      <c r="F792" s="7">
        <v>629.254525898</v>
      </c>
      <c r="G792" s="7">
        <v>1887.7635776940001</v>
      </c>
      <c r="H792" s="7">
        <v>114.53896</v>
      </c>
      <c r="I792" s="7">
        <v>343.61687999999998</v>
      </c>
      <c r="J792" s="7">
        <v>8.2799999999999994</v>
      </c>
      <c r="K792" s="7">
        <v>24.84</v>
      </c>
      <c r="L792" s="7">
        <v>752.07348589799994</v>
      </c>
      <c r="M792" s="7">
        <v>2256.2204576939998</v>
      </c>
    </row>
    <row r="793" spans="1:13" x14ac:dyDescent="0.25">
      <c r="A793" s="23" t="s">
        <v>7</v>
      </c>
      <c r="B793" s="4" t="s">
        <v>329</v>
      </c>
      <c r="C793" s="4" t="s">
        <v>330</v>
      </c>
      <c r="D793" s="9" t="s">
        <v>331</v>
      </c>
      <c r="E793" s="7">
        <v>5</v>
      </c>
      <c r="F793" s="7">
        <v>616.08012470100005</v>
      </c>
      <c r="G793" s="7">
        <v>3080.4006235050001</v>
      </c>
      <c r="H793" s="7">
        <v>114.21624</v>
      </c>
      <c r="I793" s="7">
        <v>571.08119999999997</v>
      </c>
      <c r="J793" s="7">
        <v>7.68</v>
      </c>
      <c r="K793" s="7">
        <v>38.4</v>
      </c>
      <c r="L793" s="7">
        <v>737.97636470099997</v>
      </c>
      <c r="M793" s="7">
        <v>3689.8818235049998</v>
      </c>
    </row>
    <row r="794" spans="1:13" x14ac:dyDescent="0.25">
      <c r="A794" s="23" t="s">
        <v>7</v>
      </c>
      <c r="B794" s="4" t="s">
        <v>342</v>
      </c>
      <c r="C794" s="4" t="s">
        <v>343</v>
      </c>
      <c r="D794" s="9" t="s">
        <v>344</v>
      </c>
      <c r="E794" s="7">
        <v>1</v>
      </c>
      <c r="F794" s="7">
        <v>223.321367305</v>
      </c>
      <c r="G794" s="7">
        <v>223.321367305</v>
      </c>
      <c r="H794" s="7">
        <v>150.90454</v>
      </c>
      <c r="I794" s="7">
        <v>150.90454</v>
      </c>
      <c r="J794" s="7">
        <v>0.41</v>
      </c>
      <c r="K794" s="7">
        <v>0.41</v>
      </c>
      <c r="L794" s="7">
        <v>374.63590730499999</v>
      </c>
      <c r="M794" s="7">
        <v>374.63590730499999</v>
      </c>
    </row>
    <row r="795" spans="1:13" x14ac:dyDescent="0.25">
      <c r="A795" s="23" t="s">
        <v>7</v>
      </c>
      <c r="B795" s="4" t="s">
        <v>292</v>
      </c>
      <c r="C795" s="4" t="s">
        <v>293</v>
      </c>
      <c r="D795" s="9" t="s">
        <v>103</v>
      </c>
      <c r="E795" s="7">
        <v>8</v>
      </c>
      <c r="F795" s="7">
        <v>24.961290623</v>
      </c>
      <c r="G795" s="7">
        <v>199.690324984</v>
      </c>
      <c r="H795" s="7">
        <v>122.77724000000001</v>
      </c>
      <c r="I795" s="7">
        <v>982.21792000000005</v>
      </c>
      <c r="J795" s="7">
        <v>4.71</v>
      </c>
      <c r="K795" s="7">
        <v>37.68</v>
      </c>
      <c r="L795" s="7">
        <v>152.44853062300001</v>
      </c>
      <c r="M795" s="7">
        <v>1219.5882449840001</v>
      </c>
    </row>
    <row r="796" spans="1:13" x14ac:dyDescent="0.25">
      <c r="A796" s="23" t="s">
        <v>7</v>
      </c>
      <c r="B796" s="4" t="s">
        <v>348</v>
      </c>
      <c r="C796" s="4" t="s">
        <v>349</v>
      </c>
      <c r="D796" s="9" t="s">
        <v>350</v>
      </c>
      <c r="E796" s="7">
        <v>1</v>
      </c>
      <c r="F796" s="7">
        <v>34.422059924000003</v>
      </c>
      <c r="G796" s="7">
        <v>34.422059924000003</v>
      </c>
      <c r="H796" s="7">
        <v>81.59</v>
      </c>
      <c r="I796" s="7">
        <v>81.59</v>
      </c>
      <c r="J796" s="7">
        <v>0.65</v>
      </c>
      <c r="K796" s="7">
        <v>0.65</v>
      </c>
      <c r="L796" s="7">
        <v>116.662059924</v>
      </c>
      <c r="M796" s="7">
        <v>116.662059924</v>
      </c>
    </row>
    <row r="797" spans="1:13" x14ac:dyDescent="0.25">
      <c r="A797" s="23" t="s">
        <v>7</v>
      </c>
      <c r="B797" s="4" t="s">
        <v>111</v>
      </c>
      <c r="C797" s="4" t="s">
        <v>112</v>
      </c>
      <c r="D797" s="9" t="s">
        <v>113</v>
      </c>
      <c r="E797" s="7">
        <v>4</v>
      </c>
      <c r="F797" s="7">
        <v>94.031999999999996</v>
      </c>
      <c r="G797" s="7">
        <v>376.12799999999999</v>
      </c>
      <c r="L797" s="7">
        <v>94.031999999999996</v>
      </c>
      <c r="M797" s="7">
        <v>376.12799999999999</v>
      </c>
    </row>
    <row r="798" spans="1:13" x14ac:dyDescent="0.25">
      <c r="A798" s="23" t="s">
        <v>7</v>
      </c>
      <c r="B798" s="4" t="s">
        <v>334</v>
      </c>
      <c r="C798" s="4" t="s">
        <v>334</v>
      </c>
      <c r="D798" s="9" t="s">
        <v>335</v>
      </c>
      <c r="E798" s="7">
        <v>6</v>
      </c>
      <c r="H798" s="7">
        <v>69</v>
      </c>
      <c r="I798" s="7">
        <v>414</v>
      </c>
      <c r="L798" s="7">
        <v>69</v>
      </c>
      <c r="M798" s="7">
        <v>414</v>
      </c>
    </row>
    <row r="799" spans="1:13" x14ac:dyDescent="0.25">
      <c r="A799" s="23" t="s">
        <v>7</v>
      </c>
      <c r="B799" s="4" t="s">
        <v>193</v>
      </c>
      <c r="C799" s="4" t="s">
        <v>193</v>
      </c>
      <c r="D799" s="9" t="s">
        <v>194</v>
      </c>
      <c r="E799" s="7">
        <v>4</v>
      </c>
      <c r="H799" s="7">
        <v>68.41</v>
      </c>
      <c r="I799" s="7">
        <v>273.64</v>
      </c>
      <c r="L799" s="7">
        <v>68.41</v>
      </c>
      <c r="M799" s="7">
        <v>273.64</v>
      </c>
    </row>
    <row r="800" spans="1:13" x14ac:dyDescent="0.25">
      <c r="A800" s="23" t="s">
        <v>7</v>
      </c>
      <c r="B800" s="4" t="s">
        <v>104</v>
      </c>
      <c r="C800" s="4" t="s">
        <v>105</v>
      </c>
      <c r="D800" s="9" t="s">
        <v>103</v>
      </c>
      <c r="E800" s="7">
        <v>-8</v>
      </c>
      <c r="F800" s="7">
        <v>36.381753811999999</v>
      </c>
      <c r="G800" s="7">
        <v>-291.054030496</v>
      </c>
      <c r="H800" s="7">
        <v>17.940000000000001</v>
      </c>
      <c r="I800" s="7">
        <v>-143.52000000000001</v>
      </c>
      <c r="J800" s="7">
        <v>0.04</v>
      </c>
      <c r="K800" s="7">
        <v>-0.32</v>
      </c>
      <c r="L800" s="7">
        <v>54.361753812000003</v>
      </c>
      <c r="M800" s="7">
        <v>-434.89403049600003</v>
      </c>
    </row>
    <row r="801" spans="1:13" x14ac:dyDescent="0.25">
      <c r="A801" s="23" t="s">
        <v>7</v>
      </c>
      <c r="B801" s="4" t="s">
        <v>345</v>
      </c>
      <c r="C801" s="4" t="s">
        <v>346</v>
      </c>
      <c r="D801" s="9" t="s">
        <v>347</v>
      </c>
      <c r="E801" s="7">
        <v>1</v>
      </c>
      <c r="F801" s="7">
        <v>20.093644874999999</v>
      </c>
      <c r="G801" s="7">
        <v>20.093644874999999</v>
      </c>
      <c r="H801" s="7">
        <v>20.5032</v>
      </c>
      <c r="I801" s="7">
        <v>20.5032</v>
      </c>
      <c r="J801" s="7">
        <v>0.27</v>
      </c>
      <c r="K801" s="7">
        <v>0.27</v>
      </c>
      <c r="L801" s="7">
        <v>40.866844874999998</v>
      </c>
      <c r="M801" s="7">
        <v>40.866844874999998</v>
      </c>
    </row>
    <row r="802" spans="1:13" x14ac:dyDescent="0.25">
      <c r="A802" s="23" t="s">
        <v>7</v>
      </c>
      <c r="B802" s="4" t="s">
        <v>116</v>
      </c>
      <c r="C802" s="4" t="s">
        <v>117</v>
      </c>
      <c r="D802" s="9" t="s">
        <v>118</v>
      </c>
      <c r="E802" s="7">
        <v>2</v>
      </c>
      <c r="F802" s="7">
        <v>31.181119212999999</v>
      </c>
      <c r="G802" s="7">
        <v>62.362238425999998</v>
      </c>
      <c r="H802" s="7">
        <v>1</v>
      </c>
      <c r="I802" s="7">
        <v>2</v>
      </c>
      <c r="J802" s="7">
        <v>0.02</v>
      </c>
      <c r="K802" s="7">
        <v>0.04</v>
      </c>
      <c r="L802" s="7">
        <v>32.201119212999998</v>
      </c>
      <c r="M802" s="7">
        <v>64.402238425999997</v>
      </c>
    </row>
    <row r="803" spans="1:13" x14ac:dyDescent="0.25">
      <c r="A803" s="23" t="s">
        <v>7</v>
      </c>
      <c r="B803" s="4" t="s">
        <v>124</v>
      </c>
      <c r="C803" s="4" t="s">
        <v>125</v>
      </c>
      <c r="D803" s="9" t="s">
        <v>123</v>
      </c>
      <c r="E803" s="7">
        <v>1</v>
      </c>
      <c r="F803" s="7">
        <v>31.426677496</v>
      </c>
      <c r="G803" s="7">
        <v>31.426677496</v>
      </c>
      <c r="J803" s="7">
        <v>0.56000000000000005</v>
      </c>
      <c r="K803" s="7">
        <v>0.56000000000000005</v>
      </c>
      <c r="L803" s="7">
        <v>31.986677495999999</v>
      </c>
      <c r="M803" s="7">
        <v>31.986677495999999</v>
      </c>
    </row>
    <row r="804" spans="1:13" x14ac:dyDescent="0.25">
      <c r="A804" s="23" t="s">
        <v>7</v>
      </c>
      <c r="B804" s="4" t="s">
        <v>121</v>
      </c>
      <c r="C804" s="4" t="s">
        <v>122</v>
      </c>
      <c r="D804" s="9" t="s">
        <v>123</v>
      </c>
      <c r="E804" s="7">
        <v>7</v>
      </c>
      <c r="F804" s="7">
        <v>30.33856458</v>
      </c>
      <c r="G804" s="7">
        <v>212.36995206</v>
      </c>
      <c r="J804" s="7">
        <v>0.56000000000000005</v>
      </c>
      <c r="K804" s="7">
        <v>3.92</v>
      </c>
      <c r="L804" s="7">
        <v>30.898564579999999</v>
      </c>
      <c r="M804" s="7">
        <v>216.28995205999999</v>
      </c>
    </row>
    <row r="805" spans="1:13" x14ac:dyDescent="0.25">
      <c r="A805" s="23" t="s">
        <v>7</v>
      </c>
      <c r="B805" s="4" t="s">
        <v>351</v>
      </c>
      <c r="C805" s="4" t="s">
        <v>351</v>
      </c>
      <c r="D805" s="9" t="s">
        <v>352</v>
      </c>
      <c r="E805" s="7">
        <v>1</v>
      </c>
      <c r="H805" s="7">
        <v>18.72</v>
      </c>
      <c r="I805" s="7">
        <v>18.72</v>
      </c>
      <c r="L805" s="7">
        <v>18.72</v>
      </c>
      <c r="M805" s="7">
        <v>18.72</v>
      </c>
    </row>
    <row r="806" spans="1:13" x14ac:dyDescent="0.25">
      <c r="A806" s="23" t="s">
        <v>7</v>
      </c>
      <c r="B806" s="4" t="s">
        <v>114</v>
      </c>
      <c r="C806" s="4" t="s">
        <v>115</v>
      </c>
      <c r="D806" s="9" t="s">
        <v>113</v>
      </c>
      <c r="E806" s="7">
        <v>4</v>
      </c>
      <c r="F806" s="7">
        <v>15.8256</v>
      </c>
      <c r="G806" s="7">
        <v>63.302399999999999</v>
      </c>
      <c r="L806" s="7">
        <v>15.8256</v>
      </c>
      <c r="M806" s="7">
        <v>63.302399999999999</v>
      </c>
    </row>
    <row r="807" spans="1:13" x14ac:dyDescent="0.25">
      <c r="A807" s="23" t="s">
        <v>7</v>
      </c>
      <c r="B807" s="4" t="s">
        <v>336</v>
      </c>
      <c r="C807" s="4" t="s">
        <v>336</v>
      </c>
      <c r="D807" s="9" t="s">
        <v>337</v>
      </c>
      <c r="E807" s="7">
        <v>4</v>
      </c>
      <c r="H807" s="7">
        <v>0</v>
      </c>
      <c r="I807" s="7">
        <v>0</v>
      </c>
      <c r="L807" s="7">
        <v>15</v>
      </c>
      <c r="M807" s="7">
        <f>Таблица3[[#This Row],[Цена изд]]*Таблица3[[#This Row],[к-во]]</f>
        <v>60</v>
      </c>
    </row>
    <row r="808" spans="1:13" x14ac:dyDescent="0.25">
      <c r="A808" s="23" t="s">
        <v>7</v>
      </c>
      <c r="B808" s="4" t="s">
        <v>340</v>
      </c>
      <c r="C808" s="4" t="s">
        <v>340</v>
      </c>
      <c r="D808" s="9" t="s">
        <v>341</v>
      </c>
      <c r="E808" s="7">
        <v>-7.4880000000000004</v>
      </c>
      <c r="F808" s="7">
        <v>13.76</v>
      </c>
      <c r="G808" s="7">
        <v>-103.03488</v>
      </c>
      <c r="L808" s="7">
        <v>13.76</v>
      </c>
      <c r="M808" s="7">
        <v>-103.03488</v>
      </c>
    </row>
    <row r="809" spans="1:13" x14ac:dyDescent="0.25">
      <c r="A809" s="23" t="s">
        <v>7</v>
      </c>
      <c r="B809" s="4" t="s">
        <v>307</v>
      </c>
      <c r="C809" s="4" t="s">
        <v>307</v>
      </c>
      <c r="D809" s="9" t="s">
        <v>308</v>
      </c>
      <c r="E809" s="7">
        <v>5</v>
      </c>
      <c r="H809" s="7">
        <v>0</v>
      </c>
      <c r="I809" s="7">
        <v>0</v>
      </c>
      <c r="L809" s="7">
        <v>5.43</v>
      </c>
      <c r="M809" s="7">
        <f>Таблица3[[#This Row],[Цена изд]]*Таблица3[[#This Row],[к-во]]</f>
        <v>27.15</v>
      </c>
    </row>
    <row r="810" spans="1:13" x14ac:dyDescent="0.25">
      <c r="A810" s="23" t="s">
        <v>7</v>
      </c>
      <c r="B810" s="4" t="s">
        <v>338</v>
      </c>
      <c r="C810" s="4" t="s">
        <v>338</v>
      </c>
      <c r="D810" s="9" t="s">
        <v>339</v>
      </c>
      <c r="E810" s="7">
        <v>35</v>
      </c>
      <c r="F810" s="7">
        <v>5.34</v>
      </c>
      <c r="G810" s="7">
        <v>186.9</v>
      </c>
      <c r="L810" s="7">
        <v>5.34</v>
      </c>
      <c r="M810" s="7">
        <v>186.9</v>
      </c>
    </row>
    <row r="811" spans="1:13" x14ac:dyDescent="0.25">
      <c r="A811" s="23" t="s">
        <v>7</v>
      </c>
      <c r="B811" s="4" t="s">
        <v>119</v>
      </c>
      <c r="C811" s="4" t="s">
        <v>119</v>
      </c>
      <c r="D811" s="9" t="s">
        <v>120</v>
      </c>
      <c r="E811" s="7">
        <v>2</v>
      </c>
      <c r="H811" s="7">
        <v>1.07</v>
      </c>
      <c r="I811" s="7">
        <v>2.14</v>
      </c>
      <c r="L811" s="7">
        <v>1.07</v>
      </c>
      <c r="M811" s="7">
        <v>2.14</v>
      </c>
    </row>
    <row r="812" spans="1:13" x14ac:dyDescent="0.25">
      <c r="A812" s="23" t="s">
        <v>9</v>
      </c>
      <c r="B812" s="4" t="s">
        <v>332</v>
      </c>
      <c r="C812" s="4" t="s">
        <v>332</v>
      </c>
      <c r="D812" s="9" t="s">
        <v>333</v>
      </c>
      <c r="E812" s="7">
        <v>9</v>
      </c>
      <c r="H812" s="7">
        <v>4921</v>
      </c>
      <c r="I812" s="7">
        <v>44289</v>
      </c>
      <c r="L812" s="7">
        <v>4921</v>
      </c>
      <c r="M812" s="7">
        <v>44289</v>
      </c>
    </row>
    <row r="813" spans="1:13" x14ac:dyDescent="0.25">
      <c r="A813" s="23" t="s">
        <v>9</v>
      </c>
      <c r="B813" s="4" t="s">
        <v>98</v>
      </c>
      <c r="C813" s="4" t="s">
        <v>99</v>
      </c>
      <c r="D813" s="9" t="s">
        <v>100</v>
      </c>
      <c r="E813" s="7">
        <v>3</v>
      </c>
      <c r="F813" s="7">
        <v>629.254525898</v>
      </c>
      <c r="G813" s="7">
        <v>1887.7635776940001</v>
      </c>
      <c r="H813" s="7">
        <v>114.53896</v>
      </c>
      <c r="I813" s="7">
        <v>343.61687999999998</v>
      </c>
      <c r="J813" s="7">
        <v>8.2799999999999994</v>
      </c>
      <c r="K813" s="7">
        <v>24.84</v>
      </c>
      <c r="L813" s="7">
        <v>752.07348589799994</v>
      </c>
      <c r="M813" s="7">
        <v>2256.2204576939998</v>
      </c>
    </row>
    <row r="814" spans="1:13" x14ac:dyDescent="0.25">
      <c r="A814" s="23" t="s">
        <v>9</v>
      </c>
      <c r="B814" s="4" t="s">
        <v>329</v>
      </c>
      <c r="C814" s="4" t="s">
        <v>330</v>
      </c>
      <c r="D814" s="9" t="s">
        <v>331</v>
      </c>
      <c r="E814" s="7">
        <v>7</v>
      </c>
      <c r="F814" s="7">
        <v>616.08012470100005</v>
      </c>
      <c r="G814" s="7">
        <v>4312.560872907</v>
      </c>
      <c r="H814" s="7">
        <v>114.21624</v>
      </c>
      <c r="I814" s="7">
        <v>799.51368000000002</v>
      </c>
      <c r="J814" s="7">
        <v>7.68</v>
      </c>
      <c r="K814" s="7">
        <v>53.76</v>
      </c>
      <c r="L814" s="7">
        <v>737.97636470099997</v>
      </c>
      <c r="M814" s="7">
        <v>5165.8345529070002</v>
      </c>
    </row>
    <row r="815" spans="1:13" x14ac:dyDescent="0.25">
      <c r="A815" s="23" t="s">
        <v>9</v>
      </c>
      <c r="B815" s="4" t="s">
        <v>342</v>
      </c>
      <c r="C815" s="4" t="s">
        <v>343</v>
      </c>
      <c r="D815" s="9" t="s">
        <v>344</v>
      </c>
      <c r="E815" s="7">
        <v>1</v>
      </c>
      <c r="F815" s="7">
        <v>223.321367305</v>
      </c>
      <c r="G815" s="7">
        <v>223.321367305</v>
      </c>
      <c r="H815" s="7">
        <v>150.90454</v>
      </c>
      <c r="I815" s="7">
        <v>150.90454</v>
      </c>
      <c r="J815" s="7">
        <v>0.41</v>
      </c>
      <c r="K815" s="7">
        <v>0.41</v>
      </c>
      <c r="L815" s="7">
        <v>374.63590730499999</v>
      </c>
      <c r="M815" s="7">
        <v>374.63590730499999</v>
      </c>
    </row>
    <row r="816" spans="1:13" x14ac:dyDescent="0.25">
      <c r="A816" s="23" t="s">
        <v>9</v>
      </c>
      <c r="B816" s="4" t="s">
        <v>292</v>
      </c>
      <c r="C816" s="4" t="s">
        <v>293</v>
      </c>
      <c r="D816" s="9" t="s">
        <v>103</v>
      </c>
      <c r="E816" s="7">
        <v>10</v>
      </c>
      <c r="F816" s="7">
        <v>24.961290623</v>
      </c>
      <c r="G816" s="7">
        <v>249.61290622999999</v>
      </c>
      <c r="H816" s="7">
        <v>122.77724000000001</v>
      </c>
      <c r="I816" s="7">
        <v>1227.7724000000001</v>
      </c>
      <c r="J816" s="7">
        <v>4.71</v>
      </c>
      <c r="K816" s="7">
        <v>47.1</v>
      </c>
      <c r="L816" s="7">
        <v>152.44853062300001</v>
      </c>
      <c r="M816" s="7">
        <v>1524.4853062300001</v>
      </c>
    </row>
    <row r="817" spans="1:13" x14ac:dyDescent="0.25">
      <c r="A817" s="23" t="s">
        <v>9</v>
      </c>
      <c r="B817" s="4" t="s">
        <v>348</v>
      </c>
      <c r="C817" s="4" t="s">
        <v>349</v>
      </c>
      <c r="D817" s="9" t="s">
        <v>350</v>
      </c>
      <c r="E817" s="7">
        <v>1</v>
      </c>
      <c r="F817" s="7">
        <v>34.422059924000003</v>
      </c>
      <c r="G817" s="7">
        <v>34.422059924000003</v>
      </c>
      <c r="H817" s="7">
        <v>81.59</v>
      </c>
      <c r="I817" s="7">
        <v>81.59</v>
      </c>
      <c r="J817" s="7">
        <v>0.65</v>
      </c>
      <c r="K817" s="7">
        <v>0.65</v>
      </c>
      <c r="L817" s="7">
        <v>116.662059924</v>
      </c>
      <c r="M817" s="7">
        <v>116.662059924</v>
      </c>
    </row>
    <row r="818" spans="1:13" x14ac:dyDescent="0.25">
      <c r="A818" s="23" t="s">
        <v>9</v>
      </c>
      <c r="B818" s="4" t="s">
        <v>111</v>
      </c>
      <c r="C818" s="4" t="s">
        <v>112</v>
      </c>
      <c r="D818" s="9" t="s">
        <v>113</v>
      </c>
      <c r="E818" s="7">
        <v>4</v>
      </c>
      <c r="F818" s="7">
        <v>94.031999999999996</v>
      </c>
      <c r="G818" s="7">
        <v>376.12799999999999</v>
      </c>
      <c r="L818" s="7">
        <v>94.031999999999996</v>
      </c>
      <c r="M818" s="7">
        <v>376.12799999999999</v>
      </c>
    </row>
    <row r="819" spans="1:13" x14ac:dyDescent="0.25">
      <c r="A819" s="23" t="s">
        <v>9</v>
      </c>
      <c r="B819" s="4" t="s">
        <v>334</v>
      </c>
      <c r="C819" s="4" t="s">
        <v>334</v>
      </c>
      <c r="D819" s="9" t="s">
        <v>335</v>
      </c>
      <c r="E819" s="7">
        <v>6</v>
      </c>
      <c r="H819" s="7">
        <v>69</v>
      </c>
      <c r="I819" s="7">
        <v>414</v>
      </c>
      <c r="L819" s="7">
        <v>69</v>
      </c>
      <c r="M819" s="7">
        <v>414</v>
      </c>
    </row>
    <row r="820" spans="1:13" x14ac:dyDescent="0.25">
      <c r="A820" s="23" t="s">
        <v>9</v>
      </c>
      <c r="B820" s="4" t="s">
        <v>193</v>
      </c>
      <c r="C820" s="4" t="s">
        <v>193</v>
      </c>
      <c r="D820" s="9" t="s">
        <v>194</v>
      </c>
      <c r="E820" s="7">
        <v>6</v>
      </c>
      <c r="H820" s="7">
        <v>68.41</v>
      </c>
      <c r="I820" s="7">
        <v>410.46</v>
      </c>
      <c r="L820" s="7">
        <v>68.41</v>
      </c>
      <c r="M820" s="7">
        <v>410.46</v>
      </c>
    </row>
    <row r="821" spans="1:13" x14ac:dyDescent="0.25">
      <c r="A821" s="23" t="s">
        <v>9</v>
      </c>
      <c r="B821" s="4" t="s">
        <v>104</v>
      </c>
      <c r="C821" s="4" t="s">
        <v>105</v>
      </c>
      <c r="D821" s="9" t="s">
        <v>103</v>
      </c>
      <c r="E821" s="7">
        <v>-10</v>
      </c>
      <c r="F821" s="7">
        <v>36.381753811999999</v>
      </c>
      <c r="G821" s="7">
        <v>-363.81753811999999</v>
      </c>
      <c r="H821" s="7">
        <v>17.940000000000001</v>
      </c>
      <c r="I821" s="7">
        <v>-179.4</v>
      </c>
      <c r="J821" s="7">
        <v>0.04</v>
      </c>
      <c r="K821" s="7">
        <v>-0.4</v>
      </c>
      <c r="L821" s="7">
        <v>54.361753812000003</v>
      </c>
      <c r="M821" s="7">
        <v>-543.61753811999995</v>
      </c>
    </row>
    <row r="822" spans="1:13" x14ac:dyDescent="0.25">
      <c r="A822" s="23" t="s">
        <v>9</v>
      </c>
      <c r="B822" s="4" t="s">
        <v>345</v>
      </c>
      <c r="C822" s="4" t="s">
        <v>346</v>
      </c>
      <c r="D822" s="9" t="s">
        <v>347</v>
      </c>
      <c r="E822" s="7">
        <v>1</v>
      </c>
      <c r="F822" s="7">
        <v>20.093644874999999</v>
      </c>
      <c r="G822" s="7">
        <v>20.093644874999999</v>
      </c>
      <c r="H822" s="7">
        <v>20.5032</v>
      </c>
      <c r="I822" s="7">
        <v>20.5032</v>
      </c>
      <c r="J822" s="7">
        <v>0.27</v>
      </c>
      <c r="K822" s="7">
        <v>0.27</v>
      </c>
      <c r="L822" s="7">
        <v>40.866844874999998</v>
      </c>
      <c r="M822" s="7">
        <v>40.866844874999998</v>
      </c>
    </row>
    <row r="823" spans="1:13" x14ac:dyDescent="0.25">
      <c r="A823" s="23" t="s">
        <v>9</v>
      </c>
      <c r="B823" s="4" t="s">
        <v>116</v>
      </c>
      <c r="C823" s="4" t="s">
        <v>117</v>
      </c>
      <c r="D823" s="9" t="s">
        <v>118</v>
      </c>
      <c r="E823" s="7">
        <v>2</v>
      </c>
      <c r="F823" s="7">
        <v>31.181119212999999</v>
      </c>
      <c r="G823" s="7">
        <v>62.362238425999998</v>
      </c>
      <c r="H823" s="7">
        <v>1</v>
      </c>
      <c r="I823" s="7">
        <v>2</v>
      </c>
      <c r="J823" s="7">
        <v>0.02</v>
      </c>
      <c r="K823" s="7">
        <v>0.04</v>
      </c>
      <c r="L823" s="7">
        <v>32.201119212999998</v>
      </c>
      <c r="M823" s="7">
        <v>64.402238425999997</v>
      </c>
    </row>
    <row r="824" spans="1:13" x14ac:dyDescent="0.25">
      <c r="A824" s="23" t="s">
        <v>9</v>
      </c>
      <c r="B824" s="4" t="s">
        <v>124</v>
      </c>
      <c r="C824" s="4" t="s">
        <v>125</v>
      </c>
      <c r="D824" s="9" t="s">
        <v>123</v>
      </c>
      <c r="E824" s="7">
        <v>1</v>
      </c>
      <c r="F824" s="7">
        <v>31.426677496</v>
      </c>
      <c r="G824" s="7">
        <v>31.426677496</v>
      </c>
      <c r="J824" s="7">
        <v>0.56000000000000005</v>
      </c>
      <c r="K824" s="7">
        <v>0.56000000000000005</v>
      </c>
      <c r="L824" s="7">
        <v>31.986677495999999</v>
      </c>
      <c r="M824" s="7">
        <v>31.986677495999999</v>
      </c>
    </row>
    <row r="825" spans="1:13" x14ac:dyDescent="0.25">
      <c r="A825" s="23" t="s">
        <v>9</v>
      </c>
      <c r="B825" s="4" t="s">
        <v>121</v>
      </c>
      <c r="C825" s="4" t="s">
        <v>122</v>
      </c>
      <c r="D825" s="9" t="s">
        <v>123</v>
      </c>
      <c r="E825" s="7">
        <v>9</v>
      </c>
      <c r="F825" s="7">
        <v>30.33856458</v>
      </c>
      <c r="G825" s="7">
        <v>273.04708122</v>
      </c>
      <c r="J825" s="7">
        <v>0.56000000000000005</v>
      </c>
      <c r="K825" s="7">
        <v>5.04</v>
      </c>
      <c r="L825" s="7">
        <v>30.898564579999999</v>
      </c>
      <c r="M825" s="7">
        <v>278.08708122000002</v>
      </c>
    </row>
    <row r="826" spans="1:13" x14ac:dyDescent="0.25">
      <c r="A826" s="23" t="s">
        <v>9</v>
      </c>
      <c r="B826" s="4" t="s">
        <v>351</v>
      </c>
      <c r="C826" s="4" t="s">
        <v>351</v>
      </c>
      <c r="D826" s="9" t="s">
        <v>352</v>
      </c>
      <c r="E826" s="7">
        <v>1</v>
      </c>
      <c r="H826" s="7">
        <v>18.72</v>
      </c>
      <c r="I826" s="7">
        <v>18.72</v>
      </c>
      <c r="L826" s="7">
        <v>18.72</v>
      </c>
      <c r="M826" s="7">
        <v>18.72</v>
      </c>
    </row>
    <row r="827" spans="1:13" x14ac:dyDescent="0.25">
      <c r="A827" s="23" t="s">
        <v>9</v>
      </c>
      <c r="B827" s="4" t="s">
        <v>114</v>
      </c>
      <c r="C827" s="4" t="s">
        <v>115</v>
      </c>
      <c r="D827" s="9" t="s">
        <v>113</v>
      </c>
      <c r="E827" s="7">
        <v>4</v>
      </c>
      <c r="F827" s="7">
        <v>15.8256</v>
      </c>
      <c r="G827" s="7">
        <v>63.302399999999999</v>
      </c>
      <c r="L827" s="7">
        <v>15.8256</v>
      </c>
      <c r="M827" s="7">
        <v>63.302399999999999</v>
      </c>
    </row>
    <row r="828" spans="1:13" x14ac:dyDescent="0.25">
      <c r="A828" s="23" t="s">
        <v>9</v>
      </c>
      <c r="B828" s="4" t="s">
        <v>336</v>
      </c>
      <c r="C828" s="4" t="s">
        <v>336</v>
      </c>
      <c r="D828" s="9" t="s">
        <v>337</v>
      </c>
      <c r="E828" s="7">
        <v>6</v>
      </c>
      <c r="H828" s="7">
        <v>0</v>
      </c>
      <c r="I828" s="7">
        <v>0</v>
      </c>
      <c r="L828" s="7">
        <v>15</v>
      </c>
      <c r="M828" s="7">
        <f>Таблица3[[#This Row],[Цена изд]]*Таблица3[[#This Row],[к-во]]</f>
        <v>90</v>
      </c>
    </row>
    <row r="829" spans="1:13" x14ac:dyDescent="0.25">
      <c r="A829" s="23" t="s">
        <v>9</v>
      </c>
      <c r="B829" s="4" t="s">
        <v>340</v>
      </c>
      <c r="C829" s="4" t="s">
        <v>340</v>
      </c>
      <c r="D829" s="9" t="s">
        <v>341</v>
      </c>
      <c r="E829" s="7">
        <v>-7.4880000000000004</v>
      </c>
      <c r="F829" s="7">
        <v>13.76</v>
      </c>
      <c r="G829" s="7">
        <v>-103.03488</v>
      </c>
      <c r="L829" s="7">
        <v>13.76</v>
      </c>
      <c r="M829" s="7">
        <v>-103.03488</v>
      </c>
    </row>
    <row r="830" spans="1:13" x14ac:dyDescent="0.25">
      <c r="A830" s="23" t="s">
        <v>9</v>
      </c>
      <c r="B830" s="4" t="s">
        <v>307</v>
      </c>
      <c r="C830" s="4" t="s">
        <v>307</v>
      </c>
      <c r="D830" s="9" t="s">
        <v>308</v>
      </c>
      <c r="E830" s="7">
        <v>5</v>
      </c>
      <c r="H830" s="7">
        <v>0</v>
      </c>
      <c r="I830" s="7">
        <v>0</v>
      </c>
      <c r="L830" s="7">
        <v>5.43</v>
      </c>
      <c r="M830" s="7">
        <f>Таблица3[[#This Row],[Цена изд]]*Таблица3[[#This Row],[к-во]]</f>
        <v>27.15</v>
      </c>
    </row>
    <row r="831" spans="1:13" x14ac:dyDescent="0.25">
      <c r="A831" s="23" t="s">
        <v>9</v>
      </c>
      <c r="B831" s="4" t="s">
        <v>338</v>
      </c>
      <c r="C831" s="4" t="s">
        <v>338</v>
      </c>
      <c r="D831" s="9" t="s">
        <v>339</v>
      </c>
      <c r="E831" s="7">
        <v>35</v>
      </c>
      <c r="F831" s="7">
        <v>5.34</v>
      </c>
      <c r="G831" s="7">
        <v>186.9</v>
      </c>
      <c r="L831" s="7">
        <v>5.34</v>
      </c>
      <c r="M831" s="7">
        <v>186.9</v>
      </c>
    </row>
    <row r="832" spans="1:13" x14ac:dyDescent="0.25">
      <c r="A832" s="23" t="s">
        <v>9</v>
      </c>
      <c r="B832" s="4" t="s">
        <v>119</v>
      </c>
      <c r="C832" s="4" t="s">
        <v>119</v>
      </c>
      <c r="D832" s="9" t="s">
        <v>120</v>
      </c>
      <c r="E832" s="7">
        <v>2</v>
      </c>
      <c r="H832" s="7">
        <v>1.07</v>
      </c>
      <c r="I832" s="7">
        <v>2.14</v>
      </c>
      <c r="L832" s="7">
        <v>1.07</v>
      </c>
      <c r="M832" s="7">
        <v>2.14</v>
      </c>
    </row>
    <row r="833" spans="1:13" x14ac:dyDescent="0.25">
      <c r="A833" s="23" t="s">
        <v>10</v>
      </c>
      <c r="B833" s="4" t="s">
        <v>161</v>
      </c>
      <c r="C833" s="4" t="s">
        <v>161</v>
      </c>
      <c r="D833" s="18" t="s">
        <v>162</v>
      </c>
      <c r="E833" s="7">
        <v>14</v>
      </c>
      <c r="H833" s="7">
        <v>3600</v>
      </c>
      <c r="I833" s="7">
        <v>50400</v>
      </c>
      <c r="L833" s="7">
        <v>3600</v>
      </c>
      <c r="M833" s="7">
        <v>50400</v>
      </c>
    </row>
    <row r="834" spans="1:13" x14ac:dyDescent="0.25">
      <c r="A834" s="23" t="s">
        <v>10</v>
      </c>
      <c r="B834" s="4" t="s">
        <v>561</v>
      </c>
      <c r="C834" s="4" t="s">
        <v>561</v>
      </c>
      <c r="D834" s="18" t="s">
        <v>562</v>
      </c>
      <c r="E834" s="7">
        <v>14</v>
      </c>
      <c r="H834" s="7">
        <v>2399.6</v>
      </c>
      <c r="I834" s="7">
        <v>33594.400000000001</v>
      </c>
      <c r="L834" s="7">
        <v>2399.6</v>
      </c>
      <c r="M834" s="7">
        <v>33594.400000000001</v>
      </c>
    </row>
    <row r="835" spans="1:13" x14ac:dyDescent="0.25">
      <c r="A835" s="23" t="s">
        <v>10</v>
      </c>
      <c r="B835" s="4" t="s">
        <v>568</v>
      </c>
      <c r="C835" s="4" t="s">
        <v>568</v>
      </c>
      <c r="D835" s="18" t="s">
        <v>569</v>
      </c>
      <c r="E835" s="7">
        <v>1</v>
      </c>
      <c r="H835" s="7">
        <v>1394</v>
      </c>
      <c r="I835" s="7">
        <v>1394</v>
      </c>
      <c r="L835" s="7">
        <v>1394</v>
      </c>
      <c r="M835" s="7">
        <v>1394</v>
      </c>
    </row>
    <row r="836" spans="1:13" x14ac:dyDescent="0.25">
      <c r="A836" s="23" t="s">
        <v>10</v>
      </c>
      <c r="B836" s="4" t="s">
        <v>144</v>
      </c>
      <c r="C836" s="4" t="s">
        <v>145</v>
      </c>
      <c r="D836" s="18" t="s">
        <v>146</v>
      </c>
      <c r="E836" s="7">
        <v>14</v>
      </c>
      <c r="F836" s="7">
        <v>1215.718014924</v>
      </c>
      <c r="G836" s="7">
        <v>17020.052208935998</v>
      </c>
      <c r="H836" s="7">
        <v>104.09181</v>
      </c>
      <c r="I836" s="7">
        <v>1457.2853399999999</v>
      </c>
      <c r="J836" s="7">
        <v>20</v>
      </c>
      <c r="K836" s="7">
        <v>280</v>
      </c>
      <c r="L836" s="7">
        <v>1339.8098249239999</v>
      </c>
      <c r="M836" s="7">
        <v>18757.337548936001</v>
      </c>
    </row>
    <row r="837" spans="1:13" x14ac:dyDescent="0.25">
      <c r="A837" s="23" t="s">
        <v>10</v>
      </c>
      <c r="B837" s="4" t="s">
        <v>141</v>
      </c>
      <c r="C837" s="4" t="s">
        <v>142</v>
      </c>
      <c r="D837" s="18" t="s">
        <v>143</v>
      </c>
      <c r="E837" s="7">
        <v>5</v>
      </c>
      <c r="F837" s="7">
        <v>1031.787420205</v>
      </c>
      <c r="G837" s="7">
        <v>5158.9371010249997</v>
      </c>
      <c r="H837" s="7">
        <v>132.61725000000001</v>
      </c>
      <c r="I837" s="7">
        <v>663.08624999999995</v>
      </c>
      <c r="J837" s="7">
        <v>13.27</v>
      </c>
      <c r="K837" s="7">
        <v>66.349999999999994</v>
      </c>
      <c r="L837" s="7">
        <v>1177.674670205</v>
      </c>
      <c r="M837" s="7">
        <v>5888.3733510250004</v>
      </c>
    </row>
    <row r="838" spans="1:13" x14ac:dyDescent="0.25">
      <c r="A838" s="34" t="s">
        <v>10</v>
      </c>
      <c r="B838" s="4" t="s">
        <v>708</v>
      </c>
      <c r="C838" s="4" t="s">
        <v>709</v>
      </c>
      <c r="D838" s="18" t="s">
        <v>710</v>
      </c>
      <c r="E838" s="7">
        <v>2</v>
      </c>
      <c r="F838" s="7">
        <v>903.00088910399995</v>
      </c>
      <c r="G838" s="7">
        <v>1806.0017782079999</v>
      </c>
      <c r="H838" s="7">
        <v>100.73519</v>
      </c>
      <c r="I838" s="7">
        <v>201.47038000000001</v>
      </c>
      <c r="J838" s="7">
        <v>27.2</v>
      </c>
      <c r="K838" s="7">
        <v>54.4</v>
      </c>
      <c r="L838" s="7">
        <v>1030.9360791040001</v>
      </c>
      <c r="M838" s="7">
        <v>2061.8721582080002</v>
      </c>
    </row>
    <row r="839" spans="1:13" x14ac:dyDescent="0.25">
      <c r="A839" s="23" t="s">
        <v>10</v>
      </c>
      <c r="B839" s="4" t="s">
        <v>163</v>
      </c>
      <c r="C839" s="4" t="s">
        <v>163</v>
      </c>
      <c r="D839" s="18" t="s">
        <v>164</v>
      </c>
      <c r="E839" s="7">
        <v>14</v>
      </c>
      <c r="H839" s="7">
        <v>960.04</v>
      </c>
      <c r="I839" s="7">
        <v>13440.56</v>
      </c>
      <c r="L839" s="7">
        <v>960.04</v>
      </c>
      <c r="M839" s="7">
        <v>13440.56</v>
      </c>
    </row>
    <row r="840" spans="1:13" x14ac:dyDescent="0.25">
      <c r="A840" s="23" t="s">
        <v>10</v>
      </c>
      <c r="B840" s="4" t="s">
        <v>383</v>
      </c>
      <c r="C840" s="4" t="s">
        <v>383</v>
      </c>
      <c r="D840" s="18" t="s">
        <v>384</v>
      </c>
      <c r="E840" s="7">
        <v>3</v>
      </c>
      <c r="H840" s="7">
        <v>678</v>
      </c>
      <c r="I840" s="7">
        <v>2034</v>
      </c>
      <c r="L840" s="7">
        <v>678</v>
      </c>
      <c r="M840" s="7">
        <v>2034</v>
      </c>
    </row>
    <row r="841" spans="1:13" x14ac:dyDescent="0.25">
      <c r="A841" s="23" t="s">
        <v>10</v>
      </c>
      <c r="B841" s="4" t="s">
        <v>191</v>
      </c>
      <c r="C841" s="4" t="s">
        <v>191</v>
      </c>
      <c r="D841" s="18" t="s">
        <v>756</v>
      </c>
      <c r="E841" s="7">
        <v>12</v>
      </c>
      <c r="H841" s="7">
        <v>0</v>
      </c>
      <c r="I841" s="7">
        <v>0</v>
      </c>
      <c r="L841" s="7">
        <v>508</v>
      </c>
      <c r="M841" s="7">
        <f>Таблица3[[#This Row],[Цена изд]]*Таблица3[[#This Row],[к-во]]</f>
        <v>6096</v>
      </c>
    </row>
    <row r="842" spans="1:13" x14ac:dyDescent="0.25">
      <c r="A842" s="23" t="s">
        <v>10</v>
      </c>
      <c r="B842" s="4" t="s">
        <v>191</v>
      </c>
      <c r="C842" s="4" t="s">
        <v>191</v>
      </c>
      <c r="D842" s="18" t="s">
        <v>754</v>
      </c>
      <c r="E842" s="7">
        <v>9</v>
      </c>
      <c r="H842" s="7">
        <v>0</v>
      </c>
      <c r="I842" s="7">
        <v>0</v>
      </c>
      <c r="L842" s="7">
        <v>508</v>
      </c>
      <c r="M842" s="7">
        <f>Таблица3[[#This Row],[Цена изд]]*Таблица3[[#This Row],[к-во]]</f>
        <v>4572</v>
      </c>
    </row>
    <row r="843" spans="1:13" x14ac:dyDescent="0.25">
      <c r="A843" s="23" t="s">
        <v>10</v>
      </c>
      <c r="B843" s="4" t="s">
        <v>191</v>
      </c>
      <c r="C843" s="4" t="s">
        <v>191</v>
      </c>
      <c r="D843" s="18" t="s">
        <v>755</v>
      </c>
      <c r="E843" s="7">
        <v>6</v>
      </c>
      <c r="H843" s="7">
        <v>0</v>
      </c>
      <c r="I843" s="7">
        <v>0</v>
      </c>
      <c r="L843" s="7">
        <v>508</v>
      </c>
      <c r="M843" s="7">
        <f>Таблица3[[#This Row],[Цена изд]]*Таблица3[[#This Row],[к-во]]</f>
        <v>3048</v>
      </c>
    </row>
    <row r="844" spans="1:13" x14ac:dyDescent="0.25">
      <c r="A844" s="23" t="s">
        <v>10</v>
      </c>
      <c r="B844" s="4" t="s">
        <v>191</v>
      </c>
      <c r="C844" s="4" t="s">
        <v>191</v>
      </c>
      <c r="D844" s="18" t="s">
        <v>757</v>
      </c>
      <c r="E844" s="7">
        <v>4</v>
      </c>
      <c r="H844" s="7">
        <v>0</v>
      </c>
      <c r="I844" s="7">
        <v>0</v>
      </c>
      <c r="L844" s="7">
        <v>508</v>
      </c>
      <c r="M844" s="7">
        <f>Таблица3[[#This Row],[Цена изд]]*Таблица3[[#This Row],[к-во]]</f>
        <v>2032</v>
      </c>
    </row>
    <row r="845" spans="1:13" x14ac:dyDescent="0.25">
      <c r="A845" s="23" t="s">
        <v>10</v>
      </c>
      <c r="B845" s="4" t="s">
        <v>745</v>
      </c>
      <c r="C845" s="4" t="s">
        <v>745</v>
      </c>
      <c r="D845" s="18" t="s">
        <v>746</v>
      </c>
      <c r="E845" s="7">
        <v>6</v>
      </c>
      <c r="H845" s="7">
        <v>0</v>
      </c>
      <c r="I845" s="7">
        <v>0</v>
      </c>
      <c r="L845" s="7">
        <v>494</v>
      </c>
      <c r="M845" s="7">
        <f>Таблица3[[#This Row],[Цена изд]]*Таблица3[[#This Row],[к-во]]</f>
        <v>2964</v>
      </c>
    </row>
    <row r="846" spans="1:13" x14ac:dyDescent="0.25">
      <c r="A846" s="23" t="s">
        <v>10</v>
      </c>
      <c r="B846" s="4" t="s">
        <v>191</v>
      </c>
      <c r="C846" s="4" t="s">
        <v>191</v>
      </c>
      <c r="D846" s="18" t="s">
        <v>744</v>
      </c>
      <c r="E846" s="7">
        <v>3</v>
      </c>
      <c r="H846" s="7">
        <v>0</v>
      </c>
      <c r="I846" s="7">
        <v>0</v>
      </c>
      <c r="L846" s="7">
        <v>494</v>
      </c>
      <c r="M846" s="7">
        <f>Таблица3[[#This Row],[Цена изд]]*Таблица3[[#This Row],[к-во]]</f>
        <v>1482</v>
      </c>
    </row>
    <row r="847" spans="1:13" x14ac:dyDescent="0.25">
      <c r="A847" s="24" t="s">
        <v>10</v>
      </c>
      <c r="B847" s="4" t="s">
        <v>711</v>
      </c>
      <c r="C847" s="4" t="s">
        <v>711</v>
      </c>
      <c r="D847" s="18" t="s">
        <v>712</v>
      </c>
      <c r="E847" s="7">
        <v>3</v>
      </c>
      <c r="H847" s="7">
        <v>494</v>
      </c>
      <c r="I847" s="7">
        <v>1482</v>
      </c>
      <c r="L847" s="7">
        <v>494</v>
      </c>
      <c r="M847" s="7">
        <v>1482</v>
      </c>
    </row>
    <row r="848" spans="1:13" x14ac:dyDescent="0.25">
      <c r="A848" s="24" t="s">
        <v>10</v>
      </c>
      <c r="B848" s="4" t="s">
        <v>742</v>
      </c>
      <c r="C848" s="4" t="s">
        <v>742</v>
      </c>
      <c r="D848" s="18" t="s">
        <v>743</v>
      </c>
      <c r="E848" s="7">
        <v>2</v>
      </c>
      <c r="H848" s="7">
        <v>0</v>
      </c>
      <c r="I848" s="7">
        <v>0</v>
      </c>
      <c r="L848" s="7">
        <v>494</v>
      </c>
      <c r="M848" s="7">
        <f>Таблица3[[#This Row],[Цена изд]]*Таблица3[[#This Row],[к-во]]</f>
        <v>988</v>
      </c>
    </row>
    <row r="849" spans="1:13" x14ac:dyDescent="0.25">
      <c r="A849" s="24" t="s">
        <v>10</v>
      </c>
      <c r="B849" s="4" t="s">
        <v>470</v>
      </c>
      <c r="C849" s="4" t="s">
        <v>470</v>
      </c>
      <c r="D849" s="18" t="s">
        <v>471</v>
      </c>
      <c r="E849" s="7">
        <v>1</v>
      </c>
      <c r="H849" s="7">
        <v>476.69</v>
      </c>
      <c r="I849" s="7">
        <v>476.69</v>
      </c>
      <c r="L849" s="7">
        <v>476.69</v>
      </c>
      <c r="M849" s="7">
        <v>476.69</v>
      </c>
    </row>
    <row r="850" spans="1:13" x14ac:dyDescent="0.25">
      <c r="A850" s="24" t="s">
        <v>10</v>
      </c>
      <c r="B850" s="4" t="s">
        <v>713</v>
      </c>
      <c r="C850" s="4" t="s">
        <v>713</v>
      </c>
      <c r="D850" s="18" t="s">
        <v>714</v>
      </c>
      <c r="E850" s="7">
        <v>2</v>
      </c>
      <c r="H850" s="7">
        <v>444.87</v>
      </c>
      <c r="I850" s="7">
        <v>889.74</v>
      </c>
      <c r="L850" s="7">
        <v>444.87</v>
      </c>
      <c r="M850" s="7">
        <v>889.74</v>
      </c>
    </row>
    <row r="851" spans="1:13" x14ac:dyDescent="0.25">
      <c r="A851" s="24" t="s">
        <v>10</v>
      </c>
      <c r="B851" s="4" t="s">
        <v>715</v>
      </c>
      <c r="C851" s="4" t="s">
        <v>716</v>
      </c>
      <c r="D851" s="18" t="s">
        <v>717</v>
      </c>
      <c r="E851" s="7">
        <v>2</v>
      </c>
      <c r="F851" s="7">
        <v>366.68543103500002</v>
      </c>
      <c r="G851" s="7">
        <v>733.37086207000004</v>
      </c>
      <c r="H851" s="7">
        <v>72.599999999999994</v>
      </c>
      <c r="I851" s="7">
        <v>145.19999999999999</v>
      </c>
      <c r="J851" s="7">
        <v>3.96088</v>
      </c>
      <c r="K851" s="7">
        <v>7.9217599999999999</v>
      </c>
      <c r="L851" s="7">
        <v>443.24631103500002</v>
      </c>
      <c r="M851" s="7">
        <v>886.49262207000004</v>
      </c>
    </row>
    <row r="852" spans="1:13" x14ac:dyDescent="0.25">
      <c r="A852" s="26" t="s">
        <v>10</v>
      </c>
      <c r="B852" s="4" t="s">
        <v>342</v>
      </c>
      <c r="C852" s="4" t="s">
        <v>343</v>
      </c>
      <c r="D852" s="18" t="s">
        <v>344</v>
      </c>
      <c r="E852" s="7">
        <v>2</v>
      </c>
      <c r="F852" s="7">
        <v>278.79661726299997</v>
      </c>
      <c r="G852" s="7">
        <v>557.59323452599995</v>
      </c>
      <c r="H852" s="7">
        <v>159.54544000000001</v>
      </c>
      <c r="I852" s="7">
        <v>319.09088000000003</v>
      </c>
      <c r="J852" s="7">
        <v>0.41</v>
      </c>
      <c r="K852" s="7">
        <v>0.82</v>
      </c>
      <c r="L852" s="7">
        <v>438.75205726299998</v>
      </c>
      <c r="M852" s="7">
        <v>877.50411452599997</v>
      </c>
    </row>
    <row r="853" spans="1:13" x14ac:dyDescent="0.25">
      <c r="A853" s="26" t="s">
        <v>10</v>
      </c>
      <c r="B853" s="4" t="s">
        <v>155</v>
      </c>
      <c r="C853" s="4" t="s">
        <v>156</v>
      </c>
      <c r="D853" s="18" t="s">
        <v>157</v>
      </c>
      <c r="E853" s="7">
        <v>29</v>
      </c>
      <c r="F853" s="7">
        <v>229.430399365</v>
      </c>
      <c r="G853" s="7">
        <v>6653.4815815849997</v>
      </c>
      <c r="H853" s="7">
        <v>126.85544</v>
      </c>
      <c r="I853" s="7">
        <v>3678.8077600000001</v>
      </c>
      <c r="J853" s="7">
        <v>0.28000000000000003</v>
      </c>
      <c r="K853" s="7">
        <v>8.1199999999999992</v>
      </c>
      <c r="L853" s="7">
        <v>356.56583936499999</v>
      </c>
      <c r="M853" s="7">
        <v>10340.409341585</v>
      </c>
    </row>
    <row r="854" spans="1:13" x14ac:dyDescent="0.25">
      <c r="A854" s="26" t="s">
        <v>10</v>
      </c>
      <c r="B854" s="4" t="s">
        <v>720</v>
      </c>
      <c r="C854" s="4" t="s">
        <v>720</v>
      </c>
      <c r="D854" s="18" t="s">
        <v>721</v>
      </c>
      <c r="E854" s="7">
        <v>1</v>
      </c>
      <c r="H854" s="7">
        <v>353.07</v>
      </c>
      <c r="I854" s="7">
        <v>353.07</v>
      </c>
      <c r="L854" s="7">
        <v>353.07</v>
      </c>
      <c r="M854" s="7">
        <v>353.07</v>
      </c>
    </row>
    <row r="855" spans="1:13" x14ac:dyDescent="0.25">
      <c r="A855" s="26" t="s">
        <v>10</v>
      </c>
      <c r="B855" s="4" t="s">
        <v>200</v>
      </c>
      <c r="C855" s="4" t="s">
        <v>200</v>
      </c>
      <c r="D855" s="18" t="s">
        <v>201</v>
      </c>
      <c r="E855" s="7">
        <v>14</v>
      </c>
      <c r="H855" s="7">
        <v>279.68</v>
      </c>
      <c r="I855" s="7">
        <v>3915.52</v>
      </c>
      <c r="L855" s="7">
        <v>279.68</v>
      </c>
      <c r="M855" s="7">
        <v>3915.52</v>
      </c>
    </row>
    <row r="856" spans="1:13" x14ac:dyDescent="0.25">
      <c r="A856" s="34" t="s">
        <v>10</v>
      </c>
      <c r="B856" s="4" t="s">
        <v>177</v>
      </c>
      <c r="C856" s="4" t="s">
        <v>177</v>
      </c>
      <c r="D856" s="18" t="s">
        <v>178</v>
      </c>
      <c r="E856" s="7">
        <v>19</v>
      </c>
      <c r="H856" s="7">
        <v>163.19999999999999</v>
      </c>
      <c r="I856" s="7">
        <v>3100.8</v>
      </c>
      <c r="L856" s="7">
        <v>163.19999999999999</v>
      </c>
      <c r="M856" s="7">
        <v>3100.8</v>
      </c>
    </row>
    <row r="857" spans="1:13" x14ac:dyDescent="0.25">
      <c r="A857" s="26" t="s">
        <v>10</v>
      </c>
      <c r="B857" s="4" t="s">
        <v>722</v>
      </c>
      <c r="C857" s="4" t="s">
        <v>722</v>
      </c>
      <c r="D857" s="18" t="s">
        <v>723</v>
      </c>
      <c r="E857" s="7">
        <v>1</v>
      </c>
      <c r="H857" s="7">
        <v>128.61000000000001</v>
      </c>
      <c r="I857" s="7">
        <v>128.61000000000001</v>
      </c>
      <c r="L857" s="7">
        <v>128.61000000000001</v>
      </c>
      <c r="M857" s="7">
        <v>128.61000000000001</v>
      </c>
    </row>
    <row r="858" spans="1:13" x14ac:dyDescent="0.25">
      <c r="A858" s="26" t="s">
        <v>10</v>
      </c>
      <c r="B858" s="4" t="s">
        <v>191</v>
      </c>
      <c r="C858" s="4" t="s">
        <v>191</v>
      </c>
      <c r="D858" s="18" t="s">
        <v>751</v>
      </c>
      <c r="E858" s="7">
        <v>3</v>
      </c>
      <c r="H858" s="7">
        <v>0</v>
      </c>
      <c r="I858" s="7">
        <v>0</v>
      </c>
      <c r="L858" s="7">
        <v>120</v>
      </c>
      <c r="M858" s="7">
        <f>Таблица3[[#This Row],[Цена изд]]*Таблица3[[#This Row],[к-во]]</f>
        <v>360</v>
      </c>
    </row>
    <row r="859" spans="1:13" x14ac:dyDescent="0.25">
      <c r="A859" s="26" t="s">
        <v>10</v>
      </c>
      <c r="B859" s="4" t="s">
        <v>167</v>
      </c>
      <c r="C859" s="4" t="s">
        <v>168</v>
      </c>
      <c r="D859" s="18" t="s">
        <v>113</v>
      </c>
      <c r="E859" s="7">
        <v>8</v>
      </c>
      <c r="F859" s="7">
        <v>102.089040928</v>
      </c>
      <c r="G859" s="7">
        <v>816.71232742400002</v>
      </c>
      <c r="H859" s="7">
        <v>4.6399999999999997</v>
      </c>
      <c r="I859" s="7">
        <v>37.119999999999997</v>
      </c>
      <c r="L859" s="7">
        <v>106.729040928</v>
      </c>
      <c r="M859" s="7">
        <v>853.83232742400003</v>
      </c>
    </row>
    <row r="860" spans="1:13" x14ac:dyDescent="0.25">
      <c r="A860" s="26" t="s">
        <v>10</v>
      </c>
      <c r="B860" s="4" t="s">
        <v>642</v>
      </c>
      <c r="C860" s="4" t="s">
        <v>643</v>
      </c>
      <c r="D860" s="18" t="s">
        <v>644</v>
      </c>
      <c r="E860" s="7">
        <v>22</v>
      </c>
      <c r="F860" s="7">
        <v>105.33226382799999</v>
      </c>
      <c r="G860" s="7">
        <v>2317.309804216</v>
      </c>
      <c r="J860" s="7">
        <v>0.4</v>
      </c>
      <c r="K860" s="7">
        <v>8.8000000000000007</v>
      </c>
      <c r="L860" s="7">
        <v>105.732263828</v>
      </c>
      <c r="M860" s="7">
        <v>2326.1098042160002</v>
      </c>
    </row>
    <row r="861" spans="1:13" x14ac:dyDescent="0.25">
      <c r="A861" s="26" t="s">
        <v>10</v>
      </c>
      <c r="B861" s="4" t="s">
        <v>758</v>
      </c>
      <c r="C861" s="4" t="s">
        <v>759</v>
      </c>
      <c r="D861" s="18" t="s">
        <v>760</v>
      </c>
      <c r="E861" s="7">
        <v>-2</v>
      </c>
      <c r="F861" s="7">
        <v>84.931462045000004</v>
      </c>
      <c r="G861" s="7">
        <v>-169.86292409000001</v>
      </c>
      <c r="J861" s="7">
        <v>0.8</v>
      </c>
      <c r="K861" s="7">
        <v>-1.6</v>
      </c>
      <c r="L861" s="7">
        <v>85.731462045000001</v>
      </c>
      <c r="M861" s="7">
        <v>-171.46292409</v>
      </c>
    </row>
    <row r="862" spans="1:13" x14ac:dyDescent="0.25">
      <c r="A862" s="26" t="s">
        <v>10</v>
      </c>
      <c r="B862" s="4" t="s">
        <v>726</v>
      </c>
      <c r="C862" s="4" t="s">
        <v>726</v>
      </c>
      <c r="D862" s="18" t="s">
        <v>727</v>
      </c>
      <c r="E862" s="7">
        <v>1</v>
      </c>
      <c r="H862" s="7">
        <v>84.91</v>
      </c>
      <c r="I862" s="7">
        <v>84.91</v>
      </c>
      <c r="L862" s="7">
        <v>84.91</v>
      </c>
      <c r="M862" s="7">
        <v>84.91</v>
      </c>
    </row>
    <row r="863" spans="1:13" x14ac:dyDescent="0.25">
      <c r="A863" s="26" t="s">
        <v>10</v>
      </c>
      <c r="B863" s="4" t="s">
        <v>749</v>
      </c>
      <c r="C863" s="4" t="s">
        <v>749</v>
      </c>
      <c r="D863" s="18" t="s">
        <v>750</v>
      </c>
      <c r="E863" s="7">
        <v>2</v>
      </c>
      <c r="H863" s="7">
        <v>0</v>
      </c>
      <c r="I863" s="7">
        <v>0</v>
      </c>
      <c r="L863" s="7">
        <v>80</v>
      </c>
      <c r="M863" s="7">
        <f>Таблица3[[#This Row],[Цена изд]]*Таблица3[[#This Row],[к-во]]</f>
        <v>160</v>
      </c>
    </row>
    <row r="864" spans="1:13" x14ac:dyDescent="0.25">
      <c r="A864" s="26" t="s">
        <v>10</v>
      </c>
      <c r="B864" s="4" t="s">
        <v>728</v>
      </c>
      <c r="C864" s="4" t="s">
        <v>728</v>
      </c>
      <c r="D864" s="18" t="s">
        <v>729</v>
      </c>
      <c r="E864" s="7">
        <v>1</v>
      </c>
      <c r="H864" s="7">
        <v>68.540000000000006</v>
      </c>
      <c r="I864" s="7">
        <v>68.540000000000006</v>
      </c>
      <c r="L864" s="7">
        <v>68.540000000000006</v>
      </c>
      <c r="M864" s="7">
        <v>68.540000000000006</v>
      </c>
    </row>
    <row r="865" spans="1:13" x14ac:dyDescent="0.25">
      <c r="A865" s="26" t="s">
        <v>10</v>
      </c>
      <c r="B865" s="4" t="s">
        <v>193</v>
      </c>
      <c r="C865" s="4" t="s">
        <v>193</v>
      </c>
      <c r="D865" s="18" t="s">
        <v>194</v>
      </c>
      <c r="E865" s="7">
        <v>10</v>
      </c>
      <c r="H865" s="7">
        <v>68.48</v>
      </c>
      <c r="I865" s="7">
        <v>684.8</v>
      </c>
      <c r="L865" s="7">
        <v>68.48</v>
      </c>
      <c r="M865" s="7">
        <v>684.8</v>
      </c>
    </row>
    <row r="866" spans="1:13" x14ac:dyDescent="0.25">
      <c r="A866" s="26" t="s">
        <v>10</v>
      </c>
      <c r="B866" s="4" t="s">
        <v>169</v>
      </c>
      <c r="C866" s="4" t="s">
        <v>170</v>
      </c>
      <c r="D866" s="18" t="s">
        <v>171</v>
      </c>
      <c r="E866" s="7">
        <v>2</v>
      </c>
      <c r="F866" s="7">
        <v>53.276640880000002</v>
      </c>
      <c r="G866" s="7">
        <v>106.55328176</v>
      </c>
      <c r="J866" s="7">
        <v>0.02</v>
      </c>
      <c r="K866" s="7">
        <v>0.04</v>
      </c>
      <c r="L866" s="7">
        <v>53.296640879999998</v>
      </c>
      <c r="M866" s="7">
        <v>106.59328176</v>
      </c>
    </row>
    <row r="867" spans="1:13" x14ac:dyDescent="0.25">
      <c r="A867" s="26" t="s">
        <v>10</v>
      </c>
      <c r="B867" s="4" t="s">
        <v>457</v>
      </c>
      <c r="C867" s="4" t="s">
        <v>457</v>
      </c>
      <c r="D867" s="18" t="s">
        <v>458</v>
      </c>
      <c r="E867" s="7">
        <v>1</v>
      </c>
      <c r="H867" s="7">
        <v>44.26</v>
      </c>
      <c r="I867" s="7">
        <v>44.26</v>
      </c>
      <c r="L867" s="7">
        <v>44.26</v>
      </c>
      <c r="M867" s="7">
        <v>44.26</v>
      </c>
    </row>
    <row r="868" spans="1:13" x14ac:dyDescent="0.25">
      <c r="A868" s="26" t="s">
        <v>10</v>
      </c>
      <c r="B868" s="4" t="s">
        <v>345</v>
      </c>
      <c r="C868" s="4" t="s">
        <v>346</v>
      </c>
      <c r="D868" s="18" t="s">
        <v>347</v>
      </c>
      <c r="E868" s="7">
        <v>2</v>
      </c>
      <c r="F868" s="7">
        <v>20.653624369999999</v>
      </c>
      <c r="G868" s="7">
        <v>41.307248739999999</v>
      </c>
      <c r="H868" s="7">
        <v>20.695979999999999</v>
      </c>
      <c r="I868" s="7">
        <v>41.391959999999997</v>
      </c>
      <c r="J868" s="7">
        <v>0.27</v>
      </c>
      <c r="K868" s="7">
        <v>0.54</v>
      </c>
      <c r="L868" s="7">
        <v>41.619604369999998</v>
      </c>
      <c r="M868" s="7">
        <v>83.239208739999995</v>
      </c>
    </row>
    <row r="869" spans="1:13" x14ac:dyDescent="0.25">
      <c r="A869" s="26" t="s">
        <v>10</v>
      </c>
      <c r="B869" s="4" t="s">
        <v>262</v>
      </c>
      <c r="C869" s="4" t="s">
        <v>262</v>
      </c>
      <c r="D869" s="18" t="s">
        <v>263</v>
      </c>
      <c r="E869" s="7">
        <v>2</v>
      </c>
      <c r="H869" s="7">
        <v>34.72</v>
      </c>
      <c r="I869" s="7">
        <v>69.44</v>
      </c>
      <c r="L869" s="7">
        <v>34.72</v>
      </c>
      <c r="M869" s="7">
        <v>69.44</v>
      </c>
    </row>
    <row r="870" spans="1:13" x14ac:dyDescent="0.25">
      <c r="A870" s="26" t="s">
        <v>10</v>
      </c>
      <c r="B870" s="4" t="s">
        <v>730</v>
      </c>
      <c r="C870" s="4" t="s">
        <v>730</v>
      </c>
      <c r="D870" s="18" t="s">
        <v>731</v>
      </c>
      <c r="E870" s="7">
        <v>2</v>
      </c>
      <c r="H870" s="7">
        <v>33.25</v>
      </c>
      <c r="I870" s="7">
        <v>66.5</v>
      </c>
      <c r="L870" s="7">
        <v>33.25</v>
      </c>
      <c r="M870" s="7">
        <v>66.5</v>
      </c>
    </row>
    <row r="871" spans="1:13" x14ac:dyDescent="0.25">
      <c r="A871" s="34" t="s">
        <v>10</v>
      </c>
      <c r="B871" s="4" t="s">
        <v>658</v>
      </c>
      <c r="C871" s="4" t="s">
        <v>658</v>
      </c>
      <c r="D871" s="18" t="s">
        <v>659</v>
      </c>
      <c r="E871" s="7">
        <v>3</v>
      </c>
      <c r="H871" s="7">
        <v>31.75</v>
      </c>
      <c r="I871" s="7">
        <v>95.25</v>
      </c>
      <c r="L871" s="7">
        <v>31.75</v>
      </c>
      <c r="M871" s="7">
        <v>95.25</v>
      </c>
    </row>
    <row r="872" spans="1:13" x14ac:dyDescent="0.25">
      <c r="A872" s="26" t="s">
        <v>10</v>
      </c>
      <c r="B872" s="4" t="s">
        <v>147</v>
      </c>
      <c r="C872" s="4" t="s">
        <v>148</v>
      </c>
      <c r="D872" s="18" t="s">
        <v>103</v>
      </c>
      <c r="E872" s="7">
        <v>19</v>
      </c>
      <c r="F872" s="7">
        <v>22.524950563000001</v>
      </c>
      <c r="G872" s="7">
        <v>427.97406069700003</v>
      </c>
      <c r="H872" s="7">
        <v>8.6941299999999995</v>
      </c>
      <c r="I872" s="7">
        <v>165.18847</v>
      </c>
      <c r="J872" s="7">
        <v>0.22</v>
      </c>
      <c r="K872" s="7">
        <v>4.18</v>
      </c>
      <c r="L872" s="7">
        <v>31.439080563000001</v>
      </c>
      <c r="M872" s="7">
        <v>597.34253069700003</v>
      </c>
    </row>
    <row r="873" spans="1:13" x14ac:dyDescent="0.25">
      <c r="A873" s="26" t="s">
        <v>10</v>
      </c>
      <c r="B873" s="4" t="s">
        <v>660</v>
      </c>
      <c r="C873" s="4" t="s">
        <v>660</v>
      </c>
      <c r="D873" s="18" t="s">
        <v>661</v>
      </c>
      <c r="E873" s="7">
        <v>2</v>
      </c>
      <c r="H873" s="7">
        <v>30.5</v>
      </c>
      <c r="I873" s="7">
        <v>61</v>
      </c>
      <c r="L873" s="7">
        <v>30.5</v>
      </c>
      <c r="M873" s="7">
        <v>61</v>
      </c>
    </row>
    <row r="874" spans="1:13" x14ac:dyDescent="0.25">
      <c r="A874" s="26" t="s">
        <v>10</v>
      </c>
      <c r="B874" s="4" t="s">
        <v>256</v>
      </c>
      <c r="C874" s="4" t="s">
        <v>256</v>
      </c>
      <c r="D874" s="18" t="s">
        <v>257</v>
      </c>
      <c r="E874" s="7">
        <v>14</v>
      </c>
      <c r="H874" s="7">
        <v>29.95</v>
      </c>
      <c r="I874" s="7">
        <v>419.3</v>
      </c>
      <c r="L874" s="7">
        <v>29.95</v>
      </c>
      <c r="M874" s="7">
        <v>419.3</v>
      </c>
    </row>
    <row r="875" spans="1:13" x14ac:dyDescent="0.25">
      <c r="A875" s="34" t="s">
        <v>10</v>
      </c>
      <c r="B875" s="4" t="s">
        <v>296</v>
      </c>
      <c r="C875" s="4" t="s">
        <v>296</v>
      </c>
      <c r="D875" s="18" t="s">
        <v>297</v>
      </c>
      <c r="E875" s="7">
        <v>39</v>
      </c>
      <c r="H875" s="7">
        <v>27.85</v>
      </c>
      <c r="I875" s="7">
        <v>1086.1500000000001</v>
      </c>
      <c r="L875" s="7">
        <v>27.85</v>
      </c>
      <c r="M875" s="7">
        <v>1086.1500000000001</v>
      </c>
    </row>
    <row r="876" spans="1:13" x14ac:dyDescent="0.25">
      <c r="A876" s="26" t="s">
        <v>10</v>
      </c>
      <c r="B876" s="4" t="s">
        <v>202</v>
      </c>
      <c r="C876" s="4" t="s">
        <v>202</v>
      </c>
      <c r="D876" s="18" t="s">
        <v>203</v>
      </c>
      <c r="E876" s="7">
        <v>2</v>
      </c>
      <c r="H876" s="7">
        <v>27.42</v>
      </c>
      <c r="I876" s="7">
        <v>54.84</v>
      </c>
      <c r="L876" s="7">
        <v>27.42</v>
      </c>
      <c r="M876" s="7">
        <v>54.84</v>
      </c>
    </row>
    <row r="877" spans="1:13" x14ac:dyDescent="0.25">
      <c r="A877" s="26" t="s">
        <v>10</v>
      </c>
      <c r="B877" s="4" t="s">
        <v>226</v>
      </c>
      <c r="C877" s="4" t="s">
        <v>226</v>
      </c>
      <c r="D877" s="18" t="s">
        <v>227</v>
      </c>
      <c r="E877" s="7">
        <v>14</v>
      </c>
      <c r="H877" s="7">
        <v>23.12</v>
      </c>
      <c r="I877" s="7">
        <v>323.68</v>
      </c>
      <c r="L877" s="7">
        <v>23.12</v>
      </c>
      <c r="M877" s="7">
        <v>323.68</v>
      </c>
    </row>
    <row r="878" spans="1:13" x14ac:dyDescent="0.25">
      <c r="A878" s="26" t="s">
        <v>10</v>
      </c>
      <c r="B878" s="4" t="s">
        <v>179</v>
      </c>
      <c r="C878" s="4" t="s">
        <v>179</v>
      </c>
      <c r="D878" s="18" t="s">
        <v>180</v>
      </c>
      <c r="E878" s="7">
        <v>57</v>
      </c>
      <c r="H878" s="7">
        <v>22.6</v>
      </c>
      <c r="I878" s="7">
        <v>1288.2</v>
      </c>
      <c r="L878" s="7">
        <v>22.6</v>
      </c>
      <c r="M878" s="7">
        <v>1288.2</v>
      </c>
    </row>
    <row r="879" spans="1:13" x14ac:dyDescent="0.25">
      <c r="A879" s="26" t="s">
        <v>10</v>
      </c>
      <c r="B879" s="4" t="s">
        <v>165</v>
      </c>
      <c r="C879" s="4" t="s">
        <v>166</v>
      </c>
      <c r="D879" s="18" t="s">
        <v>113</v>
      </c>
      <c r="E879" s="7">
        <v>8</v>
      </c>
      <c r="F879" s="7">
        <v>20.504215347999999</v>
      </c>
      <c r="G879" s="7">
        <v>164.03372278399999</v>
      </c>
      <c r="H879" s="7">
        <v>1.74</v>
      </c>
      <c r="I879" s="7">
        <v>13.92</v>
      </c>
      <c r="L879" s="7">
        <v>22.244215348000001</v>
      </c>
      <c r="M879" s="7">
        <v>177.95372278400001</v>
      </c>
    </row>
    <row r="880" spans="1:13" x14ac:dyDescent="0.25">
      <c r="A880" s="26" t="s">
        <v>10</v>
      </c>
      <c r="B880" s="4" t="s">
        <v>270</v>
      </c>
      <c r="C880" s="4" t="s">
        <v>270</v>
      </c>
      <c r="D880" s="18" t="s">
        <v>271</v>
      </c>
      <c r="E880" s="7">
        <v>14</v>
      </c>
      <c r="H880" s="7">
        <v>21.52</v>
      </c>
      <c r="I880" s="7">
        <v>301.27999999999997</v>
      </c>
      <c r="L880" s="7">
        <v>21.52</v>
      </c>
      <c r="M880" s="7">
        <v>301.27999999999997</v>
      </c>
    </row>
    <row r="881" spans="1:13" x14ac:dyDescent="0.25">
      <c r="A881" s="26" t="s">
        <v>10</v>
      </c>
      <c r="B881" s="4" t="s">
        <v>732</v>
      </c>
      <c r="C881" s="4" t="s">
        <v>732</v>
      </c>
      <c r="D881" s="18" t="s">
        <v>733</v>
      </c>
      <c r="E881" s="7">
        <v>2</v>
      </c>
      <c r="H881" s="7">
        <v>19.71</v>
      </c>
      <c r="I881" s="7">
        <v>39.42</v>
      </c>
      <c r="L881" s="7">
        <v>19.71</v>
      </c>
      <c r="M881" s="7">
        <v>39.42</v>
      </c>
    </row>
    <row r="882" spans="1:13" x14ac:dyDescent="0.25">
      <c r="A882" s="26" t="s">
        <v>10</v>
      </c>
      <c r="B882" s="4" t="s">
        <v>230</v>
      </c>
      <c r="C882" s="4" t="s">
        <v>230</v>
      </c>
      <c r="D882" s="18" t="s">
        <v>231</v>
      </c>
      <c r="E882" s="7">
        <v>2</v>
      </c>
      <c r="H882" s="7">
        <v>19.5</v>
      </c>
      <c r="I882" s="7">
        <v>39</v>
      </c>
      <c r="L882" s="7">
        <v>19.5</v>
      </c>
      <c r="M882" s="7">
        <v>39</v>
      </c>
    </row>
    <row r="883" spans="1:13" x14ac:dyDescent="0.25">
      <c r="A883" s="26" t="s">
        <v>10</v>
      </c>
      <c r="B883" s="4" t="s">
        <v>351</v>
      </c>
      <c r="C883" s="4" t="s">
        <v>351</v>
      </c>
      <c r="D883" s="18" t="s">
        <v>352</v>
      </c>
      <c r="E883" s="7">
        <v>3</v>
      </c>
      <c r="H883" s="7">
        <v>18.72</v>
      </c>
      <c r="I883" s="7">
        <v>56.16</v>
      </c>
      <c r="L883" s="7">
        <v>18.72</v>
      </c>
      <c r="M883" s="7">
        <v>56.16</v>
      </c>
    </row>
    <row r="884" spans="1:13" x14ac:dyDescent="0.25">
      <c r="A884" s="26" t="s">
        <v>10</v>
      </c>
      <c r="B884" s="4" t="s">
        <v>718</v>
      </c>
      <c r="C884" s="4" t="s">
        <v>719</v>
      </c>
      <c r="D884" s="18" t="s">
        <v>486</v>
      </c>
      <c r="E884" s="7">
        <v>19</v>
      </c>
      <c r="F884" s="7">
        <v>18.629322944999998</v>
      </c>
      <c r="G884" s="7">
        <v>353.95713595500001</v>
      </c>
      <c r="L884" s="7">
        <v>18.629322944999998</v>
      </c>
      <c r="M884" s="7">
        <v>353.95713595500001</v>
      </c>
    </row>
    <row r="885" spans="1:13" x14ac:dyDescent="0.25">
      <c r="A885" s="26" t="s">
        <v>10</v>
      </c>
      <c r="B885" s="4" t="s">
        <v>158</v>
      </c>
      <c r="C885" s="4" t="s">
        <v>159</v>
      </c>
      <c r="D885" s="18" t="s">
        <v>160</v>
      </c>
      <c r="E885" s="7">
        <v>29</v>
      </c>
      <c r="F885" s="7">
        <v>14.588698083000001</v>
      </c>
      <c r="G885" s="7">
        <v>423.07224440700003</v>
      </c>
      <c r="H885" s="7">
        <v>1.94598</v>
      </c>
      <c r="I885" s="7">
        <v>56.433419999999998</v>
      </c>
      <c r="J885" s="7">
        <v>0.24</v>
      </c>
      <c r="K885" s="7">
        <v>6.96</v>
      </c>
      <c r="L885" s="7">
        <v>16.774678083000001</v>
      </c>
      <c r="M885" s="7">
        <v>486.46566440700002</v>
      </c>
    </row>
    <row r="886" spans="1:13" x14ac:dyDescent="0.25">
      <c r="A886" s="26" t="s">
        <v>10</v>
      </c>
      <c r="B886" s="4" t="s">
        <v>740</v>
      </c>
      <c r="C886" s="4">
        <v>904347290002503</v>
      </c>
      <c r="D886" s="18" t="s">
        <v>741</v>
      </c>
      <c r="E886" s="7">
        <v>1</v>
      </c>
      <c r="H886" s="7">
        <v>0</v>
      </c>
      <c r="I886" s="7">
        <v>0</v>
      </c>
      <c r="L886" s="7">
        <v>15</v>
      </c>
      <c r="M886" s="7">
        <v>15</v>
      </c>
    </row>
    <row r="887" spans="1:13" x14ac:dyDescent="0.25">
      <c r="A887" s="26" t="s">
        <v>10</v>
      </c>
      <c r="B887" s="4" t="s">
        <v>597</v>
      </c>
      <c r="C887" s="4" t="s">
        <v>597</v>
      </c>
      <c r="D887" s="18" t="s">
        <v>598</v>
      </c>
      <c r="E887" s="7">
        <v>3</v>
      </c>
      <c r="H887" s="7">
        <v>14</v>
      </c>
      <c r="I887" s="7">
        <v>42</v>
      </c>
      <c r="L887" s="7">
        <v>14</v>
      </c>
      <c r="M887" s="7">
        <v>42</v>
      </c>
    </row>
    <row r="888" spans="1:13" x14ac:dyDescent="0.25">
      <c r="A888" s="26" t="s">
        <v>10</v>
      </c>
      <c r="B888" s="4" t="s">
        <v>220</v>
      </c>
      <c r="C888" s="4" t="s">
        <v>220</v>
      </c>
      <c r="D888" s="18" t="s">
        <v>221</v>
      </c>
      <c r="E888" s="7">
        <v>2</v>
      </c>
      <c r="H888" s="7">
        <v>13.89</v>
      </c>
      <c r="I888" s="7">
        <v>27.78</v>
      </c>
      <c r="L888" s="7">
        <v>13.89</v>
      </c>
      <c r="M888" s="7">
        <v>27.78</v>
      </c>
    </row>
    <row r="889" spans="1:13" x14ac:dyDescent="0.25">
      <c r="A889" s="26" t="s">
        <v>10</v>
      </c>
      <c r="B889" s="4" t="s">
        <v>314</v>
      </c>
      <c r="C889" s="4" t="s">
        <v>314</v>
      </c>
      <c r="D889" s="18" t="s">
        <v>315</v>
      </c>
      <c r="E889" s="7">
        <v>3</v>
      </c>
      <c r="H889" s="7">
        <v>13.53</v>
      </c>
      <c r="I889" s="7">
        <v>40.590000000000003</v>
      </c>
      <c r="L889" s="7">
        <v>13.53</v>
      </c>
      <c r="M889" s="7">
        <v>40.590000000000003</v>
      </c>
    </row>
    <row r="890" spans="1:13" x14ac:dyDescent="0.25">
      <c r="A890" s="26" t="s">
        <v>10</v>
      </c>
      <c r="B890" s="4" t="s">
        <v>656</v>
      </c>
      <c r="C890" s="4" t="s">
        <v>656</v>
      </c>
      <c r="D890" s="18" t="s">
        <v>657</v>
      </c>
      <c r="E890" s="7">
        <v>4</v>
      </c>
      <c r="H890" s="7">
        <v>12.33</v>
      </c>
      <c r="I890" s="7">
        <v>49.32</v>
      </c>
      <c r="L890" s="7">
        <v>12.33</v>
      </c>
      <c r="M890" s="7">
        <v>49.32</v>
      </c>
    </row>
    <row r="891" spans="1:13" x14ac:dyDescent="0.25">
      <c r="A891" s="26" t="s">
        <v>10</v>
      </c>
      <c r="B891" s="4" t="s">
        <v>430</v>
      </c>
      <c r="C891" s="4" t="s">
        <v>430</v>
      </c>
      <c r="D891" s="18" t="s">
        <v>431</v>
      </c>
      <c r="E891" s="7">
        <v>2</v>
      </c>
      <c r="H891" s="7">
        <v>11.96</v>
      </c>
      <c r="I891" s="7">
        <v>23.92</v>
      </c>
      <c r="L891" s="7">
        <v>11.96</v>
      </c>
      <c r="M891" s="7">
        <v>23.92</v>
      </c>
    </row>
    <row r="892" spans="1:13" x14ac:dyDescent="0.25">
      <c r="A892" s="26" t="s">
        <v>10</v>
      </c>
      <c r="B892" s="4" t="s">
        <v>218</v>
      </c>
      <c r="C892" s="4" t="s">
        <v>218</v>
      </c>
      <c r="D892" s="18" t="s">
        <v>219</v>
      </c>
      <c r="E892" s="7">
        <v>2</v>
      </c>
      <c r="H892" s="7">
        <v>11.54</v>
      </c>
      <c r="I892" s="7">
        <v>23.08</v>
      </c>
      <c r="L892" s="7">
        <v>11.54</v>
      </c>
      <c r="M892" s="7">
        <v>23.08</v>
      </c>
    </row>
    <row r="893" spans="1:13" x14ac:dyDescent="0.25">
      <c r="A893" s="26" t="s">
        <v>10</v>
      </c>
      <c r="B893" s="4" t="s">
        <v>204</v>
      </c>
      <c r="C893" s="4" t="s">
        <v>204</v>
      </c>
      <c r="D893" s="18" t="s">
        <v>205</v>
      </c>
      <c r="E893" s="7">
        <v>2</v>
      </c>
      <c r="H893" s="7">
        <v>10.82</v>
      </c>
      <c r="I893" s="7">
        <v>21.64</v>
      </c>
      <c r="L893" s="7">
        <v>10.82</v>
      </c>
      <c r="M893" s="7">
        <v>21.64</v>
      </c>
    </row>
    <row r="894" spans="1:13" x14ac:dyDescent="0.25">
      <c r="A894" s="26" t="s">
        <v>10</v>
      </c>
      <c r="B894" s="4" t="s">
        <v>438</v>
      </c>
      <c r="C894" s="4" t="s">
        <v>438</v>
      </c>
      <c r="D894" s="18" t="s">
        <v>439</v>
      </c>
      <c r="E894" s="7">
        <v>15</v>
      </c>
      <c r="H894" s="7">
        <v>10.54</v>
      </c>
      <c r="I894" s="7">
        <v>158.1</v>
      </c>
      <c r="L894" s="7">
        <v>10.54</v>
      </c>
      <c r="M894" s="7">
        <v>158.1</v>
      </c>
    </row>
    <row r="895" spans="1:13" x14ac:dyDescent="0.25">
      <c r="A895" s="26" t="s">
        <v>10</v>
      </c>
      <c r="B895" s="4" t="s">
        <v>266</v>
      </c>
      <c r="C895" s="4" t="s">
        <v>266</v>
      </c>
      <c r="D895" s="18" t="s">
        <v>267</v>
      </c>
      <c r="E895" s="7">
        <v>14</v>
      </c>
      <c r="H895" s="7">
        <v>9.73</v>
      </c>
      <c r="I895" s="7">
        <v>136.22</v>
      </c>
      <c r="L895" s="7">
        <v>9.73</v>
      </c>
      <c r="M895" s="7">
        <v>136.22</v>
      </c>
    </row>
    <row r="896" spans="1:13" x14ac:dyDescent="0.25">
      <c r="A896" s="26" t="s">
        <v>10</v>
      </c>
      <c r="B896" s="4" t="s">
        <v>734</v>
      </c>
      <c r="C896" s="4" t="s">
        <v>734</v>
      </c>
      <c r="D896" s="18" t="s">
        <v>735</v>
      </c>
      <c r="E896" s="7">
        <v>2</v>
      </c>
      <c r="H896" s="7">
        <v>8.76</v>
      </c>
      <c r="I896" s="7">
        <v>17.52</v>
      </c>
      <c r="L896" s="7">
        <v>8.76</v>
      </c>
      <c r="M896" s="7">
        <v>17.52</v>
      </c>
    </row>
    <row r="897" spans="1:13" x14ac:dyDescent="0.25">
      <c r="A897" s="26" t="s">
        <v>10</v>
      </c>
      <c r="B897" s="4" t="s">
        <v>228</v>
      </c>
      <c r="C897" s="4" t="s">
        <v>228</v>
      </c>
      <c r="D897" s="18" t="s">
        <v>229</v>
      </c>
      <c r="E897" s="7">
        <v>3</v>
      </c>
      <c r="H897" s="7">
        <v>8.26</v>
      </c>
      <c r="I897" s="7">
        <v>24.78</v>
      </c>
      <c r="L897" s="7">
        <v>8.26</v>
      </c>
      <c r="M897" s="7">
        <v>24.78</v>
      </c>
    </row>
    <row r="898" spans="1:13" x14ac:dyDescent="0.25">
      <c r="A898" s="26" t="s">
        <v>10</v>
      </c>
      <c r="B898" s="4" t="s">
        <v>752</v>
      </c>
      <c r="C898" s="4" t="s">
        <v>752</v>
      </c>
      <c r="D898" s="18" t="s">
        <v>753</v>
      </c>
      <c r="E898" s="7">
        <v>6</v>
      </c>
      <c r="H898" s="7">
        <v>0</v>
      </c>
      <c r="I898" s="7">
        <v>0</v>
      </c>
      <c r="L898" s="7">
        <v>8</v>
      </c>
      <c r="M898" s="7">
        <f>Таблица3[[#This Row],[Цена изд]]*Таблица3[[#This Row],[к-во]]</f>
        <v>48</v>
      </c>
    </row>
    <row r="899" spans="1:13" x14ac:dyDescent="0.25">
      <c r="A899" s="26" t="s">
        <v>10</v>
      </c>
      <c r="B899" s="4" t="s">
        <v>459</v>
      </c>
      <c r="C899" s="4" t="s">
        <v>459</v>
      </c>
      <c r="D899" s="18" t="s">
        <v>460</v>
      </c>
      <c r="E899" s="7">
        <v>5</v>
      </c>
      <c r="F899" s="7">
        <v>7.19</v>
      </c>
      <c r="G899" s="7">
        <v>35.950000000000003</v>
      </c>
      <c r="L899" s="7">
        <v>7.19</v>
      </c>
      <c r="M899" s="7">
        <v>35.950000000000003</v>
      </c>
    </row>
    <row r="900" spans="1:13" x14ac:dyDescent="0.25">
      <c r="A900" s="26" t="s">
        <v>10</v>
      </c>
      <c r="B900" s="4" t="s">
        <v>208</v>
      </c>
      <c r="C900" s="4" t="s">
        <v>208</v>
      </c>
      <c r="D900" s="18" t="s">
        <v>209</v>
      </c>
      <c r="E900" s="7">
        <v>3</v>
      </c>
      <c r="H900" s="7">
        <v>6.86</v>
      </c>
      <c r="I900" s="7">
        <v>20.58</v>
      </c>
      <c r="L900" s="7">
        <v>6.86</v>
      </c>
      <c r="M900" s="7">
        <v>20.58</v>
      </c>
    </row>
    <row r="901" spans="1:13" x14ac:dyDescent="0.25">
      <c r="A901" s="26" t="s">
        <v>10</v>
      </c>
      <c r="B901" s="4" t="s">
        <v>208</v>
      </c>
      <c r="C901" s="4" t="s">
        <v>208</v>
      </c>
      <c r="D901" s="18" t="s">
        <v>209</v>
      </c>
      <c r="E901" s="7">
        <v>2</v>
      </c>
      <c r="H901" s="7">
        <v>6.86</v>
      </c>
      <c r="I901" s="7">
        <v>13.72</v>
      </c>
      <c r="L901" s="7">
        <v>6.86</v>
      </c>
      <c r="M901" s="7">
        <v>13.72</v>
      </c>
    </row>
    <row r="902" spans="1:13" x14ac:dyDescent="0.25">
      <c r="A902" s="26" t="s">
        <v>10</v>
      </c>
      <c r="B902" s="4" t="s">
        <v>212</v>
      </c>
      <c r="C902" s="4" t="s">
        <v>212</v>
      </c>
      <c r="D902" s="18" t="s">
        <v>213</v>
      </c>
      <c r="E902" s="7">
        <v>3</v>
      </c>
      <c r="H902" s="7">
        <v>6.85</v>
      </c>
      <c r="I902" s="7">
        <v>20.55</v>
      </c>
      <c r="L902" s="7">
        <v>6.85</v>
      </c>
      <c r="M902" s="7">
        <v>20.55</v>
      </c>
    </row>
    <row r="903" spans="1:13" x14ac:dyDescent="0.25">
      <c r="A903" s="26" t="s">
        <v>10</v>
      </c>
      <c r="B903" s="4" t="s">
        <v>210</v>
      </c>
      <c r="C903" s="4" t="s">
        <v>210</v>
      </c>
      <c r="D903" s="18" t="s">
        <v>211</v>
      </c>
      <c r="E903" s="7">
        <v>3</v>
      </c>
      <c r="H903" s="7">
        <v>6.78</v>
      </c>
      <c r="I903" s="7">
        <v>20.34</v>
      </c>
      <c r="L903" s="7">
        <v>6.78</v>
      </c>
      <c r="M903" s="7">
        <v>20.34</v>
      </c>
    </row>
    <row r="904" spans="1:13" x14ac:dyDescent="0.25">
      <c r="A904" s="26" t="s">
        <v>10</v>
      </c>
      <c r="B904" s="4" t="s">
        <v>210</v>
      </c>
      <c r="C904" s="4" t="s">
        <v>210</v>
      </c>
      <c r="D904" s="18" t="s">
        <v>211</v>
      </c>
      <c r="E904" s="7">
        <v>3</v>
      </c>
      <c r="H904" s="7">
        <v>6.78</v>
      </c>
      <c r="I904" s="7">
        <v>20.34</v>
      </c>
      <c r="L904" s="7">
        <v>6.78</v>
      </c>
      <c r="M904" s="7">
        <v>20.34</v>
      </c>
    </row>
    <row r="905" spans="1:13" x14ac:dyDescent="0.25">
      <c r="A905" s="26" t="s">
        <v>10</v>
      </c>
      <c r="B905" s="4" t="s">
        <v>264</v>
      </c>
      <c r="C905" s="4" t="s">
        <v>264</v>
      </c>
      <c r="D905" s="18" t="s">
        <v>265</v>
      </c>
      <c r="E905" s="7">
        <v>14</v>
      </c>
      <c r="H905" s="7">
        <v>6.71</v>
      </c>
      <c r="I905" s="7">
        <v>93.94</v>
      </c>
      <c r="L905" s="7">
        <v>6.71</v>
      </c>
      <c r="M905" s="7">
        <v>93.94</v>
      </c>
    </row>
    <row r="906" spans="1:13" x14ac:dyDescent="0.25">
      <c r="A906" s="26" t="s">
        <v>10</v>
      </c>
      <c r="B906" s="4" t="s">
        <v>461</v>
      </c>
      <c r="C906" s="4" t="s">
        <v>461</v>
      </c>
      <c r="D906" s="18" t="s">
        <v>462</v>
      </c>
      <c r="E906" s="7">
        <v>3</v>
      </c>
      <c r="H906" s="7">
        <v>5.47</v>
      </c>
      <c r="I906" s="7">
        <v>16.41</v>
      </c>
      <c r="L906" s="7">
        <v>5.47</v>
      </c>
      <c r="M906" s="7">
        <v>16.41</v>
      </c>
    </row>
    <row r="907" spans="1:13" x14ac:dyDescent="0.25">
      <c r="A907" s="26" t="s">
        <v>10</v>
      </c>
      <c r="B907" s="4" t="s">
        <v>736</v>
      </c>
      <c r="C907" s="4" t="s">
        <v>736</v>
      </c>
      <c r="D907" s="18" t="s">
        <v>737</v>
      </c>
      <c r="E907" s="7">
        <v>2</v>
      </c>
      <c r="H907" s="7">
        <v>5.01</v>
      </c>
      <c r="I907" s="7">
        <v>10.02</v>
      </c>
      <c r="L907" s="7">
        <v>5.01</v>
      </c>
      <c r="M907" s="7">
        <v>10.02</v>
      </c>
    </row>
    <row r="908" spans="1:13" x14ac:dyDescent="0.25">
      <c r="A908" s="26" t="s">
        <v>10</v>
      </c>
      <c r="B908" s="4" t="s">
        <v>724</v>
      </c>
      <c r="C908" s="4" t="s">
        <v>724</v>
      </c>
      <c r="D908" s="18" t="s">
        <v>725</v>
      </c>
      <c r="E908" s="7">
        <v>25</v>
      </c>
      <c r="F908" s="7">
        <v>4.9800000000000004</v>
      </c>
      <c r="G908" s="7">
        <v>124.5</v>
      </c>
      <c r="L908" s="7">
        <v>4.9800000000000004</v>
      </c>
      <c r="M908" s="7">
        <v>124.5</v>
      </c>
    </row>
    <row r="909" spans="1:13" x14ac:dyDescent="0.25">
      <c r="A909" s="26" t="s">
        <v>10</v>
      </c>
      <c r="B909" s="4" t="s">
        <v>282</v>
      </c>
      <c r="C909" s="4" t="s">
        <v>283</v>
      </c>
      <c r="D909" s="18" t="s">
        <v>284</v>
      </c>
      <c r="E909" s="7">
        <v>2</v>
      </c>
      <c r="F909" s="7">
        <v>2.3830776130000002</v>
      </c>
      <c r="G909" s="7">
        <v>4.7661552260000004</v>
      </c>
      <c r="J909" s="7">
        <v>2.3199999999999998</v>
      </c>
      <c r="K909" s="7">
        <v>4.6399999999999997</v>
      </c>
      <c r="L909" s="7">
        <v>4.7030776129999996</v>
      </c>
      <c r="M909" s="7">
        <v>9.4061552259999992</v>
      </c>
    </row>
    <row r="910" spans="1:13" x14ac:dyDescent="0.25">
      <c r="A910" s="26" t="s">
        <v>10</v>
      </c>
      <c r="B910" s="4" t="s">
        <v>214</v>
      </c>
      <c r="C910" s="4" t="s">
        <v>214</v>
      </c>
      <c r="D910" s="18" t="s">
        <v>215</v>
      </c>
      <c r="E910" s="7">
        <v>8</v>
      </c>
      <c r="H910" s="7">
        <v>4.53</v>
      </c>
      <c r="I910" s="7">
        <v>36.24</v>
      </c>
      <c r="L910" s="7">
        <v>4.53</v>
      </c>
      <c r="M910" s="7">
        <v>36.24</v>
      </c>
    </row>
    <row r="911" spans="1:13" x14ac:dyDescent="0.25">
      <c r="A911" s="26" t="s">
        <v>10</v>
      </c>
      <c r="B911" s="4" t="s">
        <v>216</v>
      </c>
      <c r="C911" s="4" t="s">
        <v>216</v>
      </c>
      <c r="D911" s="18" t="s">
        <v>217</v>
      </c>
      <c r="E911" s="7">
        <v>2</v>
      </c>
      <c r="H911" s="7">
        <v>4.2300000000000004</v>
      </c>
      <c r="I911" s="7">
        <v>8.4600000000000009</v>
      </c>
      <c r="L911" s="7">
        <v>4.2300000000000004</v>
      </c>
      <c r="M911" s="7">
        <v>8.4600000000000009</v>
      </c>
    </row>
    <row r="912" spans="1:13" x14ac:dyDescent="0.25">
      <c r="A912" s="26" t="s">
        <v>10</v>
      </c>
      <c r="B912" s="4" t="s">
        <v>258</v>
      </c>
      <c r="C912" s="4" t="s">
        <v>258</v>
      </c>
      <c r="D912" s="18" t="s">
        <v>259</v>
      </c>
      <c r="E912" s="7">
        <v>14</v>
      </c>
      <c r="H912" s="7">
        <v>4.1100000000000003</v>
      </c>
      <c r="I912" s="7">
        <v>57.54</v>
      </c>
      <c r="L912" s="7">
        <v>4.1100000000000003</v>
      </c>
      <c r="M912" s="7">
        <v>57.54</v>
      </c>
    </row>
    <row r="913" spans="1:13" x14ac:dyDescent="0.25">
      <c r="A913" s="26" t="s">
        <v>10</v>
      </c>
      <c r="B913" s="4" t="s">
        <v>268</v>
      </c>
      <c r="C913" s="4" t="s">
        <v>268</v>
      </c>
      <c r="D913" s="18" t="s">
        <v>269</v>
      </c>
      <c r="E913" s="7">
        <v>28</v>
      </c>
      <c r="H913" s="7">
        <v>4.08</v>
      </c>
      <c r="I913" s="7">
        <v>114.24</v>
      </c>
      <c r="L913" s="7">
        <v>4.08</v>
      </c>
      <c r="M913" s="7">
        <v>114.24</v>
      </c>
    </row>
    <row r="914" spans="1:13" x14ac:dyDescent="0.25">
      <c r="A914" s="26" t="s">
        <v>10</v>
      </c>
      <c r="B914" s="4" t="s">
        <v>747</v>
      </c>
      <c r="C914" s="4" t="s">
        <v>747</v>
      </c>
      <c r="D914" s="18" t="s">
        <v>748</v>
      </c>
      <c r="E914" s="7">
        <v>25</v>
      </c>
      <c r="F914" s="7">
        <v>0</v>
      </c>
      <c r="G914" s="7">
        <v>0</v>
      </c>
      <c r="L914" s="7">
        <v>4</v>
      </c>
      <c r="M914" s="7">
        <f>Таблица3[[#This Row],[Цена изд]]*Таблица3[[#This Row],[к-во]]</f>
        <v>100</v>
      </c>
    </row>
    <row r="915" spans="1:13" x14ac:dyDescent="0.25">
      <c r="A915" s="26" t="s">
        <v>10</v>
      </c>
      <c r="B915" s="4" t="s">
        <v>206</v>
      </c>
      <c r="C915" s="4" t="s">
        <v>206</v>
      </c>
      <c r="D915" s="18" t="s">
        <v>207</v>
      </c>
      <c r="E915" s="7">
        <v>3</v>
      </c>
      <c r="H915" s="7">
        <v>3.67</v>
      </c>
      <c r="I915" s="7">
        <v>11.01</v>
      </c>
      <c r="L915" s="7">
        <v>3.67</v>
      </c>
      <c r="M915" s="7">
        <v>11.01</v>
      </c>
    </row>
    <row r="916" spans="1:13" x14ac:dyDescent="0.25">
      <c r="A916" s="34" t="s">
        <v>10</v>
      </c>
      <c r="B916" s="4" t="s">
        <v>206</v>
      </c>
      <c r="C916" s="4" t="s">
        <v>206</v>
      </c>
      <c r="D916" s="18" t="s">
        <v>207</v>
      </c>
      <c r="E916" s="7">
        <v>2</v>
      </c>
      <c r="H916" s="7">
        <v>3.67</v>
      </c>
      <c r="I916" s="7">
        <v>7.34</v>
      </c>
      <c r="L916" s="7">
        <v>3.67</v>
      </c>
      <c r="M916" s="7">
        <v>7.34</v>
      </c>
    </row>
    <row r="917" spans="1:13" x14ac:dyDescent="0.25">
      <c r="A917" s="26" t="s">
        <v>10</v>
      </c>
      <c r="B917" s="4" t="s">
        <v>232</v>
      </c>
      <c r="C917" s="4" t="s">
        <v>232</v>
      </c>
      <c r="D917" s="18" t="s">
        <v>233</v>
      </c>
      <c r="E917" s="7">
        <v>2</v>
      </c>
      <c r="H917" s="7">
        <v>3.62</v>
      </c>
      <c r="I917" s="7">
        <v>7.24</v>
      </c>
      <c r="L917" s="7">
        <v>3.62</v>
      </c>
      <c r="M917" s="7">
        <v>7.24</v>
      </c>
    </row>
    <row r="918" spans="1:13" x14ac:dyDescent="0.25">
      <c r="A918" s="26" t="s">
        <v>10</v>
      </c>
      <c r="B918" s="4" t="s">
        <v>274</v>
      </c>
      <c r="C918" s="4" t="s">
        <v>274</v>
      </c>
      <c r="D918" s="18" t="s">
        <v>275</v>
      </c>
      <c r="E918" s="7">
        <v>78</v>
      </c>
      <c r="H918" s="7">
        <v>3.61</v>
      </c>
      <c r="I918" s="7">
        <v>281.58</v>
      </c>
      <c r="L918" s="7">
        <v>3.61</v>
      </c>
      <c r="M918" s="7">
        <v>281.58</v>
      </c>
    </row>
    <row r="919" spans="1:13" x14ac:dyDescent="0.25">
      <c r="A919" s="26" t="s">
        <v>10</v>
      </c>
      <c r="B919" s="4" t="s">
        <v>272</v>
      </c>
      <c r="C919" s="4" t="s">
        <v>272</v>
      </c>
      <c r="D919" s="18" t="s">
        <v>273</v>
      </c>
      <c r="E919" s="7">
        <v>1</v>
      </c>
      <c r="H919" s="7">
        <v>3.58</v>
      </c>
      <c r="I919" s="7">
        <v>3.58</v>
      </c>
      <c r="L919" s="7">
        <v>3.58</v>
      </c>
      <c r="M919" s="7">
        <v>3.58</v>
      </c>
    </row>
    <row r="920" spans="1:13" x14ac:dyDescent="0.25">
      <c r="A920" s="26" t="s">
        <v>10</v>
      </c>
      <c r="B920" s="4" t="s">
        <v>432</v>
      </c>
      <c r="C920" s="4" t="s">
        <v>432</v>
      </c>
      <c r="D920" s="18" t="s">
        <v>433</v>
      </c>
      <c r="E920" s="7">
        <v>1115</v>
      </c>
      <c r="H920" s="7">
        <v>3.45</v>
      </c>
      <c r="I920" s="7">
        <v>3846.75</v>
      </c>
      <c r="L920" s="7">
        <v>3.45</v>
      </c>
      <c r="M920" s="7">
        <v>3846.75</v>
      </c>
    </row>
    <row r="921" spans="1:13" x14ac:dyDescent="0.25">
      <c r="A921" s="26" t="s">
        <v>10</v>
      </c>
      <c r="B921" s="4" t="s">
        <v>442</v>
      </c>
      <c r="C921" s="4" t="s">
        <v>442</v>
      </c>
      <c r="D921" s="18" t="s">
        <v>443</v>
      </c>
      <c r="E921" s="7">
        <v>30</v>
      </c>
      <c r="H921" s="7">
        <v>3.28</v>
      </c>
      <c r="I921" s="7">
        <v>98.4</v>
      </c>
      <c r="L921" s="7">
        <v>3.28</v>
      </c>
      <c r="M921" s="7">
        <v>98.4</v>
      </c>
    </row>
    <row r="922" spans="1:13" x14ac:dyDescent="0.25">
      <c r="A922" s="26" t="s">
        <v>10</v>
      </c>
      <c r="B922" s="4" t="s">
        <v>444</v>
      </c>
      <c r="C922" s="4" t="s">
        <v>444</v>
      </c>
      <c r="D922" s="18" t="s">
        <v>445</v>
      </c>
      <c r="E922" s="7">
        <v>38</v>
      </c>
      <c r="H922" s="7">
        <v>3.01</v>
      </c>
      <c r="I922" s="7">
        <v>114.38</v>
      </c>
      <c r="L922" s="7">
        <v>3.01</v>
      </c>
      <c r="M922" s="7">
        <v>114.38</v>
      </c>
    </row>
    <row r="923" spans="1:13" x14ac:dyDescent="0.25">
      <c r="A923" s="26" t="s">
        <v>10</v>
      </c>
      <c r="B923" s="4" t="s">
        <v>224</v>
      </c>
      <c r="C923" s="4" t="s">
        <v>224</v>
      </c>
      <c r="D923" s="18" t="s">
        <v>225</v>
      </c>
      <c r="E923" s="7">
        <v>14</v>
      </c>
      <c r="H923" s="7">
        <v>1.69</v>
      </c>
      <c r="I923" s="7">
        <v>23.66</v>
      </c>
      <c r="L923" s="7">
        <v>1.69</v>
      </c>
      <c r="M923" s="7">
        <v>23.66</v>
      </c>
    </row>
    <row r="924" spans="1:13" x14ac:dyDescent="0.25">
      <c r="A924" s="26" t="s">
        <v>10</v>
      </c>
      <c r="B924" s="4" t="s">
        <v>234</v>
      </c>
      <c r="C924" s="4" t="s">
        <v>234</v>
      </c>
      <c r="D924" s="18" t="s">
        <v>235</v>
      </c>
      <c r="E924" s="7">
        <v>14</v>
      </c>
      <c r="H924" s="7">
        <v>1.56</v>
      </c>
      <c r="I924" s="7">
        <v>21.84</v>
      </c>
      <c r="L924" s="7">
        <v>1.56</v>
      </c>
      <c r="M924" s="7">
        <v>21.84</v>
      </c>
    </row>
    <row r="925" spans="1:13" x14ac:dyDescent="0.25">
      <c r="A925" s="26" t="s">
        <v>10</v>
      </c>
      <c r="B925" s="4" t="s">
        <v>738</v>
      </c>
      <c r="C925" s="4" t="s">
        <v>738</v>
      </c>
      <c r="D925" s="18" t="s">
        <v>739</v>
      </c>
      <c r="E925" s="7">
        <v>2</v>
      </c>
      <c r="H925" s="7">
        <v>1.43</v>
      </c>
      <c r="I925" s="7">
        <v>2.86</v>
      </c>
      <c r="L925" s="7">
        <v>1.43</v>
      </c>
      <c r="M925" s="7">
        <v>2.86</v>
      </c>
    </row>
    <row r="926" spans="1:13" x14ac:dyDescent="0.25">
      <c r="A926" s="26" t="s">
        <v>10</v>
      </c>
      <c r="B926" s="4" t="s">
        <v>276</v>
      </c>
      <c r="C926" s="4" t="s">
        <v>276</v>
      </c>
      <c r="D926" s="18" t="s">
        <v>277</v>
      </c>
      <c r="E926" s="7">
        <v>14</v>
      </c>
      <c r="H926" s="7">
        <v>1.26</v>
      </c>
      <c r="I926" s="7">
        <v>17.64</v>
      </c>
      <c r="L926" s="7">
        <v>1.26</v>
      </c>
      <c r="M926" s="7">
        <v>17.64</v>
      </c>
    </row>
    <row r="927" spans="1:13" x14ac:dyDescent="0.25">
      <c r="A927" s="26" t="s">
        <v>10</v>
      </c>
      <c r="B927" s="4" t="s">
        <v>278</v>
      </c>
      <c r="C927" s="4" t="s">
        <v>278</v>
      </c>
      <c r="D927" s="18" t="s">
        <v>279</v>
      </c>
      <c r="E927" s="7">
        <v>14</v>
      </c>
      <c r="H927" s="7">
        <v>1.26</v>
      </c>
      <c r="I927" s="7">
        <v>17.64</v>
      </c>
      <c r="L927" s="7">
        <v>1.26</v>
      </c>
      <c r="M927" s="7">
        <v>17.64</v>
      </c>
    </row>
    <row r="928" spans="1:13" x14ac:dyDescent="0.25">
      <c r="A928" s="26" t="s">
        <v>10</v>
      </c>
      <c r="B928" s="4" t="s">
        <v>280</v>
      </c>
      <c r="C928" s="4" t="s">
        <v>280</v>
      </c>
      <c r="D928" s="18" t="s">
        <v>281</v>
      </c>
      <c r="E928" s="7">
        <v>14</v>
      </c>
      <c r="H928" s="7">
        <v>0.99</v>
      </c>
      <c r="I928" s="7">
        <v>13.86</v>
      </c>
      <c r="L928" s="7">
        <v>0.99</v>
      </c>
      <c r="M928" s="7">
        <v>13.86</v>
      </c>
    </row>
    <row r="929" spans="1:13" x14ac:dyDescent="0.25">
      <c r="A929" s="26" t="s">
        <v>10</v>
      </c>
      <c r="B929" s="4" t="s">
        <v>440</v>
      </c>
      <c r="C929" s="4" t="s">
        <v>440</v>
      </c>
      <c r="D929" s="18" t="s">
        <v>441</v>
      </c>
      <c r="E929" s="7">
        <v>55</v>
      </c>
      <c r="H929" s="7">
        <v>0.92</v>
      </c>
      <c r="I929" s="7">
        <v>50.6</v>
      </c>
      <c r="L929" s="7">
        <v>0.92</v>
      </c>
      <c r="M929" s="7">
        <v>50.6</v>
      </c>
    </row>
    <row r="930" spans="1:13" x14ac:dyDescent="0.25">
      <c r="A930" s="26" t="s">
        <v>10</v>
      </c>
      <c r="B930" s="4" t="s">
        <v>450</v>
      </c>
      <c r="C930" s="4" t="s">
        <v>450</v>
      </c>
      <c r="D930" s="18" t="s">
        <v>451</v>
      </c>
      <c r="E930" s="7">
        <v>50</v>
      </c>
      <c r="H930" s="7">
        <v>0.64</v>
      </c>
      <c r="I930" s="7">
        <v>32</v>
      </c>
      <c r="L930" s="7">
        <v>0.64</v>
      </c>
      <c r="M930" s="7">
        <v>32</v>
      </c>
    </row>
    <row r="931" spans="1:13" x14ac:dyDescent="0.25">
      <c r="A931" s="26" t="s">
        <v>10</v>
      </c>
      <c r="B931" s="4" t="s">
        <v>434</v>
      </c>
      <c r="C931" s="4" t="s">
        <v>434</v>
      </c>
      <c r="D931" s="18" t="s">
        <v>435</v>
      </c>
      <c r="E931" s="7">
        <v>1930</v>
      </c>
      <c r="H931" s="7">
        <v>0.53</v>
      </c>
      <c r="I931" s="7">
        <v>1022.9</v>
      </c>
      <c r="L931" s="7">
        <v>0.53</v>
      </c>
      <c r="M931" s="7">
        <v>1022.9</v>
      </c>
    </row>
    <row r="932" spans="1:13" x14ac:dyDescent="0.25">
      <c r="A932" s="26" t="s">
        <v>10</v>
      </c>
      <c r="B932" s="4" t="s">
        <v>446</v>
      </c>
      <c r="C932" s="4" t="s">
        <v>446</v>
      </c>
      <c r="D932" s="18" t="s">
        <v>447</v>
      </c>
      <c r="E932" s="7">
        <v>12</v>
      </c>
      <c r="H932" s="7">
        <v>0.53</v>
      </c>
      <c r="I932" s="7">
        <v>6.36</v>
      </c>
      <c r="L932" s="7">
        <v>0.53</v>
      </c>
      <c r="M932" s="7">
        <v>6.36</v>
      </c>
    </row>
    <row r="933" spans="1:13" x14ac:dyDescent="0.25">
      <c r="A933" s="26" t="s">
        <v>10</v>
      </c>
      <c r="B933" s="4" t="s">
        <v>448</v>
      </c>
      <c r="C933" s="4" t="s">
        <v>448</v>
      </c>
      <c r="D933" s="18" t="s">
        <v>449</v>
      </c>
      <c r="E933" s="7">
        <v>20</v>
      </c>
      <c r="H933" s="7">
        <v>0.34</v>
      </c>
      <c r="I933" s="7">
        <v>6.8</v>
      </c>
      <c r="L933" s="7">
        <v>0.34</v>
      </c>
      <c r="M933" s="7">
        <v>6.8</v>
      </c>
    </row>
    <row r="934" spans="1:13" x14ac:dyDescent="0.25">
      <c r="A934" s="26" t="s">
        <v>10</v>
      </c>
      <c r="B934" s="4" t="s">
        <v>436</v>
      </c>
      <c r="C934" s="4" t="s">
        <v>436</v>
      </c>
      <c r="D934" s="18" t="s">
        <v>437</v>
      </c>
      <c r="E934" s="7">
        <v>6090</v>
      </c>
      <c r="H934" s="7">
        <v>0.04</v>
      </c>
      <c r="I934" s="7">
        <v>243.6</v>
      </c>
      <c r="L934" s="7">
        <v>0.04</v>
      </c>
      <c r="M934" s="7">
        <v>243.6</v>
      </c>
    </row>
    <row r="935" spans="1:13" x14ac:dyDescent="0.25">
      <c r="A935" s="26" t="s">
        <v>11</v>
      </c>
      <c r="B935" s="4" t="s">
        <v>298</v>
      </c>
      <c r="C935" s="4" t="s">
        <v>299</v>
      </c>
      <c r="D935" s="9" t="s">
        <v>300</v>
      </c>
      <c r="E935" s="7">
        <v>1</v>
      </c>
      <c r="F935" s="7">
        <v>1583.186517335</v>
      </c>
      <c r="G935" s="7">
        <v>1583.186517335</v>
      </c>
      <c r="H935" s="7">
        <v>976.08457999999996</v>
      </c>
      <c r="I935" s="7">
        <v>976.08457999999996</v>
      </c>
      <c r="J935" s="7">
        <v>23.57</v>
      </c>
      <c r="K935" s="7">
        <v>23.57</v>
      </c>
      <c r="L935" s="7">
        <v>2582.8410973350001</v>
      </c>
      <c r="M935" s="7">
        <v>2582.8410973350001</v>
      </c>
    </row>
    <row r="936" spans="1:13" x14ac:dyDescent="0.25">
      <c r="A936" s="26" t="s">
        <v>11</v>
      </c>
      <c r="B936" s="4" t="s">
        <v>301</v>
      </c>
      <c r="C936" s="4" t="s">
        <v>302</v>
      </c>
      <c r="D936" s="9" t="s">
        <v>110</v>
      </c>
      <c r="E936" s="7">
        <v>-1</v>
      </c>
      <c r="F936" s="7">
        <v>45.694460962999997</v>
      </c>
      <c r="G936" s="7">
        <v>-45.694460962999997</v>
      </c>
      <c r="H936" s="7">
        <v>659.54795000000001</v>
      </c>
      <c r="I936" s="7">
        <v>-659.54795000000001</v>
      </c>
      <c r="J936" s="7">
        <v>2.64</v>
      </c>
      <c r="K936" s="7">
        <v>-2.64</v>
      </c>
      <c r="L936" s="7">
        <v>707.88241096299998</v>
      </c>
      <c r="M936" s="7">
        <v>-707.88241096299998</v>
      </c>
    </row>
    <row r="937" spans="1:13" x14ac:dyDescent="0.25">
      <c r="A937" s="34" t="s">
        <v>11</v>
      </c>
      <c r="B937" s="4" t="s">
        <v>289</v>
      </c>
      <c r="C937" s="4" t="s">
        <v>290</v>
      </c>
      <c r="D937" s="9" t="s">
        <v>291</v>
      </c>
      <c r="E937" s="7">
        <v>-1</v>
      </c>
      <c r="F937" s="7">
        <v>222.62287253900001</v>
      </c>
      <c r="G937" s="7">
        <v>-222.62287253900001</v>
      </c>
      <c r="H937" s="7">
        <v>56.882480000000001</v>
      </c>
      <c r="I937" s="7">
        <v>-56.882480000000001</v>
      </c>
      <c r="J937" s="7">
        <v>0.53</v>
      </c>
      <c r="K937" s="7">
        <v>-0.53</v>
      </c>
      <c r="L937" s="7">
        <v>280.03535253899997</v>
      </c>
      <c r="M937" s="7">
        <v>-280.03535253899997</v>
      </c>
    </row>
    <row r="938" spans="1:13" x14ac:dyDescent="0.25">
      <c r="A938" s="26" t="s">
        <v>11</v>
      </c>
      <c r="B938" s="4" t="s">
        <v>309</v>
      </c>
      <c r="C938" s="4" t="s">
        <v>310</v>
      </c>
      <c r="D938" s="9" t="s">
        <v>311</v>
      </c>
      <c r="E938" s="7">
        <v>1</v>
      </c>
      <c r="F938" s="7">
        <v>216.46382994499999</v>
      </c>
      <c r="G938" s="7">
        <v>216.46382994499999</v>
      </c>
      <c r="H938" s="7">
        <v>56.882480000000001</v>
      </c>
      <c r="I938" s="7">
        <v>56.882480000000001</v>
      </c>
      <c r="J938" s="7">
        <v>0.53</v>
      </c>
      <c r="K938" s="7">
        <v>0.53</v>
      </c>
      <c r="L938" s="7">
        <v>273.876309945</v>
      </c>
      <c r="M938" s="7">
        <v>273.876309945</v>
      </c>
    </row>
    <row r="939" spans="1:13" x14ac:dyDescent="0.25">
      <c r="A939" s="26" t="s">
        <v>11</v>
      </c>
      <c r="B939" s="4" t="s">
        <v>177</v>
      </c>
      <c r="C939" s="4" t="s">
        <v>177</v>
      </c>
      <c r="D939" s="9" t="s">
        <v>178</v>
      </c>
      <c r="E939" s="7">
        <v>1</v>
      </c>
      <c r="H939" s="7">
        <v>163.96</v>
      </c>
      <c r="I939" s="7">
        <v>163.96</v>
      </c>
      <c r="L939" s="7">
        <v>163.96</v>
      </c>
      <c r="M939" s="7">
        <v>163.96</v>
      </c>
    </row>
    <row r="940" spans="1:13" x14ac:dyDescent="0.25">
      <c r="A940" s="26" t="s">
        <v>11</v>
      </c>
      <c r="B940" s="4" t="s">
        <v>324</v>
      </c>
      <c r="C940" s="4" t="s">
        <v>325</v>
      </c>
      <c r="D940" s="9" t="s">
        <v>326</v>
      </c>
      <c r="E940" s="7">
        <v>1</v>
      </c>
      <c r="F940" s="7">
        <v>32.893505210999997</v>
      </c>
      <c r="G940" s="7">
        <v>32.893505210999997</v>
      </c>
      <c r="H940" s="7">
        <v>75.16</v>
      </c>
      <c r="I940" s="7">
        <v>75.16</v>
      </c>
      <c r="J940" s="7">
        <v>1.1200000000000001</v>
      </c>
      <c r="K940" s="7">
        <v>1.1200000000000001</v>
      </c>
      <c r="L940" s="7">
        <v>109.17350521100001</v>
      </c>
      <c r="M940" s="7">
        <v>109.17350521100001</v>
      </c>
    </row>
    <row r="941" spans="1:13" x14ac:dyDescent="0.25">
      <c r="A941" s="26" t="s">
        <v>11</v>
      </c>
      <c r="B941" s="4" t="s">
        <v>191</v>
      </c>
      <c r="C941" s="4" t="s">
        <v>191</v>
      </c>
      <c r="D941" s="9" t="s">
        <v>306</v>
      </c>
      <c r="E941" s="7">
        <v>4</v>
      </c>
      <c r="H941" s="7">
        <v>0</v>
      </c>
      <c r="I941" s="7">
        <v>0</v>
      </c>
      <c r="L941" s="7">
        <v>30</v>
      </c>
      <c r="M941" s="7">
        <f>Таблица3[[#This Row],[Цена изд]]*Таблица3[[#This Row],[к-во]]</f>
        <v>120</v>
      </c>
    </row>
    <row r="942" spans="1:13" x14ac:dyDescent="0.25">
      <c r="A942" s="26" t="s">
        <v>11</v>
      </c>
      <c r="B942" s="4" t="s">
        <v>179</v>
      </c>
      <c r="C942" s="4" t="s">
        <v>179</v>
      </c>
      <c r="D942" s="9" t="s">
        <v>180</v>
      </c>
      <c r="E942" s="7">
        <v>3</v>
      </c>
      <c r="H942" s="7">
        <v>23.36</v>
      </c>
      <c r="I942" s="7">
        <v>70.08</v>
      </c>
      <c r="L942" s="7">
        <v>23.36</v>
      </c>
      <c r="M942" s="7">
        <v>70.08</v>
      </c>
    </row>
    <row r="943" spans="1:13" x14ac:dyDescent="0.25">
      <c r="A943" s="26" t="s">
        <v>11</v>
      </c>
      <c r="B943" s="4" t="s">
        <v>314</v>
      </c>
      <c r="C943" s="4" t="s">
        <v>314</v>
      </c>
      <c r="D943" s="9" t="s">
        <v>315</v>
      </c>
      <c r="E943" s="7">
        <v>1</v>
      </c>
      <c r="H943" s="7">
        <v>14.4</v>
      </c>
      <c r="I943" s="7">
        <v>14.4</v>
      </c>
      <c r="L943" s="7">
        <v>14.4</v>
      </c>
      <c r="M943" s="7">
        <v>14.4</v>
      </c>
    </row>
    <row r="944" spans="1:13" x14ac:dyDescent="0.25">
      <c r="A944" s="26" t="s">
        <v>11</v>
      </c>
      <c r="B944" s="4" t="s">
        <v>327</v>
      </c>
      <c r="C944" s="4" t="s">
        <v>327</v>
      </c>
      <c r="D944" s="9" t="s">
        <v>328</v>
      </c>
      <c r="E944" s="7">
        <v>3</v>
      </c>
      <c r="H944" s="7">
        <v>0</v>
      </c>
      <c r="I944" s="7">
        <v>0</v>
      </c>
      <c r="L944" s="7">
        <v>12</v>
      </c>
      <c r="M944" s="7">
        <f>Таблица3[[#This Row],[Цена изд]]*Таблица3[[#This Row],[к-во]]</f>
        <v>36</v>
      </c>
    </row>
    <row r="945" spans="1:13" x14ac:dyDescent="0.25">
      <c r="A945" s="26" t="s">
        <v>11</v>
      </c>
      <c r="B945" s="4" t="s">
        <v>318</v>
      </c>
      <c r="C945" s="4" t="s">
        <v>318</v>
      </c>
      <c r="D945" s="9" t="s">
        <v>319</v>
      </c>
      <c r="E945" s="7">
        <v>4</v>
      </c>
      <c r="H945" s="7">
        <v>11.59</v>
      </c>
      <c r="I945" s="7">
        <v>46.36</v>
      </c>
      <c r="L945" s="7">
        <v>11.59</v>
      </c>
      <c r="M945" s="7">
        <v>46.36</v>
      </c>
    </row>
    <row r="946" spans="1:13" x14ac:dyDescent="0.25">
      <c r="A946" s="26" t="s">
        <v>11</v>
      </c>
      <c r="B946" s="4" t="s">
        <v>322</v>
      </c>
      <c r="C946" s="4" t="s">
        <v>322</v>
      </c>
      <c r="D946" s="9" t="s">
        <v>323</v>
      </c>
      <c r="E946" s="7">
        <v>4.32</v>
      </c>
      <c r="F946" s="7">
        <v>9.5500000000000007</v>
      </c>
      <c r="G946" s="7">
        <v>41.256</v>
      </c>
      <c r="L946" s="7">
        <v>9.5500000000000007</v>
      </c>
      <c r="M946" s="7">
        <v>41.256</v>
      </c>
    </row>
    <row r="947" spans="1:13" x14ac:dyDescent="0.25">
      <c r="A947" s="26" t="s">
        <v>11</v>
      </c>
      <c r="B947" s="4" t="s">
        <v>320</v>
      </c>
      <c r="C947" s="4" t="s">
        <v>320</v>
      </c>
      <c r="D947" s="9" t="s">
        <v>321</v>
      </c>
      <c r="E947" s="7">
        <v>-4.32</v>
      </c>
      <c r="F947" s="7">
        <v>8.49</v>
      </c>
      <c r="G947" s="7">
        <v>-36.6768</v>
      </c>
      <c r="L947" s="7">
        <v>8.49</v>
      </c>
      <c r="M947" s="7">
        <v>-36.6768</v>
      </c>
    </row>
    <row r="948" spans="1:13" x14ac:dyDescent="0.25">
      <c r="A948" s="26" t="s">
        <v>11</v>
      </c>
      <c r="B948" s="4" t="s">
        <v>316</v>
      </c>
      <c r="C948" s="4" t="s">
        <v>316</v>
      </c>
      <c r="D948" s="9" t="s">
        <v>317</v>
      </c>
      <c r="E948" s="7">
        <v>4</v>
      </c>
      <c r="H948" s="7">
        <v>8.08</v>
      </c>
      <c r="I948" s="7">
        <v>32.32</v>
      </c>
      <c r="L948" s="7">
        <v>8.08</v>
      </c>
      <c r="M948" s="7">
        <v>32.32</v>
      </c>
    </row>
    <row r="949" spans="1:13" x14ac:dyDescent="0.25">
      <c r="A949" s="26" t="s">
        <v>11</v>
      </c>
      <c r="B949" s="4" t="s">
        <v>307</v>
      </c>
      <c r="C949" s="4" t="s">
        <v>307</v>
      </c>
      <c r="D949" s="9" t="s">
        <v>308</v>
      </c>
      <c r="E949" s="7">
        <v>1</v>
      </c>
      <c r="H949" s="7">
        <v>0</v>
      </c>
      <c r="I949" s="7">
        <v>0</v>
      </c>
      <c r="L949" s="7">
        <v>5.43</v>
      </c>
      <c r="M949" s="7">
        <f>Таблица3[[#This Row],[Цена изд]]*Таблица3[[#This Row],[к-во]]</f>
        <v>5.43</v>
      </c>
    </row>
    <row r="950" spans="1:13" x14ac:dyDescent="0.25">
      <c r="A950" s="26" t="s">
        <v>11</v>
      </c>
      <c r="B950" s="4" t="s">
        <v>119</v>
      </c>
      <c r="C950" s="4" t="s">
        <v>119</v>
      </c>
      <c r="D950" s="9" t="s">
        <v>120</v>
      </c>
      <c r="E950" s="7">
        <v>2</v>
      </c>
      <c r="H950" s="7">
        <v>1.07</v>
      </c>
      <c r="I950" s="7">
        <v>2.14</v>
      </c>
      <c r="L950" s="7">
        <v>1.07</v>
      </c>
      <c r="M950" s="7">
        <v>2.14</v>
      </c>
    </row>
    <row r="951" spans="1:13" x14ac:dyDescent="0.25">
      <c r="A951" s="26" t="s">
        <v>12</v>
      </c>
      <c r="B951" s="4" t="s">
        <v>106</v>
      </c>
      <c r="C951" s="4" t="s">
        <v>106</v>
      </c>
      <c r="D951" s="18" t="s">
        <v>107</v>
      </c>
      <c r="E951" s="7">
        <v>3</v>
      </c>
      <c r="F951" s="7">
        <v>253.41596873200001</v>
      </c>
      <c r="G951" s="7">
        <v>760.24790619600003</v>
      </c>
      <c r="H951" s="7">
        <v>2838.1013400000002</v>
      </c>
      <c r="I951" s="7">
        <v>8514.3040199999996</v>
      </c>
      <c r="J951" s="7">
        <v>10.67</v>
      </c>
      <c r="K951" s="7">
        <v>32.01</v>
      </c>
      <c r="L951" s="7">
        <v>3102.187308732</v>
      </c>
      <c r="M951" s="7">
        <v>9306.5619261960001</v>
      </c>
    </row>
    <row r="952" spans="1:13" x14ac:dyDescent="0.25">
      <c r="A952" s="26" t="s">
        <v>12</v>
      </c>
      <c r="B952" s="4" t="s">
        <v>675</v>
      </c>
      <c r="C952" s="4" t="s">
        <v>675</v>
      </c>
      <c r="D952" s="18" t="s">
        <v>676</v>
      </c>
      <c r="E952" s="7">
        <v>1</v>
      </c>
      <c r="H952" s="7">
        <v>2100</v>
      </c>
      <c r="I952" s="7">
        <v>2100</v>
      </c>
      <c r="L952" s="7">
        <v>2100</v>
      </c>
      <c r="M952" s="7">
        <v>2100</v>
      </c>
    </row>
    <row r="953" spans="1:13" x14ac:dyDescent="0.25">
      <c r="A953" s="26" t="s">
        <v>12</v>
      </c>
      <c r="B953" s="4" t="s">
        <v>101</v>
      </c>
      <c r="C953" s="4" t="s">
        <v>102</v>
      </c>
      <c r="D953" s="18" t="s">
        <v>103</v>
      </c>
      <c r="E953" s="7">
        <v>2</v>
      </c>
      <c r="F953" s="7">
        <v>26.607940516999999</v>
      </c>
      <c r="G953" s="7">
        <v>53.215881033999999</v>
      </c>
      <c r="H953" s="7">
        <v>1100.9554000000001</v>
      </c>
      <c r="I953" s="7">
        <v>2201.9108000000001</v>
      </c>
      <c r="J953" s="7">
        <v>4.7300000000000004</v>
      </c>
      <c r="K953" s="7">
        <v>9.4600000000000009</v>
      </c>
      <c r="L953" s="7">
        <v>1132.2933405169999</v>
      </c>
      <c r="M953" s="7">
        <v>2264.5866810339999</v>
      </c>
    </row>
    <row r="954" spans="1:13" x14ac:dyDescent="0.25">
      <c r="A954" s="26" t="s">
        <v>12</v>
      </c>
      <c r="B954" s="4" t="s">
        <v>98</v>
      </c>
      <c r="C954" s="4" t="s">
        <v>99</v>
      </c>
      <c r="D954" s="18" t="s">
        <v>100</v>
      </c>
      <c r="E954" s="7">
        <v>3</v>
      </c>
      <c r="F954" s="7">
        <v>630.27707953300001</v>
      </c>
      <c r="G954" s="7">
        <v>1890.831238599</v>
      </c>
      <c r="H954" s="7">
        <v>114.30484</v>
      </c>
      <c r="I954" s="7">
        <v>342.91451999999998</v>
      </c>
      <c r="J954" s="7">
        <v>8.2799999999999994</v>
      </c>
      <c r="K954" s="7">
        <v>24.84</v>
      </c>
      <c r="L954" s="7">
        <v>752.86191953299999</v>
      </c>
      <c r="M954" s="7">
        <v>2258.5857585990002</v>
      </c>
    </row>
    <row r="955" spans="1:13" x14ac:dyDescent="0.25">
      <c r="A955" s="26" t="s">
        <v>12</v>
      </c>
      <c r="B955" s="4" t="s">
        <v>329</v>
      </c>
      <c r="C955" s="4" t="s">
        <v>330</v>
      </c>
      <c r="D955" s="18" t="s">
        <v>331</v>
      </c>
      <c r="E955" s="7">
        <v>3</v>
      </c>
      <c r="F955" s="7">
        <v>617.07549525000002</v>
      </c>
      <c r="G955" s="7">
        <v>1851.2264857499999</v>
      </c>
      <c r="H955" s="7">
        <v>113.98211999999999</v>
      </c>
      <c r="I955" s="7">
        <v>341.94636000000003</v>
      </c>
      <c r="J955" s="7">
        <v>7.68</v>
      </c>
      <c r="K955" s="7">
        <v>23.04</v>
      </c>
      <c r="L955" s="7">
        <v>738.73761524999998</v>
      </c>
      <c r="M955" s="7">
        <v>2216.2128457499998</v>
      </c>
    </row>
    <row r="956" spans="1:13" x14ac:dyDescent="0.25">
      <c r="A956" s="26" t="s">
        <v>12</v>
      </c>
      <c r="B956" s="4" t="s">
        <v>128</v>
      </c>
      <c r="C956" s="4" t="s">
        <v>128</v>
      </c>
      <c r="D956" s="18" t="s">
        <v>129</v>
      </c>
      <c r="E956" s="7">
        <v>-2</v>
      </c>
      <c r="H956" s="7">
        <v>644.4</v>
      </c>
      <c r="I956" s="7">
        <v>-1288.8</v>
      </c>
      <c r="L956" s="7">
        <v>644.4</v>
      </c>
      <c r="M956" s="7">
        <v>-1288.8</v>
      </c>
    </row>
    <row r="957" spans="1:13" x14ac:dyDescent="0.25">
      <c r="A957" s="26" t="s">
        <v>12</v>
      </c>
      <c r="B957" s="4" t="s">
        <v>677</v>
      </c>
      <c r="C957" s="4" t="s">
        <v>678</v>
      </c>
      <c r="D957" s="18" t="s">
        <v>110</v>
      </c>
      <c r="E957" s="7">
        <v>2</v>
      </c>
      <c r="F957" s="7">
        <v>40.137008213999998</v>
      </c>
      <c r="G957" s="7">
        <v>80.274016427999996</v>
      </c>
      <c r="H957" s="7">
        <v>378.44725</v>
      </c>
      <c r="I957" s="7">
        <v>756.89449999999999</v>
      </c>
      <c r="J957" s="7">
        <v>1.4</v>
      </c>
      <c r="K957" s="7">
        <v>2.8</v>
      </c>
      <c r="L957" s="7">
        <v>419.98425821400002</v>
      </c>
      <c r="M957" s="7">
        <v>839.96851642800004</v>
      </c>
    </row>
    <row r="958" spans="1:13" x14ac:dyDescent="0.25">
      <c r="A958" s="26" t="s">
        <v>12</v>
      </c>
      <c r="B958" s="4" t="s">
        <v>342</v>
      </c>
      <c r="C958" s="4" t="s">
        <v>343</v>
      </c>
      <c r="D958" s="18" t="s">
        <v>344</v>
      </c>
      <c r="E958" s="7">
        <v>1</v>
      </c>
      <c r="F958" s="7">
        <v>224.5931975</v>
      </c>
      <c r="G958" s="7">
        <v>224.5931975</v>
      </c>
      <c r="H958" s="7">
        <v>150.90454</v>
      </c>
      <c r="I958" s="7">
        <v>150.90454</v>
      </c>
      <c r="J958" s="7">
        <v>0.41</v>
      </c>
      <c r="K958" s="7">
        <v>0.41</v>
      </c>
      <c r="L958" s="7">
        <v>375.9077375</v>
      </c>
      <c r="M958" s="7">
        <v>375.9077375</v>
      </c>
    </row>
    <row r="959" spans="1:13" x14ac:dyDescent="0.25">
      <c r="A959" s="26" t="s">
        <v>12</v>
      </c>
      <c r="B959" s="4" t="s">
        <v>679</v>
      </c>
      <c r="C959" s="4" t="s">
        <v>680</v>
      </c>
      <c r="D959" s="18" t="s">
        <v>103</v>
      </c>
      <c r="E959" s="7">
        <v>1</v>
      </c>
      <c r="F959" s="7">
        <v>28.339741888999999</v>
      </c>
      <c r="G959" s="7">
        <v>28.339741888999999</v>
      </c>
      <c r="H959" s="7">
        <v>329.67358999999999</v>
      </c>
      <c r="I959" s="7">
        <v>329.67358999999999</v>
      </c>
      <c r="J959" s="7">
        <v>4.71</v>
      </c>
      <c r="K959" s="7">
        <v>4.71</v>
      </c>
      <c r="L959" s="7">
        <v>362.72333188900001</v>
      </c>
      <c r="M959" s="7">
        <v>362.72333188900001</v>
      </c>
    </row>
    <row r="960" spans="1:13" x14ac:dyDescent="0.25">
      <c r="A960" s="26" t="s">
        <v>12</v>
      </c>
      <c r="B960" s="4" t="s">
        <v>126</v>
      </c>
      <c r="C960" s="4" t="s">
        <v>126</v>
      </c>
      <c r="D960" s="18" t="s">
        <v>127</v>
      </c>
      <c r="E960" s="7">
        <v>-2</v>
      </c>
      <c r="H960" s="7">
        <v>298.27999999999997</v>
      </c>
      <c r="I960" s="7">
        <v>-596.55999999999995</v>
      </c>
      <c r="L960" s="7">
        <v>298.27999999999997</v>
      </c>
      <c r="M960" s="7">
        <v>-596.55999999999995</v>
      </c>
    </row>
    <row r="961" spans="1:13" x14ac:dyDescent="0.25">
      <c r="A961" s="26" t="s">
        <v>12</v>
      </c>
      <c r="B961" s="4" t="s">
        <v>681</v>
      </c>
      <c r="C961" s="4" t="s">
        <v>682</v>
      </c>
      <c r="D961" s="18" t="s">
        <v>103</v>
      </c>
      <c r="E961" s="7">
        <v>1</v>
      </c>
      <c r="F961" s="7">
        <v>26.800629918999999</v>
      </c>
      <c r="G961" s="7">
        <v>26.800629918999999</v>
      </c>
      <c r="H961" s="7">
        <v>249.09359000000001</v>
      </c>
      <c r="I961" s="7">
        <v>249.09359000000001</v>
      </c>
      <c r="J961" s="7">
        <v>4.71</v>
      </c>
      <c r="K961" s="7">
        <v>4.71</v>
      </c>
      <c r="L961" s="7">
        <v>280.604219919</v>
      </c>
      <c r="M961" s="7">
        <v>280.604219919</v>
      </c>
    </row>
    <row r="962" spans="1:13" x14ac:dyDescent="0.25">
      <c r="A962" s="26" t="s">
        <v>12</v>
      </c>
      <c r="B962" s="4" t="s">
        <v>289</v>
      </c>
      <c r="C962" s="4" t="s">
        <v>290</v>
      </c>
      <c r="D962" s="18" t="s">
        <v>291</v>
      </c>
      <c r="E962" s="7">
        <v>2</v>
      </c>
      <c r="F962" s="7">
        <v>191.271333562</v>
      </c>
      <c r="G962" s="7">
        <v>382.54266712399999</v>
      </c>
      <c r="H962" s="7">
        <v>54.599080000000001</v>
      </c>
      <c r="I962" s="7">
        <v>109.19816</v>
      </c>
      <c r="J962" s="7">
        <v>0.46</v>
      </c>
      <c r="K962" s="7">
        <v>0.92</v>
      </c>
      <c r="L962" s="7">
        <v>246.33041356199999</v>
      </c>
      <c r="M962" s="7">
        <v>492.66082712399998</v>
      </c>
    </row>
    <row r="963" spans="1:13" x14ac:dyDescent="0.25">
      <c r="A963" s="26" t="s">
        <v>12</v>
      </c>
      <c r="B963" s="4" t="s">
        <v>292</v>
      </c>
      <c r="C963" s="4" t="s">
        <v>293</v>
      </c>
      <c r="D963" s="18" t="s">
        <v>103</v>
      </c>
      <c r="E963" s="7">
        <v>2</v>
      </c>
      <c r="F963" s="7">
        <v>25.42940424</v>
      </c>
      <c r="G963" s="7">
        <v>50.85880848</v>
      </c>
      <c r="H963" s="7">
        <v>123.17724</v>
      </c>
      <c r="I963" s="7">
        <v>246.35448</v>
      </c>
      <c r="J963" s="7">
        <v>4.71</v>
      </c>
      <c r="K963" s="7">
        <v>9.42</v>
      </c>
      <c r="L963" s="7">
        <v>153.31664423999999</v>
      </c>
      <c r="M963" s="7">
        <v>306.63328847999998</v>
      </c>
    </row>
    <row r="964" spans="1:13" x14ac:dyDescent="0.25">
      <c r="A964" s="26" t="s">
        <v>12</v>
      </c>
      <c r="B964" s="4" t="s">
        <v>348</v>
      </c>
      <c r="C964" s="4" t="s">
        <v>349</v>
      </c>
      <c r="D964" s="18" t="s">
        <v>350</v>
      </c>
      <c r="E964" s="7">
        <v>1</v>
      </c>
      <c r="F964" s="7">
        <v>34.848614355999999</v>
      </c>
      <c r="G964" s="7">
        <v>34.848614355999999</v>
      </c>
      <c r="H964" s="7">
        <v>81.59</v>
      </c>
      <c r="I964" s="7">
        <v>81.59</v>
      </c>
      <c r="J964" s="7">
        <v>0.65</v>
      </c>
      <c r="K964" s="7">
        <v>0.65</v>
      </c>
      <c r="L964" s="7">
        <v>117.08861435599999</v>
      </c>
      <c r="M964" s="7">
        <v>117.08861435599999</v>
      </c>
    </row>
    <row r="965" spans="1:13" x14ac:dyDescent="0.25">
      <c r="A965" s="26" t="s">
        <v>12</v>
      </c>
      <c r="B965" s="4" t="s">
        <v>111</v>
      </c>
      <c r="C965" s="4" t="s">
        <v>112</v>
      </c>
      <c r="D965" s="18" t="s">
        <v>113</v>
      </c>
      <c r="E965" s="7">
        <v>2</v>
      </c>
      <c r="F965" s="7">
        <v>94.031999999999996</v>
      </c>
      <c r="G965" s="7">
        <v>188.06399999999999</v>
      </c>
      <c r="L965" s="7">
        <v>94.031999999999996</v>
      </c>
      <c r="M965" s="7">
        <v>188.06399999999999</v>
      </c>
    </row>
    <row r="966" spans="1:13" x14ac:dyDescent="0.25">
      <c r="A966" s="26" t="s">
        <v>12</v>
      </c>
      <c r="B966" s="4" t="s">
        <v>104</v>
      </c>
      <c r="C966" s="4" t="s">
        <v>105</v>
      </c>
      <c r="D966" s="18" t="s">
        <v>103</v>
      </c>
      <c r="E966" s="7">
        <v>-6</v>
      </c>
      <c r="F966" s="7">
        <v>36.389753919999997</v>
      </c>
      <c r="G966" s="7">
        <v>-218.33852352</v>
      </c>
      <c r="H966" s="7">
        <v>17.82</v>
      </c>
      <c r="I966" s="7">
        <v>-106.92</v>
      </c>
      <c r="J966" s="7">
        <v>0.04</v>
      </c>
      <c r="K966" s="7">
        <v>-0.24</v>
      </c>
      <c r="L966" s="7">
        <v>54.249753920000003</v>
      </c>
      <c r="M966" s="7">
        <v>-325.49852351999999</v>
      </c>
    </row>
    <row r="967" spans="1:13" x14ac:dyDescent="0.25">
      <c r="A967" s="26" t="s">
        <v>12</v>
      </c>
      <c r="B967" s="4" t="s">
        <v>345</v>
      </c>
      <c r="C967" s="4" t="s">
        <v>346</v>
      </c>
      <c r="D967" s="18" t="s">
        <v>347</v>
      </c>
      <c r="E967" s="7">
        <v>1</v>
      </c>
      <c r="F967" s="7">
        <v>20.507388962</v>
      </c>
      <c r="G967" s="7">
        <v>20.507388962</v>
      </c>
      <c r="H967" s="7">
        <v>20.51596</v>
      </c>
      <c r="I967" s="7">
        <v>20.51596</v>
      </c>
      <c r="J967" s="7">
        <v>0.27</v>
      </c>
      <c r="K967" s="7">
        <v>0.27</v>
      </c>
      <c r="L967" s="7">
        <v>41.293348962000003</v>
      </c>
      <c r="M967" s="7">
        <v>41.293348962000003</v>
      </c>
    </row>
    <row r="968" spans="1:13" x14ac:dyDescent="0.25">
      <c r="A968" s="26" t="s">
        <v>12</v>
      </c>
      <c r="B968" s="4" t="s">
        <v>124</v>
      </c>
      <c r="C968" s="4" t="s">
        <v>125</v>
      </c>
      <c r="D968" s="18" t="s">
        <v>123</v>
      </c>
      <c r="E968" s="7">
        <v>1</v>
      </c>
      <c r="F968" s="7">
        <v>35.188196152000003</v>
      </c>
      <c r="G968" s="7">
        <v>35.188196152000003</v>
      </c>
      <c r="J968" s="7">
        <v>0.56000000000000005</v>
      </c>
      <c r="K968" s="7">
        <v>0.56000000000000005</v>
      </c>
      <c r="L968" s="7">
        <v>35.748196151999998</v>
      </c>
      <c r="M968" s="7">
        <v>35.748196151999998</v>
      </c>
    </row>
    <row r="969" spans="1:13" x14ac:dyDescent="0.25">
      <c r="A969" s="27" t="s">
        <v>12</v>
      </c>
      <c r="B969" s="4" t="s">
        <v>121</v>
      </c>
      <c r="C969" s="4" t="s">
        <v>122</v>
      </c>
      <c r="D969" s="18" t="s">
        <v>123</v>
      </c>
      <c r="E969" s="7">
        <v>6</v>
      </c>
      <c r="F969" s="7">
        <v>34.067020835999998</v>
      </c>
      <c r="G969" s="7">
        <v>204.40212501600001</v>
      </c>
      <c r="J969" s="7">
        <v>0.56000000000000005</v>
      </c>
      <c r="K969" s="7">
        <v>3.36</v>
      </c>
      <c r="L969" s="7">
        <v>34.627020836</v>
      </c>
      <c r="M969" s="7">
        <v>207.762125016</v>
      </c>
    </row>
    <row r="970" spans="1:13" x14ac:dyDescent="0.25">
      <c r="A970" s="27" t="s">
        <v>12</v>
      </c>
      <c r="B970" s="4" t="s">
        <v>116</v>
      </c>
      <c r="C970" s="4" t="s">
        <v>117</v>
      </c>
      <c r="D970" s="18" t="s">
        <v>118</v>
      </c>
      <c r="E970" s="7">
        <v>2</v>
      </c>
      <c r="F970" s="7">
        <v>31.189006626000001</v>
      </c>
      <c r="G970" s="7">
        <v>62.378013252000002</v>
      </c>
      <c r="H970" s="7">
        <v>1</v>
      </c>
      <c r="I970" s="7">
        <v>2</v>
      </c>
      <c r="J970" s="7">
        <v>0.02</v>
      </c>
      <c r="K970" s="7">
        <v>0.04</v>
      </c>
      <c r="L970" s="7">
        <v>32.209006625999997</v>
      </c>
      <c r="M970" s="7">
        <v>64.418013251999994</v>
      </c>
    </row>
    <row r="971" spans="1:13" x14ac:dyDescent="0.25">
      <c r="A971" s="27" t="s">
        <v>12</v>
      </c>
      <c r="B971" s="4" t="s">
        <v>296</v>
      </c>
      <c r="C971" s="4" t="s">
        <v>296</v>
      </c>
      <c r="D971" s="18" t="s">
        <v>297</v>
      </c>
      <c r="E971" s="7">
        <v>6</v>
      </c>
      <c r="H971" s="7">
        <v>28.32</v>
      </c>
      <c r="I971" s="7">
        <v>169.92</v>
      </c>
      <c r="L971" s="7">
        <v>28.32</v>
      </c>
      <c r="M971" s="7">
        <v>169.92</v>
      </c>
    </row>
    <row r="972" spans="1:13" x14ac:dyDescent="0.25">
      <c r="A972" s="27" t="s">
        <v>12</v>
      </c>
      <c r="B972" s="4" t="s">
        <v>351</v>
      </c>
      <c r="C972" s="4" t="s">
        <v>351</v>
      </c>
      <c r="D972" s="18" t="s">
        <v>352</v>
      </c>
      <c r="E972" s="7">
        <v>3</v>
      </c>
      <c r="H972" s="7">
        <v>18.72</v>
      </c>
      <c r="I972" s="7">
        <v>56.16</v>
      </c>
      <c r="L972" s="7">
        <v>18.72</v>
      </c>
      <c r="M972" s="7">
        <v>56.16</v>
      </c>
    </row>
    <row r="973" spans="1:13" x14ac:dyDescent="0.25">
      <c r="A973" s="27" t="s">
        <v>12</v>
      </c>
      <c r="B973" s="4" t="s">
        <v>114</v>
      </c>
      <c r="C973" s="4" t="s">
        <v>115</v>
      </c>
      <c r="D973" s="18" t="s">
        <v>113</v>
      </c>
      <c r="E973" s="7">
        <v>2</v>
      </c>
      <c r="F973" s="7">
        <v>15.8256</v>
      </c>
      <c r="G973" s="7">
        <v>31.651199999999999</v>
      </c>
      <c r="L973" s="7">
        <v>15.8256</v>
      </c>
      <c r="M973" s="7">
        <v>31.651199999999999</v>
      </c>
    </row>
    <row r="974" spans="1:13" x14ac:dyDescent="0.25">
      <c r="A974" s="27" t="s">
        <v>12</v>
      </c>
      <c r="B974" s="4" t="s">
        <v>683</v>
      </c>
      <c r="C974" s="4" t="s">
        <v>684</v>
      </c>
      <c r="D974" s="18" t="s">
        <v>685</v>
      </c>
      <c r="E974" s="7">
        <v>2</v>
      </c>
      <c r="F974" s="7">
        <v>7.6696102110000002</v>
      </c>
      <c r="G974" s="7">
        <v>15.339220422</v>
      </c>
      <c r="H974" s="7">
        <v>1.4540000000000001E-2</v>
      </c>
      <c r="I974" s="7">
        <v>2.9080000000000002E-2</v>
      </c>
      <c r="J974" s="7">
        <v>0.33</v>
      </c>
      <c r="K974" s="7">
        <v>0.66</v>
      </c>
      <c r="L974" s="7">
        <v>8.0141502110000005</v>
      </c>
      <c r="M974" s="7">
        <v>16.028300422000001</v>
      </c>
    </row>
    <row r="975" spans="1:13" x14ac:dyDescent="0.25">
      <c r="A975" s="27" t="s">
        <v>12</v>
      </c>
      <c r="B975" s="4" t="s">
        <v>686</v>
      </c>
      <c r="C975" s="4" t="s">
        <v>687</v>
      </c>
      <c r="D975" s="18" t="s">
        <v>685</v>
      </c>
      <c r="E975" s="7">
        <v>2</v>
      </c>
      <c r="F975" s="7">
        <v>7.4477320650000003</v>
      </c>
      <c r="G975" s="7">
        <v>14.895464130000001</v>
      </c>
      <c r="H975" s="7">
        <v>1.4540000000000001E-2</v>
      </c>
      <c r="I975" s="7">
        <v>2.9080000000000002E-2</v>
      </c>
      <c r="J975" s="7">
        <v>0.17</v>
      </c>
      <c r="K975" s="7">
        <v>0.34</v>
      </c>
      <c r="L975" s="7">
        <v>7.6322720650000004</v>
      </c>
      <c r="M975" s="7">
        <v>15.264544130000001</v>
      </c>
    </row>
    <row r="976" spans="1:13" x14ac:dyDescent="0.25">
      <c r="A976" s="27" t="s">
        <v>12</v>
      </c>
      <c r="B976" s="4" t="s">
        <v>119</v>
      </c>
      <c r="C976" s="4" t="s">
        <v>119</v>
      </c>
      <c r="D976" s="18" t="s">
        <v>120</v>
      </c>
      <c r="E976" s="7">
        <v>2</v>
      </c>
      <c r="H976" s="7">
        <v>1.07</v>
      </c>
      <c r="I976" s="7">
        <v>2.14</v>
      </c>
      <c r="L976" s="7">
        <v>1.07</v>
      </c>
      <c r="M976" s="7">
        <v>2.14</v>
      </c>
    </row>
    <row r="977" spans="1:13" x14ac:dyDescent="0.25">
      <c r="A977" s="27" t="s">
        <v>13</v>
      </c>
      <c r="B977" s="4" t="s">
        <v>625</v>
      </c>
      <c r="C977" s="4" t="s">
        <v>625</v>
      </c>
      <c r="D977" s="18" t="s">
        <v>552</v>
      </c>
      <c r="E977" s="7">
        <v>2</v>
      </c>
      <c r="H977" s="7">
        <v>0</v>
      </c>
      <c r="I977" s="7">
        <v>0</v>
      </c>
      <c r="L977" s="7">
        <v>3500</v>
      </c>
      <c r="M977" s="7">
        <f>Таблица3[[#This Row],[Цена изд]]*Таблица3[[#This Row],[к-во]]</f>
        <v>7000</v>
      </c>
    </row>
    <row r="978" spans="1:13" x14ac:dyDescent="0.25">
      <c r="A978" s="27" t="s">
        <v>13</v>
      </c>
      <c r="B978" s="4" t="s">
        <v>616</v>
      </c>
      <c r="C978" s="4" t="s">
        <v>616</v>
      </c>
      <c r="D978" s="18" t="s">
        <v>545</v>
      </c>
      <c r="E978" s="7">
        <v>3</v>
      </c>
      <c r="H978" s="7">
        <v>2590.9699999999998</v>
      </c>
      <c r="I978" s="7">
        <v>7772.91</v>
      </c>
      <c r="L978" s="7">
        <v>2590.9699999999998</v>
      </c>
      <c r="M978" s="7">
        <v>7772.91</v>
      </c>
    </row>
    <row r="979" spans="1:13" x14ac:dyDescent="0.25">
      <c r="A979" s="27" t="s">
        <v>13</v>
      </c>
      <c r="B979" s="4" t="s">
        <v>618</v>
      </c>
      <c r="C979" s="4" t="s">
        <v>618</v>
      </c>
      <c r="D979" s="18" t="s">
        <v>547</v>
      </c>
      <c r="E979" s="7">
        <v>1</v>
      </c>
      <c r="H979" s="7">
        <v>1244.83</v>
      </c>
      <c r="I979" s="7">
        <v>1244.83</v>
      </c>
      <c r="L979" s="7">
        <v>1244.83</v>
      </c>
      <c r="M979" s="7">
        <v>1244.83</v>
      </c>
    </row>
    <row r="980" spans="1:13" x14ac:dyDescent="0.25">
      <c r="A980" s="27" t="s">
        <v>13</v>
      </c>
      <c r="B980" s="4" t="s">
        <v>98</v>
      </c>
      <c r="C980" s="4" t="s">
        <v>99</v>
      </c>
      <c r="D980" s="18" t="s">
        <v>100</v>
      </c>
      <c r="E980" s="7">
        <v>3</v>
      </c>
      <c r="F980" s="7">
        <v>696.22622268700002</v>
      </c>
      <c r="G980" s="7">
        <v>2088.6786680609998</v>
      </c>
      <c r="H980" s="7">
        <v>106.74726</v>
      </c>
      <c r="I980" s="7">
        <v>320.24178000000001</v>
      </c>
      <c r="J980" s="7">
        <v>8.4</v>
      </c>
      <c r="K980" s="7">
        <v>25.2</v>
      </c>
      <c r="L980" s="7">
        <v>811.37348268699998</v>
      </c>
      <c r="M980" s="7">
        <v>2434.1204480609999</v>
      </c>
    </row>
    <row r="981" spans="1:13" x14ac:dyDescent="0.25">
      <c r="A981" s="27" t="s">
        <v>13</v>
      </c>
      <c r="B981" s="4" t="s">
        <v>329</v>
      </c>
      <c r="C981" s="4" t="s">
        <v>330</v>
      </c>
      <c r="D981" s="18" t="s">
        <v>331</v>
      </c>
      <c r="E981" s="7">
        <v>3</v>
      </c>
      <c r="F981" s="7">
        <v>682.88011451</v>
      </c>
      <c r="G981" s="7">
        <v>2048.6403435299999</v>
      </c>
      <c r="H981" s="7">
        <v>106.44670000000001</v>
      </c>
      <c r="I981" s="7">
        <v>319.34010000000001</v>
      </c>
      <c r="J981" s="7">
        <v>7.8</v>
      </c>
      <c r="K981" s="7">
        <v>23.4</v>
      </c>
      <c r="L981" s="7">
        <v>797.12681451000003</v>
      </c>
      <c r="M981" s="7">
        <v>2391.3804435299999</v>
      </c>
    </row>
    <row r="982" spans="1:13" x14ac:dyDescent="0.25">
      <c r="A982" s="27" t="s">
        <v>13</v>
      </c>
      <c r="B982" s="4" t="s">
        <v>342</v>
      </c>
      <c r="C982" s="4" t="s">
        <v>343</v>
      </c>
      <c r="D982" s="18" t="s">
        <v>344</v>
      </c>
      <c r="E982" s="7">
        <v>1</v>
      </c>
      <c r="F982" s="7">
        <v>272.67546096400002</v>
      </c>
      <c r="G982" s="7">
        <v>272.67546096400002</v>
      </c>
      <c r="H982" s="7">
        <v>153.06544</v>
      </c>
      <c r="I982" s="7">
        <v>153.06544</v>
      </c>
      <c r="J982" s="7">
        <v>0.41</v>
      </c>
      <c r="K982" s="7">
        <v>0.41</v>
      </c>
      <c r="L982" s="7">
        <v>426.15090096400002</v>
      </c>
      <c r="M982" s="7">
        <v>426.15090096400002</v>
      </c>
    </row>
    <row r="983" spans="1:13" x14ac:dyDescent="0.25">
      <c r="A983" s="34" t="s">
        <v>13</v>
      </c>
      <c r="B983" s="4" t="s">
        <v>621</v>
      </c>
      <c r="C983" s="4" t="s">
        <v>621</v>
      </c>
      <c r="D983" s="18" t="s">
        <v>622</v>
      </c>
      <c r="E983" s="7">
        <v>2</v>
      </c>
      <c r="H983" s="7">
        <v>324.64</v>
      </c>
      <c r="I983" s="7">
        <v>649.28</v>
      </c>
      <c r="L983" s="7">
        <v>324.64</v>
      </c>
      <c r="M983" s="7">
        <v>649.28</v>
      </c>
    </row>
    <row r="984" spans="1:13" x14ac:dyDescent="0.25">
      <c r="A984" s="27" t="s">
        <v>13</v>
      </c>
      <c r="B984" s="4" t="s">
        <v>619</v>
      </c>
      <c r="C984" s="4" t="s">
        <v>619</v>
      </c>
      <c r="D984" s="18" t="s">
        <v>548</v>
      </c>
      <c r="E984" s="7">
        <v>6</v>
      </c>
      <c r="H984" s="7">
        <v>170.24</v>
      </c>
      <c r="I984" s="7">
        <v>1021.44</v>
      </c>
      <c r="L984" s="7">
        <v>170.24</v>
      </c>
      <c r="M984" s="7">
        <v>1021.44</v>
      </c>
    </row>
    <row r="985" spans="1:13" x14ac:dyDescent="0.25">
      <c r="A985" s="27" t="s">
        <v>13</v>
      </c>
      <c r="B985" s="4" t="s">
        <v>624</v>
      </c>
      <c r="C985" s="4" t="s">
        <v>624</v>
      </c>
      <c r="D985" s="18" t="s">
        <v>551</v>
      </c>
      <c r="E985" s="7">
        <v>6</v>
      </c>
      <c r="H985" s="7">
        <v>0</v>
      </c>
      <c r="I985" s="7">
        <v>0</v>
      </c>
      <c r="L985" s="7">
        <v>168</v>
      </c>
      <c r="M985" s="7">
        <f>Таблица3[[#This Row],[Цена изд]]*Таблица3[[#This Row],[к-во]]</f>
        <v>1008</v>
      </c>
    </row>
    <row r="986" spans="1:13" x14ac:dyDescent="0.25">
      <c r="A986" s="27" t="s">
        <v>13</v>
      </c>
      <c r="B986" s="4" t="s">
        <v>177</v>
      </c>
      <c r="C986" s="4" t="s">
        <v>177</v>
      </c>
      <c r="D986" s="18" t="s">
        <v>178</v>
      </c>
      <c r="E986" s="7">
        <v>6</v>
      </c>
      <c r="H986" s="7">
        <v>160.44999999999999</v>
      </c>
      <c r="I986" s="7">
        <v>962.7</v>
      </c>
      <c r="L986" s="7">
        <v>160.44999999999999</v>
      </c>
      <c r="M986" s="7">
        <v>962.7</v>
      </c>
    </row>
    <row r="987" spans="1:13" x14ac:dyDescent="0.25">
      <c r="A987" s="27" t="s">
        <v>13</v>
      </c>
      <c r="B987" s="4" t="s">
        <v>292</v>
      </c>
      <c r="C987" s="4" t="s">
        <v>293</v>
      </c>
      <c r="D987" s="18" t="s">
        <v>103</v>
      </c>
      <c r="E987" s="7">
        <v>6</v>
      </c>
      <c r="F987" s="7">
        <v>25.885776013000001</v>
      </c>
      <c r="G987" s="7">
        <v>155.31465607800001</v>
      </c>
      <c r="H987" s="7">
        <v>123.30264</v>
      </c>
      <c r="I987" s="7">
        <v>739.81583999999998</v>
      </c>
      <c r="J987" s="7">
        <v>4.71</v>
      </c>
      <c r="K987" s="7">
        <v>28.26</v>
      </c>
      <c r="L987" s="7">
        <v>153.898416013</v>
      </c>
      <c r="M987" s="7">
        <v>923.39049607799996</v>
      </c>
    </row>
    <row r="988" spans="1:13" x14ac:dyDescent="0.25">
      <c r="A988" s="27" t="s">
        <v>13</v>
      </c>
      <c r="B988" s="4" t="s">
        <v>620</v>
      </c>
      <c r="C988" s="4" t="s">
        <v>620</v>
      </c>
      <c r="D988" s="18" t="s">
        <v>549</v>
      </c>
      <c r="E988" s="7">
        <v>5</v>
      </c>
      <c r="H988" s="7">
        <v>152</v>
      </c>
      <c r="I988" s="7">
        <v>760</v>
      </c>
      <c r="L988" s="7">
        <v>152</v>
      </c>
      <c r="M988" s="7">
        <v>760</v>
      </c>
    </row>
    <row r="989" spans="1:13" x14ac:dyDescent="0.25">
      <c r="A989" s="27" t="s">
        <v>13</v>
      </c>
      <c r="B989" s="4" t="s">
        <v>623</v>
      </c>
      <c r="C989" s="4" t="s">
        <v>623</v>
      </c>
      <c r="D989" s="18" t="s">
        <v>550</v>
      </c>
      <c r="E989" s="7">
        <v>2</v>
      </c>
      <c r="H989" s="7">
        <v>152</v>
      </c>
      <c r="I989" s="7">
        <v>304</v>
      </c>
      <c r="L989" s="7">
        <v>152</v>
      </c>
      <c r="M989" s="7">
        <v>304</v>
      </c>
    </row>
    <row r="990" spans="1:13" x14ac:dyDescent="0.25">
      <c r="A990" s="27" t="s">
        <v>13</v>
      </c>
      <c r="B990" s="4" t="s">
        <v>111</v>
      </c>
      <c r="C990" s="4" t="s">
        <v>112</v>
      </c>
      <c r="D990" s="18" t="s">
        <v>113</v>
      </c>
      <c r="E990" s="7">
        <v>2</v>
      </c>
      <c r="F990" s="7">
        <v>104.15349999999999</v>
      </c>
      <c r="G990" s="7">
        <v>208.30699999999999</v>
      </c>
      <c r="L990" s="7">
        <v>104.15349999999999</v>
      </c>
      <c r="M990" s="7">
        <v>208.30699999999999</v>
      </c>
    </row>
    <row r="991" spans="1:13" x14ac:dyDescent="0.25">
      <c r="A991" s="27" t="s">
        <v>13</v>
      </c>
      <c r="B991" s="4" t="s">
        <v>104</v>
      </c>
      <c r="C991" s="4" t="s">
        <v>105</v>
      </c>
      <c r="D991" s="18" t="s">
        <v>103</v>
      </c>
      <c r="E991" s="7">
        <v>-6</v>
      </c>
      <c r="F991" s="7">
        <v>40.296583847999997</v>
      </c>
      <c r="G991" s="7">
        <v>-241.77950308800001</v>
      </c>
      <c r="H991" s="7">
        <v>18.22</v>
      </c>
      <c r="I991" s="7">
        <v>-109.32</v>
      </c>
      <c r="J991" s="7">
        <v>0.04</v>
      </c>
      <c r="K991" s="7">
        <v>-0.24</v>
      </c>
      <c r="L991" s="7">
        <v>58.556583848000002</v>
      </c>
      <c r="M991" s="7">
        <v>-351.33950308800001</v>
      </c>
    </row>
    <row r="992" spans="1:13" x14ac:dyDescent="0.25">
      <c r="A992" s="27" t="s">
        <v>13</v>
      </c>
      <c r="B992" s="4" t="s">
        <v>345</v>
      </c>
      <c r="C992" s="4" t="s">
        <v>346</v>
      </c>
      <c r="D992" s="18" t="s">
        <v>347</v>
      </c>
      <c r="E992" s="7">
        <v>1</v>
      </c>
      <c r="F992" s="7">
        <v>20.646763936999999</v>
      </c>
      <c r="G992" s="7">
        <v>20.646763936999999</v>
      </c>
      <c r="H992" s="7">
        <v>20.63598</v>
      </c>
      <c r="I992" s="7">
        <v>20.63598</v>
      </c>
      <c r="J992" s="7">
        <v>0.27</v>
      </c>
      <c r="K992" s="7">
        <v>0.27</v>
      </c>
      <c r="L992" s="7">
        <v>41.552743937000002</v>
      </c>
      <c r="M992" s="7">
        <v>41.552743937000002</v>
      </c>
    </row>
    <row r="993" spans="1:13" x14ac:dyDescent="0.25">
      <c r="A993" s="27" t="s">
        <v>13</v>
      </c>
      <c r="B993" s="4" t="s">
        <v>124</v>
      </c>
      <c r="C993" s="4" t="s">
        <v>125</v>
      </c>
      <c r="D993" s="18" t="s">
        <v>123</v>
      </c>
      <c r="E993" s="7">
        <v>1</v>
      </c>
      <c r="F993" s="7">
        <v>39.968574803999999</v>
      </c>
      <c r="G993" s="7">
        <v>39.968574803999999</v>
      </c>
      <c r="J993" s="7">
        <v>0.56000000000000005</v>
      </c>
      <c r="K993" s="7">
        <v>0.56000000000000005</v>
      </c>
      <c r="L993" s="7">
        <v>40.528574804000002</v>
      </c>
      <c r="M993" s="7">
        <v>40.528574804000002</v>
      </c>
    </row>
    <row r="994" spans="1:13" x14ac:dyDescent="0.25">
      <c r="A994" s="27" t="s">
        <v>13</v>
      </c>
      <c r="B994" s="4" t="s">
        <v>121</v>
      </c>
      <c r="C994" s="4" t="s">
        <v>122</v>
      </c>
      <c r="D994" s="18" t="s">
        <v>123</v>
      </c>
      <c r="E994" s="7">
        <v>5</v>
      </c>
      <c r="F994" s="7">
        <v>38.828408887999998</v>
      </c>
      <c r="G994" s="7">
        <v>194.14204444000001</v>
      </c>
      <c r="J994" s="7">
        <v>0.56000000000000005</v>
      </c>
      <c r="K994" s="7">
        <v>2.8</v>
      </c>
      <c r="L994" s="7">
        <v>39.388408888000001</v>
      </c>
      <c r="M994" s="7">
        <v>196.94204443999999</v>
      </c>
    </row>
    <row r="995" spans="1:13" x14ac:dyDescent="0.25">
      <c r="A995" s="27" t="s">
        <v>13</v>
      </c>
      <c r="B995" s="4" t="s">
        <v>116</v>
      </c>
      <c r="C995" s="4" t="s">
        <v>117</v>
      </c>
      <c r="D995" s="18" t="s">
        <v>118</v>
      </c>
      <c r="E995" s="7">
        <v>2</v>
      </c>
      <c r="F995" s="7">
        <v>31.188944651</v>
      </c>
      <c r="G995" s="7">
        <v>62.377889302</v>
      </c>
      <c r="H995" s="7">
        <v>1</v>
      </c>
      <c r="I995" s="7">
        <v>2</v>
      </c>
      <c r="J995" s="7">
        <v>0.02</v>
      </c>
      <c r="K995" s="7">
        <v>0.04</v>
      </c>
      <c r="L995" s="7">
        <v>32.208944651000003</v>
      </c>
      <c r="M995" s="7">
        <v>64.417889302000006</v>
      </c>
    </row>
    <row r="996" spans="1:13" x14ac:dyDescent="0.25">
      <c r="A996" s="27" t="s">
        <v>13</v>
      </c>
      <c r="B996" s="4" t="s">
        <v>296</v>
      </c>
      <c r="C996" s="4" t="s">
        <v>296</v>
      </c>
      <c r="D996" s="18" t="s">
        <v>297</v>
      </c>
      <c r="E996" s="7">
        <v>6</v>
      </c>
      <c r="H996" s="7">
        <v>28.32</v>
      </c>
      <c r="I996" s="7">
        <v>169.92</v>
      </c>
      <c r="L996" s="7">
        <v>28.32</v>
      </c>
      <c r="M996" s="7">
        <v>169.92</v>
      </c>
    </row>
    <row r="997" spans="1:13" x14ac:dyDescent="0.25">
      <c r="A997" s="27" t="s">
        <v>13</v>
      </c>
      <c r="B997" s="4" t="s">
        <v>179</v>
      </c>
      <c r="C997" s="4" t="s">
        <v>179</v>
      </c>
      <c r="D997" s="18" t="s">
        <v>180</v>
      </c>
      <c r="E997" s="7">
        <v>18</v>
      </c>
      <c r="H997" s="7">
        <v>22.6</v>
      </c>
      <c r="I997" s="7">
        <v>406.8</v>
      </c>
      <c r="L997" s="7">
        <v>22.6</v>
      </c>
      <c r="M997" s="7">
        <v>406.8</v>
      </c>
    </row>
    <row r="998" spans="1:13" x14ac:dyDescent="0.25">
      <c r="A998" s="27" t="s">
        <v>13</v>
      </c>
      <c r="B998" s="4" t="s">
        <v>351</v>
      </c>
      <c r="C998" s="4" t="s">
        <v>351</v>
      </c>
      <c r="D998" s="18" t="s">
        <v>352</v>
      </c>
      <c r="E998" s="7">
        <v>2</v>
      </c>
      <c r="H998" s="7">
        <v>18.72</v>
      </c>
      <c r="I998" s="7">
        <v>37.44</v>
      </c>
      <c r="L998" s="7">
        <v>18.72</v>
      </c>
      <c r="M998" s="7">
        <v>37.44</v>
      </c>
    </row>
    <row r="999" spans="1:13" x14ac:dyDescent="0.25">
      <c r="A999" s="27" t="s">
        <v>13</v>
      </c>
      <c r="B999" s="4" t="s">
        <v>114</v>
      </c>
      <c r="C999" s="4" t="s">
        <v>115</v>
      </c>
      <c r="D999" s="18" t="s">
        <v>113</v>
      </c>
      <c r="E999" s="7">
        <v>2</v>
      </c>
      <c r="F999" s="7">
        <v>17.529050000000002</v>
      </c>
      <c r="G999" s="7">
        <v>35.058100000000003</v>
      </c>
      <c r="L999" s="7">
        <v>17.529050000000002</v>
      </c>
      <c r="M999" s="7">
        <v>35.058100000000003</v>
      </c>
    </row>
    <row r="1000" spans="1:13" x14ac:dyDescent="0.25">
      <c r="A1000" s="27" t="s">
        <v>13</v>
      </c>
      <c r="B1000" s="4" t="s">
        <v>617</v>
      </c>
      <c r="C1000" s="4" t="s">
        <v>617</v>
      </c>
      <c r="D1000" s="18" t="s">
        <v>546</v>
      </c>
      <c r="E1000" s="7">
        <v>120</v>
      </c>
      <c r="F1000" s="7">
        <v>13.94</v>
      </c>
      <c r="G1000" s="7">
        <v>1672.8</v>
      </c>
      <c r="L1000" s="7">
        <v>13.94</v>
      </c>
      <c r="M1000" s="7">
        <v>1672.8</v>
      </c>
    </row>
    <row r="1001" spans="1:13" x14ac:dyDescent="0.25">
      <c r="A1001" s="27" t="s">
        <v>13</v>
      </c>
      <c r="B1001" s="4" t="s">
        <v>627</v>
      </c>
      <c r="C1001" s="4" t="s">
        <v>627</v>
      </c>
      <c r="D1001" s="18" t="s">
        <v>554</v>
      </c>
      <c r="E1001" s="7">
        <v>-28.53</v>
      </c>
      <c r="F1001" s="7">
        <v>7.48</v>
      </c>
      <c r="G1001" s="7">
        <v>-213.40440000000001</v>
      </c>
      <c r="L1001" s="7">
        <v>7.48</v>
      </c>
      <c r="M1001" s="7">
        <v>-213.40440000000001</v>
      </c>
    </row>
    <row r="1002" spans="1:13" x14ac:dyDescent="0.25">
      <c r="A1002" s="27" t="s">
        <v>13</v>
      </c>
      <c r="B1002" s="4" t="s">
        <v>307</v>
      </c>
      <c r="C1002" s="4" t="s">
        <v>307</v>
      </c>
      <c r="D1002" s="18" t="s">
        <v>308</v>
      </c>
      <c r="E1002" s="7">
        <v>5</v>
      </c>
      <c r="H1002" s="7">
        <v>0</v>
      </c>
      <c r="I1002" s="7">
        <v>0</v>
      </c>
      <c r="L1002" s="7">
        <v>5.43</v>
      </c>
      <c r="M1002" s="7">
        <f>Таблица3[[#This Row],[Цена изд]]*Таблица3[[#This Row],[к-во]]</f>
        <v>27.15</v>
      </c>
    </row>
    <row r="1003" spans="1:13" x14ac:dyDescent="0.25">
      <c r="A1003" s="27" t="s">
        <v>13</v>
      </c>
      <c r="B1003" s="4" t="s">
        <v>626</v>
      </c>
      <c r="C1003" s="4" t="s">
        <v>626</v>
      </c>
      <c r="D1003" s="18" t="s">
        <v>553</v>
      </c>
      <c r="E1003" s="7">
        <v>-7.3650000000000002</v>
      </c>
      <c r="F1003" s="7">
        <v>5.34</v>
      </c>
      <c r="G1003" s="7">
        <v>-39.329099999999997</v>
      </c>
      <c r="L1003" s="7">
        <v>5.34</v>
      </c>
      <c r="M1003" s="7">
        <v>-39.329099999999997</v>
      </c>
    </row>
    <row r="1004" spans="1:13" x14ac:dyDescent="0.25">
      <c r="A1004" s="27" t="s">
        <v>13</v>
      </c>
      <c r="B1004" s="4" t="s">
        <v>119</v>
      </c>
      <c r="C1004" s="4" t="s">
        <v>119</v>
      </c>
      <c r="D1004" s="18" t="s">
        <v>120</v>
      </c>
      <c r="E1004" s="7">
        <v>2</v>
      </c>
      <c r="H1004" s="7">
        <v>1.07</v>
      </c>
      <c r="I1004" s="7">
        <v>2.14</v>
      </c>
      <c r="L1004" s="7">
        <v>1.07</v>
      </c>
      <c r="M1004" s="7">
        <v>2.14</v>
      </c>
    </row>
    <row r="1005" spans="1:13" x14ac:dyDescent="0.25">
      <c r="A1005" s="34" t="s">
        <v>14</v>
      </c>
      <c r="B1005" s="4">
        <v>904311261700010</v>
      </c>
      <c r="C1005" s="4">
        <v>904311261700010</v>
      </c>
      <c r="D1005" s="9" t="s">
        <v>552</v>
      </c>
      <c r="E1005" s="7">
        <v>2</v>
      </c>
      <c r="H1005" s="7">
        <v>0</v>
      </c>
      <c r="I1005" s="7">
        <v>0</v>
      </c>
      <c r="L1005" s="7">
        <v>3500</v>
      </c>
      <c r="M1005" s="7">
        <f>Таблица3[[#This Row],[Цена изд]]*Таблица3[[#This Row],[к-во]]</f>
        <v>7000</v>
      </c>
    </row>
    <row r="1006" spans="1:13" x14ac:dyDescent="0.25">
      <c r="A1006" s="27" t="s">
        <v>14</v>
      </c>
      <c r="B1006" s="4">
        <v>904301261700000</v>
      </c>
      <c r="C1006" s="4">
        <v>904301261700000</v>
      </c>
      <c r="D1006" s="9" t="s">
        <v>545</v>
      </c>
      <c r="E1006" s="7">
        <v>3</v>
      </c>
      <c r="H1006" s="7">
        <v>2520</v>
      </c>
      <c r="I1006" s="7">
        <v>7560</v>
      </c>
      <c r="L1006" s="7">
        <v>2520</v>
      </c>
      <c r="M1006" s="7">
        <v>7560</v>
      </c>
    </row>
    <row r="1007" spans="1:13" x14ac:dyDescent="0.25">
      <c r="A1007" s="27" t="s">
        <v>14</v>
      </c>
      <c r="B1007" s="4">
        <v>904312001700000</v>
      </c>
      <c r="C1007" s="4">
        <v>904312001700000</v>
      </c>
      <c r="D1007" s="9" t="s">
        <v>547</v>
      </c>
      <c r="E1007" s="7">
        <v>1</v>
      </c>
      <c r="H1007" s="7">
        <v>1244.83</v>
      </c>
      <c r="I1007" s="7">
        <v>1244.83</v>
      </c>
      <c r="L1007" s="7">
        <v>1244.83</v>
      </c>
      <c r="M1007" s="7">
        <v>1244.83</v>
      </c>
    </row>
    <row r="1008" spans="1:13" x14ac:dyDescent="0.25">
      <c r="A1008" s="27" t="s">
        <v>14</v>
      </c>
      <c r="B1008" s="4" t="s">
        <v>98</v>
      </c>
      <c r="C1008" s="4">
        <v>401863685440000</v>
      </c>
      <c r="D1008" s="9" t="s">
        <v>100</v>
      </c>
      <c r="E1008" s="7">
        <v>3</v>
      </c>
      <c r="F1008" s="7">
        <v>698.58070269999996</v>
      </c>
      <c r="G1008" s="7">
        <v>2095.7420999999999</v>
      </c>
      <c r="H1008" s="7">
        <v>107.68725999999999</v>
      </c>
      <c r="I1008" s="7">
        <v>323.06180000000001</v>
      </c>
      <c r="J1008" s="7">
        <v>8.4</v>
      </c>
      <c r="K1008" s="7">
        <v>25.2</v>
      </c>
      <c r="L1008" s="7">
        <v>814.66796269999998</v>
      </c>
      <c r="M1008" s="7">
        <v>2444.0039000000002</v>
      </c>
    </row>
    <row r="1009" spans="1:13" x14ac:dyDescent="0.25">
      <c r="A1009" s="27" t="s">
        <v>14</v>
      </c>
      <c r="B1009" s="4" t="s">
        <v>329</v>
      </c>
      <c r="C1009" s="4">
        <v>401863686080000</v>
      </c>
      <c r="D1009" s="9" t="s">
        <v>331</v>
      </c>
      <c r="E1009" s="7">
        <v>3</v>
      </c>
      <c r="F1009" s="7">
        <v>685.02245949999997</v>
      </c>
      <c r="G1009" s="7">
        <v>2055.0673999999999</v>
      </c>
      <c r="H1009" s="7">
        <v>107.3867</v>
      </c>
      <c r="I1009" s="7">
        <v>322.1601</v>
      </c>
      <c r="J1009" s="7">
        <v>7.8</v>
      </c>
      <c r="K1009" s="7">
        <v>23.4</v>
      </c>
      <c r="L1009" s="7">
        <v>800.20915950000006</v>
      </c>
      <c r="M1009" s="7">
        <v>2400.6275000000001</v>
      </c>
    </row>
    <row r="1010" spans="1:13" x14ac:dyDescent="0.25">
      <c r="A1010" s="27" t="s">
        <v>14</v>
      </c>
      <c r="B1010" s="4" t="s">
        <v>342</v>
      </c>
      <c r="C1010" s="4">
        <v>402016913200000</v>
      </c>
      <c r="D1010" s="9" t="s">
        <v>344</v>
      </c>
      <c r="E1010" s="7">
        <v>1</v>
      </c>
      <c r="F1010" s="7">
        <v>278.79661729999998</v>
      </c>
      <c r="G1010" s="7">
        <v>278.79660000000001</v>
      </c>
      <c r="H1010" s="7">
        <v>159.54544000000001</v>
      </c>
      <c r="I1010" s="7">
        <v>159.5454</v>
      </c>
      <c r="J1010" s="7">
        <v>0.41</v>
      </c>
      <c r="K1010" s="7">
        <v>0.41</v>
      </c>
      <c r="L1010" s="7">
        <v>438.75205729999999</v>
      </c>
      <c r="M1010" s="7">
        <v>438.75209999999998</v>
      </c>
    </row>
    <row r="1011" spans="1:13" x14ac:dyDescent="0.25">
      <c r="A1011" s="27" t="s">
        <v>14</v>
      </c>
      <c r="B1011" s="4">
        <v>904301261700002</v>
      </c>
      <c r="C1011" s="4">
        <v>904301261700002</v>
      </c>
      <c r="D1011" s="9" t="s">
        <v>548</v>
      </c>
      <c r="E1011" s="7">
        <v>6</v>
      </c>
      <c r="H1011" s="7">
        <v>170.24</v>
      </c>
      <c r="I1011" s="7">
        <v>1021.44</v>
      </c>
      <c r="L1011" s="7">
        <v>170.24</v>
      </c>
      <c r="M1011" s="7">
        <v>1021.44</v>
      </c>
    </row>
    <row r="1012" spans="1:13" x14ac:dyDescent="0.25">
      <c r="A1012" s="27" t="s">
        <v>14</v>
      </c>
      <c r="B1012" s="4">
        <v>900010122005000</v>
      </c>
      <c r="C1012" s="4">
        <v>900010122005000</v>
      </c>
      <c r="D1012" s="9" t="s">
        <v>551</v>
      </c>
      <c r="E1012" s="7">
        <v>6</v>
      </c>
      <c r="H1012" s="7">
        <v>0</v>
      </c>
      <c r="I1012" s="7">
        <v>0</v>
      </c>
      <c r="L1012" s="7">
        <v>168</v>
      </c>
      <c r="M1012" s="7">
        <f>Таблица3[[#This Row],[Цена изд]]*Таблица3[[#This Row],[к-во]]</f>
        <v>1008</v>
      </c>
    </row>
    <row r="1013" spans="1:13" x14ac:dyDescent="0.25">
      <c r="A1013" s="27" t="s">
        <v>14</v>
      </c>
      <c r="B1013" s="4">
        <v>900202000000010</v>
      </c>
      <c r="C1013" s="4">
        <v>900202000000010</v>
      </c>
      <c r="D1013" s="9" t="s">
        <v>178</v>
      </c>
      <c r="E1013" s="7">
        <v>6</v>
      </c>
      <c r="H1013" s="7">
        <v>163.19999999999999</v>
      </c>
      <c r="I1013" s="7">
        <v>979.2</v>
      </c>
      <c r="L1013" s="7">
        <v>163.19999999999999</v>
      </c>
      <c r="M1013" s="7">
        <v>979.2</v>
      </c>
    </row>
    <row r="1014" spans="1:13" x14ac:dyDescent="0.25">
      <c r="A1014" s="27" t="s">
        <v>14</v>
      </c>
      <c r="B1014" s="4" t="s">
        <v>292</v>
      </c>
      <c r="C1014" s="4">
        <v>401863886140000</v>
      </c>
      <c r="D1014" s="9" t="s">
        <v>103</v>
      </c>
      <c r="E1014" s="7">
        <v>6</v>
      </c>
      <c r="F1014" s="7">
        <v>25.900452399999999</v>
      </c>
      <c r="G1014" s="7">
        <v>155.40270000000001</v>
      </c>
      <c r="H1014" s="7">
        <v>122.51264</v>
      </c>
      <c r="I1014" s="7">
        <v>735.07579999999996</v>
      </c>
      <c r="J1014" s="7">
        <v>4.71</v>
      </c>
      <c r="K1014" s="7">
        <v>28.26</v>
      </c>
      <c r="L1014" s="7">
        <v>153.12309239999999</v>
      </c>
      <c r="M1014" s="7">
        <v>918.73860000000002</v>
      </c>
    </row>
    <row r="1015" spans="1:13" x14ac:dyDescent="0.25">
      <c r="A1015" s="27" t="s">
        <v>14</v>
      </c>
      <c r="B1015" s="4">
        <v>904301261700001</v>
      </c>
      <c r="C1015" s="4">
        <v>904301261700001</v>
      </c>
      <c r="D1015" s="9" t="s">
        <v>549</v>
      </c>
      <c r="E1015" s="7">
        <v>5</v>
      </c>
      <c r="H1015" s="7">
        <v>152</v>
      </c>
      <c r="I1015" s="7">
        <v>760</v>
      </c>
      <c r="L1015" s="7">
        <v>152</v>
      </c>
      <c r="M1015" s="7">
        <v>760</v>
      </c>
    </row>
    <row r="1016" spans="1:13" x14ac:dyDescent="0.25">
      <c r="A1016" s="34" t="s">
        <v>14</v>
      </c>
      <c r="B1016" s="4">
        <v>904301261700003</v>
      </c>
      <c r="C1016" s="4">
        <v>904301261700003</v>
      </c>
      <c r="D1016" s="9" t="s">
        <v>550</v>
      </c>
      <c r="E1016" s="7">
        <v>2</v>
      </c>
      <c r="H1016" s="7">
        <v>152</v>
      </c>
      <c r="I1016" s="7">
        <v>304</v>
      </c>
      <c r="L1016" s="7">
        <v>152</v>
      </c>
      <c r="M1016" s="7">
        <v>304</v>
      </c>
    </row>
    <row r="1017" spans="1:13" x14ac:dyDescent="0.25">
      <c r="A1017" s="27" t="s">
        <v>14</v>
      </c>
      <c r="B1017" s="4" t="s">
        <v>111</v>
      </c>
      <c r="C1017" s="4">
        <v>401880614200000</v>
      </c>
      <c r="D1017" s="9" t="s">
        <v>113</v>
      </c>
      <c r="E1017" s="7">
        <v>2</v>
      </c>
      <c r="F1017" s="7">
        <v>104.15349999999999</v>
      </c>
      <c r="G1017" s="7">
        <v>208.30699999999999</v>
      </c>
      <c r="L1017" s="7">
        <v>104.15349999999999</v>
      </c>
      <c r="M1017" s="7">
        <v>208.30699999999999</v>
      </c>
    </row>
    <row r="1018" spans="1:13" x14ac:dyDescent="0.25">
      <c r="A1018" s="27" t="s">
        <v>14</v>
      </c>
      <c r="B1018" s="4" t="s">
        <v>104</v>
      </c>
      <c r="C1018" s="4">
        <v>401863887200000</v>
      </c>
      <c r="D1018" s="9" t="s">
        <v>103</v>
      </c>
      <c r="E1018" s="7">
        <v>-6</v>
      </c>
      <c r="F1018" s="7">
        <v>40.297461400000003</v>
      </c>
      <c r="G1018" s="7">
        <v>-241.78479999999999</v>
      </c>
      <c r="H1018" s="7">
        <v>18.22</v>
      </c>
      <c r="I1018" s="7">
        <v>-109.32</v>
      </c>
      <c r="J1018" s="7">
        <v>0.04</v>
      </c>
      <c r="K1018" s="7">
        <v>-0.24</v>
      </c>
      <c r="L1018" s="7">
        <v>58.557461400000001</v>
      </c>
      <c r="M1018" s="7">
        <v>-351.34480000000002</v>
      </c>
    </row>
    <row r="1019" spans="1:13" x14ac:dyDescent="0.25">
      <c r="A1019" s="27" t="s">
        <v>14</v>
      </c>
      <c r="B1019" s="4" t="s">
        <v>124</v>
      </c>
      <c r="C1019" s="4">
        <v>401358020210100</v>
      </c>
      <c r="D1019" s="9" t="s">
        <v>123</v>
      </c>
      <c r="E1019" s="7">
        <v>1</v>
      </c>
      <c r="F1019" s="7">
        <v>41.660947</v>
      </c>
      <c r="G1019" s="7">
        <v>41.660899999999998</v>
      </c>
      <c r="J1019" s="7">
        <v>0.56000000000000005</v>
      </c>
      <c r="K1019" s="7">
        <v>0.56000000000000005</v>
      </c>
      <c r="L1019" s="7">
        <v>42.220947000000002</v>
      </c>
      <c r="M1019" s="7">
        <v>42.2209</v>
      </c>
    </row>
    <row r="1020" spans="1:13" x14ac:dyDescent="0.25">
      <c r="A1020" s="27" t="s">
        <v>14</v>
      </c>
      <c r="B1020" s="4" t="s">
        <v>345</v>
      </c>
      <c r="C1020" s="4">
        <v>402062070470000</v>
      </c>
      <c r="D1020" s="9" t="s">
        <v>347</v>
      </c>
      <c r="E1020" s="7">
        <v>1</v>
      </c>
      <c r="F1020" s="7">
        <v>20.653624400000002</v>
      </c>
      <c r="G1020" s="7">
        <v>20.653600000000001</v>
      </c>
      <c r="H1020" s="7">
        <v>20.695979999999999</v>
      </c>
      <c r="I1020" s="7">
        <v>20.696000000000002</v>
      </c>
      <c r="J1020" s="7">
        <v>0.27</v>
      </c>
      <c r="K1020" s="7">
        <v>0.27</v>
      </c>
      <c r="L1020" s="7">
        <v>41.6196044</v>
      </c>
      <c r="M1020" s="7">
        <v>41.619599999999998</v>
      </c>
    </row>
    <row r="1021" spans="1:13" x14ac:dyDescent="0.25">
      <c r="A1021" s="27" t="s">
        <v>14</v>
      </c>
      <c r="B1021" s="4" t="s">
        <v>121</v>
      </c>
      <c r="C1021" s="4">
        <v>401358020210000</v>
      </c>
      <c r="D1021" s="9" t="s">
        <v>123</v>
      </c>
      <c r="E1021" s="7">
        <v>5</v>
      </c>
      <c r="F1021" s="7">
        <v>40.413066000000001</v>
      </c>
      <c r="G1021" s="7">
        <v>202.06530000000001</v>
      </c>
      <c r="J1021" s="7">
        <v>0.56000000000000005</v>
      </c>
      <c r="K1021" s="7">
        <v>2.8</v>
      </c>
      <c r="L1021" s="7">
        <v>40.973066000000003</v>
      </c>
      <c r="M1021" s="7">
        <v>204.86529999999999</v>
      </c>
    </row>
    <row r="1022" spans="1:13" x14ac:dyDescent="0.25">
      <c r="A1022" s="27" t="s">
        <v>14</v>
      </c>
      <c r="B1022" s="4" t="s">
        <v>116</v>
      </c>
      <c r="C1022" s="4">
        <v>401853483940000</v>
      </c>
      <c r="D1022" s="9" t="s">
        <v>118</v>
      </c>
      <c r="E1022" s="7">
        <v>2</v>
      </c>
      <c r="F1022" s="7">
        <v>31.189594700000001</v>
      </c>
      <c r="G1022" s="7">
        <v>62.379199999999997</v>
      </c>
      <c r="H1022" s="7">
        <v>1</v>
      </c>
      <c r="I1022" s="7">
        <v>2</v>
      </c>
      <c r="J1022" s="7">
        <v>0.02</v>
      </c>
      <c r="K1022" s="7">
        <v>0.04</v>
      </c>
      <c r="L1022" s="7">
        <v>32.209594699999997</v>
      </c>
      <c r="M1022" s="7">
        <v>64.419200000000004</v>
      </c>
    </row>
    <row r="1023" spans="1:13" x14ac:dyDescent="0.25">
      <c r="A1023" s="27" t="s">
        <v>14</v>
      </c>
      <c r="B1023" s="4">
        <v>908500110120000</v>
      </c>
      <c r="C1023" s="4">
        <v>908500110120000</v>
      </c>
      <c r="D1023" s="9" t="s">
        <v>297</v>
      </c>
      <c r="E1023" s="7">
        <v>6</v>
      </c>
      <c r="H1023" s="7">
        <v>27.85</v>
      </c>
      <c r="I1023" s="7">
        <v>167.1</v>
      </c>
      <c r="L1023" s="7">
        <v>27.85</v>
      </c>
      <c r="M1023" s="7">
        <v>167.1</v>
      </c>
    </row>
    <row r="1024" spans="1:13" x14ac:dyDescent="0.25">
      <c r="A1024" s="27" t="s">
        <v>14</v>
      </c>
      <c r="B1024" s="4">
        <v>907330566080015</v>
      </c>
      <c r="C1024" s="4">
        <v>907330566080015</v>
      </c>
      <c r="D1024" s="9" t="s">
        <v>180</v>
      </c>
      <c r="E1024" s="7">
        <v>18</v>
      </c>
      <c r="H1024" s="7">
        <v>22.6</v>
      </c>
      <c r="I1024" s="7">
        <v>406.8</v>
      </c>
      <c r="L1024" s="7">
        <v>22.6</v>
      </c>
      <c r="M1024" s="7">
        <v>406.8</v>
      </c>
    </row>
    <row r="1025" spans="1:13" x14ac:dyDescent="0.25">
      <c r="A1025" s="27" t="s">
        <v>14</v>
      </c>
      <c r="B1025" s="4">
        <v>902800110000000</v>
      </c>
      <c r="C1025" s="4">
        <v>902800110000000</v>
      </c>
      <c r="D1025" s="9" t="s">
        <v>352</v>
      </c>
      <c r="E1025" s="7">
        <v>2</v>
      </c>
      <c r="H1025" s="7">
        <v>18.72</v>
      </c>
      <c r="I1025" s="7">
        <v>37.44</v>
      </c>
      <c r="L1025" s="7">
        <v>18.72</v>
      </c>
      <c r="M1025" s="7">
        <v>37.44</v>
      </c>
    </row>
    <row r="1026" spans="1:13" x14ac:dyDescent="0.25">
      <c r="A1026" s="27" t="s">
        <v>14</v>
      </c>
      <c r="B1026" s="4" t="s">
        <v>114</v>
      </c>
      <c r="C1026" s="4">
        <v>401880614210000</v>
      </c>
      <c r="D1026" s="9" t="s">
        <v>113</v>
      </c>
      <c r="E1026" s="7">
        <v>2</v>
      </c>
      <c r="F1026" s="7">
        <v>17.529050000000002</v>
      </c>
      <c r="G1026" s="7">
        <v>35.058100000000003</v>
      </c>
      <c r="L1026" s="7">
        <v>17.529050000000002</v>
      </c>
      <c r="M1026" s="7">
        <v>35.058100000000003</v>
      </c>
    </row>
    <row r="1027" spans="1:13" x14ac:dyDescent="0.25">
      <c r="A1027" s="27" t="s">
        <v>14</v>
      </c>
      <c r="B1027" s="4">
        <v>800001844200056</v>
      </c>
      <c r="C1027" s="4">
        <v>800001844200056</v>
      </c>
      <c r="D1027" s="9" t="s">
        <v>546</v>
      </c>
      <c r="E1027" s="7">
        <v>130</v>
      </c>
      <c r="F1027" s="7">
        <v>13.94</v>
      </c>
      <c r="G1027" s="7">
        <v>1812.2</v>
      </c>
      <c r="L1027" s="7">
        <v>13.94</v>
      </c>
      <c r="M1027" s="7">
        <v>1812.2</v>
      </c>
    </row>
    <row r="1028" spans="1:13" x14ac:dyDescent="0.25">
      <c r="A1028" s="27" t="s">
        <v>14</v>
      </c>
      <c r="B1028" s="4">
        <v>800001811200140</v>
      </c>
      <c r="C1028" s="4">
        <v>800001811200140</v>
      </c>
      <c r="D1028" s="9" t="s">
        <v>554</v>
      </c>
      <c r="E1028" s="7">
        <v>-28.53</v>
      </c>
      <c r="F1028" s="7">
        <v>7.41</v>
      </c>
      <c r="G1028" s="7">
        <v>-211.40729999999999</v>
      </c>
      <c r="L1028" s="7">
        <v>7.41</v>
      </c>
      <c r="M1028" s="7">
        <v>-211.40729999999999</v>
      </c>
    </row>
    <row r="1029" spans="1:13" x14ac:dyDescent="0.25">
      <c r="A1029" s="27" t="s">
        <v>14</v>
      </c>
      <c r="B1029" s="4">
        <v>907300100037510</v>
      </c>
      <c r="C1029" s="4">
        <v>907300100037510</v>
      </c>
      <c r="D1029" s="9" t="s">
        <v>308</v>
      </c>
      <c r="E1029" s="7">
        <v>5</v>
      </c>
      <c r="H1029" s="7">
        <v>0</v>
      </c>
      <c r="I1029" s="7">
        <v>0</v>
      </c>
      <c r="L1029" s="7">
        <v>5.43</v>
      </c>
      <c r="M1029" s="7">
        <f>Таблица3[[#This Row],[Цена изд]]*Таблица3[[#This Row],[к-во]]</f>
        <v>27.15</v>
      </c>
    </row>
    <row r="1030" spans="1:13" x14ac:dyDescent="0.25">
      <c r="A1030" s="27" t="s">
        <v>14</v>
      </c>
      <c r="B1030" s="4">
        <v>800001811200119</v>
      </c>
      <c r="C1030" s="4">
        <v>800001811200119</v>
      </c>
      <c r="D1030" s="9" t="s">
        <v>553</v>
      </c>
      <c r="E1030" s="7">
        <v>-7.3650000000000002</v>
      </c>
      <c r="F1030" s="7">
        <v>5.34</v>
      </c>
      <c r="G1030" s="7">
        <v>-39.329099999999997</v>
      </c>
      <c r="L1030" s="7">
        <v>5.34</v>
      </c>
      <c r="M1030" s="7">
        <v>-39.329099999999997</v>
      </c>
    </row>
    <row r="1031" spans="1:13" x14ac:dyDescent="0.25">
      <c r="A1031" s="27" t="s">
        <v>14</v>
      </c>
      <c r="B1031" s="4">
        <v>902803680001500</v>
      </c>
      <c r="C1031" s="4">
        <v>902803680001500</v>
      </c>
      <c r="D1031" s="9" t="s">
        <v>120</v>
      </c>
      <c r="E1031" s="7">
        <v>2</v>
      </c>
      <c r="H1031" s="7">
        <v>1.07</v>
      </c>
      <c r="I1031" s="7">
        <v>2.14</v>
      </c>
      <c r="L1031" s="7">
        <v>1.07</v>
      </c>
      <c r="M1031" s="7">
        <v>2.14</v>
      </c>
    </row>
    <row r="1032" spans="1:13" x14ac:dyDescent="0.25">
      <c r="A1032" s="27" t="s">
        <v>16</v>
      </c>
      <c r="B1032" s="4" t="s">
        <v>555</v>
      </c>
      <c r="C1032" s="4" t="s">
        <v>556</v>
      </c>
      <c r="D1032" s="18" t="s">
        <v>557</v>
      </c>
      <c r="E1032" s="7">
        <v>1</v>
      </c>
      <c r="F1032" s="7">
        <v>1384.93951982</v>
      </c>
      <c r="G1032" s="7">
        <v>1384.93951982</v>
      </c>
      <c r="H1032" s="7">
        <v>6322.7917399999997</v>
      </c>
      <c r="I1032" s="7">
        <v>6322.7917399999997</v>
      </c>
      <c r="J1032" s="7">
        <v>6.93</v>
      </c>
      <c r="K1032" s="7">
        <v>6.93</v>
      </c>
      <c r="L1032" s="7">
        <v>7714.6612598199999</v>
      </c>
      <c r="M1032" s="7">
        <v>7714.6612598199999</v>
      </c>
    </row>
    <row r="1033" spans="1:13" x14ac:dyDescent="0.25">
      <c r="A1033" s="27" t="s">
        <v>16</v>
      </c>
      <c r="B1033" s="4" t="s">
        <v>558</v>
      </c>
      <c r="C1033" s="4" t="s">
        <v>559</v>
      </c>
      <c r="D1033" s="18" t="s">
        <v>560</v>
      </c>
      <c r="E1033" s="7">
        <v>1</v>
      </c>
      <c r="F1033" s="7">
        <v>1955.214570803</v>
      </c>
      <c r="G1033" s="7">
        <v>1955.214570803</v>
      </c>
      <c r="H1033" s="7">
        <v>4130.4693799999995</v>
      </c>
      <c r="I1033" s="7">
        <v>4130.4693799999995</v>
      </c>
      <c r="J1033" s="7">
        <v>36.700000000000003</v>
      </c>
      <c r="K1033" s="7">
        <v>36.700000000000003</v>
      </c>
      <c r="L1033" s="7">
        <v>6122.3839508029996</v>
      </c>
      <c r="M1033" s="7">
        <v>6122.3839508029996</v>
      </c>
    </row>
    <row r="1034" spans="1:13" x14ac:dyDescent="0.25">
      <c r="A1034" s="27" t="s">
        <v>16</v>
      </c>
      <c r="B1034" s="4" t="s">
        <v>561</v>
      </c>
      <c r="C1034" s="4" t="s">
        <v>561</v>
      </c>
      <c r="D1034" s="18" t="s">
        <v>562</v>
      </c>
      <c r="E1034" s="7">
        <v>1</v>
      </c>
      <c r="H1034" s="7">
        <v>2399.6</v>
      </c>
      <c r="I1034" s="7">
        <v>2399.6</v>
      </c>
      <c r="L1034" s="7">
        <v>2399.6</v>
      </c>
      <c r="M1034" s="7">
        <v>2399.6</v>
      </c>
    </row>
    <row r="1035" spans="1:13" x14ac:dyDescent="0.25">
      <c r="A1035" s="27" t="s">
        <v>16</v>
      </c>
      <c r="B1035" s="4" t="s">
        <v>563</v>
      </c>
      <c r="C1035" s="4" t="s">
        <v>564</v>
      </c>
      <c r="D1035" s="18" t="s">
        <v>565</v>
      </c>
      <c r="E1035" s="7">
        <v>1</v>
      </c>
      <c r="F1035" s="7">
        <v>1510.9054529499999</v>
      </c>
      <c r="G1035" s="7">
        <v>1510.9054529499999</v>
      </c>
      <c r="H1035" s="7">
        <v>428.52445999999998</v>
      </c>
      <c r="I1035" s="7">
        <v>428.52445999999998</v>
      </c>
      <c r="J1035" s="7">
        <v>26.91</v>
      </c>
      <c r="K1035" s="7">
        <v>26.91</v>
      </c>
      <c r="L1035" s="7">
        <v>1966.3399129500001</v>
      </c>
      <c r="M1035" s="7">
        <v>1966.3399129500001</v>
      </c>
    </row>
    <row r="1036" spans="1:13" x14ac:dyDescent="0.25">
      <c r="A1036" s="27" t="s">
        <v>16</v>
      </c>
      <c r="B1036" s="4" t="s">
        <v>566</v>
      </c>
      <c r="C1036" s="4" t="s">
        <v>566</v>
      </c>
      <c r="D1036" s="18" t="s">
        <v>567</v>
      </c>
      <c r="E1036" s="7">
        <v>1</v>
      </c>
      <c r="H1036" s="7">
        <v>1881.87</v>
      </c>
      <c r="I1036" s="7">
        <v>1881.87</v>
      </c>
      <c r="L1036" s="7">
        <v>1881.87</v>
      </c>
      <c r="M1036" s="7">
        <v>1881.87</v>
      </c>
    </row>
    <row r="1037" spans="1:13" x14ac:dyDescent="0.25">
      <c r="A1037" s="27" t="s">
        <v>16</v>
      </c>
      <c r="B1037" s="4" t="s">
        <v>568</v>
      </c>
      <c r="C1037" s="4" t="s">
        <v>568</v>
      </c>
      <c r="D1037" s="18" t="s">
        <v>569</v>
      </c>
      <c r="E1037" s="7">
        <v>1</v>
      </c>
      <c r="H1037" s="7">
        <v>1394</v>
      </c>
      <c r="I1037" s="7">
        <v>1394</v>
      </c>
      <c r="L1037" s="7">
        <v>1394</v>
      </c>
      <c r="M1037" s="7">
        <v>1394</v>
      </c>
    </row>
    <row r="1038" spans="1:13" x14ac:dyDescent="0.25">
      <c r="A1038" s="27" t="s">
        <v>16</v>
      </c>
      <c r="B1038" s="4" t="s">
        <v>163</v>
      </c>
      <c r="C1038" s="4" t="s">
        <v>163</v>
      </c>
      <c r="D1038" s="18" t="s">
        <v>164</v>
      </c>
      <c r="E1038" s="7">
        <v>1</v>
      </c>
      <c r="H1038" s="7">
        <v>960.04</v>
      </c>
      <c r="I1038" s="7">
        <v>960.04</v>
      </c>
      <c r="L1038" s="7">
        <v>960.04</v>
      </c>
      <c r="M1038" s="7">
        <v>960.04</v>
      </c>
    </row>
    <row r="1039" spans="1:13" x14ac:dyDescent="0.25">
      <c r="A1039" s="27" t="s">
        <v>16</v>
      </c>
      <c r="B1039" s="4" t="s">
        <v>383</v>
      </c>
      <c r="C1039" s="4" t="s">
        <v>383</v>
      </c>
      <c r="D1039" s="18" t="s">
        <v>384</v>
      </c>
      <c r="E1039" s="7">
        <v>1</v>
      </c>
      <c r="H1039" s="7">
        <v>678</v>
      </c>
      <c r="I1039" s="7">
        <v>678</v>
      </c>
      <c r="L1039" s="7">
        <v>678</v>
      </c>
      <c r="M1039" s="7">
        <v>678</v>
      </c>
    </row>
    <row r="1040" spans="1:13" x14ac:dyDescent="0.25">
      <c r="A1040" s="27" t="s">
        <v>16</v>
      </c>
      <c r="B1040" s="4" t="s">
        <v>468</v>
      </c>
      <c r="C1040" s="4" t="s">
        <v>468</v>
      </c>
      <c r="D1040" s="18" t="s">
        <v>469</v>
      </c>
      <c r="E1040" s="7">
        <v>3</v>
      </c>
      <c r="H1040" s="7">
        <v>576.5</v>
      </c>
      <c r="I1040" s="7">
        <v>1729.5</v>
      </c>
      <c r="L1040" s="7">
        <v>576.5</v>
      </c>
      <c r="M1040" s="7">
        <v>1729.5</v>
      </c>
    </row>
    <row r="1041" spans="1:13" x14ac:dyDescent="0.25">
      <c r="A1041" s="27" t="s">
        <v>16</v>
      </c>
      <c r="B1041" s="4" t="s">
        <v>608</v>
      </c>
      <c r="C1041" s="4" t="s">
        <v>608</v>
      </c>
      <c r="D1041" s="18" t="s">
        <v>609</v>
      </c>
      <c r="E1041" s="7">
        <v>1</v>
      </c>
      <c r="H1041" s="7">
        <v>0</v>
      </c>
      <c r="I1041" s="7">
        <v>0</v>
      </c>
      <c r="L1041" s="7">
        <v>500</v>
      </c>
      <c r="M1041" s="7">
        <f>Таблица3[[#This Row],[Цена изд]]*Таблица3[[#This Row],[к-во]]</f>
        <v>500</v>
      </c>
    </row>
    <row r="1042" spans="1:13" x14ac:dyDescent="0.25">
      <c r="A1042" s="27" t="s">
        <v>16</v>
      </c>
      <c r="B1042" s="4" t="s">
        <v>570</v>
      </c>
      <c r="C1042" s="4" t="s">
        <v>570</v>
      </c>
      <c r="D1042" s="18" t="s">
        <v>571</v>
      </c>
      <c r="E1042" s="7">
        <v>2</v>
      </c>
      <c r="H1042" s="7">
        <v>494</v>
      </c>
      <c r="I1042" s="7">
        <v>988</v>
      </c>
      <c r="L1042" s="7">
        <v>494</v>
      </c>
      <c r="M1042" s="7">
        <v>988</v>
      </c>
    </row>
    <row r="1043" spans="1:13" x14ac:dyDescent="0.25">
      <c r="A1043" s="27" t="s">
        <v>16</v>
      </c>
      <c r="B1043" s="4" t="s">
        <v>614</v>
      </c>
      <c r="C1043" s="4" t="s">
        <v>614</v>
      </c>
      <c r="D1043" s="18" t="s">
        <v>615</v>
      </c>
      <c r="E1043" s="7">
        <v>3</v>
      </c>
      <c r="H1043" s="7">
        <v>0</v>
      </c>
      <c r="I1043" s="7">
        <v>0</v>
      </c>
      <c r="L1043" s="7">
        <v>450</v>
      </c>
      <c r="M1043" s="7">
        <f>Таблица3[[#This Row],[Цена изд]]*Таблица3[[#This Row],[к-во]]</f>
        <v>1350</v>
      </c>
    </row>
    <row r="1044" spans="1:13" x14ac:dyDescent="0.25">
      <c r="A1044" s="27" t="s">
        <v>16</v>
      </c>
      <c r="B1044" s="4" t="s">
        <v>610</v>
      </c>
      <c r="C1044" s="4" t="s">
        <v>610</v>
      </c>
      <c r="D1044" s="18" t="s">
        <v>611</v>
      </c>
      <c r="E1044" s="7">
        <v>1</v>
      </c>
      <c r="H1044" s="7">
        <v>0</v>
      </c>
      <c r="I1044" s="7">
        <v>0</v>
      </c>
      <c r="L1044" s="7">
        <v>450</v>
      </c>
      <c r="M1044" s="7">
        <f>Таблица3[[#This Row],[Цена изд]]*Таблица3[[#This Row],[к-во]]</f>
        <v>450</v>
      </c>
    </row>
    <row r="1045" spans="1:13" x14ac:dyDescent="0.25">
      <c r="A1045" s="27" t="s">
        <v>16</v>
      </c>
      <c r="B1045" s="4" t="s">
        <v>342</v>
      </c>
      <c r="C1045" s="4" t="s">
        <v>343</v>
      </c>
      <c r="D1045" s="18" t="s">
        <v>344</v>
      </c>
      <c r="E1045" s="7">
        <v>1</v>
      </c>
      <c r="F1045" s="7">
        <v>278.79661726299997</v>
      </c>
      <c r="G1045" s="7">
        <v>278.79661726299997</v>
      </c>
      <c r="H1045" s="7">
        <v>159.54544000000001</v>
      </c>
      <c r="I1045" s="7">
        <v>159.54544000000001</v>
      </c>
      <c r="J1045" s="7">
        <v>0.41</v>
      </c>
      <c r="K1045" s="7">
        <v>0.41</v>
      </c>
      <c r="L1045" s="7">
        <v>438.75205726299998</v>
      </c>
      <c r="M1045" s="7">
        <v>438.75205726299998</v>
      </c>
    </row>
    <row r="1046" spans="1:13" x14ac:dyDescent="0.25">
      <c r="A1046" s="27" t="s">
        <v>16</v>
      </c>
      <c r="B1046" s="4" t="s">
        <v>155</v>
      </c>
      <c r="C1046" s="4" t="s">
        <v>156</v>
      </c>
      <c r="D1046" s="18" t="s">
        <v>157</v>
      </c>
      <c r="E1046" s="7">
        <v>2</v>
      </c>
      <c r="F1046" s="7">
        <v>229.430399365</v>
      </c>
      <c r="G1046" s="7">
        <v>458.86079873</v>
      </c>
      <c r="H1046" s="7">
        <v>126.85544</v>
      </c>
      <c r="I1046" s="7">
        <v>253.71088</v>
      </c>
      <c r="J1046" s="7">
        <v>0.28000000000000003</v>
      </c>
      <c r="K1046" s="7">
        <v>0.56000000000000005</v>
      </c>
      <c r="L1046" s="7">
        <v>356.56583936499999</v>
      </c>
      <c r="M1046" s="7">
        <v>713.13167872999998</v>
      </c>
    </row>
    <row r="1047" spans="1:13" x14ac:dyDescent="0.25">
      <c r="A1047" s="27" t="s">
        <v>16</v>
      </c>
      <c r="B1047" s="4" t="s">
        <v>612</v>
      </c>
      <c r="C1047" s="4" t="s">
        <v>612</v>
      </c>
      <c r="D1047" s="18" t="s">
        <v>613</v>
      </c>
      <c r="E1047" s="7">
        <v>1</v>
      </c>
      <c r="H1047" s="7">
        <v>0</v>
      </c>
      <c r="I1047" s="7">
        <v>0</v>
      </c>
      <c r="L1047" s="7">
        <v>353</v>
      </c>
      <c r="M1047" s="7">
        <f>Таблица3[[#This Row],[Цена изд]]*Таблица3[[#This Row],[к-во]]</f>
        <v>353</v>
      </c>
    </row>
    <row r="1048" spans="1:13" x14ac:dyDescent="0.25">
      <c r="A1048" s="27" t="s">
        <v>16</v>
      </c>
      <c r="B1048" s="4" t="s">
        <v>200</v>
      </c>
      <c r="C1048" s="4" t="s">
        <v>200</v>
      </c>
      <c r="D1048" s="18" t="s">
        <v>201</v>
      </c>
      <c r="E1048" s="7">
        <v>1</v>
      </c>
      <c r="H1048" s="7">
        <v>279.68</v>
      </c>
      <c r="I1048" s="7">
        <v>279.68</v>
      </c>
      <c r="L1048" s="7">
        <v>279.68</v>
      </c>
      <c r="M1048" s="7">
        <v>279.68</v>
      </c>
    </row>
    <row r="1049" spans="1:13" x14ac:dyDescent="0.25">
      <c r="A1049" s="27" t="s">
        <v>16</v>
      </c>
      <c r="B1049" s="4" t="s">
        <v>572</v>
      </c>
      <c r="C1049" s="4" t="s">
        <v>572</v>
      </c>
      <c r="D1049" s="18" t="s">
        <v>573</v>
      </c>
      <c r="E1049" s="7">
        <v>1</v>
      </c>
      <c r="H1049" s="7">
        <v>210.29</v>
      </c>
      <c r="I1049" s="7">
        <v>210.29</v>
      </c>
      <c r="L1049" s="7">
        <v>210.29</v>
      </c>
      <c r="M1049" s="7">
        <v>210.29</v>
      </c>
    </row>
    <row r="1050" spans="1:13" x14ac:dyDescent="0.25">
      <c r="A1050" s="27" t="s">
        <v>16</v>
      </c>
      <c r="B1050" s="4" t="s">
        <v>576</v>
      </c>
      <c r="C1050" s="4" t="s">
        <v>576</v>
      </c>
      <c r="D1050" s="18" t="s">
        <v>577</v>
      </c>
      <c r="E1050" s="7">
        <v>1</v>
      </c>
      <c r="H1050" s="7">
        <v>170.01</v>
      </c>
      <c r="I1050" s="7">
        <v>170.01</v>
      </c>
      <c r="L1050" s="7">
        <v>170.01</v>
      </c>
      <c r="M1050" s="7">
        <v>170.01</v>
      </c>
    </row>
    <row r="1051" spans="1:13" x14ac:dyDescent="0.25">
      <c r="A1051" s="27" t="s">
        <v>16</v>
      </c>
      <c r="B1051" s="4" t="s">
        <v>177</v>
      </c>
      <c r="C1051" s="4" t="s">
        <v>177</v>
      </c>
      <c r="D1051" s="18" t="s">
        <v>178</v>
      </c>
      <c r="E1051" s="7">
        <v>3</v>
      </c>
      <c r="H1051" s="7">
        <v>163.19999999999999</v>
      </c>
      <c r="I1051" s="7">
        <v>489.6</v>
      </c>
      <c r="L1051" s="7">
        <v>163.19999999999999</v>
      </c>
      <c r="M1051" s="7">
        <v>489.6</v>
      </c>
    </row>
    <row r="1052" spans="1:13" x14ac:dyDescent="0.25">
      <c r="A1052" s="27" t="s">
        <v>16</v>
      </c>
      <c r="B1052" s="4" t="s">
        <v>581</v>
      </c>
      <c r="C1052" s="4" t="s">
        <v>582</v>
      </c>
      <c r="D1052" s="18" t="s">
        <v>113</v>
      </c>
      <c r="E1052" s="7">
        <v>1</v>
      </c>
      <c r="F1052" s="7">
        <v>73.024234598000007</v>
      </c>
      <c r="G1052" s="7">
        <v>73.024234598000007</v>
      </c>
      <c r="H1052" s="7">
        <v>6.38</v>
      </c>
      <c r="I1052" s="7">
        <v>6.38</v>
      </c>
      <c r="J1052" s="7">
        <v>7.0000000000000007E-2</v>
      </c>
      <c r="K1052" s="7">
        <v>7.0000000000000007E-2</v>
      </c>
      <c r="L1052" s="7">
        <v>79.474234597999995</v>
      </c>
      <c r="M1052" s="7">
        <v>79.474234597999995</v>
      </c>
    </row>
    <row r="1053" spans="1:13" x14ac:dyDescent="0.25">
      <c r="A1053" s="28" t="s">
        <v>16</v>
      </c>
      <c r="B1053" s="4" t="s">
        <v>583</v>
      </c>
      <c r="C1053" s="4" t="s">
        <v>584</v>
      </c>
      <c r="D1053" s="18" t="s">
        <v>113</v>
      </c>
      <c r="E1053" s="7">
        <v>1</v>
      </c>
      <c r="F1053" s="7">
        <v>72.581734597999997</v>
      </c>
      <c r="G1053" s="7">
        <v>72.581734597999997</v>
      </c>
      <c r="H1053" s="7">
        <v>6.38</v>
      </c>
      <c r="I1053" s="7">
        <v>6.38</v>
      </c>
      <c r="J1053" s="7">
        <v>7.0000000000000007E-2</v>
      </c>
      <c r="K1053" s="7">
        <v>7.0000000000000007E-2</v>
      </c>
      <c r="L1053" s="7">
        <v>79.031734598</v>
      </c>
      <c r="M1053" s="7">
        <v>79.031734598</v>
      </c>
    </row>
    <row r="1054" spans="1:13" x14ac:dyDescent="0.25">
      <c r="A1054" s="28" t="s">
        <v>16</v>
      </c>
      <c r="B1054" s="4" t="s">
        <v>193</v>
      </c>
      <c r="C1054" s="4" t="s">
        <v>193</v>
      </c>
      <c r="D1054" s="18" t="s">
        <v>194</v>
      </c>
      <c r="E1054" s="7">
        <v>1</v>
      </c>
      <c r="H1054" s="7">
        <v>68.48</v>
      </c>
      <c r="I1054" s="7">
        <v>68.48</v>
      </c>
      <c r="L1054" s="7">
        <v>68.48</v>
      </c>
      <c r="M1054" s="7">
        <v>68.48</v>
      </c>
    </row>
    <row r="1055" spans="1:13" x14ac:dyDescent="0.25">
      <c r="A1055" s="28" t="s">
        <v>16</v>
      </c>
      <c r="B1055" s="4" t="s">
        <v>585</v>
      </c>
      <c r="C1055" s="4" t="s">
        <v>585</v>
      </c>
      <c r="D1055" s="18" t="s">
        <v>586</v>
      </c>
      <c r="E1055" s="7">
        <v>1</v>
      </c>
      <c r="H1055" s="7">
        <v>65.45</v>
      </c>
      <c r="I1055" s="7">
        <v>65.45</v>
      </c>
      <c r="L1055" s="7">
        <v>65.45</v>
      </c>
      <c r="M1055" s="7">
        <v>65.45</v>
      </c>
    </row>
    <row r="1056" spans="1:13" x14ac:dyDescent="0.25">
      <c r="A1056" s="28" t="s">
        <v>16</v>
      </c>
      <c r="B1056" s="4" t="s">
        <v>574</v>
      </c>
      <c r="C1056" s="4" t="s">
        <v>574</v>
      </c>
      <c r="D1056" s="18" t="s">
        <v>575</v>
      </c>
      <c r="E1056" s="7">
        <v>3</v>
      </c>
      <c r="H1056" s="7">
        <v>64.709999999999994</v>
      </c>
      <c r="I1056" s="7">
        <v>194.13</v>
      </c>
      <c r="L1056" s="7">
        <v>64.709999999999994</v>
      </c>
      <c r="M1056" s="7">
        <v>194.13</v>
      </c>
    </row>
    <row r="1057" spans="1:13" x14ac:dyDescent="0.25">
      <c r="A1057" s="28" t="s">
        <v>16</v>
      </c>
      <c r="B1057" s="4" t="s">
        <v>169</v>
      </c>
      <c r="C1057" s="4" t="s">
        <v>170</v>
      </c>
      <c r="D1057" s="18" t="s">
        <v>171</v>
      </c>
      <c r="E1057" s="7">
        <v>2</v>
      </c>
      <c r="F1057" s="7">
        <v>53.276640880000002</v>
      </c>
      <c r="G1057" s="7">
        <v>106.55328176</v>
      </c>
      <c r="J1057" s="7">
        <v>0.02</v>
      </c>
      <c r="K1057" s="7">
        <v>0.04</v>
      </c>
      <c r="L1057" s="7">
        <v>53.296640879999998</v>
      </c>
      <c r="M1057" s="7">
        <v>106.59328176</v>
      </c>
    </row>
    <row r="1058" spans="1:13" x14ac:dyDescent="0.25">
      <c r="A1058" s="28" t="s">
        <v>16</v>
      </c>
      <c r="B1058" s="4" t="s">
        <v>175</v>
      </c>
      <c r="C1058" s="4" t="s">
        <v>176</v>
      </c>
      <c r="D1058" s="18" t="s">
        <v>174</v>
      </c>
      <c r="E1058" s="7">
        <v>3</v>
      </c>
      <c r="F1058" s="7">
        <v>41.112504039999997</v>
      </c>
      <c r="G1058" s="7">
        <v>123.33751212</v>
      </c>
      <c r="J1058" s="7">
        <v>0.56000000000000005</v>
      </c>
      <c r="K1058" s="7">
        <v>1.68</v>
      </c>
      <c r="L1058" s="7">
        <v>41.67250404</v>
      </c>
      <c r="M1058" s="7">
        <v>125.01751212000001</v>
      </c>
    </row>
    <row r="1059" spans="1:13" x14ac:dyDescent="0.25">
      <c r="A1059" s="28" t="s">
        <v>16</v>
      </c>
      <c r="B1059" s="4" t="s">
        <v>345</v>
      </c>
      <c r="C1059" s="4" t="s">
        <v>346</v>
      </c>
      <c r="D1059" s="18" t="s">
        <v>347</v>
      </c>
      <c r="E1059" s="7">
        <v>1</v>
      </c>
      <c r="F1059" s="7">
        <v>20.653624369999999</v>
      </c>
      <c r="G1059" s="7">
        <v>20.653624369999999</v>
      </c>
      <c r="H1059" s="7">
        <v>20.695979999999999</v>
      </c>
      <c r="I1059" s="7">
        <v>20.695979999999999</v>
      </c>
      <c r="J1059" s="7">
        <v>0.27</v>
      </c>
      <c r="K1059" s="7">
        <v>0.27</v>
      </c>
      <c r="L1059" s="7">
        <v>41.619604369999998</v>
      </c>
      <c r="M1059" s="7">
        <v>41.619604369999998</v>
      </c>
    </row>
    <row r="1060" spans="1:13" x14ac:dyDescent="0.25">
      <c r="A1060" s="28" t="s">
        <v>16</v>
      </c>
      <c r="B1060" s="4" t="s">
        <v>262</v>
      </c>
      <c r="C1060" s="4" t="s">
        <v>262</v>
      </c>
      <c r="D1060" s="18" t="s">
        <v>263</v>
      </c>
      <c r="E1060" s="7">
        <v>1</v>
      </c>
      <c r="H1060" s="7">
        <v>34.72</v>
      </c>
      <c r="I1060" s="7">
        <v>34.72</v>
      </c>
      <c r="L1060" s="7">
        <v>34.72</v>
      </c>
      <c r="M1060" s="7">
        <v>34.72</v>
      </c>
    </row>
    <row r="1061" spans="1:13" x14ac:dyDescent="0.25">
      <c r="A1061" s="28" t="s">
        <v>16</v>
      </c>
      <c r="B1061" s="4" t="s">
        <v>474</v>
      </c>
      <c r="C1061" s="4" t="s">
        <v>474</v>
      </c>
      <c r="D1061" s="18" t="s">
        <v>475</v>
      </c>
      <c r="E1061" s="7">
        <v>7</v>
      </c>
      <c r="H1061" s="7">
        <v>32.159999999999997</v>
      </c>
      <c r="I1061" s="7">
        <v>225.12</v>
      </c>
      <c r="L1061" s="7">
        <v>32.159999999999997</v>
      </c>
      <c r="M1061" s="7">
        <v>225.12</v>
      </c>
    </row>
    <row r="1062" spans="1:13" x14ac:dyDescent="0.25">
      <c r="A1062" s="28" t="s">
        <v>16</v>
      </c>
      <c r="B1062" s="4" t="s">
        <v>147</v>
      </c>
      <c r="C1062" s="4" t="s">
        <v>148</v>
      </c>
      <c r="D1062" s="18" t="s">
        <v>103</v>
      </c>
      <c r="E1062" s="7">
        <v>3</v>
      </c>
      <c r="F1062" s="7">
        <v>22.524950563000001</v>
      </c>
      <c r="G1062" s="7">
        <v>67.574851688999999</v>
      </c>
      <c r="H1062" s="7">
        <v>8.6941299999999995</v>
      </c>
      <c r="I1062" s="7">
        <v>26.08239</v>
      </c>
      <c r="J1062" s="7">
        <v>0.22</v>
      </c>
      <c r="K1062" s="7">
        <v>0.66</v>
      </c>
      <c r="L1062" s="7">
        <v>31.439080563000001</v>
      </c>
      <c r="M1062" s="7">
        <v>94.317241688999999</v>
      </c>
    </row>
    <row r="1063" spans="1:13" x14ac:dyDescent="0.25">
      <c r="A1063" s="28" t="s">
        <v>16</v>
      </c>
      <c r="B1063" s="4" t="s">
        <v>591</v>
      </c>
      <c r="C1063" s="4" t="s">
        <v>591</v>
      </c>
      <c r="D1063" s="18" t="s">
        <v>592</v>
      </c>
      <c r="E1063" s="7">
        <v>1</v>
      </c>
      <c r="H1063" s="7">
        <v>30.12</v>
      </c>
      <c r="I1063" s="7">
        <v>30.12</v>
      </c>
      <c r="L1063" s="7">
        <v>30.12</v>
      </c>
      <c r="M1063" s="7">
        <v>30.12</v>
      </c>
    </row>
    <row r="1064" spans="1:13" x14ac:dyDescent="0.25">
      <c r="A1064" s="28" t="s">
        <v>16</v>
      </c>
      <c r="B1064" s="4" t="s">
        <v>256</v>
      </c>
      <c r="C1064" s="4" t="s">
        <v>256</v>
      </c>
      <c r="D1064" s="18" t="s">
        <v>257</v>
      </c>
      <c r="E1064" s="7">
        <v>1</v>
      </c>
      <c r="H1064" s="7">
        <v>29.95</v>
      </c>
      <c r="I1064" s="7">
        <v>29.95</v>
      </c>
      <c r="L1064" s="7">
        <v>29.95</v>
      </c>
      <c r="M1064" s="7">
        <v>29.95</v>
      </c>
    </row>
    <row r="1065" spans="1:13" x14ac:dyDescent="0.25">
      <c r="A1065" s="28" t="s">
        <v>16</v>
      </c>
      <c r="B1065" s="4" t="s">
        <v>578</v>
      </c>
      <c r="C1065" s="4" t="s">
        <v>579</v>
      </c>
      <c r="D1065" s="18" t="s">
        <v>580</v>
      </c>
      <c r="E1065" s="7">
        <v>3</v>
      </c>
      <c r="F1065" s="7">
        <v>15.647371937999999</v>
      </c>
      <c r="G1065" s="7">
        <v>46.942115813999997</v>
      </c>
      <c r="H1065" s="7">
        <v>13.53</v>
      </c>
      <c r="I1065" s="7">
        <v>40.590000000000003</v>
      </c>
      <c r="J1065" s="7">
        <v>0.4</v>
      </c>
      <c r="K1065" s="7">
        <v>1.2</v>
      </c>
      <c r="L1065" s="7">
        <v>29.577371937999999</v>
      </c>
      <c r="M1065" s="7">
        <v>88.732115813999997</v>
      </c>
    </row>
    <row r="1066" spans="1:13" x14ac:dyDescent="0.25">
      <c r="A1066" s="28" t="s">
        <v>16</v>
      </c>
      <c r="B1066" s="4" t="s">
        <v>296</v>
      </c>
      <c r="C1066" s="4" t="s">
        <v>296</v>
      </c>
      <c r="D1066" s="18" t="s">
        <v>297</v>
      </c>
      <c r="E1066" s="7">
        <v>9</v>
      </c>
      <c r="H1066" s="7">
        <v>27.85</v>
      </c>
      <c r="I1066" s="7">
        <v>250.65</v>
      </c>
      <c r="L1066" s="7">
        <v>27.85</v>
      </c>
      <c r="M1066" s="7">
        <v>250.65</v>
      </c>
    </row>
    <row r="1067" spans="1:13" x14ac:dyDescent="0.25">
      <c r="A1067" s="28" t="s">
        <v>16</v>
      </c>
      <c r="B1067" s="4" t="s">
        <v>202</v>
      </c>
      <c r="C1067" s="4" t="s">
        <v>202</v>
      </c>
      <c r="D1067" s="18" t="s">
        <v>203</v>
      </c>
      <c r="E1067" s="7">
        <v>2</v>
      </c>
      <c r="H1067" s="7">
        <v>27.42</v>
      </c>
      <c r="I1067" s="7">
        <v>54.84</v>
      </c>
      <c r="L1067" s="7">
        <v>27.42</v>
      </c>
      <c r="M1067" s="7">
        <v>54.84</v>
      </c>
    </row>
    <row r="1068" spans="1:13" x14ac:dyDescent="0.25">
      <c r="A1068" s="28" t="s">
        <v>16</v>
      </c>
      <c r="B1068" s="4" t="s">
        <v>587</v>
      </c>
      <c r="C1068" s="4" t="s">
        <v>587</v>
      </c>
      <c r="D1068" s="18" t="s">
        <v>588</v>
      </c>
      <c r="E1068" s="7">
        <v>2</v>
      </c>
      <c r="H1068" s="7">
        <v>24.5</v>
      </c>
      <c r="I1068" s="7">
        <v>49</v>
      </c>
      <c r="L1068" s="7">
        <v>24.5</v>
      </c>
      <c r="M1068" s="7">
        <v>49</v>
      </c>
    </row>
    <row r="1069" spans="1:13" x14ac:dyDescent="0.25">
      <c r="A1069" s="28" t="s">
        <v>16</v>
      </c>
      <c r="B1069" s="4" t="s">
        <v>490</v>
      </c>
      <c r="C1069" s="4" t="s">
        <v>490</v>
      </c>
      <c r="D1069" s="18" t="s">
        <v>491</v>
      </c>
      <c r="E1069" s="7">
        <v>3</v>
      </c>
      <c r="H1069" s="7">
        <v>23.26</v>
      </c>
      <c r="I1069" s="7">
        <v>69.78</v>
      </c>
      <c r="L1069" s="7">
        <v>23.26</v>
      </c>
      <c r="M1069" s="7">
        <v>69.78</v>
      </c>
    </row>
    <row r="1070" spans="1:13" x14ac:dyDescent="0.25">
      <c r="A1070" s="28" t="s">
        <v>16</v>
      </c>
      <c r="B1070" s="4" t="s">
        <v>226</v>
      </c>
      <c r="C1070" s="4" t="s">
        <v>226</v>
      </c>
      <c r="D1070" s="18" t="s">
        <v>227</v>
      </c>
      <c r="E1070" s="7">
        <v>2</v>
      </c>
      <c r="H1070" s="7">
        <v>23.12</v>
      </c>
      <c r="I1070" s="7">
        <v>46.24</v>
      </c>
      <c r="L1070" s="7">
        <v>23.12</v>
      </c>
      <c r="M1070" s="7">
        <v>46.24</v>
      </c>
    </row>
    <row r="1071" spans="1:13" x14ac:dyDescent="0.25">
      <c r="A1071" s="28" t="s">
        <v>16</v>
      </c>
      <c r="B1071" s="4" t="s">
        <v>179</v>
      </c>
      <c r="C1071" s="4" t="s">
        <v>179</v>
      </c>
      <c r="D1071" s="18" t="s">
        <v>180</v>
      </c>
      <c r="E1071" s="7">
        <v>9</v>
      </c>
      <c r="H1071" s="7">
        <v>22.6</v>
      </c>
      <c r="I1071" s="7">
        <v>203.4</v>
      </c>
      <c r="L1071" s="7">
        <v>22.6</v>
      </c>
      <c r="M1071" s="7">
        <v>203.4</v>
      </c>
    </row>
    <row r="1072" spans="1:13" x14ac:dyDescent="0.25">
      <c r="A1072" s="28" t="s">
        <v>16</v>
      </c>
      <c r="B1072" s="4" t="s">
        <v>270</v>
      </c>
      <c r="C1072" s="4" t="s">
        <v>270</v>
      </c>
      <c r="D1072" s="18" t="s">
        <v>271</v>
      </c>
      <c r="E1072" s="7">
        <v>1</v>
      </c>
      <c r="H1072" s="7">
        <v>21.52</v>
      </c>
      <c r="I1072" s="7">
        <v>21.52</v>
      </c>
      <c r="L1072" s="7">
        <v>21.52</v>
      </c>
      <c r="M1072" s="7">
        <v>21.52</v>
      </c>
    </row>
    <row r="1073" spans="1:13" x14ac:dyDescent="0.25">
      <c r="A1073" s="28" t="s">
        <v>16</v>
      </c>
      <c r="B1073" s="4" t="s">
        <v>593</v>
      </c>
      <c r="C1073" s="4" t="s">
        <v>594</v>
      </c>
      <c r="D1073" s="18" t="s">
        <v>113</v>
      </c>
      <c r="E1073" s="7">
        <v>1</v>
      </c>
      <c r="F1073" s="7">
        <v>17.077508999999999</v>
      </c>
      <c r="G1073" s="7">
        <v>17.077508999999999</v>
      </c>
      <c r="H1073" s="7">
        <v>2.9</v>
      </c>
      <c r="I1073" s="7">
        <v>2.9</v>
      </c>
      <c r="L1073" s="7">
        <v>19.977509000000001</v>
      </c>
      <c r="M1073" s="7">
        <v>19.977509000000001</v>
      </c>
    </row>
    <row r="1074" spans="1:13" x14ac:dyDescent="0.25">
      <c r="A1074" s="28" t="s">
        <v>16</v>
      </c>
      <c r="B1074" s="4" t="s">
        <v>595</v>
      </c>
      <c r="C1074" s="4" t="s">
        <v>596</v>
      </c>
      <c r="D1074" s="18" t="s">
        <v>113</v>
      </c>
      <c r="E1074" s="7">
        <v>1</v>
      </c>
      <c r="F1074" s="7">
        <v>17.077508999999999</v>
      </c>
      <c r="G1074" s="7">
        <v>17.077508999999999</v>
      </c>
      <c r="H1074" s="7">
        <v>2.9</v>
      </c>
      <c r="I1074" s="7">
        <v>2.9</v>
      </c>
      <c r="L1074" s="7">
        <v>19.977509000000001</v>
      </c>
      <c r="M1074" s="7">
        <v>19.977509000000001</v>
      </c>
    </row>
    <row r="1075" spans="1:13" x14ac:dyDescent="0.25">
      <c r="A1075" s="28" t="s">
        <v>16</v>
      </c>
      <c r="B1075" s="4" t="s">
        <v>589</v>
      </c>
      <c r="C1075" s="4" t="s">
        <v>589</v>
      </c>
      <c r="D1075" s="18" t="s">
        <v>590</v>
      </c>
      <c r="E1075" s="7">
        <v>2</v>
      </c>
      <c r="H1075" s="7">
        <v>19.95</v>
      </c>
      <c r="I1075" s="7">
        <v>39.9</v>
      </c>
      <c r="L1075" s="7">
        <v>19.95</v>
      </c>
      <c r="M1075" s="7">
        <v>39.9</v>
      </c>
    </row>
    <row r="1076" spans="1:13" x14ac:dyDescent="0.25">
      <c r="A1076" s="28" t="s">
        <v>16</v>
      </c>
      <c r="B1076" s="4" t="s">
        <v>230</v>
      </c>
      <c r="C1076" s="4" t="s">
        <v>230</v>
      </c>
      <c r="D1076" s="18" t="s">
        <v>231</v>
      </c>
      <c r="E1076" s="7">
        <v>2</v>
      </c>
      <c r="H1076" s="7">
        <v>19.5</v>
      </c>
      <c r="I1076" s="7">
        <v>39</v>
      </c>
      <c r="L1076" s="7">
        <v>19.5</v>
      </c>
      <c r="M1076" s="7">
        <v>39</v>
      </c>
    </row>
    <row r="1077" spans="1:13" x14ac:dyDescent="0.25">
      <c r="A1077" s="28" t="s">
        <v>16</v>
      </c>
      <c r="B1077" s="4" t="s">
        <v>351</v>
      </c>
      <c r="C1077" s="4" t="s">
        <v>351</v>
      </c>
      <c r="D1077" s="18" t="s">
        <v>352</v>
      </c>
      <c r="E1077" s="7">
        <v>1</v>
      </c>
      <c r="H1077" s="7">
        <v>18.72</v>
      </c>
      <c r="I1077" s="7">
        <v>18.72</v>
      </c>
      <c r="L1077" s="7">
        <v>18.72</v>
      </c>
      <c r="M1077" s="7">
        <v>18.72</v>
      </c>
    </row>
    <row r="1078" spans="1:13" x14ac:dyDescent="0.25">
      <c r="A1078" s="28" t="s">
        <v>16</v>
      </c>
      <c r="B1078" s="4" t="s">
        <v>158</v>
      </c>
      <c r="C1078" s="4" t="s">
        <v>159</v>
      </c>
      <c r="D1078" s="18" t="s">
        <v>160</v>
      </c>
      <c r="E1078" s="7">
        <v>2</v>
      </c>
      <c r="F1078" s="7">
        <v>14.588698083000001</v>
      </c>
      <c r="G1078" s="7">
        <v>29.177396166000001</v>
      </c>
      <c r="H1078" s="7">
        <v>1.94598</v>
      </c>
      <c r="I1078" s="7">
        <v>3.8919600000000001</v>
      </c>
      <c r="J1078" s="7">
        <v>0.24</v>
      </c>
      <c r="K1078" s="7">
        <v>0.48</v>
      </c>
      <c r="L1078" s="7">
        <v>16.774678083000001</v>
      </c>
      <c r="M1078" s="7">
        <v>33.549356166000003</v>
      </c>
    </row>
    <row r="1079" spans="1:13" x14ac:dyDescent="0.25">
      <c r="A1079" s="28" t="s">
        <v>16</v>
      </c>
      <c r="B1079" s="4" t="s">
        <v>597</v>
      </c>
      <c r="C1079" s="4" t="s">
        <v>597</v>
      </c>
      <c r="D1079" s="18" t="s">
        <v>598</v>
      </c>
      <c r="E1079" s="7">
        <v>1</v>
      </c>
      <c r="H1079" s="7">
        <v>14</v>
      </c>
      <c r="I1079" s="7">
        <v>14</v>
      </c>
      <c r="L1079" s="7">
        <v>14</v>
      </c>
      <c r="M1079" s="7">
        <v>14</v>
      </c>
    </row>
    <row r="1080" spans="1:13" x14ac:dyDescent="0.25">
      <c r="A1080" s="28" t="s">
        <v>16</v>
      </c>
      <c r="B1080" s="4" t="s">
        <v>220</v>
      </c>
      <c r="C1080" s="4" t="s">
        <v>220</v>
      </c>
      <c r="D1080" s="18" t="s">
        <v>221</v>
      </c>
      <c r="E1080" s="7">
        <v>2</v>
      </c>
      <c r="H1080" s="7">
        <v>13.89</v>
      </c>
      <c r="I1080" s="7">
        <v>27.78</v>
      </c>
      <c r="L1080" s="7">
        <v>13.89</v>
      </c>
      <c r="M1080" s="7">
        <v>27.78</v>
      </c>
    </row>
    <row r="1081" spans="1:13" x14ac:dyDescent="0.25">
      <c r="A1081" s="28" t="s">
        <v>16</v>
      </c>
      <c r="B1081" s="4" t="s">
        <v>599</v>
      </c>
      <c r="C1081" s="4" t="s">
        <v>600</v>
      </c>
      <c r="D1081" s="18" t="s">
        <v>601</v>
      </c>
      <c r="E1081" s="7">
        <v>1</v>
      </c>
      <c r="F1081" s="7">
        <v>13.231197018</v>
      </c>
      <c r="G1081" s="7">
        <v>13.231197018</v>
      </c>
      <c r="J1081" s="7">
        <v>0.02</v>
      </c>
      <c r="K1081" s="7">
        <v>0.02</v>
      </c>
      <c r="L1081" s="7">
        <v>13.251197017999999</v>
      </c>
      <c r="M1081" s="7">
        <v>13.251197017999999</v>
      </c>
    </row>
    <row r="1082" spans="1:13" x14ac:dyDescent="0.25">
      <c r="A1082" s="28" t="s">
        <v>16</v>
      </c>
      <c r="B1082" s="4" t="s">
        <v>430</v>
      </c>
      <c r="C1082" s="4" t="s">
        <v>430</v>
      </c>
      <c r="D1082" s="18" t="s">
        <v>431</v>
      </c>
      <c r="E1082" s="7">
        <v>2</v>
      </c>
      <c r="H1082" s="7">
        <v>11.96</v>
      </c>
      <c r="I1082" s="7">
        <v>23.92</v>
      </c>
      <c r="L1082" s="7">
        <v>11.96</v>
      </c>
      <c r="M1082" s="7">
        <v>23.92</v>
      </c>
    </row>
    <row r="1083" spans="1:13" x14ac:dyDescent="0.25">
      <c r="A1083" s="28" t="s">
        <v>16</v>
      </c>
      <c r="B1083" s="4" t="s">
        <v>218</v>
      </c>
      <c r="C1083" s="4" t="s">
        <v>218</v>
      </c>
      <c r="D1083" s="18" t="s">
        <v>219</v>
      </c>
      <c r="E1083" s="7">
        <v>2</v>
      </c>
      <c r="H1083" s="7">
        <v>11.54</v>
      </c>
      <c r="I1083" s="7">
        <v>23.08</v>
      </c>
      <c r="L1083" s="7">
        <v>11.54</v>
      </c>
      <c r="M1083" s="7">
        <v>23.08</v>
      </c>
    </row>
    <row r="1084" spans="1:13" x14ac:dyDescent="0.25">
      <c r="A1084" s="28" t="s">
        <v>16</v>
      </c>
      <c r="B1084" s="4" t="s">
        <v>204</v>
      </c>
      <c r="C1084" s="4" t="s">
        <v>204</v>
      </c>
      <c r="D1084" s="18" t="s">
        <v>205</v>
      </c>
      <c r="E1084" s="7">
        <v>2</v>
      </c>
      <c r="H1084" s="7">
        <v>10.82</v>
      </c>
      <c r="I1084" s="7">
        <v>21.64</v>
      </c>
      <c r="L1084" s="7">
        <v>10.82</v>
      </c>
      <c r="M1084" s="7">
        <v>21.64</v>
      </c>
    </row>
    <row r="1085" spans="1:13" x14ac:dyDescent="0.25">
      <c r="A1085" s="28" t="s">
        <v>16</v>
      </c>
      <c r="B1085" s="4" t="s">
        <v>438</v>
      </c>
      <c r="C1085" s="4" t="s">
        <v>438</v>
      </c>
      <c r="D1085" s="18" t="s">
        <v>439</v>
      </c>
      <c r="E1085" s="7">
        <v>4</v>
      </c>
      <c r="H1085" s="7">
        <v>10.54</v>
      </c>
      <c r="I1085" s="7">
        <v>42.16</v>
      </c>
      <c r="L1085" s="7">
        <v>10.54</v>
      </c>
      <c r="M1085" s="7">
        <v>42.16</v>
      </c>
    </row>
    <row r="1086" spans="1:13" x14ac:dyDescent="0.25">
      <c r="A1086" s="28" t="s">
        <v>16</v>
      </c>
      <c r="B1086" s="4" t="s">
        <v>266</v>
      </c>
      <c r="C1086" s="4" t="s">
        <v>266</v>
      </c>
      <c r="D1086" s="18" t="s">
        <v>267</v>
      </c>
      <c r="E1086" s="7">
        <v>3</v>
      </c>
      <c r="H1086" s="7">
        <v>9.73</v>
      </c>
      <c r="I1086" s="7">
        <v>29.19</v>
      </c>
      <c r="L1086" s="7">
        <v>9.73</v>
      </c>
      <c r="M1086" s="7">
        <v>29.19</v>
      </c>
    </row>
    <row r="1087" spans="1:13" x14ac:dyDescent="0.25">
      <c r="A1087" s="28" t="s">
        <v>16</v>
      </c>
      <c r="B1087" s="4" t="s">
        <v>228</v>
      </c>
      <c r="C1087" s="4" t="s">
        <v>228</v>
      </c>
      <c r="D1087" s="18" t="s">
        <v>229</v>
      </c>
      <c r="E1087" s="7">
        <v>2</v>
      </c>
      <c r="H1087" s="7">
        <v>8.26</v>
      </c>
      <c r="I1087" s="7">
        <v>16.52</v>
      </c>
      <c r="L1087" s="7">
        <v>8.26</v>
      </c>
      <c r="M1087" s="7">
        <v>16.52</v>
      </c>
    </row>
    <row r="1088" spans="1:13" x14ac:dyDescent="0.25">
      <c r="A1088" s="28" t="s">
        <v>16</v>
      </c>
      <c r="B1088" s="4" t="s">
        <v>208</v>
      </c>
      <c r="C1088" s="4" t="s">
        <v>208</v>
      </c>
      <c r="D1088" s="18" t="s">
        <v>209</v>
      </c>
      <c r="E1088" s="7">
        <v>3</v>
      </c>
      <c r="H1088" s="7">
        <v>6.86</v>
      </c>
      <c r="I1088" s="7">
        <v>20.58</v>
      </c>
      <c r="L1088" s="7">
        <v>6.86</v>
      </c>
      <c r="M1088" s="7">
        <v>20.58</v>
      </c>
    </row>
    <row r="1089" spans="1:13" x14ac:dyDescent="0.25">
      <c r="A1089" s="28" t="s">
        <v>16</v>
      </c>
      <c r="B1089" s="4" t="s">
        <v>208</v>
      </c>
      <c r="C1089" s="4" t="s">
        <v>208</v>
      </c>
      <c r="D1089" s="18" t="s">
        <v>209</v>
      </c>
      <c r="E1089" s="7">
        <v>2</v>
      </c>
      <c r="H1089" s="7">
        <v>6.86</v>
      </c>
      <c r="I1089" s="7">
        <v>13.72</v>
      </c>
      <c r="L1089" s="7">
        <v>6.86</v>
      </c>
      <c r="M1089" s="7">
        <v>13.72</v>
      </c>
    </row>
    <row r="1090" spans="1:13" x14ac:dyDescent="0.25">
      <c r="A1090" s="28" t="s">
        <v>16</v>
      </c>
      <c r="B1090" s="4" t="s">
        <v>212</v>
      </c>
      <c r="C1090" s="4" t="s">
        <v>212</v>
      </c>
      <c r="D1090" s="18" t="s">
        <v>213</v>
      </c>
      <c r="E1090" s="7">
        <v>4</v>
      </c>
      <c r="H1090" s="7">
        <v>6.85</v>
      </c>
      <c r="I1090" s="7">
        <v>27.4</v>
      </c>
      <c r="L1090" s="7">
        <v>6.85</v>
      </c>
      <c r="M1090" s="7">
        <v>27.4</v>
      </c>
    </row>
    <row r="1091" spans="1:13" x14ac:dyDescent="0.25">
      <c r="A1091" s="28" t="s">
        <v>16</v>
      </c>
      <c r="B1091" s="4" t="s">
        <v>210</v>
      </c>
      <c r="C1091" s="4" t="s">
        <v>210</v>
      </c>
      <c r="D1091" s="18" t="s">
        <v>211</v>
      </c>
      <c r="E1091" s="7">
        <v>4</v>
      </c>
      <c r="H1091" s="7">
        <v>6.78</v>
      </c>
      <c r="I1091" s="7">
        <v>27.12</v>
      </c>
      <c r="L1091" s="7">
        <v>6.78</v>
      </c>
      <c r="M1091" s="7">
        <v>27.12</v>
      </c>
    </row>
    <row r="1092" spans="1:13" x14ac:dyDescent="0.25">
      <c r="A1092" s="28" t="s">
        <v>16</v>
      </c>
      <c r="B1092" s="4" t="s">
        <v>210</v>
      </c>
      <c r="C1092" s="4" t="s">
        <v>210</v>
      </c>
      <c r="D1092" s="18" t="s">
        <v>211</v>
      </c>
      <c r="E1092" s="7">
        <v>3</v>
      </c>
      <c r="H1092" s="7">
        <v>6.78</v>
      </c>
      <c r="I1092" s="7">
        <v>20.34</v>
      </c>
      <c r="L1092" s="7">
        <v>6.78</v>
      </c>
      <c r="M1092" s="7">
        <v>20.34</v>
      </c>
    </row>
    <row r="1093" spans="1:13" x14ac:dyDescent="0.25">
      <c r="A1093" s="28" t="s">
        <v>16</v>
      </c>
      <c r="B1093" s="4" t="s">
        <v>264</v>
      </c>
      <c r="C1093" s="4" t="s">
        <v>264</v>
      </c>
      <c r="D1093" s="18" t="s">
        <v>265</v>
      </c>
      <c r="E1093" s="7">
        <v>3</v>
      </c>
      <c r="H1093" s="7">
        <v>6.71</v>
      </c>
      <c r="I1093" s="7">
        <v>20.13</v>
      </c>
      <c r="L1093" s="7">
        <v>6.71</v>
      </c>
      <c r="M1093" s="7">
        <v>20.13</v>
      </c>
    </row>
    <row r="1094" spans="1:13" x14ac:dyDescent="0.25">
      <c r="A1094" s="28" t="s">
        <v>16</v>
      </c>
      <c r="B1094" s="4" t="s">
        <v>602</v>
      </c>
      <c r="C1094" s="4" t="s">
        <v>602</v>
      </c>
      <c r="D1094" s="18" t="s">
        <v>603</v>
      </c>
      <c r="E1094" s="7">
        <v>2</v>
      </c>
      <c r="H1094" s="7">
        <v>5.66</v>
      </c>
      <c r="I1094" s="7">
        <v>11.32</v>
      </c>
      <c r="L1094" s="7">
        <v>5.66</v>
      </c>
      <c r="M1094" s="7">
        <v>11.32</v>
      </c>
    </row>
    <row r="1095" spans="1:13" x14ac:dyDescent="0.25">
      <c r="A1095" s="28" t="s">
        <v>16</v>
      </c>
      <c r="B1095" s="4" t="s">
        <v>285</v>
      </c>
      <c r="C1095" s="4" t="s">
        <v>285</v>
      </c>
      <c r="D1095" s="18" t="s">
        <v>286</v>
      </c>
      <c r="E1095" s="7">
        <v>1</v>
      </c>
      <c r="H1095" s="7">
        <v>4.84</v>
      </c>
      <c r="I1095" s="7">
        <v>4.84</v>
      </c>
      <c r="L1095" s="7">
        <v>4.84</v>
      </c>
      <c r="M1095" s="7">
        <v>4.84</v>
      </c>
    </row>
    <row r="1096" spans="1:13" x14ac:dyDescent="0.25">
      <c r="A1096" s="28" t="s">
        <v>16</v>
      </c>
      <c r="B1096" s="4" t="s">
        <v>282</v>
      </c>
      <c r="C1096" s="4" t="s">
        <v>283</v>
      </c>
      <c r="D1096" s="18" t="s">
        <v>284</v>
      </c>
      <c r="E1096" s="7">
        <v>2</v>
      </c>
      <c r="F1096" s="7">
        <v>2.3830776130000002</v>
      </c>
      <c r="G1096" s="7">
        <v>4.7661552260000004</v>
      </c>
      <c r="J1096" s="7">
        <v>2.3199999999999998</v>
      </c>
      <c r="K1096" s="7">
        <v>4.6399999999999997</v>
      </c>
      <c r="L1096" s="7">
        <v>4.7030776129999996</v>
      </c>
      <c r="M1096" s="7">
        <v>9.4061552259999992</v>
      </c>
    </row>
    <row r="1097" spans="1:13" x14ac:dyDescent="0.25">
      <c r="A1097" s="28" t="s">
        <v>16</v>
      </c>
      <c r="B1097" s="4" t="s">
        <v>214</v>
      </c>
      <c r="C1097" s="4" t="s">
        <v>214</v>
      </c>
      <c r="D1097" s="18" t="s">
        <v>215</v>
      </c>
      <c r="E1097" s="7">
        <v>23</v>
      </c>
      <c r="H1097" s="7">
        <v>4.53</v>
      </c>
      <c r="I1097" s="7">
        <v>104.19</v>
      </c>
      <c r="L1097" s="7">
        <v>4.53</v>
      </c>
      <c r="M1097" s="7">
        <v>104.19</v>
      </c>
    </row>
    <row r="1098" spans="1:13" x14ac:dyDescent="0.25">
      <c r="A1098" s="28" t="s">
        <v>16</v>
      </c>
      <c r="B1098" s="4" t="s">
        <v>216</v>
      </c>
      <c r="C1098" s="4" t="s">
        <v>216</v>
      </c>
      <c r="D1098" s="18" t="s">
        <v>217</v>
      </c>
      <c r="E1098" s="7">
        <v>2</v>
      </c>
      <c r="H1098" s="7">
        <v>4.2300000000000004</v>
      </c>
      <c r="I1098" s="7">
        <v>8.4600000000000009</v>
      </c>
      <c r="L1098" s="7">
        <v>4.2300000000000004</v>
      </c>
      <c r="M1098" s="7">
        <v>8.4600000000000009</v>
      </c>
    </row>
    <row r="1099" spans="1:13" x14ac:dyDescent="0.25">
      <c r="A1099" s="28" t="s">
        <v>16</v>
      </c>
      <c r="B1099" s="4" t="s">
        <v>258</v>
      </c>
      <c r="C1099" s="4" t="s">
        <v>258</v>
      </c>
      <c r="D1099" s="18" t="s">
        <v>259</v>
      </c>
      <c r="E1099" s="7">
        <v>2</v>
      </c>
      <c r="H1099" s="7">
        <v>4.1100000000000003</v>
      </c>
      <c r="I1099" s="7">
        <v>8.2200000000000006</v>
      </c>
      <c r="L1099" s="7">
        <v>4.1100000000000003</v>
      </c>
      <c r="M1099" s="7">
        <v>8.2200000000000006</v>
      </c>
    </row>
    <row r="1100" spans="1:13" x14ac:dyDescent="0.25">
      <c r="A1100" s="28" t="s">
        <v>16</v>
      </c>
      <c r="B1100" s="4" t="s">
        <v>268</v>
      </c>
      <c r="C1100" s="4" t="s">
        <v>268</v>
      </c>
      <c r="D1100" s="18" t="s">
        <v>269</v>
      </c>
      <c r="E1100" s="7">
        <v>6</v>
      </c>
      <c r="H1100" s="7">
        <v>4.08</v>
      </c>
      <c r="I1100" s="7">
        <v>24.48</v>
      </c>
      <c r="L1100" s="7">
        <v>4.08</v>
      </c>
      <c r="M1100" s="7">
        <v>24.48</v>
      </c>
    </row>
    <row r="1101" spans="1:13" x14ac:dyDescent="0.25">
      <c r="A1101" s="28" t="s">
        <v>16</v>
      </c>
      <c r="B1101" s="4" t="s">
        <v>206</v>
      </c>
      <c r="C1101" s="4" t="s">
        <v>206</v>
      </c>
      <c r="D1101" s="18" t="s">
        <v>207</v>
      </c>
      <c r="E1101" s="7">
        <v>4</v>
      </c>
      <c r="H1101" s="7">
        <v>3.67</v>
      </c>
      <c r="I1101" s="7">
        <v>14.68</v>
      </c>
      <c r="L1101" s="7">
        <v>3.67</v>
      </c>
      <c r="M1101" s="7">
        <v>14.68</v>
      </c>
    </row>
    <row r="1102" spans="1:13" x14ac:dyDescent="0.25">
      <c r="A1102" s="28" t="s">
        <v>16</v>
      </c>
      <c r="B1102" s="4" t="s">
        <v>206</v>
      </c>
      <c r="C1102" s="4" t="s">
        <v>206</v>
      </c>
      <c r="D1102" s="18" t="s">
        <v>207</v>
      </c>
      <c r="E1102" s="7">
        <v>4</v>
      </c>
      <c r="H1102" s="7">
        <v>3.67</v>
      </c>
      <c r="I1102" s="7">
        <v>14.68</v>
      </c>
      <c r="L1102" s="7">
        <v>3.67</v>
      </c>
      <c r="M1102" s="7">
        <v>14.68</v>
      </c>
    </row>
    <row r="1103" spans="1:13" x14ac:dyDescent="0.25">
      <c r="A1103" s="28" t="s">
        <v>16</v>
      </c>
      <c r="B1103" s="4" t="s">
        <v>232</v>
      </c>
      <c r="C1103" s="4" t="s">
        <v>232</v>
      </c>
      <c r="D1103" s="18" t="s">
        <v>233</v>
      </c>
      <c r="E1103" s="7">
        <v>2</v>
      </c>
      <c r="H1103" s="7">
        <v>3.62</v>
      </c>
      <c r="I1103" s="7">
        <v>7.24</v>
      </c>
      <c r="L1103" s="7">
        <v>3.62</v>
      </c>
      <c r="M1103" s="7">
        <v>7.24</v>
      </c>
    </row>
    <row r="1104" spans="1:13" x14ac:dyDescent="0.25">
      <c r="A1104" s="28" t="s">
        <v>16</v>
      </c>
      <c r="B1104" s="4" t="s">
        <v>274</v>
      </c>
      <c r="C1104" s="4" t="s">
        <v>274</v>
      </c>
      <c r="D1104" s="18" t="s">
        <v>275</v>
      </c>
      <c r="E1104" s="7">
        <v>10</v>
      </c>
      <c r="H1104" s="7">
        <v>3.61</v>
      </c>
      <c r="I1104" s="7">
        <v>36.1</v>
      </c>
      <c r="L1104" s="7">
        <v>3.61</v>
      </c>
      <c r="M1104" s="7">
        <v>36.1</v>
      </c>
    </row>
    <row r="1105" spans="1:13" x14ac:dyDescent="0.25">
      <c r="A1105" s="28" t="s">
        <v>16</v>
      </c>
      <c r="B1105" s="4" t="s">
        <v>272</v>
      </c>
      <c r="C1105" s="4" t="s">
        <v>272</v>
      </c>
      <c r="D1105" s="18" t="s">
        <v>273</v>
      </c>
      <c r="E1105" s="7">
        <v>1</v>
      </c>
      <c r="H1105" s="7">
        <v>3.58</v>
      </c>
      <c r="I1105" s="7">
        <v>3.58</v>
      </c>
      <c r="L1105" s="7">
        <v>3.58</v>
      </c>
      <c r="M1105" s="7">
        <v>3.58</v>
      </c>
    </row>
    <row r="1106" spans="1:13" x14ac:dyDescent="0.25">
      <c r="A1106" s="28" t="s">
        <v>16</v>
      </c>
      <c r="B1106" s="4" t="s">
        <v>432</v>
      </c>
      <c r="C1106" s="4" t="s">
        <v>432</v>
      </c>
      <c r="D1106" s="18" t="s">
        <v>433</v>
      </c>
      <c r="E1106" s="7">
        <v>190</v>
      </c>
      <c r="H1106" s="7">
        <v>3.45</v>
      </c>
      <c r="I1106" s="7">
        <v>655.5</v>
      </c>
      <c r="L1106" s="7">
        <v>3.45</v>
      </c>
      <c r="M1106" s="7">
        <v>655.5</v>
      </c>
    </row>
    <row r="1107" spans="1:13" x14ac:dyDescent="0.25">
      <c r="A1107" s="28" t="s">
        <v>16</v>
      </c>
      <c r="B1107" s="4" t="s">
        <v>260</v>
      </c>
      <c r="C1107" s="4" t="s">
        <v>260</v>
      </c>
      <c r="D1107" s="18" t="s">
        <v>261</v>
      </c>
      <c r="E1107" s="7">
        <v>2</v>
      </c>
      <c r="H1107" s="7">
        <v>3.36</v>
      </c>
      <c r="I1107" s="7">
        <v>6.72</v>
      </c>
      <c r="L1107" s="7">
        <v>3.36</v>
      </c>
      <c r="M1107" s="7">
        <v>6.72</v>
      </c>
    </row>
    <row r="1108" spans="1:13" x14ac:dyDescent="0.25">
      <c r="A1108" s="28" t="s">
        <v>16</v>
      </c>
      <c r="B1108" s="4" t="s">
        <v>442</v>
      </c>
      <c r="C1108" s="4" t="s">
        <v>442</v>
      </c>
      <c r="D1108" s="18" t="s">
        <v>443</v>
      </c>
      <c r="E1108" s="7">
        <v>3</v>
      </c>
      <c r="H1108" s="7">
        <v>3.28</v>
      </c>
      <c r="I1108" s="7">
        <v>9.84</v>
      </c>
      <c r="L1108" s="7">
        <v>3.28</v>
      </c>
      <c r="M1108" s="7">
        <v>9.84</v>
      </c>
    </row>
    <row r="1109" spans="1:13" x14ac:dyDescent="0.25">
      <c r="A1109" s="28" t="s">
        <v>16</v>
      </c>
      <c r="B1109" s="4" t="s">
        <v>417</v>
      </c>
      <c r="C1109" s="4" t="s">
        <v>417</v>
      </c>
      <c r="D1109" s="18" t="s">
        <v>418</v>
      </c>
      <c r="E1109" s="7">
        <v>-100</v>
      </c>
      <c r="H1109" s="7">
        <v>2.74</v>
      </c>
      <c r="I1109" s="7">
        <v>-274</v>
      </c>
      <c r="L1109" s="7">
        <v>2.74</v>
      </c>
      <c r="M1109" s="7">
        <v>-274</v>
      </c>
    </row>
    <row r="1110" spans="1:13" x14ac:dyDescent="0.25">
      <c r="A1110" s="28" t="s">
        <v>16</v>
      </c>
      <c r="B1110" s="4" t="s">
        <v>606</v>
      </c>
      <c r="C1110" s="4" t="s">
        <v>606</v>
      </c>
      <c r="D1110" s="18" t="s">
        <v>607</v>
      </c>
      <c r="E1110" s="7">
        <v>1</v>
      </c>
      <c r="H1110" s="7">
        <v>2.4900000000000002</v>
      </c>
      <c r="I1110" s="7">
        <v>2.4900000000000002</v>
      </c>
      <c r="L1110" s="7">
        <v>2.4900000000000002</v>
      </c>
      <c r="M1110" s="7">
        <v>2.4900000000000002</v>
      </c>
    </row>
    <row r="1111" spans="1:13" x14ac:dyDescent="0.25">
      <c r="A1111" s="28" t="s">
        <v>16</v>
      </c>
      <c r="B1111" s="4" t="s">
        <v>604</v>
      </c>
      <c r="C1111" s="4" t="s">
        <v>604</v>
      </c>
      <c r="D1111" s="18" t="s">
        <v>605</v>
      </c>
      <c r="E1111" s="7">
        <v>3</v>
      </c>
      <c r="H1111" s="7">
        <v>2.23</v>
      </c>
      <c r="I1111" s="7">
        <v>6.69</v>
      </c>
      <c r="L1111" s="7">
        <v>2.23</v>
      </c>
      <c r="M1111" s="7">
        <v>6.69</v>
      </c>
    </row>
    <row r="1112" spans="1:13" x14ac:dyDescent="0.25">
      <c r="A1112" s="28" t="s">
        <v>16</v>
      </c>
      <c r="B1112" s="4" t="s">
        <v>224</v>
      </c>
      <c r="C1112" s="4" t="s">
        <v>224</v>
      </c>
      <c r="D1112" s="18" t="s">
        <v>225</v>
      </c>
      <c r="E1112" s="7">
        <v>2</v>
      </c>
      <c r="H1112" s="7">
        <v>1.69</v>
      </c>
      <c r="I1112" s="7">
        <v>3.38</v>
      </c>
      <c r="L1112" s="7">
        <v>1.69</v>
      </c>
      <c r="M1112" s="7">
        <v>3.38</v>
      </c>
    </row>
    <row r="1113" spans="1:13" x14ac:dyDescent="0.25">
      <c r="A1113" s="28" t="s">
        <v>16</v>
      </c>
      <c r="B1113" s="4" t="s">
        <v>234</v>
      </c>
      <c r="C1113" s="4" t="s">
        <v>234</v>
      </c>
      <c r="D1113" s="18" t="s">
        <v>235</v>
      </c>
      <c r="E1113" s="7">
        <v>2</v>
      </c>
      <c r="H1113" s="7">
        <v>1.56</v>
      </c>
      <c r="I1113" s="7">
        <v>3.12</v>
      </c>
      <c r="L1113" s="7">
        <v>1.56</v>
      </c>
      <c r="M1113" s="7">
        <v>3.12</v>
      </c>
    </row>
    <row r="1114" spans="1:13" x14ac:dyDescent="0.25">
      <c r="A1114" s="28" t="s">
        <v>16</v>
      </c>
      <c r="B1114" s="4" t="s">
        <v>276</v>
      </c>
      <c r="C1114" s="4" t="s">
        <v>276</v>
      </c>
      <c r="D1114" s="18" t="s">
        <v>277</v>
      </c>
      <c r="E1114" s="7">
        <v>3</v>
      </c>
      <c r="H1114" s="7">
        <v>1.26</v>
      </c>
      <c r="I1114" s="7">
        <v>3.78</v>
      </c>
      <c r="L1114" s="7">
        <v>1.26</v>
      </c>
      <c r="M1114" s="7">
        <v>3.78</v>
      </c>
    </row>
    <row r="1115" spans="1:13" x14ac:dyDescent="0.25">
      <c r="A1115" s="28" t="s">
        <v>16</v>
      </c>
      <c r="B1115" s="4" t="s">
        <v>278</v>
      </c>
      <c r="C1115" s="4" t="s">
        <v>278</v>
      </c>
      <c r="D1115" s="18" t="s">
        <v>279</v>
      </c>
      <c r="E1115" s="7">
        <v>2</v>
      </c>
      <c r="H1115" s="7">
        <v>1.26</v>
      </c>
      <c r="I1115" s="7">
        <v>2.52</v>
      </c>
      <c r="L1115" s="7">
        <v>1.26</v>
      </c>
      <c r="M1115" s="7">
        <v>2.52</v>
      </c>
    </row>
    <row r="1116" spans="1:13" x14ac:dyDescent="0.25">
      <c r="A1116" s="28" t="s">
        <v>16</v>
      </c>
      <c r="B1116" s="4" t="s">
        <v>280</v>
      </c>
      <c r="C1116" s="4" t="s">
        <v>280</v>
      </c>
      <c r="D1116" s="18" t="s">
        <v>281</v>
      </c>
      <c r="E1116" s="7">
        <v>2</v>
      </c>
      <c r="H1116" s="7">
        <v>0.99</v>
      </c>
      <c r="I1116" s="7">
        <v>1.98</v>
      </c>
      <c r="L1116" s="7">
        <v>0.99</v>
      </c>
      <c r="M1116" s="7">
        <v>1.98</v>
      </c>
    </row>
    <row r="1117" spans="1:13" x14ac:dyDescent="0.25">
      <c r="A1117" s="28" t="s">
        <v>16</v>
      </c>
      <c r="B1117" s="4" t="s">
        <v>440</v>
      </c>
      <c r="C1117" s="4" t="s">
        <v>440</v>
      </c>
      <c r="D1117" s="18" t="s">
        <v>441</v>
      </c>
      <c r="E1117" s="7">
        <v>25</v>
      </c>
      <c r="H1117" s="7">
        <v>0.92</v>
      </c>
      <c r="I1117" s="7">
        <v>23</v>
      </c>
      <c r="L1117" s="7">
        <v>0.92</v>
      </c>
      <c r="M1117" s="7">
        <v>23</v>
      </c>
    </row>
    <row r="1118" spans="1:13" x14ac:dyDescent="0.25">
      <c r="A1118" s="28" t="s">
        <v>16</v>
      </c>
      <c r="B1118" s="4" t="s">
        <v>450</v>
      </c>
      <c r="C1118" s="4" t="s">
        <v>450</v>
      </c>
      <c r="D1118" s="18" t="s">
        <v>451</v>
      </c>
      <c r="E1118" s="7">
        <v>80</v>
      </c>
      <c r="H1118" s="7">
        <v>0.64</v>
      </c>
      <c r="I1118" s="7">
        <v>51.2</v>
      </c>
      <c r="L1118" s="7">
        <v>0.64</v>
      </c>
      <c r="M1118" s="7">
        <v>51.2</v>
      </c>
    </row>
    <row r="1119" spans="1:13" x14ac:dyDescent="0.25">
      <c r="A1119" s="28" t="s">
        <v>16</v>
      </c>
      <c r="B1119" s="4" t="s">
        <v>434</v>
      </c>
      <c r="C1119" s="4" t="s">
        <v>434</v>
      </c>
      <c r="D1119" s="18" t="s">
        <v>435</v>
      </c>
      <c r="E1119" s="7">
        <v>350</v>
      </c>
      <c r="H1119" s="7">
        <v>0.53</v>
      </c>
      <c r="I1119" s="7">
        <v>185.5</v>
      </c>
      <c r="L1119" s="7">
        <v>0.53</v>
      </c>
      <c r="M1119" s="7">
        <v>185.5</v>
      </c>
    </row>
    <row r="1120" spans="1:13" x14ac:dyDescent="0.25">
      <c r="A1120" s="28" t="s">
        <v>16</v>
      </c>
      <c r="B1120" s="4" t="s">
        <v>446</v>
      </c>
      <c r="C1120" s="4" t="s">
        <v>446</v>
      </c>
      <c r="D1120" s="18" t="s">
        <v>447</v>
      </c>
      <c r="E1120" s="7">
        <v>16</v>
      </c>
      <c r="H1120" s="7">
        <v>0.53</v>
      </c>
      <c r="I1120" s="7">
        <v>8.48</v>
      </c>
      <c r="L1120" s="7">
        <v>0.53</v>
      </c>
      <c r="M1120" s="7">
        <v>8.48</v>
      </c>
    </row>
    <row r="1121" spans="1:13" x14ac:dyDescent="0.25">
      <c r="A1121" s="28" t="s">
        <v>16</v>
      </c>
      <c r="B1121" s="4" t="s">
        <v>448</v>
      </c>
      <c r="C1121" s="4" t="s">
        <v>448</v>
      </c>
      <c r="D1121" s="18" t="s">
        <v>449</v>
      </c>
      <c r="E1121" s="7">
        <v>23</v>
      </c>
      <c r="H1121" s="7">
        <v>0.34</v>
      </c>
      <c r="I1121" s="7">
        <v>7.82</v>
      </c>
      <c r="L1121" s="7">
        <v>0.34</v>
      </c>
      <c r="M1121" s="7">
        <v>7.82</v>
      </c>
    </row>
    <row r="1122" spans="1:13" x14ac:dyDescent="0.25">
      <c r="A1122" s="28" t="s">
        <v>16</v>
      </c>
      <c r="B1122" s="4" t="s">
        <v>436</v>
      </c>
      <c r="C1122" s="4" t="s">
        <v>436</v>
      </c>
      <c r="D1122" s="18" t="s">
        <v>437</v>
      </c>
      <c r="E1122" s="7">
        <v>1080</v>
      </c>
      <c r="H1122" s="7">
        <v>0.04</v>
      </c>
      <c r="I1122" s="7">
        <v>43.2</v>
      </c>
      <c r="L1122" s="7">
        <v>0.04</v>
      </c>
      <c r="M1122" s="7">
        <v>43.2</v>
      </c>
    </row>
    <row r="1123" spans="1:13" x14ac:dyDescent="0.25">
      <c r="A1123" s="28" t="s">
        <v>17</v>
      </c>
      <c r="B1123" s="4" t="s">
        <v>106</v>
      </c>
      <c r="C1123" s="4" t="s">
        <v>106</v>
      </c>
      <c r="D1123" s="18" t="s">
        <v>107</v>
      </c>
      <c r="E1123" s="7">
        <v>3</v>
      </c>
      <c r="F1123" s="7">
        <v>253.41596873200001</v>
      </c>
      <c r="G1123" s="7">
        <v>760.24790619600003</v>
      </c>
      <c r="H1123" s="7">
        <v>2838.1013400000002</v>
      </c>
      <c r="I1123" s="7">
        <v>8514.3040199999996</v>
      </c>
      <c r="J1123" s="7">
        <v>10.67</v>
      </c>
      <c r="K1123" s="7">
        <v>32.01</v>
      </c>
      <c r="L1123" s="7">
        <v>3102.187308732</v>
      </c>
      <c r="M1123" s="7">
        <v>9306.5619261960001</v>
      </c>
    </row>
    <row r="1124" spans="1:13" x14ac:dyDescent="0.25">
      <c r="A1124" s="28" t="s">
        <v>17</v>
      </c>
      <c r="B1124" s="4" t="s">
        <v>675</v>
      </c>
      <c r="C1124" s="4" t="s">
        <v>675</v>
      </c>
      <c r="D1124" s="18" t="s">
        <v>676</v>
      </c>
      <c r="E1124" s="7">
        <v>1</v>
      </c>
      <c r="H1124" s="7">
        <v>2100</v>
      </c>
      <c r="I1124" s="7">
        <v>2100</v>
      </c>
      <c r="L1124" s="7">
        <v>2100</v>
      </c>
      <c r="M1124" s="7">
        <v>2100</v>
      </c>
    </row>
    <row r="1125" spans="1:13" x14ac:dyDescent="0.25">
      <c r="A1125" s="34" t="s">
        <v>17</v>
      </c>
      <c r="B1125" s="4" t="s">
        <v>101</v>
      </c>
      <c r="C1125" s="4" t="s">
        <v>102</v>
      </c>
      <c r="D1125" s="18" t="s">
        <v>103</v>
      </c>
      <c r="E1125" s="7">
        <v>2</v>
      </c>
      <c r="F1125" s="7">
        <v>26.607940516999999</v>
      </c>
      <c r="G1125" s="7">
        <v>53.215881033999999</v>
      </c>
      <c r="H1125" s="7">
        <v>1100.9554000000001</v>
      </c>
      <c r="I1125" s="7">
        <v>2201.9108000000001</v>
      </c>
      <c r="J1125" s="7">
        <v>4.7300000000000004</v>
      </c>
      <c r="K1125" s="7">
        <v>9.4600000000000009</v>
      </c>
      <c r="L1125" s="7">
        <v>1132.2933405169999</v>
      </c>
      <c r="M1125" s="7">
        <v>2264.5866810339999</v>
      </c>
    </row>
    <row r="1126" spans="1:13" x14ac:dyDescent="0.25">
      <c r="A1126" s="28" t="s">
        <v>17</v>
      </c>
      <c r="B1126" s="4" t="s">
        <v>98</v>
      </c>
      <c r="C1126" s="4" t="s">
        <v>99</v>
      </c>
      <c r="D1126" s="18" t="s">
        <v>100</v>
      </c>
      <c r="E1126" s="7">
        <v>3</v>
      </c>
      <c r="F1126" s="7">
        <v>630.27707953300001</v>
      </c>
      <c r="G1126" s="7">
        <v>1890.831238599</v>
      </c>
      <c r="H1126" s="7">
        <v>114.30484</v>
      </c>
      <c r="I1126" s="7">
        <v>342.91451999999998</v>
      </c>
      <c r="J1126" s="7">
        <v>8.2799999999999994</v>
      </c>
      <c r="K1126" s="7">
        <v>24.84</v>
      </c>
      <c r="L1126" s="7">
        <v>752.86191953299999</v>
      </c>
      <c r="M1126" s="7">
        <v>2258.5857585990002</v>
      </c>
    </row>
    <row r="1127" spans="1:13" x14ac:dyDescent="0.25">
      <c r="A1127" s="28" t="s">
        <v>17</v>
      </c>
      <c r="B1127" s="4" t="s">
        <v>329</v>
      </c>
      <c r="C1127" s="4" t="s">
        <v>330</v>
      </c>
      <c r="D1127" s="18" t="s">
        <v>331</v>
      </c>
      <c r="E1127" s="7">
        <v>3</v>
      </c>
      <c r="F1127" s="7">
        <v>617.07549525000002</v>
      </c>
      <c r="G1127" s="7">
        <v>1851.2264857499999</v>
      </c>
      <c r="H1127" s="7">
        <v>113.98211999999999</v>
      </c>
      <c r="I1127" s="7">
        <v>341.94636000000003</v>
      </c>
      <c r="J1127" s="7">
        <v>7.68</v>
      </c>
      <c r="K1127" s="7">
        <v>23.04</v>
      </c>
      <c r="L1127" s="7">
        <v>738.73761524999998</v>
      </c>
      <c r="M1127" s="7">
        <v>2216.2128457499998</v>
      </c>
    </row>
    <row r="1128" spans="1:13" x14ac:dyDescent="0.25">
      <c r="A1128" s="28" t="s">
        <v>17</v>
      </c>
      <c r="B1128" s="4" t="s">
        <v>128</v>
      </c>
      <c r="C1128" s="4" t="s">
        <v>128</v>
      </c>
      <c r="D1128" s="18" t="s">
        <v>129</v>
      </c>
      <c r="E1128" s="7">
        <v>-2</v>
      </c>
      <c r="H1128" s="7">
        <v>644.4</v>
      </c>
      <c r="I1128" s="7">
        <v>-1288.8</v>
      </c>
      <c r="L1128" s="7">
        <v>644.4</v>
      </c>
      <c r="M1128" s="7">
        <v>-1288.8</v>
      </c>
    </row>
    <row r="1129" spans="1:13" x14ac:dyDescent="0.25">
      <c r="A1129" s="28" t="s">
        <v>17</v>
      </c>
      <c r="B1129" s="4" t="s">
        <v>677</v>
      </c>
      <c r="C1129" s="4" t="s">
        <v>678</v>
      </c>
      <c r="D1129" s="18" t="s">
        <v>110</v>
      </c>
      <c r="E1129" s="7">
        <v>2</v>
      </c>
      <c r="F1129" s="7">
        <v>40.137008213999998</v>
      </c>
      <c r="G1129" s="7">
        <v>80.274016427999996</v>
      </c>
      <c r="H1129" s="7">
        <v>378.44725</v>
      </c>
      <c r="I1129" s="7">
        <v>756.89449999999999</v>
      </c>
      <c r="J1129" s="7">
        <v>1.4</v>
      </c>
      <c r="K1129" s="7">
        <v>2.8</v>
      </c>
      <c r="L1129" s="7">
        <v>419.98425821400002</v>
      </c>
      <c r="M1129" s="7">
        <v>839.96851642800004</v>
      </c>
    </row>
    <row r="1130" spans="1:13" x14ac:dyDescent="0.25">
      <c r="A1130" s="28" t="s">
        <v>17</v>
      </c>
      <c r="B1130" s="4" t="s">
        <v>342</v>
      </c>
      <c r="C1130" s="4" t="s">
        <v>343</v>
      </c>
      <c r="D1130" s="18" t="s">
        <v>344</v>
      </c>
      <c r="E1130" s="7">
        <v>1</v>
      </c>
      <c r="F1130" s="7">
        <v>224.5931975</v>
      </c>
      <c r="G1130" s="7">
        <v>224.5931975</v>
      </c>
      <c r="H1130" s="7">
        <v>150.90454</v>
      </c>
      <c r="I1130" s="7">
        <v>150.90454</v>
      </c>
      <c r="J1130" s="7">
        <v>0.41</v>
      </c>
      <c r="K1130" s="7">
        <v>0.41</v>
      </c>
      <c r="L1130" s="7">
        <v>375.9077375</v>
      </c>
      <c r="M1130" s="7">
        <v>375.9077375</v>
      </c>
    </row>
    <row r="1131" spans="1:13" x14ac:dyDescent="0.25">
      <c r="A1131" s="28" t="s">
        <v>17</v>
      </c>
      <c r="B1131" s="4" t="s">
        <v>679</v>
      </c>
      <c r="C1131" s="4" t="s">
        <v>680</v>
      </c>
      <c r="D1131" s="18" t="s">
        <v>103</v>
      </c>
      <c r="E1131" s="7">
        <v>1</v>
      </c>
      <c r="F1131" s="7">
        <v>28.339741888999999</v>
      </c>
      <c r="G1131" s="7">
        <v>28.339741888999999</v>
      </c>
      <c r="H1131" s="7">
        <v>329.67358999999999</v>
      </c>
      <c r="I1131" s="7">
        <v>329.67358999999999</v>
      </c>
      <c r="J1131" s="7">
        <v>4.71</v>
      </c>
      <c r="K1131" s="7">
        <v>4.71</v>
      </c>
      <c r="L1131" s="7">
        <v>362.72333188900001</v>
      </c>
      <c r="M1131" s="7">
        <v>362.72333188900001</v>
      </c>
    </row>
    <row r="1132" spans="1:13" x14ac:dyDescent="0.25">
      <c r="A1132" s="28" t="s">
        <v>17</v>
      </c>
      <c r="B1132" s="4" t="s">
        <v>126</v>
      </c>
      <c r="C1132" s="4" t="s">
        <v>126</v>
      </c>
      <c r="D1132" s="18" t="s">
        <v>127</v>
      </c>
      <c r="E1132" s="7">
        <v>-2</v>
      </c>
      <c r="H1132" s="7">
        <v>298.27999999999997</v>
      </c>
      <c r="I1132" s="7">
        <v>-596.55999999999995</v>
      </c>
      <c r="L1132" s="7">
        <v>298.27999999999997</v>
      </c>
      <c r="M1132" s="7">
        <v>-596.55999999999995</v>
      </c>
    </row>
    <row r="1133" spans="1:13" x14ac:dyDescent="0.25">
      <c r="A1133" s="28" t="s">
        <v>17</v>
      </c>
      <c r="B1133" s="4" t="s">
        <v>681</v>
      </c>
      <c r="C1133" s="4" t="s">
        <v>682</v>
      </c>
      <c r="D1133" s="18" t="s">
        <v>103</v>
      </c>
      <c r="E1133" s="7">
        <v>1</v>
      </c>
      <c r="F1133" s="7">
        <v>26.800629918999999</v>
      </c>
      <c r="G1133" s="7">
        <v>26.800629918999999</v>
      </c>
      <c r="H1133" s="7">
        <v>249.09359000000001</v>
      </c>
      <c r="I1133" s="7">
        <v>249.09359000000001</v>
      </c>
      <c r="J1133" s="7">
        <v>4.71</v>
      </c>
      <c r="K1133" s="7">
        <v>4.71</v>
      </c>
      <c r="L1133" s="7">
        <v>280.604219919</v>
      </c>
      <c r="M1133" s="7">
        <v>280.604219919</v>
      </c>
    </row>
    <row r="1134" spans="1:13" x14ac:dyDescent="0.25">
      <c r="A1134" s="28" t="s">
        <v>17</v>
      </c>
      <c r="B1134" s="4" t="s">
        <v>289</v>
      </c>
      <c r="C1134" s="4" t="s">
        <v>290</v>
      </c>
      <c r="D1134" s="18" t="s">
        <v>291</v>
      </c>
      <c r="E1134" s="7">
        <v>2</v>
      </c>
      <c r="F1134" s="7">
        <v>191.271333562</v>
      </c>
      <c r="G1134" s="7">
        <v>382.54266712399999</v>
      </c>
      <c r="H1134" s="7">
        <v>54.599080000000001</v>
      </c>
      <c r="I1134" s="7">
        <v>109.19816</v>
      </c>
      <c r="J1134" s="7">
        <v>0.46</v>
      </c>
      <c r="K1134" s="7">
        <v>0.92</v>
      </c>
      <c r="L1134" s="7">
        <v>246.33041356199999</v>
      </c>
      <c r="M1134" s="7">
        <v>492.66082712399998</v>
      </c>
    </row>
    <row r="1135" spans="1:13" x14ac:dyDescent="0.25">
      <c r="A1135" s="28" t="s">
        <v>17</v>
      </c>
      <c r="B1135" s="4" t="s">
        <v>292</v>
      </c>
      <c r="C1135" s="4" t="s">
        <v>293</v>
      </c>
      <c r="D1135" s="18" t="s">
        <v>103</v>
      </c>
      <c r="E1135" s="7">
        <v>2</v>
      </c>
      <c r="F1135" s="7">
        <v>25.42940424</v>
      </c>
      <c r="G1135" s="7">
        <v>50.85880848</v>
      </c>
      <c r="H1135" s="7">
        <v>123.17724</v>
      </c>
      <c r="I1135" s="7">
        <v>246.35448</v>
      </c>
      <c r="J1135" s="7">
        <v>4.71</v>
      </c>
      <c r="K1135" s="7">
        <v>9.42</v>
      </c>
      <c r="L1135" s="7">
        <v>153.31664423999999</v>
      </c>
      <c r="M1135" s="7">
        <v>306.63328847999998</v>
      </c>
    </row>
    <row r="1136" spans="1:13" x14ac:dyDescent="0.25">
      <c r="A1136" s="28" t="s">
        <v>17</v>
      </c>
      <c r="B1136" s="4" t="s">
        <v>348</v>
      </c>
      <c r="C1136" s="4" t="s">
        <v>349</v>
      </c>
      <c r="D1136" s="18" t="s">
        <v>350</v>
      </c>
      <c r="E1136" s="7">
        <v>1</v>
      </c>
      <c r="F1136" s="7">
        <v>34.848614355999999</v>
      </c>
      <c r="G1136" s="7">
        <v>34.848614355999999</v>
      </c>
      <c r="H1136" s="7">
        <v>81.59</v>
      </c>
      <c r="I1136" s="7">
        <v>81.59</v>
      </c>
      <c r="J1136" s="7">
        <v>0.65</v>
      </c>
      <c r="K1136" s="7">
        <v>0.65</v>
      </c>
      <c r="L1136" s="7">
        <v>117.08861435599999</v>
      </c>
      <c r="M1136" s="7">
        <v>117.08861435599999</v>
      </c>
    </row>
    <row r="1137" spans="1:13" x14ac:dyDescent="0.25">
      <c r="A1137" s="28" t="s">
        <v>17</v>
      </c>
      <c r="B1137" s="4" t="s">
        <v>111</v>
      </c>
      <c r="C1137" s="4" t="s">
        <v>112</v>
      </c>
      <c r="D1137" s="18" t="s">
        <v>113</v>
      </c>
      <c r="E1137" s="7">
        <v>2</v>
      </c>
      <c r="F1137" s="7">
        <v>94.031999999999996</v>
      </c>
      <c r="G1137" s="7">
        <v>188.06399999999999</v>
      </c>
      <c r="L1137" s="7">
        <v>94.031999999999996</v>
      </c>
      <c r="M1137" s="7">
        <v>188.06399999999999</v>
      </c>
    </row>
    <row r="1138" spans="1:13" x14ac:dyDescent="0.25">
      <c r="A1138" s="28" t="s">
        <v>17</v>
      </c>
      <c r="B1138" s="4" t="s">
        <v>104</v>
      </c>
      <c r="C1138" s="4" t="s">
        <v>105</v>
      </c>
      <c r="D1138" s="18" t="s">
        <v>103</v>
      </c>
      <c r="E1138" s="7">
        <v>-6</v>
      </c>
      <c r="F1138" s="7">
        <v>36.389753919999997</v>
      </c>
      <c r="G1138" s="7">
        <v>-218.33852352</v>
      </c>
      <c r="H1138" s="7">
        <v>17.82</v>
      </c>
      <c r="I1138" s="7">
        <v>-106.92</v>
      </c>
      <c r="J1138" s="7">
        <v>0.04</v>
      </c>
      <c r="K1138" s="7">
        <v>-0.24</v>
      </c>
      <c r="L1138" s="7">
        <v>54.249753920000003</v>
      </c>
      <c r="M1138" s="7">
        <v>-325.49852351999999</v>
      </c>
    </row>
    <row r="1139" spans="1:13" x14ac:dyDescent="0.25">
      <c r="A1139" s="28" t="s">
        <v>17</v>
      </c>
      <c r="B1139" s="4" t="s">
        <v>345</v>
      </c>
      <c r="C1139" s="4" t="s">
        <v>346</v>
      </c>
      <c r="D1139" s="18" t="s">
        <v>347</v>
      </c>
      <c r="E1139" s="7">
        <v>1</v>
      </c>
      <c r="F1139" s="7">
        <v>20.507388962</v>
      </c>
      <c r="G1139" s="7">
        <v>20.507388962</v>
      </c>
      <c r="H1139" s="7">
        <v>20.51596</v>
      </c>
      <c r="I1139" s="7">
        <v>20.51596</v>
      </c>
      <c r="J1139" s="7">
        <v>0.27</v>
      </c>
      <c r="K1139" s="7">
        <v>0.27</v>
      </c>
      <c r="L1139" s="7">
        <v>41.293348962000003</v>
      </c>
      <c r="M1139" s="7">
        <v>41.293348962000003</v>
      </c>
    </row>
    <row r="1140" spans="1:13" x14ac:dyDescent="0.25">
      <c r="A1140" s="28" t="s">
        <v>17</v>
      </c>
      <c r="B1140" s="4" t="s">
        <v>124</v>
      </c>
      <c r="C1140" s="4" t="s">
        <v>125</v>
      </c>
      <c r="D1140" s="18" t="s">
        <v>123</v>
      </c>
      <c r="E1140" s="7">
        <v>1</v>
      </c>
      <c r="F1140" s="7">
        <v>35.188196152000003</v>
      </c>
      <c r="G1140" s="7">
        <v>35.188196152000003</v>
      </c>
      <c r="J1140" s="7">
        <v>0.56000000000000005</v>
      </c>
      <c r="K1140" s="7">
        <v>0.56000000000000005</v>
      </c>
      <c r="L1140" s="7">
        <v>35.748196151999998</v>
      </c>
      <c r="M1140" s="7">
        <v>35.748196151999998</v>
      </c>
    </row>
    <row r="1141" spans="1:13" x14ac:dyDescent="0.25">
      <c r="A1141" s="28" t="s">
        <v>17</v>
      </c>
      <c r="B1141" s="4" t="s">
        <v>121</v>
      </c>
      <c r="C1141" s="4" t="s">
        <v>122</v>
      </c>
      <c r="D1141" s="18" t="s">
        <v>123</v>
      </c>
      <c r="E1141" s="7">
        <v>6</v>
      </c>
      <c r="F1141" s="7">
        <v>34.067020835999998</v>
      </c>
      <c r="G1141" s="7">
        <v>204.40212501600001</v>
      </c>
      <c r="J1141" s="7">
        <v>0.56000000000000005</v>
      </c>
      <c r="K1141" s="7">
        <v>3.36</v>
      </c>
      <c r="L1141" s="7">
        <v>34.627020836</v>
      </c>
      <c r="M1141" s="7">
        <v>207.762125016</v>
      </c>
    </row>
    <row r="1142" spans="1:13" x14ac:dyDescent="0.25">
      <c r="A1142" s="29" t="s">
        <v>17</v>
      </c>
      <c r="B1142" s="4" t="s">
        <v>116</v>
      </c>
      <c r="C1142" s="4" t="s">
        <v>117</v>
      </c>
      <c r="D1142" s="18" t="s">
        <v>118</v>
      </c>
      <c r="E1142" s="7">
        <v>2</v>
      </c>
      <c r="F1142" s="7">
        <v>31.189006626000001</v>
      </c>
      <c r="G1142" s="7">
        <v>62.378013252000002</v>
      </c>
      <c r="H1142" s="7">
        <v>1</v>
      </c>
      <c r="I1142" s="7">
        <v>2</v>
      </c>
      <c r="J1142" s="7">
        <v>0.02</v>
      </c>
      <c r="K1142" s="7">
        <v>0.04</v>
      </c>
      <c r="L1142" s="7">
        <v>32.209006625999997</v>
      </c>
      <c r="M1142" s="7">
        <v>64.418013251999994</v>
      </c>
    </row>
    <row r="1143" spans="1:13" x14ac:dyDescent="0.25">
      <c r="A1143" s="29" t="s">
        <v>17</v>
      </c>
      <c r="B1143" s="4" t="s">
        <v>296</v>
      </c>
      <c r="C1143" s="4" t="s">
        <v>296</v>
      </c>
      <c r="D1143" s="18" t="s">
        <v>297</v>
      </c>
      <c r="E1143" s="7">
        <v>6</v>
      </c>
      <c r="H1143" s="7">
        <v>28.32</v>
      </c>
      <c r="I1143" s="7">
        <v>169.92</v>
      </c>
      <c r="L1143" s="7">
        <v>28.32</v>
      </c>
      <c r="M1143" s="7">
        <v>169.92</v>
      </c>
    </row>
    <row r="1144" spans="1:13" x14ac:dyDescent="0.25">
      <c r="A1144" s="29" t="s">
        <v>17</v>
      </c>
      <c r="B1144" s="4" t="s">
        <v>351</v>
      </c>
      <c r="C1144" s="4" t="s">
        <v>351</v>
      </c>
      <c r="D1144" s="18" t="s">
        <v>352</v>
      </c>
      <c r="E1144" s="7">
        <v>3</v>
      </c>
      <c r="H1144" s="7">
        <v>18.72</v>
      </c>
      <c r="I1144" s="7">
        <v>56.16</v>
      </c>
      <c r="L1144" s="7">
        <v>18.72</v>
      </c>
      <c r="M1144" s="7">
        <v>56.16</v>
      </c>
    </row>
    <row r="1145" spans="1:13" x14ac:dyDescent="0.25">
      <c r="A1145" s="29" t="s">
        <v>17</v>
      </c>
      <c r="B1145" s="4" t="s">
        <v>114</v>
      </c>
      <c r="C1145" s="4" t="s">
        <v>115</v>
      </c>
      <c r="D1145" s="18" t="s">
        <v>113</v>
      </c>
      <c r="E1145" s="7">
        <v>2</v>
      </c>
      <c r="F1145" s="7">
        <v>15.8256</v>
      </c>
      <c r="G1145" s="7">
        <v>31.651199999999999</v>
      </c>
      <c r="L1145" s="7">
        <v>15.8256</v>
      </c>
      <c r="M1145" s="7">
        <v>31.651199999999999</v>
      </c>
    </row>
    <row r="1146" spans="1:13" x14ac:dyDescent="0.25">
      <c r="A1146" s="29" t="s">
        <v>17</v>
      </c>
      <c r="B1146" s="4" t="s">
        <v>683</v>
      </c>
      <c r="C1146" s="4" t="s">
        <v>684</v>
      </c>
      <c r="D1146" s="18" t="s">
        <v>685</v>
      </c>
      <c r="E1146" s="7">
        <v>2</v>
      </c>
      <c r="F1146" s="7">
        <v>7.6696102110000002</v>
      </c>
      <c r="G1146" s="7">
        <v>15.339220422</v>
      </c>
      <c r="H1146" s="7">
        <v>1.4540000000000001E-2</v>
      </c>
      <c r="I1146" s="7">
        <v>2.9080000000000002E-2</v>
      </c>
      <c r="J1146" s="7">
        <v>0.33</v>
      </c>
      <c r="K1146" s="7">
        <v>0.66</v>
      </c>
      <c r="L1146" s="7">
        <v>8.0141502110000005</v>
      </c>
      <c r="M1146" s="7">
        <v>16.028300422000001</v>
      </c>
    </row>
    <row r="1147" spans="1:13" x14ac:dyDescent="0.25">
      <c r="A1147" s="29" t="s">
        <v>17</v>
      </c>
      <c r="B1147" s="4" t="s">
        <v>686</v>
      </c>
      <c r="C1147" s="4" t="s">
        <v>687</v>
      </c>
      <c r="D1147" s="18" t="s">
        <v>685</v>
      </c>
      <c r="E1147" s="7">
        <v>2</v>
      </c>
      <c r="F1147" s="7">
        <v>7.4477320650000003</v>
      </c>
      <c r="G1147" s="7">
        <v>14.895464130000001</v>
      </c>
      <c r="H1147" s="7">
        <v>1.4540000000000001E-2</v>
      </c>
      <c r="I1147" s="7">
        <v>2.9080000000000002E-2</v>
      </c>
      <c r="J1147" s="7">
        <v>0.17</v>
      </c>
      <c r="K1147" s="7">
        <v>0.34</v>
      </c>
      <c r="L1147" s="7">
        <v>7.6322720650000004</v>
      </c>
      <c r="M1147" s="7">
        <v>15.264544130000001</v>
      </c>
    </row>
    <row r="1148" spans="1:13" x14ac:dyDescent="0.25">
      <c r="A1148" s="29" t="s">
        <v>17</v>
      </c>
      <c r="B1148" s="4" t="s">
        <v>119</v>
      </c>
      <c r="C1148" s="4" t="s">
        <v>119</v>
      </c>
      <c r="D1148" s="18" t="s">
        <v>120</v>
      </c>
      <c r="E1148" s="7">
        <v>2</v>
      </c>
      <c r="H1148" s="7">
        <v>1.07</v>
      </c>
      <c r="I1148" s="7">
        <v>2.14</v>
      </c>
      <c r="L1148" s="7">
        <v>1.07</v>
      </c>
      <c r="M1148" s="7">
        <v>2.14</v>
      </c>
    </row>
    <row r="1149" spans="1:13" x14ac:dyDescent="0.25">
      <c r="A1149" s="29" t="s">
        <v>21</v>
      </c>
      <c r="B1149" s="4" t="s">
        <v>161</v>
      </c>
      <c r="C1149" s="4" t="s">
        <v>161</v>
      </c>
      <c r="D1149" s="9" t="s">
        <v>162</v>
      </c>
      <c r="E1149" s="7">
        <v>1</v>
      </c>
      <c r="H1149" s="7">
        <v>3520</v>
      </c>
      <c r="I1149" s="7">
        <v>3520</v>
      </c>
      <c r="L1149" s="7">
        <v>3520</v>
      </c>
      <c r="M1149" s="7">
        <v>3520</v>
      </c>
    </row>
    <row r="1150" spans="1:13" x14ac:dyDescent="0.25">
      <c r="A1150" s="29" t="s">
        <v>21</v>
      </c>
      <c r="B1150" s="4" t="s">
        <v>452</v>
      </c>
      <c r="C1150" s="4" t="s">
        <v>452</v>
      </c>
      <c r="D1150" s="9" t="s">
        <v>453</v>
      </c>
      <c r="E1150" s="7">
        <v>1</v>
      </c>
      <c r="H1150" s="7">
        <v>2662.7</v>
      </c>
      <c r="I1150" s="7">
        <v>2662.7</v>
      </c>
      <c r="L1150" s="7">
        <v>2662.7</v>
      </c>
      <c r="M1150" s="7">
        <v>2662.7</v>
      </c>
    </row>
    <row r="1151" spans="1:13" x14ac:dyDescent="0.25">
      <c r="A1151" s="29" t="s">
        <v>21</v>
      </c>
      <c r="B1151" s="4" t="s">
        <v>144</v>
      </c>
      <c r="C1151" s="4" t="s">
        <v>145</v>
      </c>
      <c r="D1151" s="9" t="s">
        <v>146</v>
      </c>
      <c r="E1151" s="7">
        <v>1</v>
      </c>
      <c r="F1151" s="7">
        <v>1479.298487924</v>
      </c>
      <c r="G1151" s="7">
        <v>1479.298487924</v>
      </c>
      <c r="H1151" s="7">
        <v>118.09672</v>
      </c>
      <c r="I1151" s="7">
        <v>118.09672</v>
      </c>
      <c r="J1151" s="7">
        <v>25.71</v>
      </c>
      <c r="K1151" s="7">
        <v>25.71</v>
      </c>
      <c r="L1151" s="7">
        <v>1623.1052079240001</v>
      </c>
      <c r="M1151" s="7">
        <v>1623.1052079240001</v>
      </c>
    </row>
    <row r="1152" spans="1:13" x14ac:dyDescent="0.25">
      <c r="A1152" s="29" t="s">
        <v>21</v>
      </c>
      <c r="B1152" s="4" t="s">
        <v>163</v>
      </c>
      <c r="C1152" s="4" t="s">
        <v>163</v>
      </c>
      <c r="D1152" s="9" t="s">
        <v>164</v>
      </c>
      <c r="E1152" s="7">
        <v>1</v>
      </c>
      <c r="H1152" s="7">
        <v>932.88</v>
      </c>
      <c r="I1152" s="7">
        <v>932.88</v>
      </c>
      <c r="L1152" s="7">
        <v>932.88</v>
      </c>
      <c r="M1152" s="7">
        <v>932.88</v>
      </c>
    </row>
    <row r="1153" spans="1:13" x14ac:dyDescent="0.25">
      <c r="A1153" s="29" t="s">
        <v>21</v>
      </c>
      <c r="B1153" s="4" t="s">
        <v>191</v>
      </c>
      <c r="C1153" s="4" t="s">
        <v>191</v>
      </c>
      <c r="D1153" s="9" t="s">
        <v>519</v>
      </c>
      <c r="E1153" s="7">
        <v>1</v>
      </c>
      <c r="H1153" s="7">
        <v>0</v>
      </c>
      <c r="I1153" s="7">
        <v>0</v>
      </c>
      <c r="L1153" s="7">
        <v>870</v>
      </c>
      <c r="M1153" s="7">
        <f>Таблица3[[#This Row],[Цена изд]]*Таблица3[[#This Row],[к-во]]</f>
        <v>870</v>
      </c>
    </row>
    <row r="1154" spans="1:13" x14ac:dyDescent="0.25">
      <c r="A1154" s="29" t="s">
        <v>21</v>
      </c>
      <c r="B1154" s="4" t="s">
        <v>468</v>
      </c>
      <c r="C1154" s="4" t="s">
        <v>468</v>
      </c>
      <c r="D1154" s="9" t="s">
        <v>469</v>
      </c>
      <c r="E1154" s="7">
        <v>1</v>
      </c>
      <c r="H1154" s="7">
        <v>576.5</v>
      </c>
      <c r="I1154" s="7">
        <v>576.5</v>
      </c>
      <c r="L1154" s="7">
        <v>576.5</v>
      </c>
      <c r="M1154" s="7">
        <v>576.5</v>
      </c>
    </row>
    <row r="1155" spans="1:13" x14ac:dyDescent="0.25">
      <c r="A1155" s="29" t="s">
        <v>21</v>
      </c>
      <c r="B1155" s="4" t="s">
        <v>522</v>
      </c>
      <c r="C1155" s="4" t="s">
        <v>522</v>
      </c>
      <c r="D1155" s="9" t="s">
        <v>523</v>
      </c>
      <c r="E1155" s="7">
        <v>3</v>
      </c>
      <c r="H1155" s="7">
        <v>0</v>
      </c>
      <c r="I1155" s="7">
        <v>0</v>
      </c>
      <c r="L1155" s="7">
        <v>508</v>
      </c>
      <c r="M1155" s="7">
        <f>Таблица3[[#This Row],[Цена изд]]*Таблица3[[#This Row],[к-во]]</f>
        <v>1524</v>
      </c>
    </row>
    <row r="1156" spans="1:13" x14ac:dyDescent="0.25">
      <c r="A1156" s="29" t="s">
        <v>21</v>
      </c>
      <c r="B1156" s="4" t="s">
        <v>470</v>
      </c>
      <c r="C1156" s="4" t="s">
        <v>470</v>
      </c>
      <c r="D1156" s="9" t="s">
        <v>471</v>
      </c>
      <c r="E1156" s="7">
        <v>1</v>
      </c>
      <c r="H1156" s="7">
        <v>476.69</v>
      </c>
      <c r="I1156" s="7">
        <v>476.69</v>
      </c>
      <c r="L1156" s="7">
        <v>476.69</v>
      </c>
      <c r="M1156" s="7">
        <v>476.69</v>
      </c>
    </row>
    <row r="1157" spans="1:13" x14ac:dyDescent="0.25">
      <c r="A1157" s="29" t="s">
        <v>21</v>
      </c>
      <c r="B1157" s="4" t="s">
        <v>155</v>
      </c>
      <c r="C1157" s="4" t="s">
        <v>156</v>
      </c>
      <c r="D1157" s="9" t="s">
        <v>157</v>
      </c>
      <c r="E1157" s="7">
        <v>2</v>
      </c>
      <c r="F1157" s="7">
        <v>231.90553815199999</v>
      </c>
      <c r="G1157" s="7">
        <v>463.81107630399998</v>
      </c>
      <c r="H1157" s="7">
        <v>126.27624</v>
      </c>
      <c r="I1157" s="7">
        <v>252.55248</v>
      </c>
      <c r="J1157" s="7">
        <v>0.3</v>
      </c>
      <c r="K1157" s="7">
        <v>0.6</v>
      </c>
      <c r="L1157" s="7">
        <v>358.481778152</v>
      </c>
      <c r="M1157" s="7">
        <v>716.96355630400001</v>
      </c>
    </row>
    <row r="1158" spans="1:13" x14ac:dyDescent="0.25">
      <c r="A1158" s="29" t="s">
        <v>21</v>
      </c>
      <c r="B1158" s="4" t="s">
        <v>200</v>
      </c>
      <c r="C1158" s="4" t="s">
        <v>200</v>
      </c>
      <c r="D1158" s="9" t="s">
        <v>201</v>
      </c>
      <c r="E1158" s="7">
        <v>1</v>
      </c>
      <c r="H1158" s="7">
        <v>283.22000000000003</v>
      </c>
      <c r="I1158" s="7">
        <v>283.22000000000003</v>
      </c>
      <c r="L1158" s="7">
        <v>283.22000000000003</v>
      </c>
      <c r="M1158" s="7">
        <v>283.22000000000003</v>
      </c>
    </row>
    <row r="1159" spans="1:13" x14ac:dyDescent="0.25">
      <c r="A1159" s="29" t="s">
        <v>21</v>
      </c>
      <c r="B1159" s="4" t="s">
        <v>520</v>
      </c>
      <c r="C1159" s="4" t="s">
        <v>520</v>
      </c>
      <c r="D1159" s="9" t="s">
        <v>521</v>
      </c>
      <c r="E1159" s="7">
        <v>1</v>
      </c>
      <c r="H1159" s="7">
        <v>0</v>
      </c>
      <c r="I1159" s="7">
        <v>0</v>
      </c>
      <c r="L1159" s="7">
        <v>166</v>
      </c>
      <c r="M1159" s="7">
        <f>Таблица3[[#This Row],[Цена изд]]*Таблица3[[#This Row],[к-во]]</f>
        <v>166</v>
      </c>
    </row>
    <row r="1160" spans="1:13" x14ac:dyDescent="0.25">
      <c r="A1160" s="29" t="s">
        <v>21</v>
      </c>
      <c r="B1160" s="4" t="s">
        <v>472</v>
      </c>
      <c r="C1160" s="4" t="s">
        <v>473</v>
      </c>
      <c r="D1160" s="9" t="s">
        <v>118</v>
      </c>
      <c r="E1160" s="7">
        <v>1</v>
      </c>
      <c r="F1160" s="7">
        <v>120.89058818700001</v>
      </c>
      <c r="G1160" s="7">
        <v>120.89058818700001</v>
      </c>
      <c r="H1160" s="7">
        <v>2.7</v>
      </c>
      <c r="I1160" s="7">
        <v>2.7</v>
      </c>
      <c r="J1160" s="7">
        <v>0.2</v>
      </c>
      <c r="K1160" s="7">
        <v>0.2</v>
      </c>
      <c r="L1160" s="7">
        <v>123.790588187</v>
      </c>
      <c r="M1160" s="7">
        <v>123.790588187</v>
      </c>
    </row>
    <row r="1161" spans="1:13" x14ac:dyDescent="0.25">
      <c r="A1161" s="29" t="s">
        <v>21</v>
      </c>
      <c r="B1161" s="4" t="s">
        <v>167</v>
      </c>
      <c r="C1161" s="4" t="s">
        <v>168</v>
      </c>
      <c r="D1161" s="9" t="s">
        <v>113</v>
      </c>
      <c r="E1161" s="7">
        <v>1</v>
      </c>
      <c r="F1161" s="7">
        <v>102.151920496</v>
      </c>
      <c r="G1161" s="7">
        <v>102.151920496</v>
      </c>
      <c r="H1161" s="7">
        <v>4.8</v>
      </c>
      <c r="I1161" s="7">
        <v>4.8</v>
      </c>
      <c r="L1161" s="7">
        <v>106.951920496</v>
      </c>
      <c r="M1161" s="7">
        <v>106.951920496</v>
      </c>
    </row>
    <row r="1162" spans="1:13" x14ac:dyDescent="0.25">
      <c r="A1162" s="29" t="s">
        <v>21</v>
      </c>
      <c r="B1162" s="4" t="s">
        <v>478</v>
      </c>
      <c r="C1162" s="4" t="s">
        <v>479</v>
      </c>
      <c r="D1162" s="9" t="s">
        <v>118</v>
      </c>
      <c r="E1162" s="7">
        <v>1</v>
      </c>
      <c r="F1162" s="7">
        <v>61.6539</v>
      </c>
      <c r="G1162" s="7">
        <v>61.6539</v>
      </c>
      <c r="L1162" s="7">
        <v>61.6539</v>
      </c>
      <c r="M1162" s="7">
        <v>61.6539</v>
      </c>
    </row>
    <row r="1163" spans="1:13" x14ac:dyDescent="0.25">
      <c r="A1163" s="29" t="s">
        <v>21</v>
      </c>
      <c r="B1163" s="4" t="s">
        <v>476</v>
      </c>
      <c r="C1163" s="4" t="s">
        <v>477</v>
      </c>
      <c r="D1163" s="9" t="s">
        <v>113</v>
      </c>
      <c r="E1163" s="7">
        <v>1</v>
      </c>
      <c r="F1163" s="7">
        <v>61.6539</v>
      </c>
      <c r="G1163" s="7">
        <v>61.6539</v>
      </c>
      <c r="L1163" s="7">
        <v>61.6539</v>
      </c>
      <c r="M1163" s="7">
        <v>61.6539</v>
      </c>
    </row>
    <row r="1164" spans="1:13" x14ac:dyDescent="0.25">
      <c r="A1164" s="29" t="s">
        <v>21</v>
      </c>
      <c r="B1164" s="4" t="s">
        <v>543</v>
      </c>
      <c r="C1164" s="4" t="s">
        <v>544</v>
      </c>
      <c r="D1164" s="9" t="s">
        <v>118</v>
      </c>
      <c r="E1164" s="7">
        <v>-1</v>
      </c>
      <c r="F1164" s="7">
        <v>61.6539</v>
      </c>
      <c r="G1164" s="7">
        <v>-61.6539</v>
      </c>
      <c r="L1164" s="7">
        <v>61.6539</v>
      </c>
      <c r="M1164" s="7">
        <v>-61.6539</v>
      </c>
    </row>
    <row r="1165" spans="1:13" x14ac:dyDescent="0.25">
      <c r="A1165" s="29" t="s">
        <v>21</v>
      </c>
      <c r="B1165" s="4" t="s">
        <v>541</v>
      </c>
      <c r="C1165" s="4" t="s">
        <v>542</v>
      </c>
      <c r="D1165" s="9" t="s">
        <v>113</v>
      </c>
      <c r="E1165" s="7">
        <v>-1</v>
      </c>
      <c r="F1165" s="7">
        <v>61.6539</v>
      </c>
      <c r="G1165" s="7">
        <v>-61.6539</v>
      </c>
      <c r="L1165" s="7">
        <v>61.6539</v>
      </c>
      <c r="M1165" s="7">
        <v>-61.6539</v>
      </c>
    </row>
    <row r="1166" spans="1:13" x14ac:dyDescent="0.25">
      <c r="A1166" s="29" t="s">
        <v>21</v>
      </c>
      <c r="B1166" s="4" t="s">
        <v>169</v>
      </c>
      <c r="C1166" s="4" t="s">
        <v>170</v>
      </c>
      <c r="D1166" s="9" t="s">
        <v>171</v>
      </c>
      <c r="E1166" s="7">
        <v>1</v>
      </c>
      <c r="F1166" s="7">
        <v>53.339539248000001</v>
      </c>
      <c r="G1166" s="7">
        <v>53.339539248000001</v>
      </c>
      <c r="J1166" s="7">
        <v>0.02</v>
      </c>
      <c r="K1166" s="7">
        <v>0.02</v>
      </c>
      <c r="L1166" s="7">
        <v>53.359539247999997</v>
      </c>
      <c r="M1166" s="7">
        <v>53.359539247999997</v>
      </c>
    </row>
    <row r="1167" spans="1:13" x14ac:dyDescent="0.25">
      <c r="A1167" s="29" t="s">
        <v>21</v>
      </c>
      <c r="B1167" s="4" t="s">
        <v>175</v>
      </c>
      <c r="C1167" s="4" t="s">
        <v>176</v>
      </c>
      <c r="D1167" s="9" t="s">
        <v>174</v>
      </c>
      <c r="E1167" s="7">
        <v>1</v>
      </c>
      <c r="F1167" s="7">
        <v>48.483045420000003</v>
      </c>
      <c r="G1167" s="7">
        <v>48.483045420000003</v>
      </c>
      <c r="J1167" s="7">
        <v>0.76</v>
      </c>
      <c r="K1167" s="7">
        <v>0.76</v>
      </c>
      <c r="L1167" s="7">
        <v>49.243045420000001</v>
      </c>
      <c r="M1167" s="7">
        <v>49.243045420000001</v>
      </c>
    </row>
    <row r="1168" spans="1:13" x14ac:dyDescent="0.25">
      <c r="A1168" s="30" t="s">
        <v>21</v>
      </c>
      <c r="B1168" s="4" t="s">
        <v>147</v>
      </c>
      <c r="C1168" s="4" t="s">
        <v>148</v>
      </c>
      <c r="D1168" s="9" t="s">
        <v>103</v>
      </c>
      <c r="E1168" s="7">
        <v>1</v>
      </c>
      <c r="F1168" s="7">
        <v>25.954999007000001</v>
      </c>
      <c r="G1168" s="7">
        <v>25.954999007000001</v>
      </c>
      <c r="H1168" s="7">
        <v>8.9098799999999994</v>
      </c>
      <c r="I1168" s="7">
        <v>8.9098799999999994</v>
      </c>
      <c r="J1168" s="7">
        <v>0.22</v>
      </c>
      <c r="K1168" s="7">
        <v>0.22</v>
      </c>
      <c r="L1168" s="7">
        <v>35.084879006999998</v>
      </c>
      <c r="M1168" s="7">
        <v>35.084879006999998</v>
      </c>
    </row>
    <row r="1169" spans="1:13" x14ac:dyDescent="0.25">
      <c r="A1169" s="30" t="s">
        <v>21</v>
      </c>
      <c r="B1169" s="4" t="s">
        <v>482</v>
      </c>
      <c r="C1169" s="4" t="s">
        <v>482</v>
      </c>
      <c r="D1169" s="9" t="s">
        <v>483</v>
      </c>
      <c r="E1169" s="7">
        <v>1</v>
      </c>
      <c r="H1169" s="7">
        <v>32.78</v>
      </c>
      <c r="I1169" s="7">
        <v>32.78</v>
      </c>
      <c r="L1169" s="7">
        <v>32.78</v>
      </c>
      <c r="M1169" s="7">
        <v>32.78</v>
      </c>
    </row>
    <row r="1170" spans="1:13" x14ac:dyDescent="0.25">
      <c r="A1170" s="30" t="s">
        <v>21</v>
      </c>
      <c r="B1170" s="4" t="s">
        <v>230</v>
      </c>
      <c r="C1170" s="4" t="s">
        <v>230</v>
      </c>
      <c r="D1170" s="9" t="s">
        <v>231</v>
      </c>
      <c r="E1170" s="7">
        <v>1</v>
      </c>
      <c r="H1170" s="7">
        <v>32.21</v>
      </c>
      <c r="I1170" s="7">
        <v>32.21</v>
      </c>
      <c r="L1170" s="7">
        <v>32.21</v>
      </c>
      <c r="M1170" s="7">
        <v>32.21</v>
      </c>
    </row>
    <row r="1171" spans="1:13" x14ac:dyDescent="0.25">
      <c r="A1171" s="30" t="s">
        <v>21</v>
      </c>
      <c r="B1171" s="4" t="s">
        <v>474</v>
      </c>
      <c r="C1171" s="4" t="s">
        <v>474</v>
      </c>
      <c r="D1171" s="9" t="s">
        <v>475</v>
      </c>
      <c r="E1171" s="7">
        <v>2</v>
      </c>
      <c r="H1171" s="7">
        <v>32.159999999999997</v>
      </c>
      <c r="I1171" s="7">
        <v>64.319999999999993</v>
      </c>
      <c r="L1171" s="7">
        <v>32.159999999999997</v>
      </c>
      <c r="M1171" s="7">
        <v>64.319999999999993</v>
      </c>
    </row>
    <row r="1172" spans="1:13" x14ac:dyDescent="0.25">
      <c r="A1172" s="30" t="s">
        <v>21</v>
      </c>
      <c r="B1172" s="4" t="s">
        <v>256</v>
      </c>
      <c r="C1172" s="4" t="s">
        <v>256</v>
      </c>
      <c r="D1172" s="9" t="s">
        <v>257</v>
      </c>
      <c r="E1172" s="7">
        <v>2</v>
      </c>
      <c r="H1172" s="7">
        <v>29.95</v>
      </c>
      <c r="I1172" s="7">
        <v>59.9</v>
      </c>
      <c r="L1172" s="7">
        <v>29.95</v>
      </c>
      <c r="M1172" s="7">
        <v>59.9</v>
      </c>
    </row>
    <row r="1173" spans="1:13" x14ac:dyDescent="0.25">
      <c r="A1173" s="30" t="s">
        <v>21</v>
      </c>
      <c r="B1173" s="4" t="s">
        <v>202</v>
      </c>
      <c r="C1173" s="4" t="s">
        <v>202</v>
      </c>
      <c r="D1173" s="9" t="s">
        <v>203</v>
      </c>
      <c r="E1173" s="7">
        <v>1</v>
      </c>
      <c r="H1173" s="7">
        <v>27.45</v>
      </c>
      <c r="I1173" s="7">
        <v>27.45</v>
      </c>
      <c r="L1173" s="7">
        <v>27.45</v>
      </c>
      <c r="M1173" s="7">
        <v>27.45</v>
      </c>
    </row>
    <row r="1174" spans="1:13" x14ac:dyDescent="0.25">
      <c r="A1174" s="34" t="s">
        <v>21</v>
      </c>
      <c r="B1174" s="4" t="s">
        <v>484</v>
      </c>
      <c r="C1174" s="4" t="s">
        <v>485</v>
      </c>
      <c r="D1174" s="9" t="s">
        <v>486</v>
      </c>
      <c r="E1174" s="7">
        <v>1</v>
      </c>
      <c r="F1174" s="7">
        <v>26.997082500000001</v>
      </c>
      <c r="G1174" s="7">
        <v>26.997082500000001</v>
      </c>
      <c r="L1174" s="7">
        <v>26.997082500000001</v>
      </c>
      <c r="M1174" s="7">
        <v>26.997082500000001</v>
      </c>
    </row>
    <row r="1175" spans="1:13" x14ac:dyDescent="0.25">
      <c r="A1175" s="30" t="s">
        <v>21</v>
      </c>
      <c r="B1175" s="4" t="s">
        <v>487</v>
      </c>
      <c r="C1175" s="4" t="s">
        <v>488</v>
      </c>
      <c r="D1175" s="9" t="s">
        <v>489</v>
      </c>
      <c r="E1175" s="7">
        <v>1</v>
      </c>
      <c r="F1175" s="7">
        <v>6.399652315</v>
      </c>
      <c r="G1175" s="7">
        <v>6.399652315</v>
      </c>
      <c r="H1175" s="7">
        <v>16.440000000000001</v>
      </c>
      <c r="I1175" s="7">
        <v>16.440000000000001</v>
      </c>
      <c r="J1175" s="7">
        <v>0.94</v>
      </c>
      <c r="K1175" s="7">
        <v>0.94</v>
      </c>
      <c r="L1175" s="7">
        <v>23.779652315</v>
      </c>
      <c r="M1175" s="7">
        <v>23.779652315</v>
      </c>
    </row>
    <row r="1176" spans="1:13" x14ac:dyDescent="0.25">
      <c r="A1176" s="30" t="s">
        <v>21</v>
      </c>
      <c r="B1176" s="4" t="s">
        <v>165</v>
      </c>
      <c r="C1176" s="4" t="s">
        <v>166</v>
      </c>
      <c r="D1176" s="9" t="s">
        <v>113</v>
      </c>
      <c r="E1176" s="7">
        <v>1</v>
      </c>
      <c r="F1176" s="7">
        <v>20.527795185999999</v>
      </c>
      <c r="G1176" s="7">
        <v>20.527795185999999</v>
      </c>
      <c r="H1176" s="7">
        <v>1.8</v>
      </c>
      <c r="I1176" s="7">
        <v>1.8</v>
      </c>
      <c r="L1176" s="7">
        <v>22.327795185999999</v>
      </c>
      <c r="M1176" s="7">
        <v>22.327795185999999</v>
      </c>
    </row>
    <row r="1177" spans="1:13" x14ac:dyDescent="0.25">
      <c r="A1177" s="30" t="s">
        <v>21</v>
      </c>
      <c r="B1177" s="4" t="s">
        <v>158</v>
      </c>
      <c r="C1177" s="4" t="s">
        <v>159</v>
      </c>
      <c r="D1177" s="9" t="s">
        <v>160</v>
      </c>
      <c r="E1177" s="7">
        <v>2</v>
      </c>
      <c r="F1177" s="7">
        <v>19.441820702000001</v>
      </c>
      <c r="G1177" s="7">
        <v>38.883641404000002</v>
      </c>
      <c r="H1177" s="7">
        <v>2.0017800000000001</v>
      </c>
      <c r="I1177" s="7">
        <v>4.0035600000000002</v>
      </c>
      <c r="J1177" s="7">
        <v>0.26</v>
      </c>
      <c r="K1177" s="7">
        <v>0.52</v>
      </c>
      <c r="L1177" s="7">
        <v>21.703600701999999</v>
      </c>
      <c r="M1177" s="7">
        <v>43.407201403999998</v>
      </c>
    </row>
    <row r="1178" spans="1:13" x14ac:dyDescent="0.25">
      <c r="A1178" s="30" t="s">
        <v>21</v>
      </c>
      <c r="B1178" s="4" t="s">
        <v>270</v>
      </c>
      <c r="C1178" s="4" t="s">
        <v>270</v>
      </c>
      <c r="D1178" s="9" t="s">
        <v>271</v>
      </c>
      <c r="E1178" s="7">
        <v>2</v>
      </c>
      <c r="H1178" s="7">
        <v>21.52</v>
      </c>
      <c r="I1178" s="7">
        <v>43.04</v>
      </c>
      <c r="L1178" s="7">
        <v>21.52</v>
      </c>
      <c r="M1178" s="7">
        <v>43.04</v>
      </c>
    </row>
    <row r="1179" spans="1:13" x14ac:dyDescent="0.25">
      <c r="A1179" s="30" t="s">
        <v>21</v>
      </c>
      <c r="B1179" s="4" t="s">
        <v>490</v>
      </c>
      <c r="C1179" s="4" t="s">
        <v>490</v>
      </c>
      <c r="D1179" s="9" t="s">
        <v>491</v>
      </c>
      <c r="E1179" s="7">
        <v>1</v>
      </c>
      <c r="H1179" s="7">
        <v>20.57</v>
      </c>
      <c r="I1179" s="7">
        <v>20.57</v>
      </c>
      <c r="L1179" s="7">
        <v>20.57</v>
      </c>
      <c r="M1179" s="7">
        <v>20.57</v>
      </c>
    </row>
    <row r="1180" spans="1:13" x14ac:dyDescent="0.25">
      <c r="A1180" s="30" t="s">
        <v>21</v>
      </c>
      <c r="B1180" s="4" t="s">
        <v>428</v>
      </c>
      <c r="C1180" s="4" t="s">
        <v>428</v>
      </c>
      <c r="D1180" s="9" t="s">
        <v>429</v>
      </c>
      <c r="E1180" s="7">
        <v>1</v>
      </c>
      <c r="H1180" s="7">
        <v>19.34</v>
      </c>
      <c r="I1180" s="7">
        <v>19.34</v>
      </c>
      <c r="L1180" s="7">
        <v>19.34</v>
      </c>
      <c r="M1180" s="7">
        <v>19.34</v>
      </c>
    </row>
    <row r="1181" spans="1:13" x14ac:dyDescent="0.25">
      <c r="A1181" s="30" t="s">
        <v>21</v>
      </c>
      <c r="B1181" s="4" t="s">
        <v>492</v>
      </c>
      <c r="C1181" s="4" t="s">
        <v>493</v>
      </c>
      <c r="D1181" s="9" t="s">
        <v>489</v>
      </c>
      <c r="E1181" s="7">
        <v>1</v>
      </c>
      <c r="F1181" s="7">
        <v>2.7111917939999999</v>
      </c>
      <c r="G1181" s="7">
        <v>2.7111917939999999</v>
      </c>
      <c r="H1181" s="7">
        <v>10.96</v>
      </c>
      <c r="I1181" s="7">
        <v>10.96</v>
      </c>
      <c r="J1181" s="7">
        <v>0.62</v>
      </c>
      <c r="K1181" s="7">
        <v>0.62</v>
      </c>
      <c r="L1181" s="7">
        <v>14.291191794</v>
      </c>
      <c r="M1181" s="7">
        <v>14.291191794</v>
      </c>
    </row>
    <row r="1182" spans="1:13" x14ac:dyDescent="0.25">
      <c r="A1182" s="30" t="s">
        <v>21</v>
      </c>
      <c r="B1182" s="4" t="s">
        <v>204</v>
      </c>
      <c r="C1182" s="4" t="s">
        <v>204</v>
      </c>
      <c r="D1182" s="9" t="s">
        <v>205</v>
      </c>
      <c r="E1182" s="7">
        <v>1</v>
      </c>
      <c r="H1182" s="7">
        <v>10.7</v>
      </c>
      <c r="I1182" s="7">
        <v>10.7</v>
      </c>
      <c r="L1182" s="7">
        <v>10.7</v>
      </c>
      <c r="M1182" s="7">
        <v>10.7</v>
      </c>
    </row>
    <row r="1183" spans="1:13" x14ac:dyDescent="0.25">
      <c r="A1183" s="30" t="s">
        <v>21</v>
      </c>
      <c r="B1183" s="4" t="s">
        <v>438</v>
      </c>
      <c r="C1183" s="4" t="s">
        <v>438</v>
      </c>
      <c r="D1183" s="9" t="s">
        <v>439</v>
      </c>
      <c r="E1183" s="7">
        <v>1</v>
      </c>
      <c r="H1183" s="7">
        <v>10.54</v>
      </c>
      <c r="I1183" s="7">
        <v>10.54</v>
      </c>
      <c r="L1183" s="7">
        <v>10.54</v>
      </c>
      <c r="M1183" s="7">
        <v>10.54</v>
      </c>
    </row>
    <row r="1184" spans="1:13" x14ac:dyDescent="0.25">
      <c r="A1184" s="30" t="s">
        <v>21</v>
      </c>
      <c r="B1184" s="4" t="s">
        <v>494</v>
      </c>
      <c r="C1184" s="4" t="s">
        <v>495</v>
      </c>
      <c r="D1184" s="9" t="s">
        <v>496</v>
      </c>
      <c r="E1184" s="7">
        <v>1</v>
      </c>
      <c r="F1184" s="7">
        <v>9.8622076799999991</v>
      </c>
      <c r="G1184" s="7">
        <v>9.8622076799999991</v>
      </c>
      <c r="L1184" s="7">
        <v>9.8622076799999991</v>
      </c>
      <c r="M1184" s="7">
        <v>9.8622076799999991</v>
      </c>
    </row>
    <row r="1185" spans="1:13" x14ac:dyDescent="0.25">
      <c r="A1185" s="30" t="s">
        <v>21</v>
      </c>
      <c r="B1185" s="4" t="s">
        <v>266</v>
      </c>
      <c r="C1185" s="4" t="s">
        <v>266</v>
      </c>
      <c r="D1185" s="9" t="s">
        <v>267</v>
      </c>
      <c r="E1185" s="7">
        <v>2</v>
      </c>
      <c r="H1185" s="7">
        <v>9.57</v>
      </c>
      <c r="I1185" s="7">
        <v>19.14</v>
      </c>
      <c r="L1185" s="7">
        <v>9.57</v>
      </c>
      <c r="M1185" s="7">
        <v>19.14</v>
      </c>
    </row>
    <row r="1186" spans="1:13" x14ac:dyDescent="0.25">
      <c r="A1186" s="30" t="s">
        <v>21</v>
      </c>
      <c r="B1186" s="4" t="s">
        <v>537</v>
      </c>
      <c r="C1186" s="4" t="s">
        <v>538</v>
      </c>
      <c r="D1186" s="9" t="s">
        <v>496</v>
      </c>
      <c r="E1186" s="7">
        <v>-1</v>
      </c>
      <c r="F1186" s="7">
        <v>9.4480441119999998</v>
      </c>
      <c r="G1186" s="7">
        <v>-9.4480441119999998</v>
      </c>
      <c r="L1186" s="7">
        <v>9.4480441119999998</v>
      </c>
      <c r="M1186" s="7">
        <v>-9.4480441119999998</v>
      </c>
    </row>
    <row r="1187" spans="1:13" x14ac:dyDescent="0.25">
      <c r="A1187" s="30" t="s">
        <v>21</v>
      </c>
      <c r="B1187" s="4" t="s">
        <v>535</v>
      </c>
      <c r="C1187" s="4" t="s">
        <v>536</v>
      </c>
      <c r="D1187" s="9" t="s">
        <v>496</v>
      </c>
      <c r="E1187" s="7">
        <v>-1</v>
      </c>
      <c r="F1187" s="7">
        <v>9.3961297120000005</v>
      </c>
      <c r="G1187" s="7">
        <v>-9.3961297120000005</v>
      </c>
      <c r="L1187" s="7">
        <v>9.3961297120000005</v>
      </c>
      <c r="M1187" s="7">
        <v>-9.3961297120000005</v>
      </c>
    </row>
    <row r="1188" spans="1:13" x14ac:dyDescent="0.25">
      <c r="A1188" s="30" t="s">
        <v>21</v>
      </c>
      <c r="B1188" s="4" t="s">
        <v>533</v>
      </c>
      <c r="C1188" s="4" t="s">
        <v>534</v>
      </c>
      <c r="D1188" s="9" t="s">
        <v>496</v>
      </c>
      <c r="E1188" s="7">
        <v>-1</v>
      </c>
      <c r="F1188" s="7">
        <v>9.3530114120000007</v>
      </c>
      <c r="G1188" s="7">
        <v>-9.3530114120000007</v>
      </c>
      <c r="L1188" s="7">
        <v>9.3530114120000007</v>
      </c>
      <c r="M1188" s="7">
        <v>-9.3530114120000007</v>
      </c>
    </row>
    <row r="1189" spans="1:13" x14ac:dyDescent="0.25">
      <c r="A1189" s="30" t="s">
        <v>21</v>
      </c>
      <c r="B1189" s="4" t="s">
        <v>497</v>
      </c>
      <c r="C1189" s="4" t="s">
        <v>498</v>
      </c>
      <c r="D1189" s="9" t="s">
        <v>496</v>
      </c>
      <c r="E1189" s="7">
        <v>1</v>
      </c>
      <c r="F1189" s="7">
        <v>9.1251214100000002</v>
      </c>
      <c r="G1189" s="7">
        <v>9.1251214100000002</v>
      </c>
      <c r="L1189" s="7">
        <v>9.1251214100000002</v>
      </c>
      <c r="M1189" s="7">
        <v>9.1251214100000002</v>
      </c>
    </row>
    <row r="1190" spans="1:13" x14ac:dyDescent="0.25">
      <c r="A1190" s="30" t="s">
        <v>21</v>
      </c>
      <c r="B1190" s="4" t="s">
        <v>499</v>
      </c>
      <c r="C1190" s="4" t="s">
        <v>500</v>
      </c>
      <c r="D1190" s="9" t="s">
        <v>496</v>
      </c>
      <c r="E1190" s="7">
        <v>1</v>
      </c>
      <c r="F1190" s="7">
        <v>8.6072286219999992</v>
      </c>
      <c r="G1190" s="7">
        <v>8.6072286219999992</v>
      </c>
      <c r="L1190" s="7">
        <v>8.6072286219999992</v>
      </c>
      <c r="M1190" s="7">
        <v>8.6072286219999992</v>
      </c>
    </row>
    <row r="1191" spans="1:13" x14ac:dyDescent="0.25">
      <c r="A1191" s="30" t="s">
        <v>21</v>
      </c>
      <c r="B1191" s="4" t="s">
        <v>501</v>
      </c>
      <c r="C1191" s="4" t="s">
        <v>502</v>
      </c>
      <c r="D1191" s="9" t="s">
        <v>496</v>
      </c>
      <c r="E1191" s="7">
        <v>1</v>
      </c>
      <c r="F1191" s="7">
        <v>7.5260314599999996</v>
      </c>
      <c r="G1191" s="7">
        <v>7.5260314599999996</v>
      </c>
      <c r="L1191" s="7">
        <v>7.5260314599999996</v>
      </c>
      <c r="M1191" s="7">
        <v>7.5260314599999996</v>
      </c>
    </row>
    <row r="1192" spans="1:13" x14ac:dyDescent="0.25">
      <c r="A1192" s="30" t="s">
        <v>21</v>
      </c>
      <c r="B1192" s="4" t="s">
        <v>503</v>
      </c>
      <c r="C1192" s="4" t="s">
        <v>504</v>
      </c>
      <c r="D1192" s="9" t="s">
        <v>496</v>
      </c>
      <c r="E1192" s="7">
        <v>1</v>
      </c>
      <c r="F1192" s="7">
        <v>7.3877444219999999</v>
      </c>
      <c r="G1192" s="7">
        <v>7.3877444219999999</v>
      </c>
      <c r="L1192" s="7">
        <v>7.3877444219999999</v>
      </c>
      <c r="M1192" s="7">
        <v>7.3877444219999999</v>
      </c>
    </row>
    <row r="1193" spans="1:13" x14ac:dyDescent="0.25">
      <c r="A1193" s="30" t="s">
        <v>21</v>
      </c>
      <c r="B1193" s="4" t="s">
        <v>212</v>
      </c>
      <c r="C1193" s="4" t="s">
        <v>212</v>
      </c>
      <c r="D1193" s="9" t="s">
        <v>213</v>
      </c>
      <c r="E1193" s="7">
        <v>4</v>
      </c>
      <c r="H1193" s="7">
        <v>6.91</v>
      </c>
      <c r="I1193" s="7">
        <v>27.64</v>
      </c>
      <c r="L1193" s="7">
        <v>6.91</v>
      </c>
      <c r="M1193" s="7">
        <v>27.64</v>
      </c>
    </row>
    <row r="1194" spans="1:13" x14ac:dyDescent="0.25">
      <c r="A1194" s="30" t="s">
        <v>21</v>
      </c>
      <c r="B1194" s="4" t="s">
        <v>264</v>
      </c>
      <c r="C1194" s="4" t="s">
        <v>264</v>
      </c>
      <c r="D1194" s="9" t="s">
        <v>265</v>
      </c>
      <c r="E1194" s="7">
        <v>2</v>
      </c>
      <c r="H1194" s="7">
        <v>6.71</v>
      </c>
      <c r="I1194" s="7">
        <v>13.42</v>
      </c>
      <c r="L1194" s="7">
        <v>6.71</v>
      </c>
      <c r="M1194" s="7">
        <v>13.42</v>
      </c>
    </row>
    <row r="1195" spans="1:13" x14ac:dyDescent="0.25">
      <c r="A1195" s="30" t="s">
        <v>21</v>
      </c>
      <c r="B1195" s="4" t="s">
        <v>505</v>
      </c>
      <c r="C1195" s="4" t="s">
        <v>506</v>
      </c>
      <c r="D1195" s="9" t="s">
        <v>496</v>
      </c>
      <c r="E1195" s="7">
        <v>1</v>
      </c>
      <c r="F1195" s="7">
        <v>6.4162109520000001</v>
      </c>
      <c r="G1195" s="7">
        <v>6.4162109520000001</v>
      </c>
      <c r="L1195" s="7">
        <v>6.4162109520000001</v>
      </c>
      <c r="M1195" s="7">
        <v>6.4162109520000001</v>
      </c>
    </row>
    <row r="1196" spans="1:13" x14ac:dyDescent="0.25">
      <c r="A1196" s="30" t="s">
        <v>21</v>
      </c>
      <c r="B1196" s="4" t="s">
        <v>531</v>
      </c>
      <c r="C1196" s="4" t="s">
        <v>532</v>
      </c>
      <c r="D1196" s="9" t="s">
        <v>496</v>
      </c>
      <c r="E1196" s="7">
        <v>-1</v>
      </c>
      <c r="F1196" s="7">
        <v>6.2954728659999999</v>
      </c>
      <c r="G1196" s="7">
        <v>-6.2954728659999999</v>
      </c>
      <c r="L1196" s="7">
        <v>6.2954728659999999</v>
      </c>
      <c r="M1196" s="7">
        <v>-6.2954728659999999</v>
      </c>
    </row>
    <row r="1197" spans="1:13" x14ac:dyDescent="0.25">
      <c r="A1197" s="30" t="s">
        <v>21</v>
      </c>
      <c r="B1197" s="4" t="s">
        <v>480</v>
      </c>
      <c r="C1197" s="4" t="s">
        <v>480</v>
      </c>
      <c r="D1197" s="9" t="s">
        <v>481</v>
      </c>
      <c r="E1197" s="7">
        <v>6</v>
      </c>
      <c r="F1197" s="7">
        <v>6.26</v>
      </c>
      <c r="G1197" s="7">
        <v>37.56</v>
      </c>
      <c r="L1197" s="7">
        <v>6.26</v>
      </c>
      <c r="M1197" s="7">
        <v>37.56</v>
      </c>
    </row>
    <row r="1198" spans="1:13" x14ac:dyDescent="0.25">
      <c r="A1198" s="30" t="s">
        <v>21</v>
      </c>
      <c r="B1198" s="4" t="s">
        <v>528</v>
      </c>
      <c r="C1198" s="4" t="s">
        <v>529</v>
      </c>
      <c r="D1198" s="9" t="s">
        <v>530</v>
      </c>
      <c r="E1198" s="7">
        <v>-1</v>
      </c>
      <c r="F1198" s="7">
        <v>6.1672599999999997</v>
      </c>
      <c r="G1198" s="7">
        <v>-6.1672599999999997</v>
      </c>
      <c r="L1198" s="7">
        <v>6.1672599999999997</v>
      </c>
      <c r="M1198" s="7">
        <v>-6.1672599999999997</v>
      </c>
    </row>
    <row r="1199" spans="1:13" x14ac:dyDescent="0.25">
      <c r="A1199" s="30" t="s">
        <v>21</v>
      </c>
      <c r="B1199" s="4" t="s">
        <v>507</v>
      </c>
      <c r="C1199" s="4" t="s">
        <v>508</v>
      </c>
      <c r="D1199" s="9" t="s">
        <v>496</v>
      </c>
      <c r="E1199" s="7">
        <v>1</v>
      </c>
      <c r="F1199" s="7">
        <v>4.8020496799999997</v>
      </c>
      <c r="G1199" s="7">
        <v>4.8020496799999997</v>
      </c>
      <c r="L1199" s="7">
        <v>4.8020496799999997</v>
      </c>
      <c r="M1199" s="7">
        <v>4.8020496799999997</v>
      </c>
    </row>
    <row r="1200" spans="1:13" x14ac:dyDescent="0.25">
      <c r="A1200" s="30" t="s">
        <v>21</v>
      </c>
      <c r="B1200" s="4" t="s">
        <v>282</v>
      </c>
      <c r="C1200" s="4" t="s">
        <v>283</v>
      </c>
      <c r="D1200" s="9" t="s">
        <v>284</v>
      </c>
      <c r="E1200" s="7">
        <v>2</v>
      </c>
      <c r="F1200" s="7">
        <v>2.3861395089999999</v>
      </c>
      <c r="G1200" s="7">
        <v>4.7722790179999999</v>
      </c>
      <c r="J1200" s="7">
        <v>2.3199999999999998</v>
      </c>
      <c r="K1200" s="7">
        <v>4.6399999999999997</v>
      </c>
      <c r="L1200" s="7">
        <v>4.7061395089999998</v>
      </c>
      <c r="M1200" s="7">
        <v>9.4122790179999996</v>
      </c>
    </row>
    <row r="1201" spans="1:13" x14ac:dyDescent="0.25">
      <c r="A1201" s="30" t="s">
        <v>21</v>
      </c>
      <c r="B1201" s="4" t="s">
        <v>526</v>
      </c>
      <c r="C1201" s="4" t="s">
        <v>527</v>
      </c>
      <c r="D1201" s="9" t="s">
        <v>496</v>
      </c>
      <c r="E1201" s="7">
        <v>-1</v>
      </c>
      <c r="F1201" s="7">
        <v>4.6341987099999997</v>
      </c>
      <c r="G1201" s="7">
        <v>-4.6341987099999997</v>
      </c>
      <c r="L1201" s="7">
        <v>4.6341987099999997</v>
      </c>
      <c r="M1201" s="7">
        <v>-4.6341987099999997</v>
      </c>
    </row>
    <row r="1202" spans="1:13" x14ac:dyDescent="0.25">
      <c r="A1202" s="30" t="s">
        <v>21</v>
      </c>
      <c r="B1202" s="4" t="s">
        <v>214</v>
      </c>
      <c r="C1202" s="4" t="s">
        <v>214</v>
      </c>
      <c r="D1202" s="9" t="s">
        <v>215</v>
      </c>
      <c r="E1202" s="7">
        <v>4</v>
      </c>
      <c r="H1202" s="7">
        <v>4.49</v>
      </c>
      <c r="I1202" s="7">
        <v>17.96</v>
      </c>
      <c r="L1202" s="7">
        <v>4.49</v>
      </c>
      <c r="M1202" s="7">
        <v>17.96</v>
      </c>
    </row>
    <row r="1203" spans="1:13" x14ac:dyDescent="0.25">
      <c r="A1203" s="30" t="s">
        <v>21</v>
      </c>
      <c r="B1203" s="4" t="s">
        <v>268</v>
      </c>
      <c r="C1203" s="4" t="s">
        <v>268</v>
      </c>
      <c r="D1203" s="9" t="s">
        <v>269</v>
      </c>
      <c r="E1203" s="7">
        <v>4</v>
      </c>
      <c r="H1203" s="7">
        <v>4.1399999999999997</v>
      </c>
      <c r="I1203" s="7">
        <v>16.559999999999999</v>
      </c>
      <c r="L1203" s="7">
        <v>4.1399999999999997</v>
      </c>
      <c r="M1203" s="7">
        <v>16.559999999999999</v>
      </c>
    </row>
    <row r="1204" spans="1:13" x14ac:dyDescent="0.25">
      <c r="A1204" s="30" t="s">
        <v>21</v>
      </c>
      <c r="B1204" s="4" t="s">
        <v>258</v>
      </c>
      <c r="C1204" s="4" t="s">
        <v>258</v>
      </c>
      <c r="D1204" s="9" t="s">
        <v>259</v>
      </c>
      <c r="E1204" s="7">
        <v>1</v>
      </c>
      <c r="H1204" s="7">
        <v>4.1100000000000003</v>
      </c>
      <c r="I1204" s="7">
        <v>4.1100000000000003</v>
      </c>
      <c r="L1204" s="7">
        <v>4.1100000000000003</v>
      </c>
      <c r="M1204" s="7">
        <v>4.1100000000000003</v>
      </c>
    </row>
    <row r="1205" spans="1:13" x14ac:dyDescent="0.25">
      <c r="A1205" s="30" t="s">
        <v>21</v>
      </c>
      <c r="B1205" s="4" t="s">
        <v>539</v>
      </c>
      <c r="C1205" s="4" t="s">
        <v>540</v>
      </c>
      <c r="D1205" s="9" t="s">
        <v>496</v>
      </c>
      <c r="E1205" s="7">
        <v>-3</v>
      </c>
      <c r="F1205" s="7">
        <v>4.0996447199999997</v>
      </c>
      <c r="G1205" s="7">
        <v>-12.29893416</v>
      </c>
      <c r="L1205" s="7">
        <v>4.0996447199999997</v>
      </c>
      <c r="M1205" s="7">
        <v>-12.29893416</v>
      </c>
    </row>
    <row r="1206" spans="1:13" x14ac:dyDescent="0.25">
      <c r="A1206" s="30" t="s">
        <v>21</v>
      </c>
      <c r="B1206" s="4" t="s">
        <v>272</v>
      </c>
      <c r="C1206" s="4" t="s">
        <v>272</v>
      </c>
      <c r="D1206" s="9" t="s">
        <v>273</v>
      </c>
      <c r="E1206" s="7">
        <v>1</v>
      </c>
      <c r="H1206" s="7">
        <v>3.58</v>
      </c>
      <c r="I1206" s="7">
        <v>3.58</v>
      </c>
      <c r="L1206" s="7">
        <v>3.58</v>
      </c>
      <c r="M1206" s="7">
        <v>3.58</v>
      </c>
    </row>
    <row r="1207" spans="1:13" x14ac:dyDescent="0.25">
      <c r="A1207" s="30" t="s">
        <v>21</v>
      </c>
      <c r="B1207" s="4" t="s">
        <v>274</v>
      </c>
      <c r="C1207" s="4" t="s">
        <v>274</v>
      </c>
      <c r="D1207" s="9" t="s">
        <v>275</v>
      </c>
      <c r="E1207" s="7">
        <v>5</v>
      </c>
      <c r="H1207" s="7">
        <v>3.57</v>
      </c>
      <c r="I1207" s="7">
        <v>17.850000000000001</v>
      </c>
      <c r="L1207" s="7">
        <v>3.57</v>
      </c>
      <c r="M1207" s="7">
        <v>17.850000000000001</v>
      </c>
    </row>
    <row r="1208" spans="1:13" x14ac:dyDescent="0.25">
      <c r="A1208" s="30" t="s">
        <v>21</v>
      </c>
      <c r="B1208" s="4" t="s">
        <v>432</v>
      </c>
      <c r="C1208" s="4" t="s">
        <v>432</v>
      </c>
      <c r="D1208" s="9" t="s">
        <v>433</v>
      </c>
      <c r="E1208" s="7">
        <v>65</v>
      </c>
      <c r="H1208" s="7">
        <v>3.45</v>
      </c>
      <c r="I1208" s="7">
        <v>224.25</v>
      </c>
      <c r="L1208" s="7">
        <v>3.45</v>
      </c>
      <c r="M1208" s="7">
        <v>224.25</v>
      </c>
    </row>
    <row r="1209" spans="1:13" x14ac:dyDescent="0.25">
      <c r="A1209" s="30" t="s">
        <v>21</v>
      </c>
      <c r="B1209" s="4" t="s">
        <v>509</v>
      </c>
      <c r="C1209" s="4" t="s">
        <v>510</v>
      </c>
      <c r="D1209" s="9" t="s">
        <v>496</v>
      </c>
      <c r="E1209" s="7">
        <v>1</v>
      </c>
      <c r="F1209" s="7">
        <v>3.1270996759999998</v>
      </c>
      <c r="G1209" s="7">
        <v>3.1270996759999998</v>
      </c>
      <c r="L1209" s="7">
        <v>3.1270996759999998</v>
      </c>
      <c r="M1209" s="7">
        <v>3.1270996759999998</v>
      </c>
    </row>
    <row r="1210" spans="1:13" x14ac:dyDescent="0.25">
      <c r="A1210" s="30" t="s">
        <v>21</v>
      </c>
      <c r="B1210" s="4" t="s">
        <v>511</v>
      </c>
      <c r="C1210" s="4" t="s">
        <v>512</v>
      </c>
      <c r="D1210" s="9" t="s">
        <v>496</v>
      </c>
      <c r="E1210" s="7">
        <v>1</v>
      </c>
      <c r="F1210" s="7">
        <v>2.9383560520000001</v>
      </c>
      <c r="G1210" s="7">
        <v>2.9383560520000001</v>
      </c>
      <c r="L1210" s="7">
        <v>2.9383560520000001</v>
      </c>
      <c r="M1210" s="7">
        <v>2.9383560520000001</v>
      </c>
    </row>
    <row r="1211" spans="1:13" x14ac:dyDescent="0.25">
      <c r="A1211" s="30" t="s">
        <v>21</v>
      </c>
      <c r="B1211" s="4" t="s">
        <v>513</v>
      </c>
      <c r="C1211" s="4" t="s">
        <v>514</v>
      </c>
      <c r="D1211" s="9" t="s">
        <v>496</v>
      </c>
      <c r="E1211" s="7">
        <v>1</v>
      </c>
      <c r="F1211" s="7">
        <v>2.8934395660000001</v>
      </c>
      <c r="G1211" s="7">
        <v>2.8934395660000001</v>
      </c>
      <c r="L1211" s="7">
        <v>2.8934395660000001</v>
      </c>
      <c r="M1211" s="7">
        <v>2.8934395660000001</v>
      </c>
    </row>
    <row r="1212" spans="1:13" x14ac:dyDescent="0.25">
      <c r="A1212" s="30" t="s">
        <v>21</v>
      </c>
      <c r="B1212" s="4" t="s">
        <v>442</v>
      </c>
      <c r="C1212" s="4" t="s">
        <v>442</v>
      </c>
      <c r="D1212" s="9" t="s">
        <v>443</v>
      </c>
      <c r="E1212" s="7">
        <v>5</v>
      </c>
      <c r="H1212" s="7">
        <v>2.81</v>
      </c>
      <c r="I1212" s="7">
        <v>14.05</v>
      </c>
      <c r="L1212" s="7">
        <v>2.81</v>
      </c>
      <c r="M1212" s="7">
        <v>14.05</v>
      </c>
    </row>
    <row r="1213" spans="1:13" x14ac:dyDescent="0.25">
      <c r="A1213" s="30" t="s">
        <v>21</v>
      </c>
      <c r="B1213" s="4" t="s">
        <v>524</v>
      </c>
      <c r="C1213" s="4" t="s">
        <v>525</v>
      </c>
      <c r="D1213" s="9" t="s">
        <v>496</v>
      </c>
      <c r="E1213" s="7">
        <v>-1</v>
      </c>
      <c r="F1213" s="7">
        <v>2.4275436890000002</v>
      </c>
      <c r="G1213" s="7">
        <v>-2.4275436890000002</v>
      </c>
      <c r="L1213" s="7">
        <v>2.4275436890000002</v>
      </c>
      <c r="M1213" s="7">
        <v>-2.4275436890000002</v>
      </c>
    </row>
    <row r="1214" spans="1:13" x14ac:dyDescent="0.25">
      <c r="A1214" s="30" t="s">
        <v>21</v>
      </c>
      <c r="B1214" s="4" t="s">
        <v>515</v>
      </c>
      <c r="C1214" s="4" t="s">
        <v>516</v>
      </c>
      <c r="D1214" s="9" t="s">
        <v>496</v>
      </c>
      <c r="E1214" s="7">
        <v>1</v>
      </c>
      <c r="F1214" s="7">
        <v>1.952779617</v>
      </c>
      <c r="G1214" s="7">
        <v>1.952779617</v>
      </c>
      <c r="L1214" s="7">
        <v>1.952779617</v>
      </c>
      <c r="M1214" s="7">
        <v>1.952779617</v>
      </c>
    </row>
    <row r="1215" spans="1:13" x14ac:dyDescent="0.25">
      <c r="A1215" s="30" t="s">
        <v>21</v>
      </c>
      <c r="B1215" s="4" t="s">
        <v>224</v>
      </c>
      <c r="C1215" s="4" t="s">
        <v>224</v>
      </c>
      <c r="D1215" s="9" t="s">
        <v>225</v>
      </c>
      <c r="E1215" s="7">
        <v>1</v>
      </c>
      <c r="H1215" s="7">
        <v>1.69</v>
      </c>
      <c r="I1215" s="7">
        <v>1.69</v>
      </c>
      <c r="L1215" s="7">
        <v>1.69</v>
      </c>
      <c r="M1215" s="7">
        <v>1.69</v>
      </c>
    </row>
    <row r="1216" spans="1:13" x14ac:dyDescent="0.25">
      <c r="A1216" s="30" t="s">
        <v>21</v>
      </c>
      <c r="B1216" s="4" t="s">
        <v>234</v>
      </c>
      <c r="C1216" s="4" t="s">
        <v>234</v>
      </c>
      <c r="D1216" s="9" t="s">
        <v>235</v>
      </c>
      <c r="E1216" s="7">
        <v>1</v>
      </c>
      <c r="H1216" s="7">
        <v>1.56</v>
      </c>
      <c r="I1216" s="7">
        <v>1.56</v>
      </c>
      <c r="L1216" s="7">
        <v>1.56</v>
      </c>
      <c r="M1216" s="7">
        <v>1.56</v>
      </c>
    </row>
    <row r="1217" spans="1:13" x14ac:dyDescent="0.25">
      <c r="A1217" s="30" t="s">
        <v>21</v>
      </c>
      <c r="B1217" s="4" t="s">
        <v>278</v>
      </c>
      <c r="C1217" s="4" t="s">
        <v>278</v>
      </c>
      <c r="D1217" s="9" t="s">
        <v>279</v>
      </c>
      <c r="E1217" s="7">
        <v>1</v>
      </c>
      <c r="H1217" s="7">
        <v>1.26</v>
      </c>
      <c r="I1217" s="7">
        <v>1.26</v>
      </c>
      <c r="L1217" s="7">
        <v>1.26</v>
      </c>
      <c r="M1217" s="7">
        <v>1.26</v>
      </c>
    </row>
    <row r="1218" spans="1:13" x14ac:dyDescent="0.25">
      <c r="A1218" s="30" t="s">
        <v>21</v>
      </c>
      <c r="B1218" s="4" t="s">
        <v>276</v>
      </c>
      <c r="C1218" s="4" t="s">
        <v>276</v>
      </c>
      <c r="D1218" s="9" t="s">
        <v>277</v>
      </c>
      <c r="E1218" s="7">
        <v>1</v>
      </c>
      <c r="H1218" s="7">
        <v>1.24</v>
      </c>
      <c r="I1218" s="7">
        <v>1.24</v>
      </c>
      <c r="L1218" s="7">
        <v>1.24</v>
      </c>
      <c r="M1218" s="7">
        <v>1.24</v>
      </c>
    </row>
    <row r="1219" spans="1:13" x14ac:dyDescent="0.25">
      <c r="A1219" s="30" t="s">
        <v>21</v>
      </c>
      <c r="B1219" s="4" t="s">
        <v>280</v>
      </c>
      <c r="C1219" s="4" t="s">
        <v>280</v>
      </c>
      <c r="D1219" s="9" t="s">
        <v>281</v>
      </c>
      <c r="E1219" s="7">
        <v>1</v>
      </c>
      <c r="H1219" s="7">
        <v>0.99</v>
      </c>
      <c r="I1219" s="7">
        <v>0.99</v>
      </c>
      <c r="L1219" s="7">
        <v>0.99</v>
      </c>
      <c r="M1219" s="7">
        <v>0.99</v>
      </c>
    </row>
    <row r="1220" spans="1:13" x14ac:dyDescent="0.25">
      <c r="A1220" s="30" t="s">
        <v>21</v>
      </c>
      <c r="B1220" s="4" t="s">
        <v>440</v>
      </c>
      <c r="C1220" s="4" t="s">
        <v>440</v>
      </c>
      <c r="D1220" s="9" t="s">
        <v>441</v>
      </c>
      <c r="E1220" s="7">
        <v>10</v>
      </c>
      <c r="H1220" s="7">
        <v>0.92</v>
      </c>
      <c r="I1220" s="7">
        <v>9.1999999999999993</v>
      </c>
      <c r="L1220" s="7">
        <v>0.92</v>
      </c>
      <c r="M1220" s="7">
        <v>9.1999999999999993</v>
      </c>
    </row>
    <row r="1221" spans="1:13" x14ac:dyDescent="0.25">
      <c r="A1221" s="30" t="s">
        <v>21</v>
      </c>
      <c r="B1221" s="4" t="s">
        <v>450</v>
      </c>
      <c r="C1221" s="4" t="s">
        <v>450</v>
      </c>
      <c r="D1221" s="9" t="s">
        <v>451</v>
      </c>
      <c r="E1221" s="7">
        <v>10</v>
      </c>
      <c r="H1221" s="7">
        <v>0.6</v>
      </c>
      <c r="I1221" s="7">
        <v>6</v>
      </c>
      <c r="L1221" s="7">
        <v>0.6</v>
      </c>
      <c r="M1221" s="7">
        <v>6</v>
      </c>
    </row>
    <row r="1222" spans="1:13" x14ac:dyDescent="0.25">
      <c r="A1222" s="30" t="s">
        <v>21</v>
      </c>
      <c r="B1222" s="4" t="s">
        <v>446</v>
      </c>
      <c r="C1222" s="4" t="s">
        <v>446</v>
      </c>
      <c r="D1222" s="9" t="s">
        <v>447</v>
      </c>
      <c r="E1222" s="7">
        <v>3</v>
      </c>
      <c r="H1222" s="7">
        <v>0.54</v>
      </c>
      <c r="I1222" s="7">
        <v>1.62</v>
      </c>
      <c r="L1222" s="7">
        <v>0.54</v>
      </c>
      <c r="M1222" s="7">
        <v>1.62</v>
      </c>
    </row>
    <row r="1223" spans="1:13" x14ac:dyDescent="0.25">
      <c r="A1223" s="31" t="s">
        <v>21</v>
      </c>
      <c r="B1223" s="4" t="s">
        <v>434</v>
      </c>
      <c r="C1223" s="4" t="s">
        <v>434</v>
      </c>
      <c r="D1223" s="9" t="s">
        <v>435</v>
      </c>
      <c r="E1223" s="7">
        <v>140</v>
      </c>
      <c r="H1223" s="7">
        <v>0.51</v>
      </c>
      <c r="I1223" s="7">
        <v>71.400000000000006</v>
      </c>
      <c r="L1223" s="7">
        <v>0.51</v>
      </c>
      <c r="M1223" s="7">
        <v>71.400000000000006</v>
      </c>
    </row>
    <row r="1224" spans="1:13" x14ac:dyDescent="0.25">
      <c r="A1224" s="31" t="s">
        <v>21</v>
      </c>
      <c r="B1224" s="4" t="s">
        <v>448</v>
      </c>
      <c r="C1224" s="4" t="s">
        <v>448</v>
      </c>
      <c r="D1224" s="9" t="s">
        <v>449</v>
      </c>
      <c r="E1224" s="7">
        <v>3</v>
      </c>
      <c r="H1224" s="7">
        <v>0.33</v>
      </c>
      <c r="I1224" s="7">
        <v>0.99</v>
      </c>
      <c r="L1224" s="7">
        <v>0.33</v>
      </c>
      <c r="M1224" s="7">
        <v>0.99</v>
      </c>
    </row>
    <row r="1225" spans="1:13" x14ac:dyDescent="0.25">
      <c r="A1225" s="31" t="s">
        <v>21</v>
      </c>
      <c r="B1225" s="4" t="s">
        <v>517</v>
      </c>
      <c r="C1225" s="4" t="s">
        <v>517</v>
      </c>
      <c r="D1225" s="9" t="s">
        <v>518</v>
      </c>
      <c r="E1225" s="7">
        <v>1</v>
      </c>
      <c r="H1225" s="7">
        <v>0.24</v>
      </c>
      <c r="I1225" s="7">
        <v>0.24</v>
      </c>
      <c r="L1225" s="7">
        <v>0.24</v>
      </c>
      <c r="M1225" s="7">
        <v>0.24</v>
      </c>
    </row>
    <row r="1226" spans="1:13" x14ac:dyDescent="0.25">
      <c r="A1226" s="31" t="s">
        <v>21</v>
      </c>
      <c r="B1226" s="4" t="s">
        <v>436</v>
      </c>
      <c r="C1226" s="4" t="s">
        <v>436</v>
      </c>
      <c r="D1226" s="9" t="s">
        <v>437</v>
      </c>
      <c r="E1226" s="7">
        <v>410</v>
      </c>
      <c r="H1226" s="7">
        <v>0.04</v>
      </c>
      <c r="I1226" s="7">
        <v>16.399999999999999</v>
      </c>
      <c r="L1226" s="7">
        <v>0.04</v>
      </c>
      <c r="M1226" s="7">
        <v>16.399999999999999</v>
      </c>
    </row>
    <row r="1227" spans="1:13" x14ac:dyDescent="0.25">
      <c r="A1227" s="31" t="s">
        <v>22</v>
      </c>
      <c r="B1227" s="4" t="s">
        <v>106</v>
      </c>
      <c r="C1227" s="4" t="s">
        <v>106</v>
      </c>
      <c r="D1227" s="9" t="s">
        <v>107</v>
      </c>
      <c r="E1227" s="7">
        <v>2</v>
      </c>
      <c r="F1227" s="7">
        <v>313.03184760599999</v>
      </c>
      <c r="G1227" s="7">
        <v>626.06369521199997</v>
      </c>
      <c r="H1227" s="7">
        <v>2840.4043999999999</v>
      </c>
      <c r="I1227" s="7">
        <v>5680.8087999999998</v>
      </c>
      <c r="J1227" s="7">
        <v>13.19</v>
      </c>
      <c r="K1227" s="7">
        <v>26.38</v>
      </c>
      <c r="L1227" s="7">
        <v>3166.6262476060001</v>
      </c>
      <c r="M1227" s="7">
        <v>6333.2524952120002</v>
      </c>
    </row>
    <row r="1228" spans="1:13" x14ac:dyDescent="0.25">
      <c r="A1228" s="31" t="s">
        <v>22</v>
      </c>
      <c r="B1228" s="4" t="s">
        <v>101</v>
      </c>
      <c r="C1228" s="4" t="s">
        <v>102</v>
      </c>
      <c r="D1228" s="9" t="s">
        <v>103</v>
      </c>
      <c r="E1228" s="7">
        <v>2</v>
      </c>
      <c r="F1228" s="7">
        <v>49.674697746</v>
      </c>
      <c r="G1228" s="7">
        <v>99.349395491999999</v>
      </c>
      <c r="H1228" s="7">
        <v>1107.2724000000001</v>
      </c>
      <c r="I1228" s="7">
        <v>2214.5448000000001</v>
      </c>
      <c r="J1228" s="7">
        <v>4.7300000000000004</v>
      </c>
      <c r="K1228" s="7">
        <v>9.4600000000000009</v>
      </c>
      <c r="L1228" s="7">
        <v>1161.6770977460001</v>
      </c>
      <c r="M1228" s="7">
        <v>2323.3541954920001</v>
      </c>
    </row>
    <row r="1229" spans="1:13" x14ac:dyDescent="0.25">
      <c r="A1229" s="32" t="s">
        <v>22</v>
      </c>
      <c r="B1229" s="4" t="s">
        <v>98</v>
      </c>
      <c r="C1229" s="4" t="s">
        <v>99</v>
      </c>
      <c r="D1229" s="9" t="s">
        <v>100</v>
      </c>
      <c r="E1229" s="7">
        <v>2</v>
      </c>
      <c r="F1229" s="7">
        <v>834.65491821099999</v>
      </c>
      <c r="G1229" s="7">
        <v>1669.309836422</v>
      </c>
      <c r="H1229" s="7">
        <v>125.69914</v>
      </c>
      <c r="I1229" s="7">
        <v>251.39828</v>
      </c>
      <c r="J1229" s="7">
        <v>10.06</v>
      </c>
      <c r="K1229" s="7">
        <v>20.12</v>
      </c>
      <c r="L1229" s="7">
        <v>970.41405821099897</v>
      </c>
      <c r="M1229" s="7">
        <v>1940.828116422</v>
      </c>
    </row>
    <row r="1230" spans="1:13" x14ac:dyDescent="0.25">
      <c r="A1230" s="32" t="s">
        <v>22</v>
      </c>
      <c r="B1230" s="4" t="s">
        <v>128</v>
      </c>
      <c r="C1230" s="4" t="s">
        <v>128</v>
      </c>
      <c r="D1230" s="9" t="s">
        <v>129</v>
      </c>
      <c r="E1230" s="7">
        <v>-2</v>
      </c>
      <c r="H1230" s="7">
        <v>644.4</v>
      </c>
      <c r="I1230" s="7">
        <v>-1288.8</v>
      </c>
      <c r="L1230" s="7">
        <v>644.4</v>
      </c>
      <c r="M1230" s="7">
        <v>-1288.8</v>
      </c>
    </row>
    <row r="1231" spans="1:13" x14ac:dyDescent="0.25">
      <c r="A1231" s="32" t="s">
        <v>22</v>
      </c>
      <c r="B1231" s="4" t="s">
        <v>108</v>
      </c>
      <c r="C1231" s="4" t="s">
        <v>109</v>
      </c>
      <c r="D1231" s="9" t="s">
        <v>110</v>
      </c>
      <c r="E1231" s="7">
        <v>2</v>
      </c>
      <c r="F1231" s="7">
        <v>48.134256016000002</v>
      </c>
      <c r="G1231" s="7">
        <v>96.268512032000004</v>
      </c>
      <c r="H1231" s="7">
        <v>491.44598999999999</v>
      </c>
      <c r="I1231" s="7">
        <v>982.89197999999999</v>
      </c>
      <c r="J1231" s="7">
        <v>2.64</v>
      </c>
      <c r="K1231" s="7">
        <v>5.28</v>
      </c>
      <c r="L1231" s="7">
        <v>542.22024601600003</v>
      </c>
      <c r="M1231" s="7">
        <v>1084.4404920320001</v>
      </c>
    </row>
    <row r="1232" spans="1:13" x14ac:dyDescent="0.25">
      <c r="A1232" s="32" t="s">
        <v>22</v>
      </c>
      <c r="B1232" s="4" t="s">
        <v>126</v>
      </c>
      <c r="C1232" s="4" t="s">
        <v>126</v>
      </c>
      <c r="D1232" s="9" t="s">
        <v>127</v>
      </c>
      <c r="E1232" s="7">
        <v>-2</v>
      </c>
      <c r="H1232" s="7">
        <v>307.47000000000003</v>
      </c>
      <c r="I1232" s="7">
        <v>-614.94000000000005</v>
      </c>
      <c r="L1232" s="7">
        <v>307.47000000000003</v>
      </c>
      <c r="M1232" s="7">
        <v>-614.94000000000005</v>
      </c>
    </row>
    <row r="1233" spans="1:13" x14ac:dyDescent="0.25">
      <c r="A1233" s="32" t="s">
        <v>22</v>
      </c>
      <c r="B1233" s="4" t="s">
        <v>111</v>
      </c>
      <c r="C1233" s="4" t="s">
        <v>112</v>
      </c>
      <c r="D1233" s="9" t="s">
        <v>113</v>
      </c>
      <c r="E1233" s="7">
        <v>4</v>
      </c>
      <c r="F1233" s="7">
        <v>122.111</v>
      </c>
      <c r="G1233" s="7">
        <v>488.44400000000002</v>
      </c>
      <c r="L1233" s="7">
        <v>122.111</v>
      </c>
      <c r="M1233" s="7">
        <v>488.44400000000002</v>
      </c>
    </row>
    <row r="1234" spans="1:13" x14ac:dyDescent="0.25">
      <c r="A1234" s="32" t="s">
        <v>22</v>
      </c>
      <c r="B1234" s="4" t="s">
        <v>104</v>
      </c>
      <c r="C1234" s="4" t="s">
        <v>105</v>
      </c>
      <c r="D1234" s="9" t="s">
        <v>103</v>
      </c>
      <c r="E1234" s="7">
        <v>-2</v>
      </c>
      <c r="F1234" s="7">
        <v>47.241100539999998</v>
      </c>
      <c r="G1234" s="7">
        <v>-94.482201079999996</v>
      </c>
      <c r="H1234" s="7">
        <v>18.32</v>
      </c>
      <c r="I1234" s="7">
        <v>-36.64</v>
      </c>
      <c r="J1234" s="7">
        <v>0.04</v>
      </c>
      <c r="K1234" s="7">
        <v>-0.08</v>
      </c>
      <c r="L1234" s="7">
        <v>65.601100540000004</v>
      </c>
      <c r="M1234" s="7">
        <v>-131.20220108000001</v>
      </c>
    </row>
    <row r="1235" spans="1:13" x14ac:dyDescent="0.25">
      <c r="A1235" s="32" t="s">
        <v>22</v>
      </c>
      <c r="B1235" s="4" t="s">
        <v>124</v>
      </c>
      <c r="C1235" s="4" t="s">
        <v>125</v>
      </c>
      <c r="D1235" s="9" t="s">
        <v>123</v>
      </c>
      <c r="E1235" s="7">
        <v>1</v>
      </c>
      <c r="F1235" s="7">
        <v>54.036549172000001</v>
      </c>
      <c r="G1235" s="7">
        <v>54.036549172000001</v>
      </c>
      <c r="J1235" s="7">
        <v>0.76</v>
      </c>
      <c r="K1235" s="7">
        <v>0.76</v>
      </c>
      <c r="L1235" s="7">
        <v>54.796549171999999</v>
      </c>
      <c r="M1235" s="7">
        <v>54.796549171999999</v>
      </c>
    </row>
    <row r="1236" spans="1:13" x14ac:dyDescent="0.25">
      <c r="A1236" s="32" t="s">
        <v>22</v>
      </c>
      <c r="B1236" s="4" t="s">
        <v>121</v>
      </c>
      <c r="C1236" s="4" t="s">
        <v>122</v>
      </c>
      <c r="D1236" s="9" t="s">
        <v>123</v>
      </c>
      <c r="E1236" s="7">
        <v>1</v>
      </c>
      <c r="F1236" s="7">
        <v>52.558679656000002</v>
      </c>
      <c r="G1236" s="7">
        <v>52.558679656000002</v>
      </c>
      <c r="J1236" s="7">
        <v>0.76</v>
      </c>
      <c r="K1236" s="7">
        <v>0.76</v>
      </c>
      <c r="L1236" s="7">
        <v>53.318679656</v>
      </c>
      <c r="M1236" s="7">
        <v>53.318679656</v>
      </c>
    </row>
    <row r="1237" spans="1:13" x14ac:dyDescent="0.25">
      <c r="A1237" s="32" t="s">
        <v>22</v>
      </c>
      <c r="B1237" s="4" t="s">
        <v>116</v>
      </c>
      <c r="C1237" s="4" t="s">
        <v>117</v>
      </c>
      <c r="D1237" s="9" t="s">
        <v>118</v>
      </c>
      <c r="E1237" s="7">
        <v>2</v>
      </c>
      <c r="F1237" s="7">
        <v>33.888272360999999</v>
      </c>
      <c r="G1237" s="7">
        <v>67.776544721999997</v>
      </c>
      <c r="H1237" s="7">
        <v>1.36</v>
      </c>
      <c r="I1237" s="7">
        <v>2.72</v>
      </c>
      <c r="J1237" s="7">
        <v>0.02</v>
      </c>
      <c r="K1237" s="7">
        <v>0.04</v>
      </c>
      <c r="L1237" s="7">
        <v>35.268272361000001</v>
      </c>
      <c r="M1237" s="7">
        <v>70.536544722000002</v>
      </c>
    </row>
    <row r="1238" spans="1:13" x14ac:dyDescent="0.25">
      <c r="A1238" s="32" t="s">
        <v>22</v>
      </c>
      <c r="B1238" s="4" t="s">
        <v>114</v>
      </c>
      <c r="C1238" s="4" t="s">
        <v>115</v>
      </c>
      <c r="D1238" s="9" t="s">
        <v>113</v>
      </c>
      <c r="E1238" s="7">
        <v>4</v>
      </c>
      <c r="F1238" s="7">
        <v>20.551300000000001</v>
      </c>
      <c r="G1238" s="7">
        <v>82.205200000000005</v>
      </c>
      <c r="L1238" s="7">
        <v>20.551300000000001</v>
      </c>
      <c r="M1238" s="7">
        <v>82.205200000000005</v>
      </c>
    </row>
    <row r="1239" spans="1:13" x14ac:dyDescent="0.25">
      <c r="A1239" s="32" t="s">
        <v>22</v>
      </c>
      <c r="B1239" s="4" t="s">
        <v>119</v>
      </c>
      <c r="C1239" s="4" t="s">
        <v>119</v>
      </c>
      <c r="D1239" s="9" t="s">
        <v>120</v>
      </c>
      <c r="E1239" s="7">
        <v>2</v>
      </c>
      <c r="H1239" s="7">
        <v>1.07</v>
      </c>
      <c r="I1239" s="7">
        <v>2.14</v>
      </c>
      <c r="L1239" s="7">
        <v>1.07</v>
      </c>
      <c r="M1239" s="7">
        <v>2.14</v>
      </c>
    </row>
    <row r="1240" spans="1:13" x14ac:dyDescent="0.25">
      <c r="A1240" s="32" t="s">
        <v>23</v>
      </c>
      <c r="B1240" s="4" t="s">
        <v>332</v>
      </c>
      <c r="C1240" s="4" t="s">
        <v>332</v>
      </c>
      <c r="D1240" s="9" t="s">
        <v>333</v>
      </c>
      <c r="E1240" s="7">
        <v>7</v>
      </c>
      <c r="H1240" s="7">
        <v>4921</v>
      </c>
      <c r="I1240" s="7">
        <v>34447</v>
      </c>
      <c r="L1240" s="7">
        <v>4921</v>
      </c>
      <c r="M1240" s="7">
        <v>34447</v>
      </c>
    </row>
    <row r="1241" spans="1:13" x14ac:dyDescent="0.25">
      <c r="A1241" s="32" t="s">
        <v>23</v>
      </c>
      <c r="B1241" s="4" t="s">
        <v>98</v>
      </c>
      <c r="C1241" s="4" t="s">
        <v>99</v>
      </c>
      <c r="D1241" s="9" t="s">
        <v>100</v>
      </c>
      <c r="E1241" s="7">
        <v>3</v>
      </c>
      <c r="F1241" s="7">
        <v>629.254525898</v>
      </c>
      <c r="G1241" s="7">
        <v>1887.7635776940001</v>
      </c>
      <c r="H1241" s="7">
        <v>114.53896</v>
      </c>
      <c r="I1241" s="7">
        <v>343.61687999999998</v>
      </c>
      <c r="J1241" s="7">
        <v>8.2799999999999994</v>
      </c>
      <c r="K1241" s="7">
        <v>24.84</v>
      </c>
      <c r="L1241" s="7">
        <v>752.07348589799994</v>
      </c>
      <c r="M1241" s="7">
        <v>2256.2204576939998</v>
      </c>
    </row>
    <row r="1242" spans="1:13" x14ac:dyDescent="0.25">
      <c r="A1242" s="32" t="s">
        <v>23</v>
      </c>
      <c r="B1242" s="4" t="s">
        <v>329</v>
      </c>
      <c r="C1242" s="4" t="s">
        <v>330</v>
      </c>
      <c r="D1242" s="9" t="s">
        <v>331</v>
      </c>
      <c r="E1242" s="7">
        <v>5</v>
      </c>
      <c r="F1242" s="7">
        <v>616.08012470100005</v>
      </c>
      <c r="G1242" s="7">
        <v>3080.4006235050001</v>
      </c>
      <c r="H1242" s="7">
        <v>114.21624</v>
      </c>
      <c r="I1242" s="7">
        <v>571.08119999999997</v>
      </c>
      <c r="J1242" s="7">
        <v>7.68</v>
      </c>
      <c r="K1242" s="7">
        <v>38.4</v>
      </c>
      <c r="L1242" s="7">
        <v>737.97636470099997</v>
      </c>
      <c r="M1242" s="7">
        <v>3689.8818235049998</v>
      </c>
    </row>
    <row r="1243" spans="1:13" x14ac:dyDescent="0.25">
      <c r="A1243" s="32" t="s">
        <v>23</v>
      </c>
      <c r="B1243" s="4" t="s">
        <v>342</v>
      </c>
      <c r="C1243" s="4" t="s">
        <v>343</v>
      </c>
      <c r="D1243" s="9" t="s">
        <v>344</v>
      </c>
      <c r="E1243" s="7">
        <v>1</v>
      </c>
      <c r="F1243" s="7">
        <v>223.321367305</v>
      </c>
      <c r="G1243" s="7">
        <v>223.321367305</v>
      </c>
      <c r="H1243" s="7">
        <v>150.90454</v>
      </c>
      <c r="I1243" s="7">
        <v>150.90454</v>
      </c>
      <c r="J1243" s="7">
        <v>0.41</v>
      </c>
      <c r="K1243" s="7">
        <v>0.41</v>
      </c>
      <c r="L1243" s="7">
        <v>374.63590730499999</v>
      </c>
      <c r="M1243" s="7">
        <v>374.63590730499999</v>
      </c>
    </row>
    <row r="1244" spans="1:13" x14ac:dyDescent="0.25">
      <c r="A1244" s="32" t="s">
        <v>23</v>
      </c>
      <c r="B1244" s="4" t="s">
        <v>292</v>
      </c>
      <c r="C1244" s="4" t="s">
        <v>293</v>
      </c>
      <c r="D1244" s="9" t="s">
        <v>103</v>
      </c>
      <c r="E1244" s="7">
        <v>8</v>
      </c>
      <c r="F1244" s="7">
        <v>24.961290623</v>
      </c>
      <c r="G1244" s="7">
        <v>199.690324984</v>
      </c>
      <c r="H1244" s="7">
        <v>122.77724000000001</v>
      </c>
      <c r="I1244" s="7">
        <v>982.21792000000005</v>
      </c>
      <c r="J1244" s="7">
        <v>4.71</v>
      </c>
      <c r="K1244" s="7">
        <v>37.68</v>
      </c>
      <c r="L1244" s="7">
        <v>152.44853062300001</v>
      </c>
      <c r="M1244" s="7">
        <v>1219.5882449840001</v>
      </c>
    </row>
    <row r="1245" spans="1:13" x14ac:dyDescent="0.25">
      <c r="A1245" s="32" t="s">
        <v>23</v>
      </c>
      <c r="B1245" s="4" t="s">
        <v>348</v>
      </c>
      <c r="C1245" s="4" t="s">
        <v>349</v>
      </c>
      <c r="D1245" s="9" t="s">
        <v>350</v>
      </c>
      <c r="E1245" s="7">
        <v>1</v>
      </c>
      <c r="F1245" s="7">
        <v>34.422059924000003</v>
      </c>
      <c r="G1245" s="7">
        <v>34.422059924000003</v>
      </c>
      <c r="H1245" s="7">
        <v>81.59</v>
      </c>
      <c r="I1245" s="7">
        <v>81.59</v>
      </c>
      <c r="J1245" s="7">
        <v>0.65</v>
      </c>
      <c r="K1245" s="7">
        <v>0.65</v>
      </c>
      <c r="L1245" s="7">
        <v>116.662059924</v>
      </c>
      <c r="M1245" s="7">
        <v>116.662059924</v>
      </c>
    </row>
    <row r="1246" spans="1:13" x14ac:dyDescent="0.25">
      <c r="A1246" s="32" t="s">
        <v>23</v>
      </c>
      <c r="B1246" s="4" t="s">
        <v>111</v>
      </c>
      <c r="C1246" s="4" t="s">
        <v>112</v>
      </c>
      <c r="D1246" s="9" t="s">
        <v>113</v>
      </c>
      <c r="E1246" s="7">
        <v>4</v>
      </c>
      <c r="F1246" s="7">
        <v>94.031999999999996</v>
      </c>
      <c r="G1246" s="7">
        <v>376.12799999999999</v>
      </c>
      <c r="L1246" s="7">
        <v>94.031999999999996</v>
      </c>
      <c r="M1246" s="7">
        <v>376.12799999999999</v>
      </c>
    </row>
    <row r="1247" spans="1:13" x14ac:dyDescent="0.25">
      <c r="A1247" s="32" t="s">
        <v>23</v>
      </c>
      <c r="B1247" s="4" t="s">
        <v>334</v>
      </c>
      <c r="C1247" s="4" t="s">
        <v>334</v>
      </c>
      <c r="D1247" s="9" t="s">
        <v>335</v>
      </c>
      <c r="E1247" s="7">
        <v>6</v>
      </c>
      <c r="H1247" s="7">
        <v>69</v>
      </c>
      <c r="I1247" s="7">
        <v>414</v>
      </c>
      <c r="L1247" s="7">
        <v>69</v>
      </c>
      <c r="M1247" s="7">
        <v>414</v>
      </c>
    </row>
    <row r="1248" spans="1:13" x14ac:dyDescent="0.25">
      <c r="A1248" s="32" t="s">
        <v>23</v>
      </c>
      <c r="B1248" s="4" t="s">
        <v>193</v>
      </c>
      <c r="C1248" s="4" t="s">
        <v>193</v>
      </c>
      <c r="D1248" s="9" t="s">
        <v>194</v>
      </c>
      <c r="E1248" s="7">
        <v>4</v>
      </c>
      <c r="H1248" s="7">
        <v>68.41</v>
      </c>
      <c r="I1248" s="7">
        <v>273.64</v>
      </c>
      <c r="L1248" s="7">
        <v>68.41</v>
      </c>
      <c r="M1248" s="7">
        <v>273.64</v>
      </c>
    </row>
    <row r="1249" spans="1:13" x14ac:dyDescent="0.25">
      <c r="A1249" s="32" t="s">
        <v>23</v>
      </c>
      <c r="B1249" s="4" t="s">
        <v>104</v>
      </c>
      <c r="C1249" s="4" t="s">
        <v>105</v>
      </c>
      <c r="D1249" s="9" t="s">
        <v>103</v>
      </c>
      <c r="E1249" s="7">
        <v>-8</v>
      </c>
      <c r="F1249" s="7">
        <v>36.381753811999999</v>
      </c>
      <c r="G1249" s="7">
        <v>-291.054030496</v>
      </c>
      <c r="H1249" s="7">
        <v>17.940000000000001</v>
      </c>
      <c r="I1249" s="7">
        <v>-143.52000000000001</v>
      </c>
      <c r="J1249" s="7">
        <v>0.04</v>
      </c>
      <c r="K1249" s="7">
        <v>-0.32</v>
      </c>
      <c r="L1249" s="7">
        <v>54.361753812000003</v>
      </c>
      <c r="M1249" s="7">
        <v>-434.89403049600003</v>
      </c>
    </row>
    <row r="1250" spans="1:13" x14ac:dyDescent="0.25">
      <c r="A1250" s="32" t="s">
        <v>23</v>
      </c>
      <c r="B1250" s="4" t="s">
        <v>345</v>
      </c>
      <c r="C1250" s="4" t="s">
        <v>346</v>
      </c>
      <c r="D1250" s="9" t="s">
        <v>347</v>
      </c>
      <c r="E1250" s="7">
        <v>1</v>
      </c>
      <c r="F1250" s="7">
        <v>20.093644874999999</v>
      </c>
      <c r="G1250" s="7">
        <v>20.093644874999999</v>
      </c>
      <c r="H1250" s="7">
        <v>20.5032</v>
      </c>
      <c r="I1250" s="7">
        <v>20.5032</v>
      </c>
      <c r="J1250" s="7">
        <v>0.27</v>
      </c>
      <c r="K1250" s="7">
        <v>0.27</v>
      </c>
      <c r="L1250" s="7">
        <v>40.866844874999998</v>
      </c>
      <c r="M1250" s="7">
        <v>40.866844874999998</v>
      </c>
    </row>
    <row r="1251" spans="1:13" x14ac:dyDescent="0.25">
      <c r="A1251" s="32" t="s">
        <v>23</v>
      </c>
      <c r="B1251" s="4" t="s">
        <v>116</v>
      </c>
      <c r="C1251" s="4" t="s">
        <v>117</v>
      </c>
      <c r="D1251" s="9" t="s">
        <v>118</v>
      </c>
      <c r="E1251" s="7">
        <v>2</v>
      </c>
      <c r="F1251" s="7">
        <v>31.181119212999999</v>
      </c>
      <c r="G1251" s="7">
        <v>62.362238425999998</v>
      </c>
      <c r="H1251" s="7">
        <v>1</v>
      </c>
      <c r="I1251" s="7">
        <v>2</v>
      </c>
      <c r="J1251" s="7">
        <v>0.02</v>
      </c>
      <c r="K1251" s="7">
        <v>0.04</v>
      </c>
      <c r="L1251" s="7">
        <v>32.201119212999998</v>
      </c>
      <c r="M1251" s="7">
        <v>64.402238425999997</v>
      </c>
    </row>
    <row r="1252" spans="1:13" x14ac:dyDescent="0.25">
      <c r="A1252" s="32" t="s">
        <v>23</v>
      </c>
      <c r="B1252" s="4" t="s">
        <v>124</v>
      </c>
      <c r="C1252" s="4" t="s">
        <v>125</v>
      </c>
      <c r="D1252" s="9" t="s">
        <v>123</v>
      </c>
      <c r="E1252" s="7">
        <v>1</v>
      </c>
      <c r="F1252" s="7">
        <v>31.426677496</v>
      </c>
      <c r="G1252" s="7">
        <v>31.426677496</v>
      </c>
      <c r="J1252" s="7">
        <v>0.56000000000000005</v>
      </c>
      <c r="K1252" s="7">
        <v>0.56000000000000005</v>
      </c>
      <c r="L1252" s="7">
        <v>31.986677495999999</v>
      </c>
      <c r="M1252" s="7">
        <v>31.986677495999999</v>
      </c>
    </row>
    <row r="1253" spans="1:13" x14ac:dyDescent="0.25">
      <c r="A1253" s="32" t="s">
        <v>23</v>
      </c>
      <c r="B1253" s="4" t="s">
        <v>121</v>
      </c>
      <c r="C1253" s="4" t="s">
        <v>122</v>
      </c>
      <c r="D1253" s="9" t="s">
        <v>123</v>
      </c>
      <c r="E1253" s="7">
        <v>7</v>
      </c>
      <c r="F1253" s="7">
        <v>30.33856458</v>
      </c>
      <c r="G1253" s="7">
        <v>212.36995206</v>
      </c>
      <c r="J1253" s="7">
        <v>0.56000000000000005</v>
      </c>
      <c r="K1253" s="7">
        <v>3.92</v>
      </c>
      <c r="L1253" s="7">
        <v>30.898564579999999</v>
      </c>
      <c r="M1253" s="7">
        <v>216.28995205999999</v>
      </c>
    </row>
    <row r="1254" spans="1:13" x14ac:dyDescent="0.25">
      <c r="A1254" s="32" t="s">
        <v>23</v>
      </c>
      <c r="B1254" s="4" t="s">
        <v>351</v>
      </c>
      <c r="C1254" s="4" t="s">
        <v>351</v>
      </c>
      <c r="D1254" s="9" t="s">
        <v>352</v>
      </c>
      <c r="E1254" s="7">
        <v>1</v>
      </c>
      <c r="H1254" s="7">
        <v>18.72</v>
      </c>
      <c r="I1254" s="7">
        <v>18.72</v>
      </c>
      <c r="L1254" s="7">
        <v>18.72</v>
      </c>
      <c r="M1254" s="7">
        <v>18.72</v>
      </c>
    </row>
    <row r="1255" spans="1:13" x14ac:dyDescent="0.25">
      <c r="A1255" s="32" t="s">
        <v>23</v>
      </c>
      <c r="B1255" s="4" t="s">
        <v>114</v>
      </c>
      <c r="C1255" s="4" t="s">
        <v>115</v>
      </c>
      <c r="D1255" s="9" t="s">
        <v>113</v>
      </c>
      <c r="E1255" s="7">
        <v>4</v>
      </c>
      <c r="F1255" s="7">
        <v>15.8256</v>
      </c>
      <c r="G1255" s="7">
        <v>63.302399999999999</v>
      </c>
      <c r="L1255" s="7">
        <v>15.8256</v>
      </c>
      <c r="M1255" s="7">
        <v>63.302399999999999</v>
      </c>
    </row>
    <row r="1256" spans="1:13" x14ac:dyDescent="0.25">
      <c r="A1256" s="32" t="s">
        <v>23</v>
      </c>
      <c r="B1256" s="4" t="s">
        <v>336</v>
      </c>
      <c r="C1256" s="4" t="s">
        <v>336</v>
      </c>
      <c r="D1256" s="9" t="s">
        <v>337</v>
      </c>
      <c r="E1256" s="7">
        <v>4</v>
      </c>
      <c r="H1256" s="7">
        <v>0</v>
      </c>
      <c r="I1256" s="7">
        <v>0</v>
      </c>
      <c r="L1256" s="7">
        <v>15</v>
      </c>
      <c r="M1256" s="7">
        <f>Таблица3[[#This Row],[Цена изд]]*Таблица3[[#This Row],[к-во]]</f>
        <v>60</v>
      </c>
    </row>
    <row r="1257" spans="1:13" x14ac:dyDescent="0.25">
      <c r="A1257" s="32" t="s">
        <v>23</v>
      </c>
      <c r="B1257" s="4" t="s">
        <v>340</v>
      </c>
      <c r="C1257" s="4" t="s">
        <v>340</v>
      </c>
      <c r="D1257" s="9" t="s">
        <v>341</v>
      </c>
      <c r="E1257" s="7">
        <v>-7.4880000000000004</v>
      </c>
      <c r="F1257" s="7">
        <v>13.76</v>
      </c>
      <c r="G1257" s="7">
        <v>-103.03488</v>
      </c>
      <c r="L1257" s="7">
        <v>13.76</v>
      </c>
      <c r="M1257" s="7">
        <v>-103.03488</v>
      </c>
    </row>
    <row r="1258" spans="1:13" x14ac:dyDescent="0.25">
      <c r="A1258" s="32" t="s">
        <v>23</v>
      </c>
      <c r="B1258" s="4" t="s">
        <v>307</v>
      </c>
      <c r="C1258" s="4" t="s">
        <v>307</v>
      </c>
      <c r="D1258" s="9" t="s">
        <v>308</v>
      </c>
      <c r="E1258" s="7">
        <v>5</v>
      </c>
      <c r="H1258" s="7">
        <v>0</v>
      </c>
      <c r="I1258" s="7">
        <v>0</v>
      </c>
      <c r="L1258" s="7">
        <v>5.43</v>
      </c>
      <c r="M1258" s="7">
        <f>Таблица3[[#This Row],[Цена изд]]*Таблица3[[#This Row],[к-во]]</f>
        <v>27.15</v>
      </c>
    </row>
    <row r="1259" spans="1:13" x14ac:dyDescent="0.25">
      <c r="A1259" s="32" t="s">
        <v>23</v>
      </c>
      <c r="B1259" s="4" t="s">
        <v>338</v>
      </c>
      <c r="C1259" s="4" t="s">
        <v>338</v>
      </c>
      <c r="D1259" s="9" t="s">
        <v>339</v>
      </c>
      <c r="E1259" s="7">
        <v>35</v>
      </c>
      <c r="F1259" s="7">
        <v>5.34</v>
      </c>
      <c r="G1259" s="7">
        <v>186.9</v>
      </c>
      <c r="L1259" s="7">
        <v>5.34</v>
      </c>
      <c r="M1259" s="7">
        <v>186.9</v>
      </c>
    </row>
    <row r="1260" spans="1:13" x14ac:dyDescent="0.25">
      <c r="A1260" s="32" t="s">
        <v>23</v>
      </c>
      <c r="B1260" s="4" t="s">
        <v>119</v>
      </c>
      <c r="C1260" s="4" t="s">
        <v>119</v>
      </c>
      <c r="D1260" s="9" t="s">
        <v>120</v>
      </c>
      <c r="E1260" s="7">
        <v>2</v>
      </c>
      <c r="H1260" s="7">
        <v>1.07</v>
      </c>
      <c r="I1260" s="7">
        <v>2.14</v>
      </c>
      <c r="L1260" s="7">
        <v>1.07</v>
      </c>
      <c r="M1260" s="7">
        <v>2.14</v>
      </c>
    </row>
    <row r="1261" spans="1:13" x14ac:dyDescent="0.25">
      <c r="A1261" s="33" t="s">
        <v>24</v>
      </c>
      <c r="B1261" s="4" t="s">
        <v>287</v>
      </c>
      <c r="C1261" s="4" t="s">
        <v>288</v>
      </c>
      <c r="D1261" s="9" t="s">
        <v>100</v>
      </c>
      <c r="E1261" s="7">
        <v>1</v>
      </c>
      <c r="F1261" s="7">
        <v>739.94903019200001</v>
      </c>
      <c r="G1261" s="7">
        <v>739.94903019200001</v>
      </c>
      <c r="H1261" s="7">
        <v>70.143079999999998</v>
      </c>
      <c r="I1261" s="7">
        <v>70.143079999999998</v>
      </c>
      <c r="J1261" s="7">
        <v>27.24</v>
      </c>
      <c r="K1261" s="7">
        <v>27.24</v>
      </c>
      <c r="L1261" s="7">
        <v>837.33211019199996</v>
      </c>
      <c r="M1261" s="7">
        <v>837.33211019199996</v>
      </c>
    </row>
    <row r="1262" spans="1:13" x14ac:dyDescent="0.25">
      <c r="A1262" s="33" t="s">
        <v>24</v>
      </c>
      <c r="B1262" s="4" t="s">
        <v>294</v>
      </c>
      <c r="C1262" s="4" t="s">
        <v>295</v>
      </c>
      <c r="D1262" s="9" t="s">
        <v>110</v>
      </c>
      <c r="E1262" s="7">
        <v>1</v>
      </c>
      <c r="F1262" s="7">
        <v>48.135577666000003</v>
      </c>
      <c r="G1262" s="7">
        <v>48.135577666000003</v>
      </c>
      <c r="H1262" s="7">
        <v>461.35599000000002</v>
      </c>
      <c r="I1262" s="7">
        <v>461.35599000000002</v>
      </c>
      <c r="J1262" s="7">
        <v>2.64</v>
      </c>
      <c r="K1262" s="7">
        <v>2.64</v>
      </c>
      <c r="L1262" s="7">
        <v>512.13156766600002</v>
      </c>
      <c r="M1262" s="7">
        <v>512.13156766600002</v>
      </c>
    </row>
    <row r="1263" spans="1:13" x14ac:dyDescent="0.25">
      <c r="A1263" s="33" t="s">
        <v>24</v>
      </c>
      <c r="B1263" s="4" t="s">
        <v>289</v>
      </c>
      <c r="C1263" s="4" t="s">
        <v>290</v>
      </c>
      <c r="D1263" s="9" t="s">
        <v>291</v>
      </c>
      <c r="E1263" s="7">
        <v>1</v>
      </c>
      <c r="F1263" s="7">
        <v>242.07362601599999</v>
      </c>
      <c r="G1263" s="7">
        <v>242.07362601599999</v>
      </c>
      <c r="H1263" s="7">
        <v>56.882480000000001</v>
      </c>
      <c r="I1263" s="7">
        <v>56.882480000000001</v>
      </c>
      <c r="J1263" s="7">
        <v>0.53</v>
      </c>
      <c r="K1263" s="7">
        <v>0.53</v>
      </c>
      <c r="L1263" s="7">
        <v>299.48610601600001</v>
      </c>
      <c r="M1263" s="7">
        <v>299.48610601600001</v>
      </c>
    </row>
    <row r="1264" spans="1:13" x14ac:dyDescent="0.25">
      <c r="A1264" s="33" t="s">
        <v>24</v>
      </c>
      <c r="B1264" s="4" t="s">
        <v>292</v>
      </c>
      <c r="C1264" s="4" t="s">
        <v>293</v>
      </c>
      <c r="D1264" s="9" t="s">
        <v>103</v>
      </c>
      <c r="E1264" s="7">
        <v>1</v>
      </c>
      <c r="F1264" s="7">
        <v>48.361895121000003</v>
      </c>
      <c r="G1264" s="7">
        <v>48.361895121000003</v>
      </c>
      <c r="H1264" s="7">
        <v>121.35244</v>
      </c>
      <c r="I1264" s="7">
        <v>121.35244</v>
      </c>
      <c r="J1264" s="7">
        <v>4.71</v>
      </c>
      <c r="K1264" s="7">
        <v>4.71</v>
      </c>
      <c r="L1264" s="7">
        <v>174.42433512100001</v>
      </c>
      <c r="M1264" s="7">
        <v>174.42433512100001</v>
      </c>
    </row>
    <row r="1265" spans="1:13" x14ac:dyDescent="0.25">
      <c r="A1265" s="33" t="s">
        <v>24</v>
      </c>
      <c r="B1265" s="4" t="s">
        <v>111</v>
      </c>
      <c r="C1265" s="4" t="s">
        <v>112</v>
      </c>
      <c r="D1265" s="9" t="s">
        <v>113</v>
      </c>
      <c r="E1265" s="7">
        <v>2</v>
      </c>
      <c r="F1265" s="7">
        <v>122.111</v>
      </c>
      <c r="G1265" s="7">
        <v>244.22200000000001</v>
      </c>
      <c r="L1265" s="7">
        <v>122.111</v>
      </c>
      <c r="M1265" s="7">
        <v>244.22200000000001</v>
      </c>
    </row>
    <row r="1266" spans="1:13" x14ac:dyDescent="0.25">
      <c r="A1266" s="33" t="s">
        <v>24</v>
      </c>
      <c r="B1266" s="4" t="s">
        <v>104</v>
      </c>
      <c r="C1266" s="4" t="s">
        <v>105</v>
      </c>
      <c r="D1266" s="9" t="s">
        <v>103</v>
      </c>
      <c r="E1266" s="7">
        <v>-1</v>
      </c>
      <c r="F1266" s="7">
        <v>47.241100539999998</v>
      </c>
      <c r="G1266" s="7">
        <v>-47.241100539999998</v>
      </c>
      <c r="H1266" s="7">
        <v>18.32</v>
      </c>
      <c r="I1266" s="7">
        <v>-18.32</v>
      </c>
      <c r="J1266" s="7">
        <v>0.04</v>
      </c>
      <c r="K1266" s="7">
        <v>-0.04</v>
      </c>
      <c r="L1266" s="7">
        <v>65.601100540000004</v>
      </c>
      <c r="M1266" s="7">
        <v>-65.601100540000004</v>
      </c>
    </row>
    <row r="1267" spans="1:13" x14ac:dyDescent="0.25">
      <c r="A1267" s="33" t="s">
        <v>24</v>
      </c>
      <c r="B1267" s="4" t="s">
        <v>121</v>
      </c>
      <c r="C1267" s="4" t="s">
        <v>122</v>
      </c>
      <c r="D1267" s="9" t="s">
        <v>123</v>
      </c>
      <c r="E1267" s="7">
        <v>1</v>
      </c>
      <c r="F1267" s="7">
        <v>52.558679656000002</v>
      </c>
      <c r="G1267" s="7">
        <v>52.558679656000002</v>
      </c>
      <c r="J1267" s="7">
        <v>0.76</v>
      </c>
      <c r="K1267" s="7">
        <v>0.76</v>
      </c>
      <c r="L1267" s="7">
        <v>53.318679656</v>
      </c>
      <c r="M1267" s="7">
        <v>53.318679656</v>
      </c>
    </row>
    <row r="1268" spans="1:13" x14ac:dyDescent="0.25">
      <c r="A1268" s="33" t="s">
        <v>24</v>
      </c>
      <c r="B1268" s="4" t="s">
        <v>116</v>
      </c>
      <c r="C1268" s="4" t="s">
        <v>117</v>
      </c>
      <c r="D1268" s="9" t="s">
        <v>118</v>
      </c>
      <c r="E1268" s="7">
        <v>2</v>
      </c>
      <c r="F1268" s="7">
        <v>33.888272360999999</v>
      </c>
      <c r="G1268" s="7">
        <v>67.776544721999997</v>
      </c>
      <c r="H1268" s="7">
        <v>1.36</v>
      </c>
      <c r="I1268" s="7">
        <v>2.72</v>
      </c>
      <c r="J1268" s="7">
        <v>0.02</v>
      </c>
      <c r="K1268" s="7">
        <v>0.04</v>
      </c>
      <c r="L1268" s="7">
        <v>35.268272361000001</v>
      </c>
      <c r="M1268" s="7">
        <v>70.536544722000002</v>
      </c>
    </row>
    <row r="1269" spans="1:13" x14ac:dyDescent="0.25">
      <c r="A1269" s="33" t="s">
        <v>24</v>
      </c>
      <c r="B1269" s="4" t="s">
        <v>296</v>
      </c>
      <c r="C1269" s="4" t="s">
        <v>296</v>
      </c>
      <c r="D1269" s="9" t="s">
        <v>297</v>
      </c>
      <c r="E1269" s="7">
        <v>3</v>
      </c>
      <c r="H1269" s="7">
        <v>27.85</v>
      </c>
      <c r="I1269" s="7">
        <v>83.55</v>
      </c>
      <c r="L1269" s="7">
        <v>27.85</v>
      </c>
      <c r="M1269" s="7">
        <v>83.55</v>
      </c>
    </row>
    <row r="1270" spans="1:13" x14ac:dyDescent="0.25">
      <c r="A1270" s="33" t="s">
        <v>24</v>
      </c>
      <c r="B1270" s="4" t="s">
        <v>114</v>
      </c>
      <c r="C1270" s="4" t="s">
        <v>115</v>
      </c>
      <c r="D1270" s="9" t="s">
        <v>113</v>
      </c>
      <c r="E1270" s="7">
        <v>2</v>
      </c>
      <c r="F1270" s="7">
        <v>20.551300000000001</v>
      </c>
      <c r="G1270" s="7">
        <v>41.102600000000002</v>
      </c>
      <c r="L1270" s="7">
        <v>20.551300000000001</v>
      </c>
      <c r="M1270" s="7">
        <v>41.102600000000002</v>
      </c>
    </row>
    <row r="1271" spans="1:13" x14ac:dyDescent="0.25">
      <c r="A1271" s="33" t="s">
        <v>24</v>
      </c>
      <c r="B1271" s="4" t="s">
        <v>119</v>
      </c>
      <c r="C1271" s="4" t="s">
        <v>119</v>
      </c>
      <c r="D1271" s="9" t="s">
        <v>120</v>
      </c>
      <c r="E1271" s="7">
        <v>2</v>
      </c>
      <c r="H1271" s="7">
        <v>1.07</v>
      </c>
      <c r="I1271" s="7">
        <v>2.14</v>
      </c>
      <c r="L1271" s="7">
        <v>1.07</v>
      </c>
      <c r="M1271" s="7">
        <v>2.14</v>
      </c>
    </row>
    <row r="1272" spans="1:13" x14ac:dyDescent="0.25">
      <c r="A1272" s="33" t="s">
        <v>25</v>
      </c>
      <c r="B1272" s="4" t="s">
        <v>161</v>
      </c>
      <c r="C1272" s="4" t="s">
        <v>161</v>
      </c>
      <c r="D1272" s="9" t="s">
        <v>162</v>
      </c>
      <c r="E1272" s="7">
        <v>2</v>
      </c>
      <c r="H1272" s="7">
        <v>3520</v>
      </c>
      <c r="I1272" s="7">
        <v>7040</v>
      </c>
      <c r="L1272" s="7">
        <v>3520</v>
      </c>
      <c r="M1272" s="7">
        <v>7040</v>
      </c>
    </row>
    <row r="1273" spans="1:13" x14ac:dyDescent="0.25">
      <c r="A1273" s="33" t="s">
        <v>25</v>
      </c>
      <c r="B1273" s="4" t="s">
        <v>149</v>
      </c>
      <c r="C1273" s="4" t="s">
        <v>149</v>
      </c>
      <c r="D1273" s="9" t="s">
        <v>150</v>
      </c>
      <c r="E1273" s="7">
        <v>6</v>
      </c>
      <c r="F1273" s="7">
        <v>321.450072245</v>
      </c>
      <c r="G1273" s="7">
        <v>1928.70043347</v>
      </c>
      <c r="H1273" s="7">
        <v>2906.2644</v>
      </c>
      <c r="I1273" s="7">
        <v>17437.5864</v>
      </c>
      <c r="J1273" s="7">
        <v>3.22</v>
      </c>
      <c r="K1273" s="7">
        <v>19.32</v>
      </c>
      <c r="L1273" s="7">
        <v>3230.9344722450001</v>
      </c>
      <c r="M1273" s="7">
        <v>19385.606833469999</v>
      </c>
    </row>
    <row r="1274" spans="1:13" x14ac:dyDescent="0.25">
      <c r="A1274" s="33" t="s">
        <v>25</v>
      </c>
      <c r="B1274" s="4" t="s">
        <v>144</v>
      </c>
      <c r="C1274" s="4" t="s">
        <v>145</v>
      </c>
      <c r="D1274" s="9" t="s">
        <v>146</v>
      </c>
      <c r="E1274" s="7">
        <v>2</v>
      </c>
      <c r="F1274" s="7">
        <v>1515.07422561</v>
      </c>
      <c r="G1274" s="7">
        <v>3030.14845122</v>
      </c>
      <c r="H1274" s="7">
        <v>122.50672</v>
      </c>
      <c r="I1274" s="7">
        <v>245.01344</v>
      </c>
      <c r="J1274" s="7">
        <v>25.41</v>
      </c>
      <c r="K1274" s="7">
        <v>50.82</v>
      </c>
      <c r="L1274" s="7">
        <v>1662.9909456099999</v>
      </c>
      <c r="M1274" s="7">
        <v>3325.9818912199999</v>
      </c>
    </row>
    <row r="1275" spans="1:13" x14ac:dyDescent="0.25">
      <c r="A1275" s="33" t="s">
        <v>25</v>
      </c>
      <c r="B1275" s="4" t="s">
        <v>191</v>
      </c>
      <c r="C1275" s="4" t="s">
        <v>191</v>
      </c>
      <c r="D1275" s="9" t="s">
        <v>192</v>
      </c>
      <c r="E1275" s="7">
        <v>1</v>
      </c>
      <c r="H1275" s="7">
        <v>0</v>
      </c>
      <c r="I1275" s="7">
        <v>0</v>
      </c>
      <c r="L1275" s="7">
        <v>1500</v>
      </c>
      <c r="M1275" s="7">
        <f>Таблица3[[#This Row],[Цена изд]]*Таблица3[[#This Row],[к-во]]</f>
        <v>1500</v>
      </c>
    </row>
    <row r="1276" spans="1:13" x14ac:dyDescent="0.25">
      <c r="A1276" s="33" t="s">
        <v>25</v>
      </c>
      <c r="B1276" s="4" t="s">
        <v>141</v>
      </c>
      <c r="C1276" s="4" t="s">
        <v>142</v>
      </c>
      <c r="D1276" s="9" t="s">
        <v>143</v>
      </c>
      <c r="E1276" s="7">
        <v>6</v>
      </c>
      <c r="F1276" s="7">
        <v>1228.6152366230001</v>
      </c>
      <c r="G1276" s="7">
        <v>7371.6914197380001</v>
      </c>
      <c r="H1276" s="7">
        <v>150.97279</v>
      </c>
      <c r="I1276" s="7">
        <v>905.83673999999996</v>
      </c>
      <c r="J1276" s="7">
        <v>15.02</v>
      </c>
      <c r="K1276" s="7">
        <v>90.12</v>
      </c>
      <c r="L1276" s="7">
        <v>1394.6080266229999</v>
      </c>
      <c r="M1276" s="7">
        <v>8367.6481597380007</v>
      </c>
    </row>
    <row r="1277" spans="1:13" x14ac:dyDescent="0.25">
      <c r="A1277" s="33" t="s">
        <v>25</v>
      </c>
      <c r="B1277" s="4" t="s">
        <v>198</v>
      </c>
      <c r="C1277" s="4" t="s">
        <v>198</v>
      </c>
      <c r="D1277" s="9" t="s">
        <v>199</v>
      </c>
      <c r="E1277" s="7">
        <v>2</v>
      </c>
      <c r="H1277" s="7">
        <v>1263.5999999999999</v>
      </c>
      <c r="I1277" s="7">
        <v>2527.1999999999998</v>
      </c>
      <c r="L1277" s="7">
        <v>1263.5999999999999</v>
      </c>
      <c r="M1277" s="7">
        <v>2527.1999999999998</v>
      </c>
    </row>
    <row r="1278" spans="1:13" x14ac:dyDescent="0.25">
      <c r="A1278" s="33" t="s">
        <v>25</v>
      </c>
      <c r="B1278" s="4" t="s">
        <v>163</v>
      </c>
      <c r="C1278" s="4" t="s">
        <v>163</v>
      </c>
      <c r="D1278" s="9" t="s">
        <v>164</v>
      </c>
      <c r="E1278" s="7">
        <v>2</v>
      </c>
      <c r="H1278" s="7">
        <v>932.88</v>
      </c>
      <c r="I1278" s="7">
        <v>1865.76</v>
      </c>
      <c r="L1278" s="7">
        <v>932.88</v>
      </c>
      <c r="M1278" s="7">
        <v>1865.76</v>
      </c>
    </row>
    <row r="1279" spans="1:13" x14ac:dyDescent="0.25">
      <c r="A1279" s="33" t="s">
        <v>25</v>
      </c>
      <c r="B1279" s="4" t="s">
        <v>185</v>
      </c>
      <c r="C1279" s="4" t="s">
        <v>185</v>
      </c>
      <c r="D1279" s="9" t="s">
        <v>186</v>
      </c>
      <c r="E1279" s="7">
        <v>4</v>
      </c>
      <c r="H1279" s="7">
        <v>799.5</v>
      </c>
      <c r="I1279" s="7">
        <v>3198</v>
      </c>
      <c r="L1279" s="7">
        <v>799.5</v>
      </c>
      <c r="M1279" s="7">
        <v>3198</v>
      </c>
    </row>
    <row r="1280" spans="1:13" x14ac:dyDescent="0.25">
      <c r="A1280" s="33" t="s">
        <v>25</v>
      </c>
      <c r="B1280" s="4" t="s">
        <v>128</v>
      </c>
      <c r="C1280" s="4" t="s">
        <v>128</v>
      </c>
      <c r="D1280" s="9" t="s">
        <v>129</v>
      </c>
      <c r="E1280" s="7">
        <v>4</v>
      </c>
      <c r="H1280" s="7">
        <v>716.8</v>
      </c>
      <c r="I1280" s="7">
        <v>2867.2</v>
      </c>
      <c r="L1280" s="7">
        <v>716.8</v>
      </c>
      <c r="M1280" s="7">
        <v>2867.2</v>
      </c>
    </row>
    <row r="1281" spans="1:13" x14ac:dyDescent="0.25">
      <c r="A1281" s="33" t="s">
        <v>25</v>
      </c>
      <c r="B1281" s="4" t="s">
        <v>181</v>
      </c>
      <c r="C1281" s="4" t="s">
        <v>181</v>
      </c>
      <c r="D1281" s="9" t="s">
        <v>182</v>
      </c>
      <c r="E1281" s="7">
        <v>6</v>
      </c>
      <c r="H1281" s="7">
        <v>579.22</v>
      </c>
      <c r="I1281" s="7">
        <v>3475.32</v>
      </c>
      <c r="L1281" s="7">
        <v>579.22</v>
      </c>
      <c r="M1281" s="7">
        <v>3475.32</v>
      </c>
    </row>
    <row r="1282" spans="1:13" x14ac:dyDescent="0.25">
      <c r="A1282" s="33" t="s">
        <v>25</v>
      </c>
      <c r="B1282" s="4" t="s">
        <v>183</v>
      </c>
      <c r="C1282" s="4" t="s">
        <v>183</v>
      </c>
      <c r="D1282" s="9" t="s">
        <v>184</v>
      </c>
      <c r="E1282" s="7">
        <v>4</v>
      </c>
      <c r="H1282" s="7">
        <v>414</v>
      </c>
      <c r="I1282" s="7">
        <v>1656</v>
      </c>
      <c r="L1282" s="7">
        <v>414</v>
      </c>
      <c r="M1282" s="7">
        <v>1656</v>
      </c>
    </row>
    <row r="1283" spans="1:13" x14ac:dyDescent="0.25">
      <c r="A1283" s="33" t="s">
        <v>25</v>
      </c>
      <c r="B1283" s="4" t="s">
        <v>155</v>
      </c>
      <c r="C1283" s="4" t="s">
        <v>156</v>
      </c>
      <c r="D1283" s="9" t="s">
        <v>157</v>
      </c>
      <c r="E1283" s="7">
        <v>4</v>
      </c>
      <c r="F1283" s="7">
        <v>242.388028252</v>
      </c>
      <c r="G1283" s="7">
        <v>969.55211300799999</v>
      </c>
      <c r="H1283" s="7">
        <v>128.04624000000001</v>
      </c>
      <c r="I1283" s="7">
        <v>512.18496000000005</v>
      </c>
      <c r="J1283" s="7">
        <v>0.3</v>
      </c>
      <c r="K1283" s="7">
        <v>1.2</v>
      </c>
      <c r="L1283" s="7">
        <v>370.73426825199999</v>
      </c>
      <c r="M1283" s="7">
        <v>1482.937073008</v>
      </c>
    </row>
    <row r="1284" spans="1:13" x14ac:dyDescent="0.25">
      <c r="A1284" s="33" t="s">
        <v>25</v>
      </c>
      <c r="B1284" s="4" t="s">
        <v>200</v>
      </c>
      <c r="C1284" s="4" t="s">
        <v>200</v>
      </c>
      <c r="D1284" s="9" t="s">
        <v>201</v>
      </c>
      <c r="E1284" s="7">
        <v>2</v>
      </c>
      <c r="H1284" s="7">
        <v>283.22000000000003</v>
      </c>
      <c r="I1284" s="7">
        <v>566.44000000000005</v>
      </c>
      <c r="L1284" s="7">
        <v>283.22000000000003</v>
      </c>
      <c r="M1284" s="7">
        <v>566.44000000000005</v>
      </c>
    </row>
    <row r="1285" spans="1:13" x14ac:dyDescent="0.25">
      <c r="A1285" s="33" t="s">
        <v>25</v>
      </c>
      <c r="B1285" s="4" t="s">
        <v>195</v>
      </c>
      <c r="C1285" s="4" t="s">
        <v>196</v>
      </c>
      <c r="D1285" s="9" t="s">
        <v>197</v>
      </c>
      <c r="E1285" s="7">
        <v>12</v>
      </c>
      <c r="F1285" s="7">
        <v>225.09843891899999</v>
      </c>
      <c r="G1285" s="7">
        <v>2701.1812670280001</v>
      </c>
      <c r="H1285" s="7">
        <v>34.869999999999997</v>
      </c>
      <c r="I1285" s="7">
        <v>418.44</v>
      </c>
      <c r="L1285" s="7">
        <v>259.96843891899999</v>
      </c>
      <c r="M1285" s="7">
        <v>3119.6212670280001</v>
      </c>
    </row>
    <row r="1286" spans="1:13" x14ac:dyDescent="0.25">
      <c r="A1286" s="33" t="s">
        <v>25</v>
      </c>
      <c r="B1286" s="4" t="s">
        <v>151</v>
      </c>
      <c r="C1286" s="4" t="s">
        <v>151</v>
      </c>
      <c r="D1286" s="9" t="s">
        <v>152</v>
      </c>
      <c r="E1286" s="7">
        <v>2</v>
      </c>
      <c r="F1286" s="7">
        <v>72.861450293999994</v>
      </c>
      <c r="G1286" s="7">
        <v>145.72290058799999</v>
      </c>
      <c r="H1286" s="7">
        <v>63.965679999999999</v>
      </c>
      <c r="I1286" s="7">
        <v>127.93136</v>
      </c>
      <c r="J1286" s="7">
        <v>113.83</v>
      </c>
      <c r="K1286" s="7">
        <v>227.66</v>
      </c>
      <c r="L1286" s="7">
        <v>250.65713029400001</v>
      </c>
      <c r="M1286" s="7">
        <v>501.31426058800002</v>
      </c>
    </row>
    <row r="1287" spans="1:13" x14ac:dyDescent="0.25">
      <c r="A1287" s="33" t="s">
        <v>25</v>
      </c>
      <c r="B1287" s="4" t="s">
        <v>177</v>
      </c>
      <c r="C1287" s="4" t="s">
        <v>177</v>
      </c>
      <c r="D1287" s="9" t="s">
        <v>178</v>
      </c>
      <c r="E1287" s="7">
        <v>6</v>
      </c>
      <c r="H1287" s="7">
        <v>163.96</v>
      </c>
      <c r="I1287" s="7">
        <v>983.76</v>
      </c>
      <c r="L1287" s="7">
        <v>163.96</v>
      </c>
      <c r="M1287" s="7">
        <v>983.76</v>
      </c>
    </row>
    <row r="1288" spans="1:13" x14ac:dyDescent="0.25">
      <c r="A1288" s="33" t="s">
        <v>25</v>
      </c>
      <c r="B1288" s="4" t="s">
        <v>187</v>
      </c>
      <c r="C1288" s="4" t="s">
        <v>187</v>
      </c>
      <c r="D1288" s="9" t="s">
        <v>188</v>
      </c>
      <c r="E1288" s="7">
        <v>2</v>
      </c>
      <c r="H1288" s="7">
        <v>0</v>
      </c>
      <c r="I1288" s="7">
        <v>0</v>
      </c>
      <c r="L1288" s="7">
        <v>150</v>
      </c>
      <c r="M1288" s="7">
        <f>Таблица3[[#This Row],[Цена изд]]*Таблица3[[#This Row],[к-во]]</f>
        <v>300</v>
      </c>
    </row>
    <row r="1289" spans="1:13" x14ac:dyDescent="0.25">
      <c r="A1289" s="33" t="s">
        <v>25</v>
      </c>
      <c r="B1289" s="4" t="s">
        <v>167</v>
      </c>
      <c r="C1289" s="4" t="s">
        <v>168</v>
      </c>
      <c r="D1289" s="9" t="s">
        <v>113</v>
      </c>
      <c r="E1289" s="7">
        <v>4</v>
      </c>
      <c r="F1289" s="7">
        <v>102.178725888</v>
      </c>
      <c r="G1289" s="7">
        <v>408.71490355200001</v>
      </c>
      <c r="H1289" s="7">
        <v>5.12</v>
      </c>
      <c r="I1289" s="7">
        <v>20.48</v>
      </c>
      <c r="L1289" s="7">
        <v>107.29872588800001</v>
      </c>
      <c r="M1289" s="7">
        <v>429.19490355200003</v>
      </c>
    </row>
    <row r="1290" spans="1:13" x14ac:dyDescent="0.25">
      <c r="A1290" s="33" t="s">
        <v>25</v>
      </c>
      <c r="B1290" s="4" t="s">
        <v>189</v>
      </c>
      <c r="C1290" s="4" t="s">
        <v>189</v>
      </c>
      <c r="D1290" s="9" t="s">
        <v>190</v>
      </c>
      <c r="E1290" s="7">
        <v>2</v>
      </c>
      <c r="H1290" s="7">
        <v>91.63</v>
      </c>
      <c r="I1290" s="7">
        <v>183.26</v>
      </c>
      <c r="L1290" s="7">
        <v>91.63</v>
      </c>
      <c r="M1290" s="7">
        <v>183.26</v>
      </c>
    </row>
    <row r="1291" spans="1:13" x14ac:dyDescent="0.25">
      <c r="A1291" s="33" t="s">
        <v>25</v>
      </c>
      <c r="B1291" s="4" t="s">
        <v>193</v>
      </c>
      <c r="C1291" s="4" t="s">
        <v>193</v>
      </c>
      <c r="D1291" s="9" t="s">
        <v>194</v>
      </c>
      <c r="E1291" s="7">
        <v>2</v>
      </c>
      <c r="H1291" s="7">
        <v>68.25</v>
      </c>
      <c r="I1291" s="7">
        <v>136.5</v>
      </c>
      <c r="L1291" s="7">
        <v>68.25</v>
      </c>
      <c r="M1291" s="7">
        <v>136.5</v>
      </c>
    </row>
    <row r="1292" spans="1:13" x14ac:dyDescent="0.25">
      <c r="A1292" s="33" t="s">
        <v>25</v>
      </c>
      <c r="B1292" s="4" t="s">
        <v>172</v>
      </c>
      <c r="C1292" s="4" t="s">
        <v>173</v>
      </c>
      <c r="D1292" s="9" t="s">
        <v>174</v>
      </c>
      <c r="E1292" s="7">
        <v>7</v>
      </c>
      <c r="F1292" s="7">
        <v>62.722165863999997</v>
      </c>
      <c r="G1292" s="7">
        <v>439.055161048</v>
      </c>
      <c r="J1292" s="7">
        <v>0.76</v>
      </c>
      <c r="K1292" s="7">
        <v>5.32</v>
      </c>
      <c r="L1292" s="7">
        <v>63.482165864000002</v>
      </c>
      <c r="M1292" s="7">
        <v>444.375161048</v>
      </c>
    </row>
    <row r="1293" spans="1:13" x14ac:dyDescent="0.25">
      <c r="A1293" s="34" t="s">
        <v>25</v>
      </c>
      <c r="B1293" s="4" t="s">
        <v>175</v>
      </c>
      <c r="C1293" s="4" t="s">
        <v>176</v>
      </c>
      <c r="D1293" s="9" t="s">
        <v>174</v>
      </c>
      <c r="E1293" s="7">
        <v>1</v>
      </c>
      <c r="F1293" s="7">
        <v>53.531855655999998</v>
      </c>
      <c r="G1293" s="7">
        <v>53.531855655999998</v>
      </c>
      <c r="J1293" s="7">
        <v>0.76</v>
      </c>
      <c r="K1293" s="7">
        <v>0.76</v>
      </c>
      <c r="L1293" s="7">
        <v>54.291855656000003</v>
      </c>
      <c r="M1293" s="7">
        <v>54.291855656000003</v>
      </c>
    </row>
    <row r="1294" spans="1:13" x14ac:dyDescent="0.25">
      <c r="A1294" s="34" t="s">
        <v>25</v>
      </c>
      <c r="B1294" s="4" t="s">
        <v>169</v>
      </c>
      <c r="C1294" s="4" t="s">
        <v>170</v>
      </c>
      <c r="D1294" s="9" t="s">
        <v>171</v>
      </c>
      <c r="E1294" s="7">
        <v>2</v>
      </c>
      <c r="F1294" s="7">
        <v>53.346270390000001</v>
      </c>
      <c r="G1294" s="7">
        <v>106.69254078</v>
      </c>
      <c r="J1294" s="7">
        <v>0.02</v>
      </c>
      <c r="K1294" s="7">
        <v>0.04</v>
      </c>
      <c r="L1294" s="7">
        <v>53.366270389999997</v>
      </c>
      <c r="M1294" s="7">
        <v>106.73254077999999</v>
      </c>
    </row>
    <row r="1295" spans="1:13" x14ac:dyDescent="0.25">
      <c r="A1295" s="34" t="s">
        <v>25</v>
      </c>
      <c r="B1295" s="4" t="s">
        <v>147</v>
      </c>
      <c r="C1295" s="4" t="s">
        <v>148</v>
      </c>
      <c r="D1295" s="9" t="s">
        <v>103</v>
      </c>
      <c r="E1295" s="7">
        <v>9</v>
      </c>
      <c r="F1295" s="7">
        <v>26.032809143000001</v>
      </c>
      <c r="G1295" s="7">
        <v>234.29528228699999</v>
      </c>
      <c r="H1295" s="7">
        <v>9.0698799999999995</v>
      </c>
      <c r="I1295" s="7">
        <v>81.628919999999994</v>
      </c>
      <c r="J1295" s="7">
        <v>0.22</v>
      </c>
      <c r="K1295" s="7">
        <v>1.98</v>
      </c>
      <c r="L1295" s="7">
        <v>35.322689142999998</v>
      </c>
      <c r="M1295" s="7">
        <v>317.90420228699998</v>
      </c>
    </row>
    <row r="1296" spans="1:13" x14ac:dyDescent="0.25">
      <c r="A1296" s="34" t="s">
        <v>25</v>
      </c>
      <c r="B1296" s="4" t="s">
        <v>262</v>
      </c>
      <c r="C1296" s="4" t="s">
        <v>262</v>
      </c>
      <c r="D1296" s="9" t="s">
        <v>263</v>
      </c>
      <c r="E1296" s="7">
        <v>2</v>
      </c>
      <c r="H1296" s="7">
        <v>34.72</v>
      </c>
      <c r="I1296" s="7">
        <v>69.44</v>
      </c>
      <c r="L1296" s="7">
        <v>34.72</v>
      </c>
      <c r="M1296" s="7">
        <v>69.44</v>
      </c>
    </row>
    <row r="1297" spans="1:13" x14ac:dyDescent="0.25">
      <c r="A1297" s="34" t="s">
        <v>25</v>
      </c>
      <c r="B1297" s="4" t="s">
        <v>153</v>
      </c>
      <c r="C1297" s="4" t="s">
        <v>153</v>
      </c>
      <c r="D1297" s="9" t="s">
        <v>154</v>
      </c>
      <c r="E1297" s="7">
        <v>2</v>
      </c>
      <c r="F1297" s="7">
        <v>12.698174652000001</v>
      </c>
      <c r="G1297" s="7">
        <v>25.396349304000001</v>
      </c>
      <c r="H1297" s="7">
        <v>20.03</v>
      </c>
      <c r="I1297" s="7">
        <v>40.06</v>
      </c>
      <c r="J1297" s="7">
        <v>0.22</v>
      </c>
      <c r="K1297" s="7">
        <v>0.44</v>
      </c>
      <c r="L1297" s="7">
        <v>32.948174651999999</v>
      </c>
      <c r="M1297" s="7">
        <v>65.896349303999997</v>
      </c>
    </row>
    <row r="1298" spans="1:13" x14ac:dyDescent="0.25">
      <c r="A1298" s="34" t="s">
        <v>25</v>
      </c>
      <c r="B1298" s="4" t="s">
        <v>230</v>
      </c>
      <c r="C1298" s="4" t="s">
        <v>230</v>
      </c>
      <c r="D1298" s="9" t="s">
        <v>231</v>
      </c>
      <c r="E1298" s="7">
        <v>2</v>
      </c>
      <c r="H1298" s="7">
        <v>32.21</v>
      </c>
      <c r="I1298" s="7">
        <v>64.42</v>
      </c>
      <c r="L1298" s="7">
        <v>32.21</v>
      </c>
      <c r="M1298" s="7">
        <v>64.42</v>
      </c>
    </row>
    <row r="1299" spans="1:13" x14ac:dyDescent="0.25">
      <c r="A1299" s="34" t="s">
        <v>25</v>
      </c>
      <c r="B1299" s="4" t="s">
        <v>256</v>
      </c>
      <c r="C1299" s="4" t="s">
        <v>256</v>
      </c>
      <c r="D1299" s="9" t="s">
        <v>257</v>
      </c>
      <c r="E1299" s="7">
        <v>1</v>
      </c>
      <c r="H1299" s="7">
        <v>29.95</v>
      </c>
      <c r="I1299" s="7">
        <v>29.95</v>
      </c>
      <c r="L1299" s="7">
        <v>29.95</v>
      </c>
      <c r="M1299" s="7">
        <v>29.95</v>
      </c>
    </row>
    <row r="1300" spans="1:13" x14ac:dyDescent="0.25">
      <c r="A1300" s="34" t="s">
        <v>25</v>
      </c>
      <c r="B1300" s="4" t="s">
        <v>202</v>
      </c>
      <c r="C1300" s="4" t="s">
        <v>202</v>
      </c>
      <c r="D1300" s="9" t="s">
        <v>203</v>
      </c>
      <c r="E1300" s="7">
        <v>2</v>
      </c>
      <c r="H1300" s="7">
        <v>27.45</v>
      </c>
      <c r="I1300" s="7">
        <v>54.9</v>
      </c>
      <c r="L1300" s="7">
        <v>27.45</v>
      </c>
      <c r="M1300" s="7">
        <v>54.9</v>
      </c>
    </row>
    <row r="1301" spans="1:13" x14ac:dyDescent="0.25">
      <c r="A1301" s="34" t="s">
        <v>25</v>
      </c>
      <c r="B1301" s="4" t="s">
        <v>222</v>
      </c>
      <c r="C1301" s="4" t="s">
        <v>222</v>
      </c>
      <c r="D1301" s="9" t="s">
        <v>223</v>
      </c>
      <c r="E1301" s="7">
        <v>2</v>
      </c>
      <c r="H1301" s="7">
        <v>24.44</v>
      </c>
      <c r="I1301" s="7">
        <v>48.88</v>
      </c>
      <c r="L1301" s="7">
        <v>24.44</v>
      </c>
      <c r="M1301" s="7">
        <v>48.88</v>
      </c>
    </row>
    <row r="1302" spans="1:13" x14ac:dyDescent="0.25">
      <c r="A1302" s="34" t="s">
        <v>25</v>
      </c>
      <c r="B1302" s="4" t="s">
        <v>179</v>
      </c>
      <c r="C1302" s="4" t="s">
        <v>179</v>
      </c>
      <c r="D1302" s="9" t="s">
        <v>180</v>
      </c>
      <c r="E1302" s="7">
        <v>18</v>
      </c>
      <c r="H1302" s="7">
        <v>23.36</v>
      </c>
      <c r="I1302" s="7">
        <v>420.48</v>
      </c>
      <c r="L1302" s="7">
        <v>23.36</v>
      </c>
      <c r="M1302" s="7">
        <v>420.48</v>
      </c>
    </row>
    <row r="1303" spans="1:13" x14ac:dyDescent="0.25">
      <c r="A1303" s="34" t="s">
        <v>25</v>
      </c>
      <c r="B1303" s="4" t="s">
        <v>226</v>
      </c>
      <c r="C1303" s="4" t="s">
        <v>226</v>
      </c>
      <c r="D1303" s="9" t="s">
        <v>227</v>
      </c>
      <c r="E1303" s="7">
        <v>8</v>
      </c>
      <c r="H1303" s="7">
        <v>23.12</v>
      </c>
      <c r="I1303" s="7">
        <v>184.96</v>
      </c>
      <c r="L1303" s="7">
        <v>23.12</v>
      </c>
      <c r="M1303" s="7">
        <v>184.96</v>
      </c>
    </row>
    <row r="1304" spans="1:13" x14ac:dyDescent="0.25">
      <c r="A1304" s="34" t="s">
        <v>25</v>
      </c>
      <c r="B1304" s="4" t="s">
        <v>158</v>
      </c>
      <c r="C1304" s="4" t="s">
        <v>159</v>
      </c>
      <c r="D1304" s="9" t="s">
        <v>160</v>
      </c>
      <c r="E1304" s="7">
        <v>4</v>
      </c>
      <c r="F1304" s="7">
        <v>20.652935959000001</v>
      </c>
      <c r="G1304" s="7">
        <v>82.611743836000002</v>
      </c>
      <c r="H1304" s="7">
        <v>2.1217800000000002</v>
      </c>
      <c r="I1304" s="7">
        <v>8.4871200000000009</v>
      </c>
      <c r="J1304" s="7">
        <v>0.26</v>
      </c>
      <c r="K1304" s="7">
        <v>1.04</v>
      </c>
      <c r="L1304" s="7">
        <v>23.034715959</v>
      </c>
      <c r="M1304" s="7">
        <v>92.138863835999999</v>
      </c>
    </row>
    <row r="1305" spans="1:13" x14ac:dyDescent="0.25">
      <c r="A1305" s="34" t="s">
        <v>25</v>
      </c>
      <c r="B1305" s="4" t="s">
        <v>165</v>
      </c>
      <c r="C1305" s="4" t="s">
        <v>166</v>
      </c>
      <c r="D1305" s="9" t="s">
        <v>113</v>
      </c>
      <c r="E1305" s="7">
        <v>4</v>
      </c>
      <c r="F1305" s="7">
        <v>20.537847207999999</v>
      </c>
      <c r="G1305" s="7">
        <v>82.151388831999995</v>
      </c>
      <c r="H1305" s="7">
        <v>1.92</v>
      </c>
      <c r="I1305" s="7">
        <v>7.68</v>
      </c>
      <c r="L1305" s="7">
        <v>22.457847208</v>
      </c>
      <c r="M1305" s="7">
        <v>89.831388832000002</v>
      </c>
    </row>
    <row r="1306" spans="1:13" x14ac:dyDescent="0.25">
      <c r="A1306" s="34" t="s">
        <v>25</v>
      </c>
      <c r="B1306" s="4" t="s">
        <v>270</v>
      </c>
      <c r="C1306" s="4" t="s">
        <v>270</v>
      </c>
      <c r="D1306" s="9" t="s">
        <v>271</v>
      </c>
      <c r="E1306" s="7">
        <v>2</v>
      </c>
      <c r="H1306" s="7">
        <v>21.52</v>
      </c>
      <c r="I1306" s="7">
        <v>43.04</v>
      </c>
      <c r="L1306" s="7">
        <v>21.52</v>
      </c>
      <c r="M1306" s="7">
        <v>43.04</v>
      </c>
    </row>
    <row r="1307" spans="1:13" x14ac:dyDescent="0.25">
      <c r="A1307" s="34" t="s">
        <v>25</v>
      </c>
      <c r="B1307" s="4" t="s">
        <v>220</v>
      </c>
      <c r="C1307" s="4" t="s">
        <v>220</v>
      </c>
      <c r="D1307" s="9" t="s">
        <v>221</v>
      </c>
      <c r="E1307" s="7">
        <v>2</v>
      </c>
      <c r="H1307" s="7">
        <v>13.89</v>
      </c>
      <c r="I1307" s="7">
        <v>27.78</v>
      </c>
      <c r="L1307" s="7">
        <v>13.89</v>
      </c>
      <c r="M1307" s="7">
        <v>27.78</v>
      </c>
    </row>
    <row r="1308" spans="1:13" x14ac:dyDescent="0.25">
      <c r="A1308" s="34" t="s">
        <v>25</v>
      </c>
      <c r="B1308" s="4" t="s">
        <v>228</v>
      </c>
      <c r="C1308" s="4" t="s">
        <v>228</v>
      </c>
      <c r="D1308" s="9" t="s">
        <v>229</v>
      </c>
      <c r="E1308" s="7">
        <v>2</v>
      </c>
      <c r="H1308" s="7">
        <v>12.19</v>
      </c>
      <c r="I1308" s="7">
        <v>24.38</v>
      </c>
      <c r="L1308" s="7">
        <v>12.19</v>
      </c>
      <c r="M1308" s="7">
        <v>24.38</v>
      </c>
    </row>
    <row r="1309" spans="1:13" x14ac:dyDescent="0.25">
      <c r="A1309" s="34" t="s">
        <v>25</v>
      </c>
      <c r="B1309" s="4" t="s">
        <v>218</v>
      </c>
      <c r="C1309" s="4" t="s">
        <v>218</v>
      </c>
      <c r="D1309" s="9" t="s">
        <v>219</v>
      </c>
      <c r="E1309" s="7">
        <v>2</v>
      </c>
      <c r="H1309" s="7">
        <v>11.54</v>
      </c>
      <c r="I1309" s="7">
        <v>23.08</v>
      </c>
      <c r="L1309" s="7">
        <v>11.54</v>
      </c>
      <c r="M1309" s="7">
        <v>23.08</v>
      </c>
    </row>
    <row r="1310" spans="1:13" x14ac:dyDescent="0.25">
      <c r="A1310" s="34" t="s">
        <v>25</v>
      </c>
      <c r="B1310" s="4" t="s">
        <v>204</v>
      </c>
      <c r="C1310" s="4" t="s">
        <v>204</v>
      </c>
      <c r="D1310" s="9" t="s">
        <v>205</v>
      </c>
      <c r="E1310" s="7">
        <v>2</v>
      </c>
      <c r="H1310" s="7">
        <v>10.7</v>
      </c>
      <c r="I1310" s="7">
        <v>21.4</v>
      </c>
      <c r="L1310" s="7">
        <v>10.7</v>
      </c>
      <c r="M1310" s="7">
        <v>21.4</v>
      </c>
    </row>
    <row r="1311" spans="1:13" x14ac:dyDescent="0.25">
      <c r="A1311" s="34" t="s">
        <v>25</v>
      </c>
      <c r="B1311" s="4" t="s">
        <v>266</v>
      </c>
      <c r="C1311" s="4" t="s">
        <v>266</v>
      </c>
      <c r="D1311" s="9" t="s">
        <v>267</v>
      </c>
      <c r="E1311" s="7">
        <v>16</v>
      </c>
      <c r="H1311" s="7">
        <v>9.51</v>
      </c>
      <c r="I1311" s="7">
        <v>152.16</v>
      </c>
      <c r="L1311" s="7">
        <v>9.51</v>
      </c>
      <c r="M1311" s="7">
        <v>152.16</v>
      </c>
    </row>
    <row r="1312" spans="1:13" x14ac:dyDescent="0.25">
      <c r="A1312" s="34" t="s">
        <v>25</v>
      </c>
      <c r="B1312" s="4" t="s">
        <v>210</v>
      </c>
      <c r="C1312" s="4" t="s">
        <v>210</v>
      </c>
      <c r="D1312" s="9" t="s">
        <v>211</v>
      </c>
      <c r="E1312" s="7">
        <v>3</v>
      </c>
      <c r="H1312" s="7">
        <v>7.06</v>
      </c>
      <c r="I1312" s="7">
        <v>21.18</v>
      </c>
      <c r="L1312" s="7">
        <v>7.06</v>
      </c>
      <c r="M1312" s="7">
        <v>21.18</v>
      </c>
    </row>
    <row r="1313" spans="1:13" x14ac:dyDescent="0.25">
      <c r="A1313" s="34" t="s">
        <v>25</v>
      </c>
      <c r="B1313" s="4" t="s">
        <v>212</v>
      </c>
      <c r="C1313" s="4" t="s">
        <v>212</v>
      </c>
      <c r="D1313" s="9" t="s">
        <v>213</v>
      </c>
      <c r="E1313" s="7">
        <v>4</v>
      </c>
      <c r="H1313" s="7">
        <v>6.91</v>
      </c>
      <c r="I1313" s="7">
        <v>27.64</v>
      </c>
      <c r="L1313" s="7">
        <v>6.91</v>
      </c>
      <c r="M1313" s="7">
        <v>27.64</v>
      </c>
    </row>
    <row r="1314" spans="1:13" x14ac:dyDescent="0.25">
      <c r="A1314" s="34" t="s">
        <v>25</v>
      </c>
      <c r="B1314" s="4" t="s">
        <v>208</v>
      </c>
      <c r="C1314" s="4" t="s">
        <v>208</v>
      </c>
      <c r="D1314" s="9" t="s">
        <v>209</v>
      </c>
      <c r="E1314" s="7">
        <v>3</v>
      </c>
      <c r="H1314" s="7">
        <v>6.86</v>
      </c>
      <c r="I1314" s="7">
        <v>20.58</v>
      </c>
      <c r="L1314" s="7">
        <v>6.86</v>
      </c>
      <c r="M1314" s="7">
        <v>20.58</v>
      </c>
    </row>
    <row r="1315" spans="1:13" x14ac:dyDescent="0.25">
      <c r="A1315" s="34" t="s">
        <v>25</v>
      </c>
      <c r="B1315" s="4" t="s">
        <v>264</v>
      </c>
      <c r="C1315" s="4" t="s">
        <v>264</v>
      </c>
      <c r="D1315" s="9" t="s">
        <v>265</v>
      </c>
      <c r="E1315" s="7">
        <v>16</v>
      </c>
      <c r="H1315" s="7">
        <v>6.71</v>
      </c>
      <c r="I1315" s="7">
        <v>107.36</v>
      </c>
      <c r="L1315" s="7">
        <v>6.71</v>
      </c>
      <c r="M1315" s="7">
        <v>107.36</v>
      </c>
    </row>
    <row r="1316" spans="1:13" x14ac:dyDescent="0.25">
      <c r="A1316" s="34" t="s">
        <v>25</v>
      </c>
      <c r="B1316" s="4" t="s">
        <v>282</v>
      </c>
      <c r="C1316" s="4" t="s">
        <v>283</v>
      </c>
      <c r="D1316" s="9" t="s">
        <v>284</v>
      </c>
      <c r="E1316" s="7">
        <v>2</v>
      </c>
      <c r="F1316" s="7">
        <v>2.6446944710000002</v>
      </c>
      <c r="G1316" s="7">
        <v>5.2893889420000004</v>
      </c>
      <c r="J1316" s="7">
        <v>2.3199999999999998</v>
      </c>
      <c r="K1316" s="7">
        <v>4.6399999999999997</v>
      </c>
      <c r="L1316" s="7">
        <v>4.9646944709999996</v>
      </c>
      <c r="M1316" s="7">
        <v>9.9293889419999992</v>
      </c>
    </row>
    <row r="1317" spans="1:13" x14ac:dyDescent="0.25">
      <c r="A1317" s="34" t="s">
        <v>25</v>
      </c>
      <c r="B1317" s="4" t="s">
        <v>285</v>
      </c>
      <c r="C1317" s="4" t="s">
        <v>285</v>
      </c>
      <c r="D1317" s="9" t="s">
        <v>286</v>
      </c>
      <c r="E1317" s="7">
        <v>4</v>
      </c>
      <c r="H1317" s="7">
        <v>4.84</v>
      </c>
      <c r="I1317" s="7">
        <v>19.36</v>
      </c>
      <c r="L1317" s="7">
        <v>4.84</v>
      </c>
      <c r="M1317" s="7">
        <v>19.36</v>
      </c>
    </row>
    <row r="1318" spans="1:13" x14ac:dyDescent="0.25">
      <c r="A1318" s="34" t="s">
        <v>25</v>
      </c>
      <c r="B1318" s="4" t="s">
        <v>242</v>
      </c>
      <c r="C1318" s="4" t="s">
        <v>242</v>
      </c>
      <c r="D1318" s="9" t="s">
        <v>243</v>
      </c>
      <c r="E1318" s="7">
        <v>25</v>
      </c>
      <c r="H1318" s="7">
        <v>4.5199999999999996</v>
      </c>
      <c r="I1318" s="7">
        <v>113</v>
      </c>
      <c r="L1318" s="7">
        <v>4.5199999999999996</v>
      </c>
      <c r="M1318" s="7">
        <v>113</v>
      </c>
    </row>
    <row r="1319" spans="1:13" x14ac:dyDescent="0.25">
      <c r="A1319" s="34" t="s">
        <v>25</v>
      </c>
      <c r="B1319" s="4" t="s">
        <v>214</v>
      </c>
      <c r="C1319" s="4" t="s">
        <v>214</v>
      </c>
      <c r="D1319" s="9" t="s">
        <v>215</v>
      </c>
      <c r="E1319" s="7">
        <v>10</v>
      </c>
      <c r="H1319" s="7">
        <v>4.49</v>
      </c>
      <c r="I1319" s="7">
        <v>44.9</v>
      </c>
      <c r="L1319" s="7">
        <v>4.49</v>
      </c>
      <c r="M1319" s="7">
        <v>44.9</v>
      </c>
    </row>
    <row r="1320" spans="1:13" x14ac:dyDescent="0.25">
      <c r="A1320" s="34" t="s">
        <v>25</v>
      </c>
      <c r="B1320" s="4" t="s">
        <v>216</v>
      </c>
      <c r="C1320" s="4" t="s">
        <v>216</v>
      </c>
      <c r="D1320" s="9" t="s">
        <v>217</v>
      </c>
      <c r="E1320" s="7">
        <v>2</v>
      </c>
      <c r="H1320" s="7">
        <v>4.2300000000000004</v>
      </c>
      <c r="I1320" s="7">
        <v>8.4600000000000009</v>
      </c>
      <c r="L1320" s="7">
        <v>4.2300000000000004</v>
      </c>
      <c r="M1320" s="7">
        <v>8.4600000000000009</v>
      </c>
    </row>
    <row r="1321" spans="1:13" x14ac:dyDescent="0.25">
      <c r="A1321" s="34" t="s">
        <v>25</v>
      </c>
      <c r="B1321" s="4" t="s">
        <v>268</v>
      </c>
      <c r="C1321" s="4" t="s">
        <v>268</v>
      </c>
      <c r="D1321" s="9" t="s">
        <v>269</v>
      </c>
      <c r="E1321" s="7">
        <v>32</v>
      </c>
      <c r="H1321" s="7">
        <v>4.1500000000000004</v>
      </c>
      <c r="I1321" s="7">
        <v>132.80000000000001</v>
      </c>
      <c r="L1321" s="7">
        <v>4.1500000000000004</v>
      </c>
      <c r="M1321" s="7">
        <v>132.80000000000001</v>
      </c>
    </row>
    <row r="1322" spans="1:13" x14ac:dyDescent="0.25">
      <c r="A1322" s="34" t="s">
        <v>25</v>
      </c>
      <c r="B1322" s="4" t="s">
        <v>258</v>
      </c>
      <c r="C1322" s="4" t="s">
        <v>258</v>
      </c>
      <c r="D1322" s="9" t="s">
        <v>259</v>
      </c>
      <c r="E1322" s="7">
        <v>2</v>
      </c>
      <c r="H1322" s="7">
        <v>4.1100000000000003</v>
      </c>
      <c r="I1322" s="7">
        <v>8.2200000000000006</v>
      </c>
      <c r="L1322" s="7">
        <v>4.1100000000000003</v>
      </c>
      <c r="M1322" s="7">
        <v>8.2200000000000006</v>
      </c>
    </row>
    <row r="1323" spans="1:13" x14ac:dyDescent="0.25">
      <c r="A1323" s="34" t="s">
        <v>25</v>
      </c>
      <c r="B1323" s="4" t="s">
        <v>232</v>
      </c>
      <c r="C1323" s="4" t="s">
        <v>232</v>
      </c>
      <c r="D1323" s="9" t="s">
        <v>233</v>
      </c>
      <c r="E1323" s="7">
        <v>2</v>
      </c>
      <c r="H1323" s="7">
        <v>3.62</v>
      </c>
      <c r="I1323" s="7">
        <v>7.24</v>
      </c>
      <c r="L1323" s="7">
        <v>3.62</v>
      </c>
      <c r="M1323" s="7">
        <v>7.24</v>
      </c>
    </row>
    <row r="1324" spans="1:13" x14ac:dyDescent="0.25">
      <c r="A1324" s="34" t="s">
        <v>25</v>
      </c>
      <c r="B1324" s="4" t="s">
        <v>272</v>
      </c>
      <c r="C1324" s="4" t="s">
        <v>272</v>
      </c>
      <c r="D1324" s="9" t="s">
        <v>273</v>
      </c>
      <c r="E1324" s="7">
        <v>1</v>
      </c>
      <c r="H1324" s="7">
        <v>3.58</v>
      </c>
      <c r="I1324" s="7">
        <v>3.58</v>
      </c>
      <c r="L1324" s="7">
        <v>3.58</v>
      </c>
      <c r="M1324" s="7">
        <v>3.58</v>
      </c>
    </row>
    <row r="1325" spans="1:13" x14ac:dyDescent="0.25">
      <c r="A1325" s="34" t="s">
        <v>25</v>
      </c>
      <c r="B1325" s="4" t="s">
        <v>274</v>
      </c>
      <c r="C1325" s="4" t="s">
        <v>274</v>
      </c>
      <c r="D1325" s="9" t="s">
        <v>275</v>
      </c>
      <c r="E1325" s="7">
        <v>28</v>
      </c>
      <c r="H1325" s="7">
        <v>3.55</v>
      </c>
      <c r="I1325" s="7">
        <v>99.4</v>
      </c>
      <c r="L1325" s="7">
        <v>3.55</v>
      </c>
      <c r="M1325" s="7">
        <v>99.4</v>
      </c>
    </row>
    <row r="1326" spans="1:13" x14ac:dyDescent="0.25">
      <c r="A1326" s="34" t="s">
        <v>25</v>
      </c>
      <c r="B1326" s="4" t="s">
        <v>206</v>
      </c>
      <c r="C1326" s="4" t="s">
        <v>206</v>
      </c>
      <c r="D1326" s="9" t="s">
        <v>207</v>
      </c>
      <c r="E1326" s="7">
        <v>2</v>
      </c>
      <c r="H1326" s="7">
        <v>3.43</v>
      </c>
      <c r="I1326" s="7">
        <v>6.86</v>
      </c>
      <c r="L1326" s="7">
        <v>3.43</v>
      </c>
      <c r="M1326" s="7">
        <v>6.86</v>
      </c>
    </row>
    <row r="1327" spans="1:13" x14ac:dyDescent="0.25">
      <c r="A1327" s="34" t="s">
        <v>25</v>
      </c>
      <c r="B1327" s="4" t="s">
        <v>206</v>
      </c>
      <c r="C1327" s="4" t="s">
        <v>206</v>
      </c>
      <c r="D1327" s="9" t="s">
        <v>207</v>
      </c>
      <c r="E1327" s="7">
        <v>2</v>
      </c>
      <c r="H1327" s="7">
        <v>3.43</v>
      </c>
      <c r="I1327" s="7">
        <v>6.86</v>
      </c>
      <c r="L1327" s="7">
        <v>3.43</v>
      </c>
      <c r="M1327" s="7">
        <v>6.86</v>
      </c>
    </row>
    <row r="1328" spans="1:13" x14ac:dyDescent="0.25">
      <c r="A1328" s="34" t="s">
        <v>25</v>
      </c>
      <c r="B1328" s="4" t="s">
        <v>260</v>
      </c>
      <c r="C1328" s="4" t="s">
        <v>260</v>
      </c>
      <c r="D1328" s="9" t="s">
        <v>261</v>
      </c>
      <c r="E1328" s="7">
        <v>16</v>
      </c>
      <c r="H1328" s="7">
        <v>3.36</v>
      </c>
      <c r="I1328" s="7">
        <v>53.76</v>
      </c>
      <c r="L1328" s="7">
        <v>3.36</v>
      </c>
      <c r="M1328" s="7">
        <v>53.76</v>
      </c>
    </row>
    <row r="1329" spans="1:13" x14ac:dyDescent="0.25">
      <c r="A1329" s="34" t="s">
        <v>25</v>
      </c>
      <c r="B1329" s="4" t="s">
        <v>236</v>
      </c>
      <c r="C1329" s="4" t="s">
        <v>236</v>
      </c>
      <c r="D1329" s="9" t="s">
        <v>237</v>
      </c>
      <c r="E1329" s="7">
        <v>400</v>
      </c>
      <c r="H1329" s="7">
        <v>3.07</v>
      </c>
      <c r="I1329" s="7">
        <v>1228</v>
      </c>
      <c r="L1329" s="7">
        <v>3.07</v>
      </c>
      <c r="M1329" s="7">
        <v>1228</v>
      </c>
    </row>
    <row r="1330" spans="1:13" x14ac:dyDescent="0.25">
      <c r="A1330" s="34" t="s">
        <v>25</v>
      </c>
      <c r="B1330" s="4" t="s">
        <v>252</v>
      </c>
      <c r="C1330" s="4" t="s">
        <v>252</v>
      </c>
      <c r="D1330" s="9" t="s">
        <v>253</v>
      </c>
      <c r="E1330" s="7">
        <v>8</v>
      </c>
      <c r="H1330" s="7">
        <v>2.99</v>
      </c>
      <c r="I1330" s="7">
        <v>23.92</v>
      </c>
      <c r="L1330" s="7">
        <v>2.99</v>
      </c>
      <c r="M1330" s="7">
        <v>23.92</v>
      </c>
    </row>
    <row r="1331" spans="1:13" x14ac:dyDescent="0.25">
      <c r="A1331" s="34" t="s">
        <v>25</v>
      </c>
      <c r="B1331" s="4" t="s">
        <v>224</v>
      </c>
      <c r="C1331" s="4" t="s">
        <v>224</v>
      </c>
      <c r="D1331" s="9" t="s">
        <v>225</v>
      </c>
      <c r="E1331" s="7">
        <v>8</v>
      </c>
      <c r="H1331" s="7">
        <v>1.69</v>
      </c>
      <c r="I1331" s="7">
        <v>13.52</v>
      </c>
      <c r="L1331" s="7">
        <v>1.69</v>
      </c>
      <c r="M1331" s="7">
        <v>13.52</v>
      </c>
    </row>
    <row r="1332" spans="1:13" x14ac:dyDescent="0.25">
      <c r="A1332" s="34" t="s">
        <v>25</v>
      </c>
      <c r="B1332" s="4" t="s">
        <v>234</v>
      </c>
      <c r="C1332" s="4" t="s">
        <v>234</v>
      </c>
      <c r="D1332" s="9" t="s">
        <v>235</v>
      </c>
      <c r="E1332" s="7">
        <v>8</v>
      </c>
      <c r="H1332" s="7">
        <v>1.56</v>
      </c>
      <c r="I1332" s="7">
        <v>12.48</v>
      </c>
      <c r="L1332" s="7">
        <v>1.56</v>
      </c>
      <c r="M1332" s="7">
        <v>12.48</v>
      </c>
    </row>
    <row r="1333" spans="1:13" x14ac:dyDescent="0.25">
      <c r="A1333" s="34" t="s">
        <v>25</v>
      </c>
      <c r="B1333" s="4" t="s">
        <v>278</v>
      </c>
      <c r="C1333" s="4" t="s">
        <v>278</v>
      </c>
      <c r="D1333" s="9" t="s">
        <v>279</v>
      </c>
      <c r="E1333" s="7">
        <v>8</v>
      </c>
      <c r="H1333" s="7">
        <v>1.26</v>
      </c>
      <c r="I1333" s="7">
        <v>10.08</v>
      </c>
      <c r="L1333" s="7">
        <v>1.26</v>
      </c>
      <c r="M1333" s="7">
        <v>10.08</v>
      </c>
    </row>
    <row r="1334" spans="1:13" x14ac:dyDescent="0.25">
      <c r="A1334" s="34" t="s">
        <v>25</v>
      </c>
      <c r="B1334" s="4" t="s">
        <v>276</v>
      </c>
      <c r="C1334" s="4" t="s">
        <v>276</v>
      </c>
      <c r="D1334" s="9" t="s">
        <v>277</v>
      </c>
      <c r="E1334" s="7">
        <v>2</v>
      </c>
      <c r="H1334" s="7">
        <v>1.24</v>
      </c>
      <c r="I1334" s="7">
        <v>2.48</v>
      </c>
      <c r="L1334" s="7">
        <v>1.24</v>
      </c>
      <c r="M1334" s="7">
        <v>2.48</v>
      </c>
    </row>
    <row r="1335" spans="1:13" x14ac:dyDescent="0.25">
      <c r="A1335" s="34" t="s">
        <v>25</v>
      </c>
      <c r="B1335" s="4" t="s">
        <v>119</v>
      </c>
      <c r="C1335" s="4" t="s">
        <v>119</v>
      </c>
      <c r="D1335" s="9" t="s">
        <v>120</v>
      </c>
      <c r="E1335" s="7">
        <v>2</v>
      </c>
      <c r="H1335" s="7">
        <v>1.07</v>
      </c>
      <c r="I1335" s="7">
        <v>2.14</v>
      </c>
      <c r="L1335" s="7">
        <v>1.07</v>
      </c>
      <c r="M1335" s="7">
        <v>2.14</v>
      </c>
    </row>
    <row r="1336" spans="1:13" x14ac:dyDescent="0.25">
      <c r="A1336" s="34" t="s">
        <v>25</v>
      </c>
      <c r="B1336" s="4" t="s">
        <v>238</v>
      </c>
      <c r="C1336" s="4" t="s">
        <v>238</v>
      </c>
      <c r="D1336" s="9" t="s">
        <v>239</v>
      </c>
      <c r="E1336" s="7">
        <v>8</v>
      </c>
      <c r="H1336" s="7">
        <v>1.05</v>
      </c>
      <c r="I1336" s="7">
        <v>8.4</v>
      </c>
      <c r="L1336" s="7">
        <v>1.05</v>
      </c>
      <c r="M1336" s="7">
        <v>8.4</v>
      </c>
    </row>
    <row r="1337" spans="1:13" x14ac:dyDescent="0.25">
      <c r="A1337" s="34" t="s">
        <v>25</v>
      </c>
      <c r="B1337" s="4" t="s">
        <v>280</v>
      </c>
      <c r="C1337" s="4" t="s">
        <v>280</v>
      </c>
      <c r="D1337" s="9" t="s">
        <v>281</v>
      </c>
      <c r="E1337" s="7">
        <v>8</v>
      </c>
      <c r="H1337" s="7">
        <v>0.99</v>
      </c>
      <c r="I1337" s="7">
        <v>7.92</v>
      </c>
      <c r="L1337" s="7">
        <v>0.99</v>
      </c>
      <c r="M1337" s="7">
        <v>7.92</v>
      </c>
    </row>
    <row r="1338" spans="1:13" x14ac:dyDescent="0.25">
      <c r="A1338" s="34" t="s">
        <v>25</v>
      </c>
      <c r="B1338" s="4" t="s">
        <v>254</v>
      </c>
      <c r="C1338" s="4" t="s">
        <v>254</v>
      </c>
      <c r="D1338" s="9" t="s">
        <v>255</v>
      </c>
      <c r="E1338" s="7">
        <v>80</v>
      </c>
      <c r="H1338" s="7">
        <v>0.83</v>
      </c>
      <c r="I1338" s="7">
        <v>66.400000000000006</v>
      </c>
      <c r="L1338" s="7">
        <v>0.83</v>
      </c>
      <c r="M1338" s="7">
        <v>66.400000000000006</v>
      </c>
    </row>
    <row r="1339" spans="1:13" x14ac:dyDescent="0.25">
      <c r="A1339" s="34" t="s">
        <v>25</v>
      </c>
      <c r="B1339" s="4" t="s">
        <v>250</v>
      </c>
      <c r="C1339" s="4" t="s">
        <v>250</v>
      </c>
      <c r="D1339" s="9" t="s">
        <v>251</v>
      </c>
      <c r="E1339" s="7">
        <v>8</v>
      </c>
      <c r="H1339" s="7">
        <v>0.78</v>
      </c>
      <c r="I1339" s="7">
        <v>6.24</v>
      </c>
      <c r="L1339" s="7">
        <v>0.78</v>
      </c>
      <c r="M1339" s="7">
        <v>6.24</v>
      </c>
    </row>
    <row r="1340" spans="1:13" x14ac:dyDescent="0.25">
      <c r="A1340" s="34" t="s">
        <v>25</v>
      </c>
      <c r="B1340" s="4" t="s">
        <v>248</v>
      </c>
      <c r="C1340" s="4" t="s">
        <v>248</v>
      </c>
      <c r="D1340" s="9" t="s">
        <v>249</v>
      </c>
      <c r="E1340" s="7">
        <v>1200</v>
      </c>
      <c r="H1340" s="7">
        <v>0.37</v>
      </c>
      <c r="I1340" s="7">
        <v>444</v>
      </c>
      <c r="L1340" s="7">
        <v>0.37</v>
      </c>
      <c r="M1340" s="7">
        <v>444</v>
      </c>
    </row>
    <row r="1341" spans="1:13" x14ac:dyDescent="0.25">
      <c r="A1341" s="34" t="s">
        <v>25</v>
      </c>
      <c r="B1341" s="4" t="s">
        <v>244</v>
      </c>
      <c r="C1341" s="4" t="s">
        <v>244</v>
      </c>
      <c r="D1341" s="9" t="s">
        <v>245</v>
      </c>
      <c r="E1341" s="7">
        <v>1192</v>
      </c>
      <c r="H1341" s="7">
        <v>0.36</v>
      </c>
      <c r="I1341" s="7">
        <v>429.12</v>
      </c>
      <c r="L1341" s="7">
        <v>0.36</v>
      </c>
      <c r="M1341" s="7">
        <v>429.12</v>
      </c>
    </row>
    <row r="1342" spans="1:13" x14ac:dyDescent="0.25">
      <c r="A1342" s="34" t="s">
        <v>25</v>
      </c>
      <c r="B1342" s="4" t="s">
        <v>246</v>
      </c>
      <c r="C1342" s="4" t="s">
        <v>246</v>
      </c>
      <c r="D1342" s="9" t="s">
        <v>247</v>
      </c>
      <c r="E1342" s="7">
        <v>80</v>
      </c>
      <c r="H1342" s="7">
        <v>0.21</v>
      </c>
      <c r="I1342" s="7">
        <v>16.8</v>
      </c>
      <c r="L1342" s="7">
        <v>0.21</v>
      </c>
      <c r="M1342" s="7">
        <v>16.8</v>
      </c>
    </row>
    <row r="1343" spans="1:13" x14ac:dyDescent="0.25">
      <c r="A1343" s="34" t="s">
        <v>25</v>
      </c>
      <c r="B1343" s="4" t="s">
        <v>240</v>
      </c>
      <c r="C1343" s="4" t="s">
        <v>240</v>
      </c>
      <c r="D1343" s="9" t="s">
        <v>241</v>
      </c>
      <c r="E1343" s="7">
        <v>2400</v>
      </c>
      <c r="H1343" s="7">
        <v>0.09</v>
      </c>
      <c r="I1343" s="7">
        <v>216</v>
      </c>
      <c r="L1343" s="7">
        <v>0.09</v>
      </c>
      <c r="M1343" s="7">
        <v>216</v>
      </c>
    </row>
    <row r="1344" spans="1:13" x14ac:dyDescent="0.25">
      <c r="A1344" s="34" t="s">
        <v>25</v>
      </c>
      <c r="B1344" s="4" t="s">
        <v>240</v>
      </c>
      <c r="C1344" s="4" t="s">
        <v>240</v>
      </c>
      <c r="D1344" s="9" t="s">
        <v>241</v>
      </c>
      <c r="E1344" s="7">
        <v>800</v>
      </c>
      <c r="H1344" s="7">
        <v>0.09</v>
      </c>
      <c r="I1344" s="7">
        <v>72</v>
      </c>
      <c r="L1344" s="7">
        <v>0.09</v>
      </c>
      <c r="M1344" s="7">
        <v>72</v>
      </c>
    </row>
    <row r="1345" spans="1:13" x14ac:dyDescent="0.25">
      <c r="A1345" s="34" t="s">
        <v>26</v>
      </c>
      <c r="B1345" s="4" t="s">
        <v>454</v>
      </c>
      <c r="C1345" s="4" t="s">
        <v>455</v>
      </c>
      <c r="D1345" s="9" t="s">
        <v>456</v>
      </c>
      <c r="E1345" s="7">
        <v>1</v>
      </c>
      <c r="F1345" s="7">
        <v>449.17854754899997</v>
      </c>
      <c r="G1345" s="7">
        <v>449.17854754899997</v>
      </c>
      <c r="H1345" s="7">
        <v>3310.23432</v>
      </c>
      <c r="I1345" s="7">
        <v>3310.23432</v>
      </c>
      <c r="J1345" s="7">
        <v>402.47</v>
      </c>
      <c r="K1345" s="7">
        <v>402.47</v>
      </c>
      <c r="L1345" s="7">
        <v>4161.8828675490004</v>
      </c>
      <c r="M1345" s="7">
        <v>4161.8828675490004</v>
      </c>
    </row>
    <row r="1346" spans="1:13" x14ac:dyDescent="0.25">
      <c r="A1346" s="34" t="s">
        <v>26</v>
      </c>
      <c r="B1346" s="4" t="s">
        <v>452</v>
      </c>
      <c r="C1346" s="4" t="s">
        <v>452</v>
      </c>
      <c r="D1346" s="9" t="s">
        <v>453</v>
      </c>
      <c r="E1346" s="7">
        <v>1</v>
      </c>
      <c r="H1346" s="7">
        <v>2662.7</v>
      </c>
      <c r="I1346" s="7">
        <v>2662.7</v>
      </c>
      <c r="L1346" s="7">
        <v>2662.7</v>
      </c>
      <c r="M1346" s="7">
        <v>2662.7</v>
      </c>
    </row>
    <row r="1347" spans="1:13" x14ac:dyDescent="0.25">
      <c r="A1347" s="34" t="s">
        <v>26</v>
      </c>
      <c r="B1347" s="4" t="s">
        <v>463</v>
      </c>
      <c r="C1347" s="4" t="s">
        <v>464</v>
      </c>
      <c r="D1347" s="9" t="s">
        <v>465</v>
      </c>
      <c r="E1347" s="7">
        <v>1</v>
      </c>
      <c r="F1347" s="7">
        <v>13.277428</v>
      </c>
      <c r="G1347" s="7">
        <v>13.277428</v>
      </c>
      <c r="H1347" s="7">
        <v>2089.1187199999999</v>
      </c>
      <c r="I1347" s="7">
        <v>2089.1187199999999</v>
      </c>
      <c r="J1347" s="7">
        <v>0.01</v>
      </c>
      <c r="K1347" s="7">
        <v>0.01</v>
      </c>
      <c r="L1347" s="7">
        <v>2102.406148</v>
      </c>
      <c r="M1347" s="7">
        <v>2102.406148</v>
      </c>
    </row>
    <row r="1348" spans="1:13" x14ac:dyDescent="0.25">
      <c r="A1348" s="34" t="s">
        <v>26</v>
      </c>
      <c r="B1348" s="4" t="s">
        <v>144</v>
      </c>
      <c r="C1348" s="4" t="s">
        <v>145</v>
      </c>
      <c r="D1348" s="9" t="s">
        <v>146</v>
      </c>
      <c r="E1348" s="7">
        <v>1</v>
      </c>
      <c r="F1348" s="7">
        <v>1783.4270802159999</v>
      </c>
      <c r="G1348" s="7">
        <v>1783.4270802159999</v>
      </c>
      <c r="H1348" s="7">
        <v>122.76672000000001</v>
      </c>
      <c r="I1348" s="7">
        <v>122.76672000000001</v>
      </c>
      <c r="J1348" s="7">
        <v>25.38</v>
      </c>
      <c r="K1348" s="7">
        <v>25.38</v>
      </c>
      <c r="L1348" s="7">
        <v>1931.5738002160001</v>
      </c>
      <c r="M1348" s="7">
        <v>1931.5738002160001</v>
      </c>
    </row>
    <row r="1349" spans="1:13" x14ac:dyDescent="0.25">
      <c r="A1349" s="34" t="s">
        <v>26</v>
      </c>
      <c r="B1349" s="4" t="s">
        <v>466</v>
      </c>
      <c r="C1349" s="4" t="s">
        <v>466</v>
      </c>
      <c r="D1349" s="9" t="s">
        <v>467</v>
      </c>
      <c r="E1349" s="7">
        <v>1</v>
      </c>
      <c r="H1349" s="7">
        <v>1130.22</v>
      </c>
      <c r="I1349" s="7">
        <v>1130.22</v>
      </c>
      <c r="L1349" s="7">
        <v>1130.22</v>
      </c>
      <c r="M1349" s="7">
        <v>1130.22</v>
      </c>
    </row>
    <row r="1350" spans="1:13" x14ac:dyDescent="0.25">
      <c r="A1350" s="34" t="s">
        <v>26</v>
      </c>
      <c r="B1350" s="4" t="s">
        <v>191</v>
      </c>
      <c r="C1350" s="4" t="s">
        <v>191</v>
      </c>
      <c r="D1350" s="9" t="s">
        <v>425</v>
      </c>
      <c r="E1350" s="7">
        <v>3</v>
      </c>
      <c r="H1350" s="7">
        <v>0</v>
      </c>
      <c r="I1350" s="7">
        <v>0</v>
      </c>
      <c r="L1350" s="7">
        <v>508</v>
      </c>
      <c r="M1350" s="7">
        <f>Таблица3[[#This Row],[Цена изд]]*Таблица3[[#This Row],[к-во]]</f>
        <v>1524</v>
      </c>
    </row>
    <row r="1351" spans="1:13" x14ac:dyDescent="0.25">
      <c r="A1351" s="34" t="s">
        <v>26</v>
      </c>
      <c r="B1351" s="4" t="s">
        <v>155</v>
      </c>
      <c r="C1351" s="4" t="s">
        <v>156</v>
      </c>
      <c r="D1351" s="9" t="s">
        <v>157</v>
      </c>
      <c r="E1351" s="7">
        <v>2</v>
      </c>
      <c r="F1351" s="7">
        <v>245.48951270500001</v>
      </c>
      <c r="G1351" s="7">
        <v>490.97902541000002</v>
      </c>
      <c r="H1351" s="7">
        <v>128.43624</v>
      </c>
      <c r="I1351" s="7">
        <v>256.87248</v>
      </c>
      <c r="J1351" s="7">
        <v>0.3</v>
      </c>
      <c r="K1351" s="7">
        <v>0.6</v>
      </c>
      <c r="L1351" s="7">
        <v>374.22575270499999</v>
      </c>
      <c r="M1351" s="7">
        <v>748.45150540999998</v>
      </c>
    </row>
    <row r="1352" spans="1:13" x14ac:dyDescent="0.25">
      <c r="A1352" s="34" t="s">
        <v>26</v>
      </c>
      <c r="B1352" s="4" t="s">
        <v>200</v>
      </c>
      <c r="C1352" s="4" t="s">
        <v>200</v>
      </c>
      <c r="D1352" s="9" t="s">
        <v>201</v>
      </c>
      <c r="E1352" s="7">
        <v>1</v>
      </c>
      <c r="H1352" s="7">
        <v>283.22000000000003</v>
      </c>
      <c r="I1352" s="7">
        <v>283.22000000000003</v>
      </c>
      <c r="L1352" s="7">
        <v>283.22000000000003</v>
      </c>
      <c r="M1352" s="7">
        <v>283.22000000000003</v>
      </c>
    </row>
    <row r="1353" spans="1:13" x14ac:dyDescent="0.25">
      <c r="A1353" s="34" t="s">
        <v>26</v>
      </c>
      <c r="B1353" s="4" t="s">
        <v>167</v>
      </c>
      <c r="C1353" s="4" t="s">
        <v>168</v>
      </c>
      <c r="D1353" s="9" t="s">
        <v>113</v>
      </c>
      <c r="E1353" s="7">
        <v>1</v>
      </c>
      <c r="F1353" s="7">
        <v>102.18423988799999</v>
      </c>
      <c r="G1353" s="7">
        <v>102.18423988799999</v>
      </c>
      <c r="H1353" s="7">
        <v>5.12</v>
      </c>
      <c r="I1353" s="7">
        <v>5.12</v>
      </c>
      <c r="L1353" s="7">
        <v>107.304239888</v>
      </c>
      <c r="M1353" s="7">
        <v>107.304239888</v>
      </c>
    </row>
    <row r="1354" spans="1:13" x14ac:dyDescent="0.25">
      <c r="A1354" s="34" t="s">
        <v>26</v>
      </c>
      <c r="B1354" s="4" t="s">
        <v>193</v>
      </c>
      <c r="C1354" s="4" t="s">
        <v>193</v>
      </c>
      <c r="D1354" s="9" t="s">
        <v>194</v>
      </c>
      <c r="E1354" s="7">
        <v>1</v>
      </c>
      <c r="H1354" s="7">
        <v>68.23</v>
      </c>
      <c r="I1354" s="7">
        <v>68.23</v>
      </c>
      <c r="L1354" s="7">
        <v>68.23</v>
      </c>
      <c r="M1354" s="7">
        <v>68.23</v>
      </c>
    </row>
    <row r="1355" spans="1:13" x14ac:dyDescent="0.25">
      <c r="A1355" s="34" t="s">
        <v>26</v>
      </c>
      <c r="B1355" s="4" t="s">
        <v>175</v>
      </c>
      <c r="C1355" s="4" t="s">
        <v>176</v>
      </c>
      <c r="D1355" s="9" t="s">
        <v>174</v>
      </c>
      <c r="E1355" s="7">
        <v>1</v>
      </c>
      <c r="F1355" s="7">
        <v>57.388519420000002</v>
      </c>
      <c r="G1355" s="7">
        <v>57.388519420000002</v>
      </c>
      <c r="J1355" s="7">
        <v>0.76</v>
      </c>
      <c r="K1355" s="7">
        <v>0.76</v>
      </c>
      <c r="L1355" s="7">
        <v>58.14851942</v>
      </c>
      <c r="M1355" s="7">
        <v>58.14851942</v>
      </c>
    </row>
    <row r="1356" spans="1:13" x14ac:dyDescent="0.25">
      <c r="A1356" s="34" t="s">
        <v>26</v>
      </c>
      <c r="B1356" s="4" t="s">
        <v>169</v>
      </c>
      <c r="C1356" s="4" t="s">
        <v>170</v>
      </c>
      <c r="D1356" s="9" t="s">
        <v>171</v>
      </c>
      <c r="E1356" s="7">
        <v>1</v>
      </c>
      <c r="F1356" s="7">
        <v>53.406827475999997</v>
      </c>
      <c r="G1356" s="7">
        <v>53.406827475999997</v>
      </c>
      <c r="J1356" s="7">
        <v>0.02</v>
      </c>
      <c r="K1356" s="7">
        <v>0.02</v>
      </c>
      <c r="L1356" s="7">
        <v>53.426827476</v>
      </c>
      <c r="M1356" s="7">
        <v>53.426827476</v>
      </c>
    </row>
    <row r="1357" spans="1:13" x14ac:dyDescent="0.25">
      <c r="A1357" s="34" t="s">
        <v>26</v>
      </c>
      <c r="B1357" s="4" t="s">
        <v>457</v>
      </c>
      <c r="C1357" s="4" t="s">
        <v>457</v>
      </c>
      <c r="D1357" s="9" t="s">
        <v>458</v>
      </c>
      <c r="E1357" s="7">
        <v>1</v>
      </c>
      <c r="H1357" s="7">
        <v>44.26</v>
      </c>
      <c r="I1357" s="7">
        <v>44.26</v>
      </c>
      <c r="L1357" s="7">
        <v>44.26</v>
      </c>
      <c r="M1357" s="7">
        <v>44.26</v>
      </c>
    </row>
    <row r="1358" spans="1:13" x14ac:dyDescent="0.25">
      <c r="A1358" s="34" t="s">
        <v>26</v>
      </c>
      <c r="B1358" s="4" t="s">
        <v>147</v>
      </c>
      <c r="C1358" s="4" t="s">
        <v>148</v>
      </c>
      <c r="D1358" s="9" t="s">
        <v>103</v>
      </c>
      <c r="E1358" s="7">
        <v>1</v>
      </c>
      <c r="F1358" s="7">
        <v>33.586234189000002</v>
      </c>
      <c r="G1358" s="7">
        <v>33.586234189000002</v>
      </c>
      <c r="H1358" s="7">
        <v>9.1898800000000005</v>
      </c>
      <c r="I1358" s="7">
        <v>9.1898800000000005</v>
      </c>
      <c r="J1358" s="7">
        <v>0.22</v>
      </c>
      <c r="K1358" s="7">
        <v>0.22</v>
      </c>
      <c r="L1358" s="7">
        <v>42.996114188999996</v>
      </c>
      <c r="M1358" s="7">
        <v>42.996114188999996</v>
      </c>
    </row>
    <row r="1359" spans="1:13" x14ac:dyDescent="0.25">
      <c r="A1359" s="34" t="s">
        <v>26</v>
      </c>
      <c r="B1359" s="4" t="s">
        <v>262</v>
      </c>
      <c r="C1359" s="4" t="s">
        <v>262</v>
      </c>
      <c r="D1359" s="9" t="s">
        <v>263</v>
      </c>
      <c r="E1359" s="7">
        <v>1</v>
      </c>
      <c r="H1359" s="7">
        <v>34.72</v>
      </c>
      <c r="I1359" s="7">
        <v>34.72</v>
      </c>
      <c r="L1359" s="7">
        <v>34.72</v>
      </c>
      <c r="M1359" s="7">
        <v>34.72</v>
      </c>
    </row>
    <row r="1360" spans="1:13" x14ac:dyDescent="0.25">
      <c r="A1360" s="34" t="s">
        <v>26</v>
      </c>
      <c r="B1360" s="4" t="s">
        <v>426</v>
      </c>
      <c r="C1360" s="4" t="s">
        <v>426</v>
      </c>
      <c r="D1360" s="9" t="s">
        <v>427</v>
      </c>
      <c r="E1360" s="7">
        <v>1</v>
      </c>
      <c r="H1360" s="7">
        <v>33.17</v>
      </c>
      <c r="I1360" s="7">
        <v>33.17</v>
      </c>
      <c r="L1360" s="7">
        <v>33.17</v>
      </c>
      <c r="M1360" s="7">
        <v>33.17</v>
      </c>
    </row>
    <row r="1361" spans="1:13" x14ac:dyDescent="0.25">
      <c r="A1361" s="34" t="s">
        <v>26</v>
      </c>
      <c r="B1361" s="4" t="s">
        <v>230</v>
      </c>
      <c r="C1361" s="4" t="s">
        <v>230</v>
      </c>
      <c r="D1361" s="9" t="s">
        <v>231</v>
      </c>
      <c r="E1361" s="7">
        <v>2</v>
      </c>
      <c r="H1361" s="7">
        <v>32.21</v>
      </c>
      <c r="I1361" s="7">
        <v>64.42</v>
      </c>
      <c r="L1361" s="7">
        <v>32.21</v>
      </c>
      <c r="M1361" s="7">
        <v>64.42</v>
      </c>
    </row>
    <row r="1362" spans="1:13" x14ac:dyDescent="0.25">
      <c r="A1362" s="34" t="s">
        <v>26</v>
      </c>
      <c r="B1362" s="4" t="s">
        <v>256</v>
      </c>
      <c r="C1362" s="4" t="s">
        <v>256</v>
      </c>
      <c r="D1362" s="9" t="s">
        <v>257</v>
      </c>
      <c r="E1362" s="7">
        <v>2</v>
      </c>
      <c r="H1362" s="7">
        <v>29.95</v>
      </c>
      <c r="I1362" s="7">
        <v>59.9</v>
      </c>
      <c r="L1362" s="7">
        <v>29.95</v>
      </c>
      <c r="M1362" s="7">
        <v>59.9</v>
      </c>
    </row>
    <row r="1363" spans="1:13" x14ac:dyDescent="0.25">
      <c r="A1363" s="34" t="s">
        <v>26</v>
      </c>
      <c r="B1363" s="4" t="s">
        <v>202</v>
      </c>
      <c r="C1363" s="4" t="s">
        <v>202</v>
      </c>
      <c r="D1363" s="9" t="s">
        <v>203</v>
      </c>
      <c r="E1363" s="7">
        <v>1</v>
      </c>
      <c r="H1363" s="7">
        <v>27.45</v>
      </c>
      <c r="I1363" s="7">
        <v>27.45</v>
      </c>
      <c r="L1363" s="7">
        <v>27.45</v>
      </c>
      <c r="M1363" s="7">
        <v>27.45</v>
      </c>
    </row>
    <row r="1364" spans="1:13" x14ac:dyDescent="0.25">
      <c r="A1364" s="34" t="s">
        <v>26</v>
      </c>
      <c r="B1364" s="4" t="s">
        <v>158</v>
      </c>
      <c r="C1364" s="4" t="s">
        <v>159</v>
      </c>
      <c r="D1364" s="9" t="s">
        <v>160</v>
      </c>
      <c r="E1364" s="7">
        <v>2</v>
      </c>
      <c r="F1364" s="7">
        <v>20.884145686</v>
      </c>
      <c r="G1364" s="7">
        <v>41.768291372</v>
      </c>
      <c r="H1364" s="7">
        <v>2.1417799999999998</v>
      </c>
      <c r="I1364" s="7">
        <v>4.2835599999999996</v>
      </c>
      <c r="J1364" s="7">
        <v>0.26</v>
      </c>
      <c r="K1364" s="7">
        <v>0.52</v>
      </c>
      <c r="L1364" s="7">
        <v>23.285925685999999</v>
      </c>
      <c r="M1364" s="7">
        <v>46.571851371999998</v>
      </c>
    </row>
    <row r="1365" spans="1:13" x14ac:dyDescent="0.25">
      <c r="A1365" s="34" t="s">
        <v>26</v>
      </c>
      <c r="B1365" s="4" t="s">
        <v>165</v>
      </c>
      <c r="C1365" s="4" t="s">
        <v>166</v>
      </c>
      <c r="D1365" s="9" t="s">
        <v>113</v>
      </c>
      <c r="E1365" s="7">
        <v>1</v>
      </c>
      <c r="F1365" s="7">
        <v>20.539914958000001</v>
      </c>
      <c r="G1365" s="7">
        <v>20.539914958000001</v>
      </c>
      <c r="H1365" s="7">
        <v>1.92</v>
      </c>
      <c r="I1365" s="7">
        <v>1.92</v>
      </c>
      <c r="L1365" s="7">
        <v>22.459914957999999</v>
      </c>
      <c r="M1365" s="7">
        <v>22.459914957999999</v>
      </c>
    </row>
    <row r="1366" spans="1:13" x14ac:dyDescent="0.25">
      <c r="A1366" s="34" t="s">
        <v>26</v>
      </c>
      <c r="B1366" s="4" t="s">
        <v>270</v>
      </c>
      <c r="C1366" s="4" t="s">
        <v>270</v>
      </c>
      <c r="D1366" s="9" t="s">
        <v>271</v>
      </c>
      <c r="E1366" s="7">
        <v>1</v>
      </c>
      <c r="H1366" s="7">
        <v>21.52</v>
      </c>
      <c r="I1366" s="7">
        <v>21.52</v>
      </c>
      <c r="L1366" s="7">
        <v>21.52</v>
      </c>
      <c r="M1366" s="7">
        <v>21.52</v>
      </c>
    </row>
    <row r="1367" spans="1:13" x14ac:dyDescent="0.25">
      <c r="A1367" s="34" t="s">
        <v>26</v>
      </c>
      <c r="B1367" s="4" t="s">
        <v>428</v>
      </c>
      <c r="C1367" s="4" t="s">
        <v>428</v>
      </c>
      <c r="D1367" s="9" t="s">
        <v>429</v>
      </c>
      <c r="E1367" s="7">
        <v>2</v>
      </c>
      <c r="H1367" s="7">
        <v>19.34</v>
      </c>
      <c r="I1367" s="7">
        <v>38.68</v>
      </c>
      <c r="L1367" s="7">
        <v>19.34</v>
      </c>
      <c r="M1367" s="7">
        <v>38.68</v>
      </c>
    </row>
    <row r="1368" spans="1:13" x14ac:dyDescent="0.25">
      <c r="A1368" s="34" t="s">
        <v>26</v>
      </c>
      <c r="B1368" s="4" t="s">
        <v>351</v>
      </c>
      <c r="C1368" s="4" t="s">
        <v>351</v>
      </c>
      <c r="D1368" s="9" t="s">
        <v>352</v>
      </c>
      <c r="E1368" s="7">
        <v>1</v>
      </c>
      <c r="H1368" s="7">
        <v>18.72</v>
      </c>
      <c r="I1368" s="7">
        <v>18.72</v>
      </c>
      <c r="L1368" s="7">
        <v>18.72</v>
      </c>
      <c r="M1368" s="7">
        <v>18.72</v>
      </c>
    </row>
    <row r="1369" spans="1:13" x14ac:dyDescent="0.25">
      <c r="A1369" s="34" t="s">
        <v>26</v>
      </c>
      <c r="B1369" s="4" t="s">
        <v>220</v>
      </c>
      <c r="C1369" s="4" t="s">
        <v>220</v>
      </c>
      <c r="D1369" s="9" t="s">
        <v>221</v>
      </c>
      <c r="E1369" s="7">
        <v>2</v>
      </c>
      <c r="H1369" s="7">
        <v>13.89</v>
      </c>
      <c r="I1369" s="7">
        <v>27.78</v>
      </c>
      <c r="L1369" s="7">
        <v>13.89</v>
      </c>
      <c r="M1369" s="7">
        <v>27.78</v>
      </c>
    </row>
    <row r="1370" spans="1:13" x14ac:dyDescent="0.25">
      <c r="A1370" s="34" t="s">
        <v>26</v>
      </c>
      <c r="B1370" s="4" t="s">
        <v>228</v>
      </c>
      <c r="C1370" s="4" t="s">
        <v>228</v>
      </c>
      <c r="D1370" s="9" t="s">
        <v>229</v>
      </c>
      <c r="E1370" s="7">
        <v>3</v>
      </c>
      <c r="H1370" s="7">
        <v>12.19</v>
      </c>
      <c r="I1370" s="7">
        <v>36.57</v>
      </c>
      <c r="L1370" s="7">
        <v>12.19</v>
      </c>
      <c r="M1370" s="7">
        <v>36.57</v>
      </c>
    </row>
    <row r="1371" spans="1:13" x14ac:dyDescent="0.25">
      <c r="A1371" s="34" t="s">
        <v>26</v>
      </c>
      <c r="B1371" s="4" t="s">
        <v>430</v>
      </c>
      <c r="C1371" s="4" t="s">
        <v>430</v>
      </c>
      <c r="D1371" s="9" t="s">
        <v>431</v>
      </c>
      <c r="E1371" s="7">
        <v>2</v>
      </c>
      <c r="H1371" s="7">
        <v>11.96</v>
      </c>
      <c r="I1371" s="7">
        <v>23.92</v>
      </c>
      <c r="L1371" s="7">
        <v>11.96</v>
      </c>
      <c r="M1371" s="7">
        <v>23.92</v>
      </c>
    </row>
    <row r="1372" spans="1:13" x14ac:dyDescent="0.25">
      <c r="A1372" s="34" t="s">
        <v>26</v>
      </c>
      <c r="B1372" s="4" t="s">
        <v>218</v>
      </c>
      <c r="C1372" s="4" t="s">
        <v>218</v>
      </c>
      <c r="D1372" s="9" t="s">
        <v>219</v>
      </c>
      <c r="E1372" s="7">
        <v>2</v>
      </c>
      <c r="H1372" s="7">
        <v>11.54</v>
      </c>
      <c r="I1372" s="7">
        <v>23.08</v>
      </c>
      <c r="L1372" s="7">
        <v>11.54</v>
      </c>
      <c r="M1372" s="7">
        <v>23.08</v>
      </c>
    </row>
    <row r="1373" spans="1:13" x14ac:dyDescent="0.25">
      <c r="A1373" s="34" t="s">
        <v>26</v>
      </c>
      <c r="B1373" s="4" t="s">
        <v>204</v>
      </c>
      <c r="C1373" s="4" t="s">
        <v>204</v>
      </c>
      <c r="D1373" s="9" t="s">
        <v>205</v>
      </c>
      <c r="E1373" s="7">
        <v>1</v>
      </c>
      <c r="H1373" s="7">
        <v>10.7</v>
      </c>
      <c r="I1373" s="7">
        <v>10.7</v>
      </c>
      <c r="L1373" s="7">
        <v>10.7</v>
      </c>
      <c r="M1373" s="7">
        <v>10.7</v>
      </c>
    </row>
    <row r="1374" spans="1:13" x14ac:dyDescent="0.25">
      <c r="A1374" s="34" t="s">
        <v>26</v>
      </c>
      <c r="B1374" s="4" t="s">
        <v>438</v>
      </c>
      <c r="C1374" s="4" t="s">
        <v>438</v>
      </c>
      <c r="D1374" s="9" t="s">
        <v>439</v>
      </c>
      <c r="E1374" s="7">
        <v>15</v>
      </c>
      <c r="H1374" s="7">
        <v>10.54</v>
      </c>
      <c r="I1374" s="7">
        <v>158.1</v>
      </c>
      <c r="L1374" s="7">
        <v>10.54</v>
      </c>
      <c r="M1374" s="7">
        <v>158.1</v>
      </c>
    </row>
    <row r="1375" spans="1:13" x14ac:dyDescent="0.25">
      <c r="A1375" s="34" t="s">
        <v>26</v>
      </c>
      <c r="B1375" s="4" t="s">
        <v>266</v>
      </c>
      <c r="C1375" s="4" t="s">
        <v>266</v>
      </c>
      <c r="D1375" s="9" t="s">
        <v>267</v>
      </c>
      <c r="E1375" s="7">
        <v>2</v>
      </c>
      <c r="H1375" s="7">
        <v>9.23</v>
      </c>
      <c r="I1375" s="7">
        <v>18.46</v>
      </c>
      <c r="L1375" s="7">
        <v>9.23</v>
      </c>
      <c r="M1375" s="7">
        <v>18.46</v>
      </c>
    </row>
    <row r="1376" spans="1:13" x14ac:dyDescent="0.25">
      <c r="A1376" s="34" t="s">
        <v>26</v>
      </c>
      <c r="B1376" s="4" t="s">
        <v>459</v>
      </c>
      <c r="C1376" s="4" t="s">
        <v>459</v>
      </c>
      <c r="D1376" s="9" t="s">
        <v>460</v>
      </c>
      <c r="E1376" s="7">
        <v>10</v>
      </c>
      <c r="F1376" s="7">
        <v>8.85</v>
      </c>
      <c r="G1376" s="7">
        <v>88.5</v>
      </c>
      <c r="L1376" s="7">
        <v>8.85</v>
      </c>
      <c r="M1376" s="7">
        <v>88.5</v>
      </c>
    </row>
    <row r="1377" spans="1:13" x14ac:dyDescent="0.25">
      <c r="A1377" s="34" t="s">
        <v>26</v>
      </c>
      <c r="B1377" s="4" t="s">
        <v>210</v>
      </c>
      <c r="C1377" s="4" t="s">
        <v>210</v>
      </c>
      <c r="D1377" s="9" t="s">
        <v>211</v>
      </c>
      <c r="E1377" s="7">
        <v>3</v>
      </c>
      <c r="H1377" s="7">
        <v>7.06</v>
      </c>
      <c r="I1377" s="7">
        <v>21.18</v>
      </c>
      <c r="L1377" s="7">
        <v>7.06</v>
      </c>
      <c r="M1377" s="7">
        <v>21.18</v>
      </c>
    </row>
    <row r="1378" spans="1:13" x14ac:dyDescent="0.25">
      <c r="A1378" s="34" t="s">
        <v>26</v>
      </c>
      <c r="B1378" s="4" t="s">
        <v>210</v>
      </c>
      <c r="C1378" s="4" t="s">
        <v>210</v>
      </c>
      <c r="D1378" s="9" t="s">
        <v>211</v>
      </c>
      <c r="E1378" s="7">
        <v>3</v>
      </c>
      <c r="H1378" s="7">
        <v>7.06</v>
      </c>
      <c r="I1378" s="7">
        <v>21.18</v>
      </c>
      <c r="L1378" s="7">
        <v>7.06</v>
      </c>
      <c r="M1378" s="7">
        <v>21.18</v>
      </c>
    </row>
    <row r="1379" spans="1:13" x14ac:dyDescent="0.25">
      <c r="A1379" s="34" t="s">
        <v>26</v>
      </c>
      <c r="B1379" s="4" t="s">
        <v>212</v>
      </c>
      <c r="C1379" s="4" t="s">
        <v>212</v>
      </c>
      <c r="D1379" s="9" t="s">
        <v>213</v>
      </c>
      <c r="E1379" s="7">
        <v>3</v>
      </c>
      <c r="H1379" s="7">
        <v>6.91</v>
      </c>
      <c r="I1379" s="7">
        <v>20.73</v>
      </c>
      <c r="L1379" s="7">
        <v>6.91</v>
      </c>
      <c r="M1379" s="7">
        <v>20.73</v>
      </c>
    </row>
    <row r="1380" spans="1:13" x14ac:dyDescent="0.25">
      <c r="A1380" s="34" t="s">
        <v>26</v>
      </c>
      <c r="B1380" s="4" t="s">
        <v>208</v>
      </c>
      <c r="C1380" s="4" t="s">
        <v>208</v>
      </c>
      <c r="D1380" s="9" t="s">
        <v>209</v>
      </c>
      <c r="E1380" s="7">
        <v>3</v>
      </c>
      <c r="H1380" s="7">
        <v>6.86</v>
      </c>
      <c r="I1380" s="7">
        <v>20.58</v>
      </c>
      <c r="L1380" s="7">
        <v>6.86</v>
      </c>
      <c r="M1380" s="7">
        <v>20.58</v>
      </c>
    </row>
    <row r="1381" spans="1:13" x14ac:dyDescent="0.25">
      <c r="A1381" s="34" t="s">
        <v>26</v>
      </c>
      <c r="B1381" s="4" t="s">
        <v>208</v>
      </c>
      <c r="C1381" s="4" t="s">
        <v>208</v>
      </c>
      <c r="D1381" s="9" t="s">
        <v>209</v>
      </c>
      <c r="E1381" s="7">
        <v>2</v>
      </c>
      <c r="H1381" s="7">
        <v>6.86</v>
      </c>
      <c r="I1381" s="7">
        <v>13.72</v>
      </c>
      <c r="L1381" s="7">
        <v>6.86</v>
      </c>
      <c r="M1381" s="7">
        <v>13.72</v>
      </c>
    </row>
    <row r="1382" spans="1:13" x14ac:dyDescent="0.25">
      <c r="A1382" s="34" t="s">
        <v>26</v>
      </c>
      <c r="B1382" s="4" t="s">
        <v>264</v>
      </c>
      <c r="C1382" s="4" t="s">
        <v>264</v>
      </c>
      <c r="D1382" s="9" t="s">
        <v>265</v>
      </c>
      <c r="E1382" s="7">
        <v>2</v>
      </c>
      <c r="H1382" s="7">
        <v>6.71</v>
      </c>
      <c r="I1382" s="7">
        <v>13.42</v>
      </c>
      <c r="L1382" s="7">
        <v>6.71</v>
      </c>
      <c r="M1382" s="7">
        <v>13.42</v>
      </c>
    </row>
    <row r="1383" spans="1:13" x14ac:dyDescent="0.25">
      <c r="A1383" s="34" t="s">
        <v>26</v>
      </c>
      <c r="B1383" s="4" t="s">
        <v>461</v>
      </c>
      <c r="C1383" s="4" t="s">
        <v>461</v>
      </c>
      <c r="D1383" s="9" t="s">
        <v>462</v>
      </c>
      <c r="E1383" s="7">
        <v>3</v>
      </c>
      <c r="H1383" s="7">
        <v>5.48</v>
      </c>
      <c r="I1383" s="7">
        <v>16.440000000000001</v>
      </c>
      <c r="L1383" s="7">
        <v>5.48</v>
      </c>
      <c r="M1383" s="7">
        <v>16.440000000000001</v>
      </c>
    </row>
    <row r="1384" spans="1:13" x14ac:dyDescent="0.25">
      <c r="A1384" s="34" t="s">
        <v>26</v>
      </c>
      <c r="B1384" s="4" t="s">
        <v>282</v>
      </c>
      <c r="C1384" s="4" t="s">
        <v>283</v>
      </c>
      <c r="D1384" s="9" t="s">
        <v>284</v>
      </c>
      <c r="E1384" s="7">
        <v>2</v>
      </c>
      <c r="F1384" s="7">
        <v>2.645701082</v>
      </c>
      <c r="G1384" s="7">
        <v>5.291402164</v>
      </c>
      <c r="J1384" s="7">
        <v>2.3199999999999998</v>
      </c>
      <c r="K1384" s="7">
        <v>4.6399999999999997</v>
      </c>
      <c r="L1384" s="7">
        <v>4.9657010819999998</v>
      </c>
      <c r="M1384" s="7">
        <v>9.9314021639999996</v>
      </c>
    </row>
    <row r="1385" spans="1:13" x14ac:dyDescent="0.25">
      <c r="A1385" s="34" t="s">
        <v>26</v>
      </c>
      <c r="B1385" s="4" t="s">
        <v>285</v>
      </c>
      <c r="C1385" s="4" t="s">
        <v>285</v>
      </c>
      <c r="D1385" s="9" t="s">
        <v>286</v>
      </c>
      <c r="E1385" s="7">
        <v>1</v>
      </c>
      <c r="H1385" s="7">
        <v>4.84</v>
      </c>
      <c r="I1385" s="7">
        <v>4.84</v>
      </c>
      <c r="L1385" s="7">
        <v>4.84</v>
      </c>
      <c r="M1385" s="7">
        <v>4.84</v>
      </c>
    </row>
    <row r="1386" spans="1:13" x14ac:dyDescent="0.25">
      <c r="A1386" s="34" t="s">
        <v>26</v>
      </c>
      <c r="B1386" s="4" t="s">
        <v>214</v>
      </c>
      <c r="C1386" s="4" t="s">
        <v>214</v>
      </c>
      <c r="D1386" s="9" t="s">
        <v>215</v>
      </c>
      <c r="E1386" s="7">
        <v>8</v>
      </c>
      <c r="H1386" s="7">
        <v>4.49</v>
      </c>
      <c r="I1386" s="7">
        <v>35.92</v>
      </c>
      <c r="L1386" s="7">
        <v>4.49</v>
      </c>
      <c r="M1386" s="7">
        <v>35.92</v>
      </c>
    </row>
    <row r="1387" spans="1:13" x14ac:dyDescent="0.25">
      <c r="A1387" s="34" t="s">
        <v>26</v>
      </c>
      <c r="B1387" s="4" t="s">
        <v>216</v>
      </c>
      <c r="C1387" s="4" t="s">
        <v>216</v>
      </c>
      <c r="D1387" s="9" t="s">
        <v>217</v>
      </c>
      <c r="E1387" s="7">
        <v>2</v>
      </c>
      <c r="H1387" s="7">
        <v>4.2300000000000004</v>
      </c>
      <c r="I1387" s="7">
        <v>8.4600000000000009</v>
      </c>
      <c r="L1387" s="7">
        <v>4.2300000000000004</v>
      </c>
      <c r="M1387" s="7">
        <v>8.4600000000000009</v>
      </c>
    </row>
    <row r="1388" spans="1:13" x14ac:dyDescent="0.25">
      <c r="A1388" s="34" t="s">
        <v>26</v>
      </c>
      <c r="B1388" s="4" t="s">
        <v>268</v>
      </c>
      <c r="C1388" s="4" t="s">
        <v>268</v>
      </c>
      <c r="D1388" s="9" t="s">
        <v>269</v>
      </c>
      <c r="E1388" s="7">
        <v>4</v>
      </c>
      <c r="H1388" s="7">
        <v>4.1500000000000004</v>
      </c>
      <c r="I1388" s="7">
        <v>16.600000000000001</v>
      </c>
      <c r="L1388" s="7">
        <v>4.1500000000000004</v>
      </c>
      <c r="M1388" s="7">
        <v>16.600000000000001</v>
      </c>
    </row>
    <row r="1389" spans="1:13" x14ac:dyDescent="0.25">
      <c r="A1389" s="34" t="s">
        <v>26</v>
      </c>
      <c r="B1389" s="4" t="s">
        <v>258</v>
      </c>
      <c r="C1389" s="4" t="s">
        <v>258</v>
      </c>
      <c r="D1389" s="9" t="s">
        <v>259</v>
      </c>
      <c r="E1389" s="7">
        <v>1</v>
      </c>
      <c r="H1389" s="7">
        <v>4.1100000000000003</v>
      </c>
      <c r="I1389" s="7">
        <v>4.1100000000000003</v>
      </c>
      <c r="L1389" s="7">
        <v>4.1100000000000003</v>
      </c>
      <c r="M1389" s="7">
        <v>4.1100000000000003</v>
      </c>
    </row>
    <row r="1390" spans="1:13" x14ac:dyDescent="0.25">
      <c r="A1390" s="34" t="s">
        <v>26</v>
      </c>
      <c r="B1390" s="4" t="s">
        <v>232</v>
      </c>
      <c r="C1390" s="4" t="s">
        <v>232</v>
      </c>
      <c r="D1390" s="9" t="s">
        <v>233</v>
      </c>
      <c r="E1390" s="7">
        <v>2</v>
      </c>
      <c r="H1390" s="7">
        <v>3.62</v>
      </c>
      <c r="I1390" s="7">
        <v>7.24</v>
      </c>
      <c r="L1390" s="7">
        <v>3.62</v>
      </c>
      <c r="M1390" s="7">
        <v>7.24</v>
      </c>
    </row>
    <row r="1391" spans="1:13" x14ac:dyDescent="0.25">
      <c r="A1391" s="34" t="s">
        <v>26</v>
      </c>
      <c r="B1391" s="4" t="s">
        <v>272</v>
      </c>
      <c r="C1391" s="4" t="s">
        <v>272</v>
      </c>
      <c r="D1391" s="9" t="s">
        <v>273</v>
      </c>
      <c r="E1391" s="7">
        <v>1</v>
      </c>
      <c r="H1391" s="7">
        <v>3.58</v>
      </c>
      <c r="I1391" s="7">
        <v>3.58</v>
      </c>
      <c r="L1391" s="7">
        <v>3.58</v>
      </c>
      <c r="M1391" s="7">
        <v>3.58</v>
      </c>
    </row>
    <row r="1392" spans="1:13" x14ac:dyDescent="0.25">
      <c r="A1392" s="34" t="s">
        <v>26</v>
      </c>
      <c r="B1392" s="4" t="s">
        <v>274</v>
      </c>
      <c r="C1392" s="4" t="s">
        <v>274</v>
      </c>
      <c r="D1392" s="9" t="s">
        <v>275</v>
      </c>
      <c r="E1392" s="7">
        <v>5</v>
      </c>
      <c r="H1392" s="7">
        <v>3.55</v>
      </c>
      <c r="I1392" s="7">
        <v>17.75</v>
      </c>
      <c r="L1392" s="7">
        <v>3.55</v>
      </c>
      <c r="M1392" s="7">
        <v>17.75</v>
      </c>
    </row>
    <row r="1393" spans="1:13" x14ac:dyDescent="0.25">
      <c r="A1393" s="34" t="s">
        <v>26</v>
      </c>
      <c r="B1393" s="4" t="s">
        <v>432</v>
      </c>
      <c r="C1393" s="4" t="s">
        <v>432</v>
      </c>
      <c r="D1393" s="9" t="s">
        <v>433</v>
      </c>
      <c r="E1393" s="7">
        <v>50</v>
      </c>
      <c r="H1393" s="7">
        <v>3.45</v>
      </c>
      <c r="I1393" s="7">
        <v>172.5</v>
      </c>
      <c r="L1393" s="7">
        <v>3.45</v>
      </c>
      <c r="M1393" s="7">
        <v>172.5</v>
      </c>
    </row>
    <row r="1394" spans="1:13" x14ac:dyDescent="0.25">
      <c r="A1394" s="34" t="s">
        <v>26</v>
      </c>
      <c r="B1394" s="4" t="s">
        <v>206</v>
      </c>
      <c r="C1394" s="4" t="s">
        <v>206</v>
      </c>
      <c r="D1394" s="9" t="s">
        <v>207</v>
      </c>
      <c r="E1394" s="7">
        <v>3</v>
      </c>
      <c r="H1394" s="7">
        <v>3.43</v>
      </c>
      <c r="I1394" s="7">
        <v>10.29</v>
      </c>
      <c r="L1394" s="7">
        <v>3.43</v>
      </c>
      <c r="M1394" s="7">
        <v>10.29</v>
      </c>
    </row>
    <row r="1395" spans="1:13" x14ac:dyDescent="0.25">
      <c r="A1395" s="34" t="s">
        <v>26</v>
      </c>
      <c r="B1395" s="4" t="s">
        <v>206</v>
      </c>
      <c r="C1395" s="4" t="s">
        <v>206</v>
      </c>
      <c r="D1395" s="9" t="s">
        <v>207</v>
      </c>
      <c r="E1395" s="7">
        <v>2</v>
      </c>
      <c r="H1395" s="7">
        <v>3.43</v>
      </c>
      <c r="I1395" s="7">
        <v>6.86</v>
      </c>
      <c r="L1395" s="7">
        <v>3.43</v>
      </c>
      <c r="M1395" s="7">
        <v>6.86</v>
      </c>
    </row>
    <row r="1396" spans="1:13" x14ac:dyDescent="0.25">
      <c r="A1396" s="34" t="s">
        <v>26</v>
      </c>
      <c r="B1396" s="4" t="s">
        <v>444</v>
      </c>
      <c r="C1396" s="4" t="s">
        <v>444</v>
      </c>
      <c r="D1396" s="9" t="s">
        <v>445</v>
      </c>
      <c r="E1396" s="7">
        <v>2</v>
      </c>
      <c r="H1396" s="7">
        <v>3.01</v>
      </c>
      <c r="I1396" s="7">
        <v>6.02</v>
      </c>
      <c r="L1396" s="7">
        <v>3.01</v>
      </c>
      <c r="M1396" s="7">
        <v>6.02</v>
      </c>
    </row>
    <row r="1397" spans="1:13" x14ac:dyDescent="0.25">
      <c r="A1397" s="34" t="s">
        <v>26</v>
      </c>
      <c r="B1397" s="4" t="s">
        <v>442</v>
      </c>
      <c r="C1397" s="4" t="s">
        <v>442</v>
      </c>
      <c r="D1397" s="9" t="s">
        <v>443</v>
      </c>
      <c r="E1397" s="7">
        <v>30</v>
      </c>
      <c r="H1397" s="7">
        <v>2.81</v>
      </c>
      <c r="I1397" s="7">
        <v>84.3</v>
      </c>
      <c r="L1397" s="7">
        <v>2.81</v>
      </c>
      <c r="M1397" s="7">
        <v>84.3</v>
      </c>
    </row>
    <row r="1398" spans="1:13" x14ac:dyDescent="0.25">
      <c r="A1398" s="34" t="s">
        <v>26</v>
      </c>
      <c r="B1398" s="4" t="s">
        <v>224</v>
      </c>
      <c r="C1398" s="4" t="s">
        <v>224</v>
      </c>
      <c r="D1398" s="9" t="s">
        <v>225</v>
      </c>
      <c r="E1398" s="7">
        <v>1</v>
      </c>
      <c r="H1398" s="7">
        <v>1.69</v>
      </c>
      <c r="I1398" s="7">
        <v>1.69</v>
      </c>
      <c r="L1398" s="7">
        <v>1.69</v>
      </c>
      <c r="M1398" s="7">
        <v>1.69</v>
      </c>
    </row>
    <row r="1399" spans="1:13" x14ac:dyDescent="0.25">
      <c r="A1399" s="34" t="s">
        <v>26</v>
      </c>
      <c r="B1399" s="4" t="s">
        <v>234</v>
      </c>
      <c r="C1399" s="4" t="s">
        <v>234</v>
      </c>
      <c r="D1399" s="9" t="s">
        <v>235</v>
      </c>
      <c r="E1399" s="7">
        <v>1</v>
      </c>
      <c r="H1399" s="7">
        <v>1.56</v>
      </c>
      <c r="I1399" s="7">
        <v>1.56</v>
      </c>
      <c r="L1399" s="7">
        <v>1.56</v>
      </c>
      <c r="M1399" s="7">
        <v>1.56</v>
      </c>
    </row>
    <row r="1400" spans="1:13" x14ac:dyDescent="0.25">
      <c r="A1400" s="34" t="s">
        <v>26</v>
      </c>
      <c r="B1400" s="4" t="s">
        <v>278</v>
      </c>
      <c r="C1400" s="4" t="s">
        <v>278</v>
      </c>
      <c r="D1400" s="9" t="s">
        <v>279</v>
      </c>
      <c r="E1400" s="7">
        <v>1</v>
      </c>
      <c r="H1400" s="7">
        <v>1.26</v>
      </c>
      <c r="I1400" s="7">
        <v>1.26</v>
      </c>
      <c r="L1400" s="7">
        <v>1.26</v>
      </c>
      <c r="M1400" s="7">
        <v>1.26</v>
      </c>
    </row>
    <row r="1401" spans="1:13" x14ac:dyDescent="0.25">
      <c r="A1401" s="34" t="s">
        <v>26</v>
      </c>
      <c r="B1401" s="4" t="s">
        <v>276</v>
      </c>
      <c r="C1401" s="4" t="s">
        <v>276</v>
      </c>
      <c r="D1401" s="9" t="s">
        <v>277</v>
      </c>
      <c r="E1401" s="7">
        <v>1</v>
      </c>
      <c r="H1401" s="7">
        <v>1.24</v>
      </c>
      <c r="I1401" s="7">
        <v>1.24</v>
      </c>
      <c r="L1401" s="7">
        <v>1.24</v>
      </c>
      <c r="M1401" s="7">
        <v>1.24</v>
      </c>
    </row>
    <row r="1402" spans="1:13" x14ac:dyDescent="0.25">
      <c r="A1402" s="34" t="s">
        <v>26</v>
      </c>
      <c r="B1402" s="4" t="s">
        <v>280</v>
      </c>
      <c r="C1402" s="4" t="s">
        <v>280</v>
      </c>
      <c r="D1402" s="9" t="s">
        <v>281</v>
      </c>
      <c r="E1402" s="7">
        <v>1</v>
      </c>
      <c r="H1402" s="7">
        <v>0.99</v>
      </c>
      <c r="I1402" s="7">
        <v>0.99</v>
      </c>
      <c r="L1402" s="7">
        <v>0.99</v>
      </c>
      <c r="M1402" s="7">
        <v>0.99</v>
      </c>
    </row>
    <row r="1403" spans="1:13" x14ac:dyDescent="0.25">
      <c r="A1403" s="34" t="s">
        <v>26</v>
      </c>
      <c r="B1403" s="4" t="s">
        <v>440</v>
      </c>
      <c r="C1403" s="4" t="s">
        <v>440</v>
      </c>
      <c r="D1403" s="9" t="s">
        <v>441</v>
      </c>
      <c r="E1403" s="7">
        <v>55</v>
      </c>
      <c r="H1403" s="7">
        <v>0.92</v>
      </c>
      <c r="I1403" s="7">
        <v>50.6</v>
      </c>
      <c r="L1403" s="7">
        <v>0.92</v>
      </c>
      <c r="M1403" s="7">
        <v>50.6</v>
      </c>
    </row>
    <row r="1404" spans="1:13" x14ac:dyDescent="0.25">
      <c r="A1404" s="34" t="s">
        <v>26</v>
      </c>
      <c r="B1404" s="4" t="s">
        <v>450</v>
      </c>
      <c r="C1404" s="4" t="s">
        <v>450</v>
      </c>
      <c r="D1404" s="9" t="s">
        <v>451</v>
      </c>
      <c r="E1404" s="7">
        <v>50</v>
      </c>
      <c r="H1404" s="7">
        <v>0.6</v>
      </c>
      <c r="I1404" s="7">
        <v>30</v>
      </c>
      <c r="L1404" s="7">
        <v>0.6</v>
      </c>
      <c r="M1404" s="7">
        <v>30</v>
      </c>
    </row>
    <row r="1405" spans="1:13" x14ac:dyDescent="0.25">
      <c r="A1405" s="34" t="s">
        <v>26</v>
      </c>
      <c r="B1405" s="4" t="s">
        <v>446</v>
      </c>
      <c r="C1405" s="4" t="s">
        <v>446</v>
      </c>
      <c r="D1405" s="9" t="s">
        <v>447</v>
      </c>
      <c r="E1405" s="7">
        <v>12</v>
      </c>
      <c r="H1405" s="7">
        <v>0.54</v>
      </c>
      <c r="I1405" s="7">
        <v>6.48</v>
      </c>
      <c r="L1405" s="7">
        <v>0.54</v>
      </c>
      <c r="M1405" s="7">
        <v>6.48</v>
      </c>
    </row>
    <row r="1406" spans="1:13" x14ac:dyDescent="0.25">
      <c r="A1406" s="34" t="s">
        <v>26</v>
      </c>
      <c r="B1406" s="4" t="s">
        <v>434</v>
      </c>
      <c r="C1406" s="4" t="s">
        <v>434</v>
      </c>
      <c r="D1406" s="9" t="s">
        <v>435</v>
      </c>
      <c r="E1406" s="7">
        <v>120</v>
      </c>
      <c r="H1406" s="7">
        <v>0.52</v>
      </c>
      <c r="I1406" s="7">
        <v>62.4</v>
      </c>
      <c r="L1406" s="7">
        <v>0.52</v>
      </c>
      <c r="M1406" s="7">
        <v>62.4</v>
      </c>
    </row>
    <row r="1407" spans="1:13" x14ac:dyDescent="0.25">
      <c r="A1407" s="34" t="s">
        <v>26</v>
      </c>
      <c r="B1407" s="4" t="s">
        <v>448</v>
      </c>
      <c r="C1407" s="4" t="s">
        <v>448</v>
      </c>
      <c r="D1407" s="9" t="s">
        <v>449</v>
      </c>
      <c r="E1407" s="7">
        <v>20</v>
      </c>
      <c r="H1407" s="7">
        <v>0.32</v>
      </c>
      <c r="I1407" s="7">
        <v>6.4</v>
      </c>
      <c r="L1407" s="7">
        <v>0.32</v>
      </c>
      <c r="M1407" s="7">
        <v>6.4</v>
      </c>
    </row>
    <row r="1408" spans="1:13" x14ac:dyDescent="0.25">
      <c r="A1408" s="34" t="s">
        <v>26</v>
      </c>
      <c r="B1408" s="4" t="s">
        <v>436</v>
      </c>
      <c r="C1408" s="4" t="s">
        <v>436</v>
      </c>
      <c r="D1408" s="9" t="s">
        <v>437</v>
      </c>
      <c r="E1408" s="7">
        <v>820</v>
      </c>
      <c r="H1408" s="7">
        <v>0.04</v>
      </c>
      <c r="I1408" s="7">
        <v>32.799999999999997</v>
      </c>
      <c r="L1408" s="7">
        <v>0.04</v>
      </c>
      <c r="M1408" s="7">
        <v>32.799999999999997</v>
      </c>
    </row>
    <row r="1409" spans="1:13" x14ac:dyDescent="0.25">
      <c r="A1409" s="34" t="s">
        <v>27</v>
      </c>
      <c r="B1409" s="4" t="s">
        <v>149</v>
      </c>
      <c r="C1409" s="4" t="s">
        <v>149</v>
      </c>
      <c r="D1409" s="9" t="s">
        <v>150</v>
      </c>
      <c r="E1409" s="7">
        <v>7</v>
      </c>
      <c r="F1409" s="7">
        <v>321.372262245</v>
      </c>
      <c r="G1409" s="7">
        <v>2249.605835715</v>
      </c>
      <c r="H1409" s="7">
        <v>2906.2644</v>
      </c>
      <c r="I1409" s="7">
        <v>20343.8508</v>
      </c>
      <c r="J1409" s="7">
        <v>3.22</v>
      </c>
      <c r="K1409" s="7">
        <v>22.54</v>
      </c>
      <c r="L1409" s="7">
        <v>3230.8566622449998</v>
      </c>
      <c r="M1409" s="7">
        <v>22616</v>
      </c>
    </row>
    <row r="1410" spans="1:13" x14ac:dyDescent="0.25">
      <c r="A1410" s="34" t="s">
        <v>27</v>
      </c>
      <c r="B1410" s="4" t="s">
        <v>381</v>
      </c>
      <c r="C1410" s="4" t="s">
        <v>381</v>
      </c>
      <c r="D1410" s="9" t="s">
        <v>382</v>
      </c>
      <c r="E1410" s="7">
        <v>2</v>
      </c>
      <c r="H1410" s="7">
        <v>0</v>
      </c>
      <c r="I1410" s="7">
        <v>0</v>
      </c>
      <c r="L1410" s="7">
        <v>1500</v>
      </c>
      <c r="M1410" s="7">
        <f>Таблица3[[#This Row],[Цена изд]]*Таблица3[[#This Row],[к-во]]</f>
        <v>3000</v>
      </c>
    </row>
    <row r="1411" spans="1:13" x14ac:dyDescent="0.25">
      <c r="A1411" s="34" t="s">
        <v>27</v>
      </c>
      <c r="B1411" s="4" t="s">
        <v>358</v>
      </c>
      <c r="C1411" s="4" t="s">
        <v>359</v>
      </c>
      <c r="D1411" s="9" t="s">
        <v>100</v>
      </c>
      <c r="E1411" s="7">
        <v>2</v>
      </c>
      <c r="F1411" s="7">
        <v>950.82749360100001</v>
      </c>
      <c r="G1411" s="7">
        <v>1901.654987202</v>
      </c>
      <c r="H1411" s="7">
        <v>237.34294</v>
      </c>
      <c r="I1411" s="7">
        <v>474.68588</v>
      </c>
      <c r="J1411" s="7">
        <v>12.92</v>
      </c>
      <c r="K1411" s="7">
        <v>25.84</v>
      </c>
      <c r="L1411" s="7">
        <v>1201.0904336010001</v>
      </c>
      <c r="M1411" s="7">
        <v>2402.1808672020002</v>
      </c>
    </row>
    <row r="1412" spans="1:13" x14ac:dyDescent="0.25">
      <c r="A1412" s="34" t="s">
        <v>27</v>
      </c>
      <c r="B1412" s="4" t="s">
        <v>356</v>
      </c>
      <c r="C1412" s="4" t="s">
        <v>357</v>
      </c>
      <c r="D1412" s="9" t="s">
        <v>331</v>
      </c>
      <c r="E1412" s="7">
        <v>4</v>
      </c>
      <c r="F1412" s="7">
        <v>928.48088621399995</v>
      </c>
      <c r="G1412" s="7">
        <v>3713.9235448559998</v>
      </c>
      <c r="H1412" s="7">
        <v>248.74157</v>
      </c>
      <c r="I1412" s="7">
        <v>994.96627999999998</v>
      </c>
      <c r="J1412" s="7">
        <v>13.74</v>
      </c>
      <c r="K1412" s="7">
        <v>54.96</v>
      </c>
      <c r="L1412" s="7">
        <v>1190.962456214</v>
      </c>
      <c r="M1412" s="7">
        <v>4763.8498248559999</v>
      </c>
    </row>
    <row r="1413" spans="1:13" x14ac:dyDescent="0.25">
      <c r="A1413" s="34" t="s">
        <v>27</v>
      </c>
      <c r="B1413" s="4" t="s">
        <v>360</v>
      </c>
      <c r="C1413" s="4" t="s">
        <v>361</v>
      </c>
      <c r="D1413" s="9" t="s">
        <v>362</v>
      </c>
      <c r="E1413" s="7">
        <v>1</v>
      </c>
      <c r="F1413" s="7">
        <v>943.87739736599997</v>
      </c>
      <c r="G1413" s="7">
        <v>943.87739736599997</v>
      </c>
      <c r="H1413" s="7">
        <v>231.82157000000001</v>
      </c>
      <c r="I1413" s="7">
        <v>231.82157000000001</v>
      </c>
      <c r="J1413" s="7">
        <v>14.34</v>
      </c>
      <c r="K1413" s="7">
        <v>14.34</v>
      </c>
      <c r="L1413" s="7">
        <v>1190.038967366</v>
      </c>
      <c r="M1413" s="7">
        <v>1190.038967366</v>
      </c>
    </row>
    <row r="1414" spans="1:13" x14ac:dyDescent="0.25">
      <c r="A1414" s="34" t="s">
        <v>27</v>
      </c>
      <c r="B1414" s="4" t="s">
        <v>353</v>
      </c>
      <c r="C1414" s="4" t="s">
        <v>354</v>
      </c>
      <c r="D1414" s="9" t="s">
        <v>355</v>
      </c>
      <c r="E1414" s="7">
        <v>1</v>
      </c>
      <c r="F1414" s="7">
        <v>913.992305655</v>
      </c>
      <c r="G1414" s="7">
        <v>913.992305655</v>
      </c>
      <c r="H1414" s="7">
        <v>245.9889</v>
      </c>
      <c r="I1414" s="7">
        <v>245.9889</v>
      </c>
      <c r="J1414" s="7">
        <v>12.16</v>
      </c>
      <c r="K1414" s="7">
        <v>12.16</v>
      </c>
      <c r="L1414" s="7">
        <v>1172.141205655</v>
      </c>
      <c r="M1414" s="7">
        <v>1172.141205655</v>
      </c>
    </row>
    <row r="1415" spans="1:13" x14ac:dyDescent="0.25">
      <c r="A1415" s="34" t="s">
        <v>27</v>
      </c>
      <c r="B1415" s="4" t="s">
        <v>98</v>
      </c>
      <c r="C1415" s="4" t="s">
        <v>99</v>
      </c>
      <c r="D1415" s="9" t="s">
        <v>100</v>
      </c>
      <c r="E1415" s="7">
        <v>2</v>
      </c>
      <c r="F1415" s="7">
        <v>834.64388196100003</v>
      </c>
      <c r="G1415" s="7">
        <v>1669.2877639220001</v>
      </c>
      <c r="H1415" s="7">
        <v>125.69914</v>
      </c>
      <c r="I1415" s="7">
        <v>251.39828</v>
      </c>
      <c r="J1415" s="7">
        <v>10.06</v>
      </c>
      <c r="K1415" s="7">
        <v>20.12</v>
      </c>
      <c r="L1415" s="7">
        <v>970.40302196100004</v>
      </c>
      <c r="M1415" s="7">
        <v>1940.8060439220001</v>
      </c>
    </row>
    <row r="1416" spans="1:13" x14ac:dyDescent="0.25">
      <c r="A1416" s="34" t="s">
        <v>27</v>
      </c>
      <c r="B1416" s="4" t="s">
        <v>383</v>
      </c>
      <c r="C1416" s="4" t="s">
        <v>383</v>
      </c>
      <c r="D1416" s="9" t="s">
        <v>384</v>
      </c>
      <c r="E1416" s="7">
        <v>2</v>
      </c>
      <c r="H1416" s="7">
        <v>678</v>
      </c>
      <c r="I1416" s="7">
        <v>1356</v>
      </c>
      <c r="L1416" s="7">
        <v>678</v>
      </c>
      <c r="M1416" s="7">
        <v>1356</v>
      </c>
    </row>
    <row r="1417" spans="1:13" x14ac:dyDescent="0.25">
      <c r="A1417" s="34" t="s">
        <v>27</v>
      </c>
      <c r="B1417" s="4" t="s">
        <v>379</v>
      </c>
      <c r="C1417" s="4" t="s">
        <v>379</v>
      </c>
      <c r="D1417" s="9" t="s">
        <v>380</v>
      </c>
      <c r="E1417" s="7">
        <v>4</v>
      </c>
      <c r="H1417" s="7">
        <v>644.54999999999995</v>
      </c>
      <c r="I1417" s="7">
        <v>2578.1999999999998</v>
      </c>
      <c r="L1417" s="7">
        <v>644.54999999999995</v>
      </c>
      <c r="M1417" s="7">
        <v>2578.1999999999998</v>
      </c>
    </row>
    <row r="1418" spans="1:13" x14ac:dyDescent="0.25">
      <c r="A1418" s="34" t="s">
        <v>27</v>
      </c>
      <c r="B1418" s="4" t="s">
        <v>108</v>
      </c>
      <c r="C1418" s="4" t="s">
        <v>109</v>
      </c>
      <c r="D1418" s="9" t="s">
        <v>110</v>
      </c>
      <c r="E1418" s="7">
        <v>2</v>
      </c>
      <c r="F1418" s="7">
        <v>48.116588665999998</v>
      </c>
      <c r="G1418" s="7">
        <v>96.233177331999997</v>
      </c>
      <c r="H1418" s="7">
        <v>491.44598999999999</v>
      </c>
      <c r="I1418" s="7">
        <v>982.89197999999999</v>
      </c>
      <c r="J1418" s="7">
        <v>2.64</v>
      </c>
      <c r="K1418" s="7">
        <v>5.28</v>
      </c>
      <c r="L1418" s="7">
        <v>542.20257866600002</v>
      </c>
      <c r="M1418" s="7">
        <v>1084.405157332</v>
      </c>
    </row>
    <row r="1419" spans="1:13" x14ac:dyDescent="0.25">
      <c r="A1419" s="34" t="s">
        <v>27</v>
      </c>
      <c r="B1419" s="4" t="s">
        <v>342</v>
      </c>
      <c r="C1419" s="4" t="s">
        <v>343</v>
      </c>
      <c r="D1419" s="9" t="s">
        <v>344</v>
      </c>
      <c r="E1419" s="7">
        <v>1</v>
      </c>
      <c r="F1419" s="7">
        <v>293.42738113600001</v>
      </c>
      <c r="G1419" s="7">
        <v>293.42738113600001</v>
      </c>
      <c r="H1419" s="7">
        <v>161.29624000000001</v>
      </c>
      <c r="I1419" s="7">
        <v>161.29624000000001</v>
      </c>
      <c r="J1419" s="7">
        <v>0.43</v>
      </c>
      <c r="K1419" s="7">
        <v>0.43</v>
      </c>
      <c r="L1419" s="7">
        <v>455.15362113600003</v>
      </c>
      <c r="M1419" s="7">
        <v>455.15362113600003</v>
      </c>
    </row>
    <row r="1420" spans="1:13" x14ac:dyDescent="0.25">
      <c r="A1420" s="34" t="s">
        <v>27</v>
      </c>
      <c r="B1420" s="4" t="s">
        <v>191</v>
      </c>
      <c r="C1420" s="4" t="s">
        <v>191</v>
      </c>
      <c r="D1420" s="9" t="s">
        <v>378</v>
      </c>
      <c r="E1420" s="7">
        <v>2</v>
      </c>
      <c r="H1420" s="7">
        <v>0</v>
      </c>
      <c r="I1420" s="7">
        <v>0</v>
      </c>
      <c r="L1420" s="7">
        <v>450</v>
      </c>
      <c r="M1420" s="7">
        <f>Таблица3[[#This Row],[Цена изд]]*Таблица3[[#This Row],[к-во]]</f>
        <v>900</v>
      </c>
    </row>
    <row r="1421" spans="1:13" x14ac:dyDescent="0.25">
      <c r="A1421" s="34" t="s">
        <v>27</v>
      </c>
      <c r="B1421" s="4" t="s">
        <v>191</v>
      </c>
      <c r="C1421" s="4" t="s">
        <v>191</v>
      </c>
      <c r="D1421" s="9" t="s">
        <v>377</v>
      </c>
      <c r="E1421" s="7">
        <v>2</v>
      </c>
      <c r="H1421" s="7">
        <v>0</v>
      </c>
      <c r="I1421" s="7">
        <v>0</v>
      </c>
      <c r="L1421" s="7">
        <v>450</v>
      </c>
      <c r="M1421" s="7">
        <f>Таблица3[[#This Row],[Цена изд]]*Таблица3[[#This Row],[к-во]]</f>
        <v>900</v>
      </c>
    </row>
    <row r="1422" spans="1:13" x14ac:dyDescent="0.25">
      <c r="A1422" s="34" t="s">
        <v>27</v>
      </c>
      <c r="B1422" s="4" t="s">
        <v>363</v>
      </c>
      <c r="C1422" s="4" t="s">
        <v>364</v>
      </c>
      <c r="D1422" s="9" t="s">
        <v>365</v>
      </c>
      <c r="E1422" s="7">
        <v>2</v>
      </c>
      <c r="F1422" s="7">
        <v>355.06573104699999</v>
      </c>
      <c r="G1422" s="7">
        <v>710.13146209399997</v>
      </c>
      <c r="H1422" s="7">
        <v>74.08</v>
      </c>
      <c r="I1422" s="7">
        <v>148.16</v>
      </c>
      <c r="J1422" s="7">
        <v>4.21</v>
      </c>
      <c r="K1422" s="7">
        <v>8.42</v>
      </c>
      <c r="L1422" s="7">
        <v>433.35573104700001</v>
      </c>
      <c r="M1422" s="7">
        <v>866.71146209400001</v>
      </c>
    </row>
    <row r="1423" spans="1:13" x14ac:dyDescent="0.25">
      <c r="A1423" s="34" t="s">
        <v>27</v>
      </c>
      <c r="B1423" s="4" t="s">
        <v>155</v>
      </c>
      <c r="C1423" s="4" t="s">
        <v>156</v>
      </c>
      <c r="D1423" s="9" t="s">
        <v>157</v>
      </c>
      <c r="E1423" s="7">
        <v>2</v>
      </c>
      <c r="F1423" s="7">
        <v>242.356440252</v>
      </c>
      <c r="G1423" s="7">
        <v>484.712880504</v>
      </c>
      <c r="H1423" s="7">
        <v>128.04624000000001</v>
      </c>
      <c r="I1423" s="7">
        <v>256.09248000000002</v>
      </c>
      <c r="J1423" s="7">
        <v>0.3</v>
      </c>
      <c r="K1423" s="7">
        <v>0.6</v>
      </c>
      <c r="L1423" s="7">
        <v>370.70268025199999</v>
      </c>
      <c r="M1423" s="7">
        <v>741.40536050399999</v>
      </c>
    </row>
    <row r="1424" spans="1:13" x14ac:dyDescent="0.25">
      <c r="A1424" s="34" t="s">
        <v>27</v>
      </c>
      <c r="B1424" s="4" t="s">
        <v>374</v>
      </c>
      <c r="C1424" s="4" t="s">
        <v>374</v>
      </c>
      <c r="D1424" s="9" t="s">
        <v>375</v>
      </c>
      <c r="E1424" s="7">
        <v>15</v>
      </c>
      <c r="H1424" s="7">
        <v>355.35</v>
      </c>
      <c r="I1424" s="7">
        <v>5330.25</v>
      </c>
      <c r="L1424" s="7">
        <v>355.35</v>
      </c>
      <c r="M1424" s="7">
        <v>5330.25</v>
      </c>
    </row>
    <row r="1425" spans="1:13" x14ac:dyDescent="0.25">
      <c r="A1425" s="34" t="s">
        <v>27</v>
      </c>
      <c r="B1425" s="4" t="s">
        <v>191</v>
      </c>
      <c r="C1425" s="4" t="s">
        <v>191</v>
      </c>
      <c r="D1425" s="9" t="s">
        <v>376</v>
      </c>
      <c r="E1425" s="7">
        <v>6</v>
      </c>
      <c r="H1425" s="7">
        <v>0</v>
      </c>
      <c r="I1425" s="7">
        <v>0</v>
      </c>
      <c r="L1425" s="7">
        <v>300</v>
      </c>
      <c r="M1425" s="7">
        <f>Таблица3[[#This Row],[Цена изд]]*Таблица3[[#This Row],[к-во]]</f>
        <v>1800</v>
      </c>
    </row>
    <row r="1426" spans="1:13" x14ac:dyDescent="0.25">
      <c r="A1426" s="34" t="s">
        <v>27</v>
      </c>
      <c r="B1426" s="4" t="s">
        <v>151</v>
      </c>
      <c r="C1426" s="4" t="s">
        <v>151</v>
      </c>
      <c r="D1426" s="9" t="s">
        <v>152</v>
      </c>
      <c r="E1426" s="7">
        <v>1</v>
      </c>
      <c r="F1426" s="7">
        <v>72.849181294000005</v>
      </c>
      <c r="G1426" s="7">
        <v>72.849181294000005</v>
      </c>
      <c r="H1426" s="7">
        <v>63.965679999999999</v>
      </c>
      <c r="I1426" s="7">
        <v>63.965679999999999</v>
      </c>
      <c r="J1426" s="7">
        <v>113.83</v>
      </c>
      <c r="K1426" s="7">
        <v>113.83</v>
      </c>
      <c r="L1426" s="7">
        <v>250.64486129400001</v>
      </c>
      <c r="M1426" s="7">
        <v>250.64486129400001</v>
      </c>
    </row>
    <row r="1427" spans="1:13" x14ac:dyDescent="0.25">
      <c r="A1427" s="34" t="s">
        <v>27</v>
      </c>
      <c r="B1427" s="4" t="s">
        <v>292</v>
      </c>
      <c r="C1427" s="4" t="s">
        <v>293</v>
      </c>
      <c r="D1427" s="9" t="s">
        <v>103</v>
      </c>
      <c r="E1427" s="7">
        <v>2</v>
      </c>
      <c r="F1427" s="7">
        <v>48.361223121000002</v>
      </c>
      <c r="G1427" s="7">
        <v>96.722446242000004</v>
      </c>
      <c r="H1427" s="7">
        <v>116.95244</v>
      </c>
      <c r="I1427" s="7">
        <v>233.90487999999999</v>
      </c>
      <c r="J1427" s="7">
        <v>4.71</v>
      </c>
      <c r="K1427" s="7">
        <v>9.42</v>
      </c>
      <c r="L1427" s="7">
        <v>170.023663121</v>
      </c>
      <c r="M1427" s="7">
        <v>340.047326242</v>
      </c>
    </row>
    <row r="1428" spans="1:13" x14ac:dyDescent="0.25">
      <c r="A1428" s="34" t="s">
        <v>27</v>
      </c>
      <c r="B1428" s="4" t="s">
        <v>177</v>
      </c>
      <c r="C1428" s="4" t="s">
        <v>177</v>
      </c>
      <c r="D1428" s="9" t="s">
        <v>178</v>
      </c>
      <c r="E1428" s="7">
        <v>10</v>
      </c>
      <c r="H1428" s="7">
        <v>163.96</v>
      </c>
      <c r="I1428" s="7">
        <v>1639.6</v>
      </c>
      <c r="L1428" s="7">
        <v>163.96</v>
      </c>
      <c r="M1428" s="7">
        <v>1639.6</v>
      </c>
    </row>
    <row r="1429" spans="1:13" x14ac:dyDescent="0.25">
      <c r="A1429" s="34" t="s">
        <v>27</v>
      </c>
      <c r="B1429" s="4" t="s">
        <v>366</v>
      </c>
      <c r="C1429" s="4" t="s">
        <v>367</v>
      </c>
      <c r="D1429" s="9" t="s">
        <v>347</v>
      </c>
      <c r="E1429" s="7">
        <v>1</v>
      </c>
      <c r="F1429" s="7">
        <v>29.329771851</v>
      </c>
      <c r="G1429" s="7">
        <v>29.329771851</v>
      </c>
      <c r="H1429" s="7">
        <v>58.17</v>
      </c>
      <c r="I1429" s="7">
        <v>58.17</v>
      </c>
      <c r="J1429" s="7">
        <v>0.28000000000000003</v>
      </c>
      <c r="K1429" s="7">
        <v>0.28000000000000003</v>
      </c>
      <c r="L1429" s="7">
        <v>87.779771850999893</v>
      </c>
      <c r="M1429" s="7">
        <v>87.779771850999893</v>
      </c>
    </row>
    <row r="1430" spans="1:13" x14ac:dyDescent="0.25">
      <c r="A1430" s="34" t="s">
        <v>27</v>
      </c>
      <c r="B1430" s="4" t="s">
        <v>411</v>
      </c>
      <c r="C1430" s="4" t="s">
        <v>411</v>
      </c>
      <c r="D1430" s="9" t="s">
        <v>412</v>
      </c>
      <c r="E1430" s="7">
        <v>2</v>
      </c>
      <c r="H1430" s="7">
        <v>87.5</v>
      </c>
      <c r="I1430" s="7">
        <v>175</v>
      </c>
      <c r="L1430" s="7">
        <v>87.5</v>
      </c>
      <c r="M1430" s="7">
        <v>175</v>
      </c>
    </row>
    <row r="1431" spans="1:13" x14ac:dyDescent="0.25">
      <c r="A1431" s="34" t="s">
        <v>27</v>
      </c>
      <c r="B1431" s="4" t="s">
        <v>409</v>
      </c>
      <c r="C1431" s="4" t="s">
        <v>409</v>
      </c>
      <c r="D1431" s="9" t="s">
        <v>410</v>
      </c>
      <c r="E1431" s="7">
        <v>2</v>
      </c>
      <c r="H1431" s="7">
        <v>78.930000000000007</v>
      </c>
      <c r="I1431" s="7">
        <v>157.86000000000001</v>
      </c>
      <c r="L1431" s="7">
        <v>78.930000000000007</v>
      </c>
      <c r="M1431" s="7">
        <v>157.86000000000001</v>
      </c>
    </row>
    <row r="1432" spans="1:13" x14ac:dyDescent="0.25">
      <c r="A1432" s="34" t="s">
        <v>27</v>
      </c>
      <c r="B1432" s="4" t="s">
        <v>193</v>
      </c>
      <c r="C1432" s="4" t="s">
        <v>193</v>
      </c>
      <c r="D1432" s="9" t="s">
        <v>194</v>
      </c>
      <c r="E1432" s="7">
        <v>4</v>
      </c>
      <c r="H1432" s="7">
        <v>68.25</v>
      </c>
      <c r="I1432" s="7">
        <v>273</v>
      </c>
      <c r="L1432" s="7">
        <v>68.25</v>
      </c>
      <c r="M1432" s="7">
        <v>273</v>
      </c>
    </row>
    <row r="1433" spans="1:13" x14ac:dyDescent="0.25">
      <c r="A1433" s="34" t="s">
        <v>27</v>
      </c>
      <c r="B1433" s="4" t="s">
        <v>172</v>
      </c>
      <c r="C1433" s="4" t="s">
        <v>173</v>
      </c>
      <c r="D1433" s="9" t="s">
        <v>174</v>
      </c>
      <c r="E1433" s="7">
        <v>11</v>
      </c>
      <c r="F1433" s="7">
        <v>62.722165863999997</v>
      </c>
      <c r="G1433" s="7">
        <v>689.94382450399996</v>
      </c>
      <c r="J1433" s="7">
        <v>0.76</v>
      </c>
      <c r="K1433" s="7">
        <v>8.36</v>
      </c>
      <c r="L1433" s="7">
        <v>63.482165864000002</v>
      </c>
      <c r="M1433" s="7">
        <v>698.30382450399998</v>
      </c>
    </row>
    <row r="1434" spans="1:13" x14ac:dyDescent="0.25">
      <c r="A1434" s="34" t="s">
        <v>27</v>
      </c>
      <c r="B1434" s="4" t="s">
        <v>403</v>
      </c>
      <c r="C1434" s="4" t="s">
        <v>404</v>
      </c>
      <c r="D1434" s="9" t="s">
        <v>103</v>
      </c>
      <c r="E1434" s="7">
        <v>5</v>
      </c>
      <c r="F1434" s="7">
        <v>16.942728924000001</v>
      </c>
      <c r="G1434" s="7">
        <v>84.713644619999997</v>
      </c>
      <c r="H1434" s="7">
        <v>45.347439999999999</v>
      </c>
      <c r="I1434" s="7">
        <v>226.7372</v>
      </c>
      <c r="J1434" s="7">
        <v>0.13</v>
      </c>
      <c r="K1434" s="7">
        <v>0.65</v>
      </c>
      <c r="L1434" s="7">
        <v>62.420168924000002</v>
      </c>
      <c r="M1434" s="7">
        <v>312.10084461999998</v>
      </c>
    </row>
    <row r="1435" spans="1:13" x14ac:dyDescent="0.25">
      <c r="A1435" s="34" t="s">
        <v>27</v>
      </c>
      <c r="B1435" s="4" t="s">
        <v>368</v>
      </c>
      <c r="C1435" s="4" t="s">
        <v>369</v>
      </c>
      <c r="D1435" s="9" t="s">
        <v>370</v>
      </c>
      <c r="E1435" s="7">
        <v>6</v>
      </c>
      <c r="F1435" s="7">
        <v>58.786212178</v>
      </c>
      <c r="G1435" s="7">
        <v>352.717273068</v>
      </c>
      <c r="L1435" s="7">
        <v>58.786212178</v>
      </c>
      <c r="M1435" s="7">
        <v>352.717273068</v>
      </c>
    </row>
    <row r="1436" spans="1:13" x14ac:dyDescent="0.25">
      <c r="A1436" s="34" t="s">
        <v>27</v>
      </c>
      <c r="B1436" s="4" t="s">
        <v>371</v>
      </c>
      <c r="C1436" s="4" t="s">
        <v>372</v>
      </c>
      <c r="D1436" s="9" t="s">
        <v>373</v>
      </c>
      <c r="E1436" s="7">
        <v>6</v>
      </c>
      <c r="F1436" s="7">
        <v>58.786212178</v>
      </c>
      <c r="G1436" s="7">
        <v>352.717273068</v>
      </c>
      <c r="L1436" s="7">
        <v>58.786212178</v>
      </c>
      <c r="M1436" s="7">
        <v>352.717273068</v>
      </c>
    </row>
    <row r="1437" spans="1:13" x14ac:dyDescent="0.25">
      <c r="A1437" s="34" t="s">
        <v>27</v>
      </c>
      <c r="B1437" s="4" t="s">
        <v>175</v>
      </c>
      <c r="C1437" s="4" t="s">
        <v>176</v>
      </c>
      <c r="D1437" s="9" t="s">
        <v>174</v>
      </c>
      <c r="E1437" s="7">
        <v>1</v>
      </c>
      <c r="F1437" s="7">
        <v>53.531855655999998</v>
      </c>
      <c r="G1437" s="7">
        <v>53.531855655999998</v>
      </c>
      <c r="J1437" s="7">
        <v>0.76</v>
      </c>
      <c r="K1437" s="7">
        <v>0.76</v>
      </c>
      <c r="L1437" s="7">
        <v>54.291855656000003</v>
      </c>
      <c r="M1437" s="7">
        <v>54.291855656000003</v>
      </c>
    </row>
    <row r="1438" spans="1:13" x14ac:dyDescent="0.25">
      <c r="A1438" s="34" t="s">
        <v>27</v>
      </c>
      <c r="B1438" s="4" t="s">
        <v>401</v>
      </c>
      <c r="C1438" s="4" t="s">
        <v>401</v>
      </c>
      <c r="D1438" s="9" t="s">
        <v>402</v>
      </c>
      <c r="E1438" s="7">
        <v>7</v>
      </c>
      <c r="H1438" s="7">
        <v>39.159999999999997</v>
      </c>
      <c r="I1438" s="7">
        <v>274.12</v>
      </c>
      <c r="L1438" s="7">
        <v>39.159999999999997</v>
      </c>
      <c r="M1438" s="7">
        <v>274.12</v>
      </c>
    </row>
    <row r="1439" spans="1:13" x14ac:dyDescent="0.25">
      <c r="A1439" s="34" t="s">
        <v>27</v>
      </c>
      <c r="B1439" s="4" t="s">
        <v>116</v>
      </c>
      <c r="C1439" s="4" t="s">
        <v>117</v>
      </c>
      <c r="D1439" s="9" t="s">
        <v>118</v>
      </c>
      <c r="E1439" s="7">
        <v>2</v>
      </c>
      <c r="F1439" s="7">
        <v>33.887604861</v>
      </c>
      <c r="G1439" s="7">
        <v>67.775209722</v>
      </c>
      <c r="H1439" s="7">
        <v>1.36</v>
      </c>
      <c r="I1439" s="7">
        <v>2.72</v>
      </c>
      <c r="J1439" s="7">
        <v>0.02</v>
      </c>
      <c r="K1439" s="7">
        <v>0.04</v>
      </c>
      <c r="L1439" s="7">
        <v>35.267604861000002</v>
      </c>
      <c r="M1439" s="7">
        <v>70.535209722000005</v>
      </c>
    </row>
    <row r="1440" spans="1:13" x14ac:dyDescent="0.25">
      <c r="A1440" s="34" t="s">
        <v>27</v>
      </c>
      <c r="B1440" s="4" t="s">
        <v>407</v>
      </c>
      <c r="C1440" s="4" t="s">
        <v>408</v>
      </c>
      <c r="D1440" s="9" t="s">
        <v>103</v>
      </c>
      <c r="E1440" s="7">
        <v>2</v>
      </c>
      <c r="F1440" s="7">
        <v>16.797099048</v>
      </c>
      <c r="G1440" s="7">
        <v>33.594198096</v>
      </c>
      <c r="H1440" s="7">
        <v>18.004960000000001</v>
      </c>
      <c r="I1440" s="7">
        <v>36.009920000000001</v>
      </c>
      <c r="J1440" s="7">
        <v>0.13</v>
      </c>
      <c r="K1440" s="7">
        <v>0.26</v>
      </c>
      <c r="L1440" s="7">
        <v>34.932059047999999</v>
      </c>
      <c r="M1440" s="7">
        <v>69.864118095999999</v>
      </c>
    </row>
    <row r="1441" spans="1:13" x14ac:dyDescent="0.25">
      <c r="A1441" s="34" t="s">
        <v>27</v>
      </c>
      <c r="B1441" s="4" t="s">
        <v>262</v>
      </c>
      <c r="C1441" s="4" t="s">
        <v>262</v>
      </c>
      <c r="D1441" s="9" t="s">
        <v>263</v>
      </c>
      <c r="E1441" s="7">
        <v>2</v>
      </c>
      <c r="H1441" s="7">
        <v>34.72</v>
      </c>
      <c r="I1441" s="7">
        <v>69.44</v>
      </c>
      <c r="L1441" s="7">
        <v>34.72</v>
      </c>
      <c r="M1441" s="7">
        <v>69.44</v>
      </c>
    </row>
    <row r="1442" spans="1:13" x14ac:dyDescent="0.25">
      <c r="A1442" s="34" t="s">
        <v>27</v>
      </c>
      <c r="B1442" s="4" t="s">
        <v>405</v>
      </c>
      <c r="C1442" s="4" t="s">
        <v>406</v>
      </c>
      <c r="D1442" s="9" t="s">
        <v>103</v>
      </c>
      <c r="E1442" s="7">
        <v>1</v>
      </c>
      <c r="F1442" s="7">
        <v>16.765662991999999</v>
      </c>
      <c r="G1442" s="7">
        <v>16.765662991999999</v>
      </c>
      <c r="H1442" s="7">
        <v>16.298719999999999</v>
      </c>
      <c r="I1442" s="7">
        <v>16.298719999999999</v>
      </c>
      <c r="J1442" s="7">
        <v>0.13</v>
      </c>
      <c r="K1442" s="7">
        <v>0.13</v>
      </c>
      <c r="L1442" s="7">
        <v>33.194382992000001</v>
      </c>
      <c r="M1442" s="7">
        <v>33.194382992000001</v>
      </c>
    </row>
    <row r="1443" spans="1:13" x14ac:dyDescent="0.25">
      <c r="A1443" s="34" t="s">
        <v>27</v>
      </c>
      <c r="B1443" s="4" t="s">
        <v>153</v>
      </c>
      <c r="C1443" s="4" t="s">
        <v>153</v>
      </c>
      <c r="D1443" s="9" t="s">
        <v>154</v>
      </c>
      <c r="E1443" s="7">
        <v>1</v>
      </c>
      <c r="F1443" s="7">
        <v>12.685589152</v>
      </c>
      <c r="G1443" s="7">
        <v>12.685589152</v>
      </c>
      <c r="H1443" s="7">
        <v>20.03</v>
      </c>
      <c r="I1443" s="7">
        <v>20.03</v>
      </c>
      <c r="J1443" s="7">
        <v>0.22</v>
      </c>
      <c r="K1443" s="7">
        <v>0.22</v>
      </c>
      <c r="L1443" s="7">
        <v>32.935589151999999</v>
      </c>
      <c r="M1443" s="7">
        <v>32.935589151999999</v>
      </c>
    </row>
    <row r="1444" spans="1:13" x14ac:dyDescent="0.25">
      <c r="A1444" s="34" t="s">
        <v>27</v>
      </c>
      <c r="B1444" s="4" t="s">
        <v>230</v>
      </c>
      <c r="C1444" s="4" t="s">
        <v>230</v>
      </c>
      <c r="D1444" s="9" t="s">
        <v>231</v>
      </c>
      <c r="E1444" s="7">
        <v>2</v>
      </c>
      <c r="H1444" s="7">
        <v>32.21</v>
      </c>
      <c r="I1444" s="7">
        <v>64.42</v>
      </c>
      <c r="L1444" s="7">
        <v>32.21</v>
      </c>
      <c r="M1444" s="7">
        <v>64.42</v>
      </c>
    </row>
    <row r="1445" spans="1:13" x14ac:dyDescent="0.25">
      <c r="A1445" s="34" t="s">
        <v>27</v>
      </c>
      <c r="B1445" s="4" t="s">
        <v>256</v>
      </c>
      <c r="C1445" s="4" t="s">
        <v>256</v>
      </c>
      <c r="D1445" s="9" t="s">
        <v>257</v>
      </c>
      <c r="E1445" s="7">
        <v>1</v>
      </c>
      <c r="H1445" s="7">
        <v>29.95</v>
      </c>
      <c r="I1445" s="7">
        <v>29.95</v>
      </c>
      <c r="L1445" s="7">
        <v>29.95</v>
      </c>
      <c r="M1445" s="7">
        <v>29.95</v>
      </c>
    </row>
    <row r="1446" spans="1:13" x14ac:dyDescent="0.25">
      <c r="A1446" s="34" t="s">
        <v>27</v>
      </c>
      <c r="B1446" s="4" t="s">
        <v>202</v>
      </c>
      <c r="C1446" s="4" t="s">
        <v>202</v>
      </c>
      <c r="D1446" s="9" t="s">
        <v>203</v>
      </c>
      <c r="E1446" s="7">
        <v>2</v>
      </c>
      <c r="H1446" s="7">
        <v>27.45</v>
      </c>
      <c r="I1446" s="7">
        <v>54.9</v>
      </c>
      <c r="L1446" s="7">
        <v>27.45</v>
      </c>
      <c r="M1446" s="7">
        <v>54.9</v>
      </c>
    </row>
    <row r="1447" spans="1:13" x14ac:dyDescent="0.25">
      <c r="A1447" s="34" t="s">
        <v>27</v>
      </c>
      <c r="B1447" s="4" t="s">
        <v>385</v>
      </c>
      <c r="C1447" s="4" t="s">
        <v>385</v>
      </c>
      <c r="D1447" s="9" t="s">
        <v>386</v>
      </c>
      <c r="E1447" s="7">
        <v>-5</v>
      </c>
      <c r="H1447" s="7">
        <v>26.27</v>
      </c>
      <c r="I1447" s="7">
        <v>-131.35</v>
      </c>
      <c r="L1447" s="7">
        <v>26.27</v>
      </c>
      <c r="M1447" s="7">
        <v>-131.35</v>
      </c>
    </row>
    <row r="1448" spans="1:13" x14ac:dyDescent="0.25">
      <c r="A1448" s="34" t="s">
        <v>27</v>
      </c>
      <c r="B1448" s="4" t="s">
        <v>387</v>
      </c>
      <c r="C1448" s="4" t="s">
        <v>387</v>
      </c>
      <c r="D1448" s="9" t="s">
        <v>388</v>
      </c>
      <c r="E1448" s="7">
        <v>7</v>
      </c>
      <c r="H1448" s="7">
        <v>25.49</v>
      </c>
      <c r="I1448" s="7">
        <v>178.43</v>
      </c>
      <c r="L1448" s="7">
        <v>25.49</v>
      </c>
      <c r="M1448" s="7">
        <v>178.43</v>
      </c>
    </row>
    <row r="1449" spans="1:13" x14ac:dyDescent="0.25">
      <c r="A1449" s="34" t="s">
        <v>27</v>
      </c>
      <c r="B1449" s="4" t="s">
        <v>179</v>
      </c>
      <c r="C1449" s="4" t="s">
        <v>179</v>
      </c>
      <c r="D1449" s="9" t="s">
        <v>180</v>
      </c>
      <c r="E1449" s="7">
        <v>30</v>
      </c>
      <c r="H1449" s="7">
        <v>23.36</v>
      </c>
      <c r="I1449" s="7">
        <v>700.8</v>
      </c>
      <c r="L1449" s="7">
        <v>23.36</v>
      </c>
      <c r="M1449" s="7">
        <v>700.8</v>
      </c>
    </row>
    <row r="1450" spans="1:13" x14ac:dyDescent="0.25">
      <c r="A1450" s="34" t="s">
        <v>27</v>
      </c>
      <c r="B1450" s="4" t="s">
        <v>158</v>
      </c>
      <c r="C1450" s="4" t="s">
        <v>159</v>
      </c>
      <c r="D1450" s="9" t="s">
        <v>160</v>
      </c>
      <c r="E1450" s="7">
        <v>2</v>
      </c>
      <c r="F1450" s="7">
        <v>20.635559958999998</v>
      </c>
      <c r="G1450" s="7">
        <v>41.271119917999997</v>
      </c>
      <c r="H1450" s="7">
        <v>2.1217800000000002</v>
      </c>
      <c r="I1450" s="7">
        <v>4.2435600000000004</v>
      </c>
      <c r="J1450" s="7">
        <v>0.26</v>
      </c>
      <c r="K1450" s="7">
        <v>0.52</v>
      </c>
      <c r="L1450" s="7">
        <v>23.017339959000001</v>
      </c>
      <c r="M1450" s="7">
        <v>46.034679918000002</v>
      </c>
    </row>
    <row r="1451" spans="1:13" x14ac:dyDescent="0.25">
      <c r="A1451" s="34" t="s">
        <v>27</v>
      </c>
      <c r="B1451" s="4" t="s">
        <v>397</v>
      </c>
      <c r="C1451" s="4" t="s">
        <v>397</v>
      </c>
      <c r="D1451" s="9" t="s">
        <v>398</v>
      </c>
      <c r="E1451" s="7">
        <v>14</v>
      </c>
      <c r="H1451" s="7">
        <v>22.61</v>
      </c>
      <c r="I1451" s="7">
        <v>316.54000000000002</v>
      </c>
      <c r="L1451" s="7">
        <v>22.61</v>
      </c>
      <c r="M1451" s="7">
        <v>316.54000000000002</v>
      </c>
    </row>
    <row r="1452" spans="1:13" x14ac:dyDescent="0.25">
      <c r="A1452" s="34" t="s">
        <v>27</v>
      </c>
      <c r="B1452" s="4" t="s">
        <v>393</v>
      </c>
      <c r="C1452" s="4" t="s">
        <v>393</v>
      </c>
      <c r="D1452" s="9" t="s">
        <v>394</v>
      </c>
      <c r="E1452" s="7">
        <v>14</v>
      </c>
      <c r="H1452" s="7">
        <v>21.61</v>
      </c>
      <c r="I1452" s="7">
        <v>302.54000000000002</v>
      </c>
      <c r="L1452" s="7">
        <v>21.61</v>
      </c>
      <c r="M1452" s="7">
        <v>302.54000000000002</v>
      </c>
    </row>
    <row r="1453" spans="1:13" x14ac:dyDescent="0.25">
      <c r="A1453" s="34" t="s">
        <v>27</v>
      </c>
      <c r="B1453" s="4" t="s">
        <v>270</v>
      </c>
      <c r="C1453" s="4" t="s">
        <v>270</v>
      </c>
      <c r="D1453" s="9" t="s">
        <v>271</v>
      </c>
      <c r="E1453" s="7">
        <v>5</v>
      </c>
      <c r="H1453" s="7">
        <v>21.52</v>
      </c>
      <c r="I1453" s="7">
        <v>107.6</v>
      </c>
      <c r="L1453" s="7">
        <v>21.52</v>
      </c>
      <c r="M1453" s="7">
        <v>107.6</v>
      </c>
    </row>
    <row r="1454" spans="1:13" x14ac:dyDescent="0.25">
      <c r="A1454" s="34" t="s">
        <v>27</v>
      </c>
      <c r="B1454" s="4" t="s">
        <v>220</v>
      </c>
      <c r="C1454" s="4" t="s">
        <v>220</v>
      </c>
      <c r="D1454" s="9" t="s">
        <v>221</v>
      </c>
      <c r="E1454" s="7">
        <v>2</v>
      </c>
      <c r="H1454" s="7">
        <v>13.89</v>
      </c>
      <c r="I1454" s="7">
        <v>27.78</v>
      </c>
      <c r="L1454" s="7">
        <v>13.89</v>
      </c>
      <c r="M1454" s="7">
        <v>27.78</v>
      </c>
    </row>
    <row r="1455" spans="1:13" x14ac:dyDescent="0.25">
      <c r="A1455" s="34" t="s">
        <v>27</v>
      </c>
      <c r="B1455" s="4" t="s">
        <v>228</v>
      </c>
      <c r="C1455" s="4" t="s">
        <v>228</v>
      </c>
      <c r="D1455" s="9" t="s">
        <v>229</v>
      </c>
      <c r="E1455" s="7">
        <v>2</v>
      </c>
      <c r="H1455" s="7">
        <v>12.19</v>
      </c>
      <c r="I1455" s="7">
        <v>24.38</v>
      </c>
      <c r="L1455" s="7">
        <v>12.19</v>
      </c>
      <c r="M1455" s="7">
        <v>24.38</v>
      </c>
    </row>
    <row r="1456" spans="1:13" x14ac:dyDescent="0.25">
      <c r="A1456" s="34" t="s">
        <v>27</v>
      </c>
      <c r="B1456" s="4" t="s">
        <v>218</v>
      </c>
      <c r="C1456" s="4" t="s">
        <v>218</v>
      </c>
      <c r="D1456" s="9" t="s">
        <v>219</v>
      </c>
      <c r="E1456" s="7">
        <v>2</v>
      </c>
      <c r="H1456" s="7">
        <v>11.54</v>
      </c>
      <c r="I1456" s="7">
        <v>23.08</v>
      </c>
      <c r="L1456" s="7">
        <v>11.54</v>
      </c>
      <c r="M1456" s="7">
        <v>23.08</v>
      </c>
    </row>
    <row r="1457" spans="1:13" x14ac:dyDescent="0.25">
      <c r="A1457" s="34" t="s">
        <v>27</v>
      </c>
      <c r="B1457" s="4" t="s">
        <v>204</v>
      </c>
      <c r="C1457" s="4" t="s">
        <v>204</v>
      </c>
      <c r="D1457" s="9" t="s">
        <v>205</v>
      </c>
      <c r="E1457" s="7">
        <v>2</v>
      </c>
      <c r="H1457" s="7">
        <v>10.7</v>
      </c>
      <c r="I1457" s="7">
        <v>21.4</v>
      </c>
      <c r="L1457" s="7">
        <v>10.7</v>
      </c>
      <c r="M1457" s="7">
        <v>21.4</v>
      </c>
    </row>
    <row r="1458" spans="1:13" x14ac:dyDescent="0.25">
      <c r="A1458" s="34" t="s">
        <v>27</v>
      </c>
      <c r="B1458" s="4" t="s">
        <v>389</v>
      </c>
      <c r="C1458" s="4" t="s">
        <v>389</v>
      </c>
      <c r="D1458" s="9" t="s">
        <v>390</v>
      </c>
      <c r="E1458" s="7">
        <v>16</v>
      </c>
      <c r="H1458" s="7">
        <v>9.75</v>
      </c>
      <c r="I1458" s="7">
        <v>156</v>
      </c>
      <c r="L1458" s="7">
        <v>9.75</v>
      </c>
      <c r="M1458" s="7">
        <v>156</v>
      </c>
    </row>
    <row r="1459" spans="1:13" x14ac:dyDescent="0.25">
      <c r="A1459" s="34" t="s">
        <v>27</v>
      </c>
      <c r="B1459" s="4" t="s">
        <v>395</v>
      </c>
      <c r="C1459" s="4" t="s">
        <v>395</v>
      </c>
      <c r="D1459" s="9" t="s">
        <v>396</v>
      </c>
      <c r="E1459" s="7">
        <v>7</v>
      </c>
      <c r="H1459" s="7">
        <v>9.3800000000000008</v>
      </c>
      <c r="I1459" s="7">
        <v>65.66</v>
      </c>
      <c r="L1459" s="7">
        <v>9.3800000000000008</v>
      </c>
      <c r="M1459" s="7">
        <v>65.66</v>
      </c>
    </row>
    <row r="1460" spans="1:13" x14ac:dyDescent="0.25">
      <c r="A1460" s="34" t="s">
        <v>27</v>
      </c>
      <c r="B1460" s="4" t="s">
        <v>210</v>
      </c>
      <c r="C1460" s="4" t="s">
        <v>210</v>
      </c>
      <c r="D1460" s="9" t="s">
        <v>211</v>
      </c>
      <c r="E1460" s="7">
        <v>3</v>
      </c>
      <c r="H1460" s="7">
        <v>7.06</v>
      </c>
      <c r="I1460" s="7">
        <v>21.18</v>
      </c>
      <c r="L1460" s="7">
        <v>7.06</v>
      </c>
      <c r="M1460" s="7">
        <v>21.18</v>
      </c>
    </row>
    <row r="1461" spans="1:13" x14ac:dyDescent="0.25">
      <c r="A1461" s="34" t="s">
        <v>27</v>
      </c>
      <c r="B1461" s="4" t="s">
        <v>212</v>
      </c>
      <c r="C1461" s="4" t="s">
        <v>212</v>
      </c>
      <c r="D1461" s="9" t="s">
        <v>213</v>
      </c>
      <c r="E1461" s="7">
        <v>4</v>
      </c>
      <c r="H1461" s="7">
        <v>6.91</v>
      </c>
      <c r="I1461" s="7">
        <v>27.64</v>
      </c>
      <c r="L1461" s="7">
        <v>6.91</v>
      </c>
      <c r="M1461" s="7">
        <v>27.64</v>
      </c>
    </row>
    <row r="1462" spans="1:13" x14ac:dyDescent="0.25">
      <c r="A1462" s="34" t="s">
        <v>27</v>
      </c>
      <c r="B1462" s="4" t="s">
        <v>208</v>
      </c>
      <c r="C1462" s="4" t="s">
        <v>208</v>
      </c>
      <c r="D1462" s="9" t="s">
        <v>209</v>
      </c>
      <c r="E1462" s="7">
        <v>3</v>
      </c>
      <c r="H1462" s="7">
        <v>6.86</v>
      </c>
      <c r="I1462" s="7">
        <v>20.58</v>
      </c>
      <c r="L1462" s="7">
        <v>6.86</v>
      </c>
      <c r="M1462" s="7">
        <v>20.58</v>
      </c>
    </row>
    <row r="1463" spans="1:13" x14ac:dyDescent="0.25">
      <c r="A1463" s="34" t="s">
        <v>27</v>
      </c>
      <c r="B1463" s="4" t="s">
        <v>282</v>
      </c>
      <c r="C1463" s="4" t="s">
        <v>283</v>
      </c>
      <c r="D1463" s="9" t="s">
        <v>284</v>
      </c>
      <c r="E1463" s="7">
        <v>2</v>
      </c>
      <c r="F1463" s="7">
        <v>2.6443584709999999</v>
      </c>
      <c r="G1463" s="7">
        <v>5.2887169419999998</v>
      </c>
      <c r="J1463" s="7">
        <v>2.3199999999999998</v>
      </c>
      <c r="K1463" s="7">
        <v>4.6399999999999997</v>
      </c>
      <c r="L1463" s="7">
        <v>4.9643584709999997</v>
      </c>
      <c r="M1463" s="7">
        <v>9.9287169419999994</v>
      </c>
    </row>
    <row r="1464" spans="1:13" x14ac:dyDescent="0.25">
      <c r="A1464" s="34" t="s">
        <v>27</v>
      </c>
      <c r="B1464" s="4" t="s">
        <v>391</v>
      </c>
      <c r="C1464" s="4" t="s">
        <v>391</v>
      </c>
      <c r="D1464" s="9" t="s">
        <v>392</v>
      </c>
      <c r="E1464" s="7">
        <v>16</v>
      </c>
      <c r="H1464" s="7">
        <v>4.8499999999999996</v>
      </c>
      <c r="I1464" s="7">
        <v>77.599999999999994</v>
      </c>
      <c r="L1464" s="7">
        <v>4.8499999999999996</v>
      </c>
      <c r="M1464" s="7">
        <v>77.599999999999994</v>
      </c>
    </row>
    <row r="1465" spans="1:13" x14ac:dyDescent="0.25">
      <c r="A1465" s="34" t="s">
        <v>27</v>
      </c>
      <c r="B1465" s="4" t="s">
        <v>242</v>
      </c>
      <c r="C1465" s="4" t="s">
        <v>242</v>
      </c>
      <c r="D1465" s="9" t="s">
        <v>243</v>
      </c>
      <c r="E1465" s="7">
        <v>50</v>
      </c>
      <c r="H1465" s="7">
        <v>4.5199999999999996</v>
      </c>
      <c r="I1465" s="7">
        <v>226</v>
      </c>
      <c r="L1465" s="7">
        <v>4.5199999999999996</v>
      </c>
      <c r="M1465" s="7">
        <v>226</v>
      </c>
    </row>
    <row r="1466" spans="1:13" x14ac:dyDescent="0.25">
      <c r="A1466" s="34" t="s">
        <v>27</v>
      </c>
      <c r="B1466" s="4" t="s">
        <v>214</v>
      </c>
      <c r="C1466" s="4" t="s">
        <v>214</v>
      </c>
      <c r="D1466" s="9" t="s">
        <v>215</v>
      </c>
      <c r="E1466" s="7">
        <v>10</v>
      </c>
      <c r="H1466" s="7">
        <v>4.49</v>
      </c>
      <c r="I1466" s="7">
        <v>44.9</v>
      </c>
      <c r="L1466" s="7">
        <v>4.49</v>
      </c>
      <c r="M1466" s="7">
        <v>44.9</v>
      </c>
    </row>
    <row r="1467" spans="1:13" x14ac:dyDescent="0.25">
      <c r="A1467" s="34" t="s">
        <v>27</v>
      </c>
      <c r="B1467" s="4" t="s">
        <v>216</v>
      </c>
      <c r="C1467" s="4" t="s">
        <v>216</v>
      </c>
      <c r="D1467" s="9" t="s">
        <v>217</v>
      </c>
      <c r="E1467" s="7">
        <v>2</v>
      </c>
      <c r="H1467" s="7">
        <v>4.2300000000000004</v>
      </c>
      <c r="I1467" s="7">
        <v>8.4600000000000009</v>
      </c>
      <c r="L1467" s="7">
        <v>4.2300000000000004</v>
      </c>
      <c r="M1467" s="7">
        <v>8.4600000000000009</v>
      </c>
    </row>
    <row r="1468" spans="1:13" x14ac:dyDescent="0.25">
      <c r="A1468" s="34" t="s">
        <v>27</v>
      </c>
      <c r="B1468" s="4" t="s">
        <v>258</v>
      </c>
      <c r="C1468" s="4" t="s">
        <v>258</v>
      </c>
      <c r="D1468" s="9" t="s">
        <v>259</v>
      </c>
      <c r="E1468" s="7">
        <v>2</v>
      </c>
      <c r="H1468" s="7">
        <v>4.1100000000000003</v>
      </c>
      <c r="I1468" s="7">
        <v>8.2200000000000006</v>
      </c>
      <c r="L1468" s="7">
        <v>4.1100000000000003</v>
      </c>
      <c r="M1468" s="7">
        <v>8.2200000000000006</v>
      </c>
    </row>
    <row r="1469" spans="1:13" x14ac:dyDescent="0.25">
      <c r="A1469" s="34" t="s">
        <v>27</v>
      </c>
      <c r="B1469" s="4" t="s">
        <v>415</v>
      </c>
      <c r="C1469" s="4" t="s">
        <v>415</v>
      </c>
      <c r="D1469" s="9" t="s">
        <v>416</v>
      </c>
      <c r="E1469" s="7">
        <v>30</v>
      </c>
      <c r="F1469" s="7">
        <v>0</v>
      </c>
      <c r="G1469" s="7">
        <v>0</v>
      </c>
      <c r="L1469" s="7">
        <v>3.87</v>
      </c>
      <c r="M1469" s="7">
        <f>Таблица3[[#This Row],[Цена изд]]*Таблица3[[#This Row],[к-во]]</f>
        <v>116.10000000000001</v>
      </c>
    </row>
    <row r="1470" spans="1:13" x14ac:dyDescent="0.25">
      <c r="A1470" s="34" t="s">
        <v>27</v>
      </c>
      <c r="B1470" s="4" t="s">
        <v>232</v>
      </c>
      <c r="C1470" s="4" t="s">
        <v>232</v>
      </c>
      <c r="D1470" s="9" t="s">
        <v>233</v>
      </c>
      <c r="E1470" s="7">
        <v>2</v>
      </c>
      <c r="H1470" s="7">
        <v>3.62</v>
      </c>
      <c r="I1470" s="7">
        <v>7.24</v>
      </c>
      <c r="L1470" s="7">
        <v>3.62</v>
      </c>
      <c r="M1470" s="7">
        <v>7.24</v>
      </c>
    </row>
    <row r="1471" spans="1:13" x14ac:dyDescent="0.25">
      <c r="A1471" s="34" t="s">
        <v>27</v>
      </c>
      <c r="B1471" s="4" t="s">
        <v>272</v>
      </c>
      <c r="C1471" s="4" t="s">
        <v>272</v>
      </c>
      <c r="D1471" s="9" t="s">
        <v>273</v>
      </c>
      <c r="E1471" s="7">
        <v>1</v>
      </c>
      <c r="H1471" s="7">
        <v>3.58</v>
      </c>
      <c r="I1471" s="7">
        <v>3.58</v>
      </c>
      <c r="L1471" s="7">
        <v>3.58</v>
      </c>
      <c r="M1471" s="7">
        <v>3.58</v>
      </c>
    </row>
    <row r="1472" spans="1:13" x14ac:dyDescent="0.25">
      <c r="A1472" s="34" t="s">
        <v>27</v>
      </c>
      <c r="B1472" s="4" t="s">
        <v>274</v>
      </c>
      <c r="C1472" s="4" t="s">
        <v>274</v>
      </c>
      <c r="D1472" s="9" t="s">
        <v>275</v>
      </c>
      <c r="E1472" s="7">
        <v>21</v>
      </c>
      <c r="H1472" s="7">
        <v>3.55</v>
      </c>
      <c r="I1472" s="7">
        <v>74.55</v>
      </c>
      <c r="L1472" s="7">
        <v>3.55</v>
      </c>
      <c r="M1472" s="7">
        <v>74.55</v>
      </c>
    </row>
    <row r="1473" spans="1:13" x14ac:dyDescent="0.25">
      <c r="A1473" s="34" t="s">
        <v>27</v>
      </c>
      <c r="B1473" s="4" t="s">
        <v>206</v>
      </c>
      <c r="C1473" s="4" t="s">
        <v>206</v>
      </c>
      <c r="D1473" s="9" t="s">
        <v>207</v>
      </c>
      <c r="E1473" s="7">
        <v>2</v>
      </c>
      <c r="H1473" s="7">
        <v>3.43</v>
      </c>
      <c r="I1473" s="7">
        <v>6.86</v>
      </c>
      <c r="L1473" s="7">
        <v>3.43</v>
      </c>
      <c r="M1473" s="7">
        <v>6.86</v>
      </c>
    </row>
    <row r="1474" spans="1:13" x14ac:dyDescent="0.25">
      <c r="A1474" s="34" t="s">
        <v>27</v>
      </c>
      <c r="B1474" s="4" t="s">
        <v>206</v>
      </c>
      <c r="C1474" s="4" t="s">
        <v>206</v>
      </c>
      <c r="D1474" s="9" t="s">
        <v>207</v>
      </c>
      <c r="E1474" s="7">
        <v>2</v>
      </c>
      <c r="H1474" s="7">
        <v>3.43</v>
      </c>
      <c r="I1474" s="7">
        <v>6.86</v>
      </c>
      <c r="L1474" s="7">
        <v>3.43</v>
      </c>
      <c r="M1474" s="7">
        <v>6.86</v>
      </c>
    </row>
    <row r="1475" spans="1:13" x14ac:dyDescent="0.25">
      <c r="A1475" s="34" t="s">
        <v>27</v>
      </c>
      <c r="B1475" s="4" t="s">
        <v>260</v>
      </c>
      <c r="C1475" s="4" t="s">
        <v>260</v>
      </c>
      <c r="D1475" s="9" t="s">
        <v>261</v>
      </c>
      <c r="E1475" s="7">
        <v>20</v>
      </c>
      <c r="H1475" s="7">
        <v>3.36</v>
      </c>
      <c r="I1475" s="7">
        <v>67.2</v>
      </c>
      <c r="L1475" s="7">
        <v>3.36</v>
      </c>
      <c r="M1475" s="7">
        <v>67.2</v>
      </c>
    </row>
    <row r="1476" spans="1:13" x14ac:dyDescent="0.25">
      <c r="A1476" s="34" t="s">
        <v>27</v>
      </c>
      <c r="B1476" s="4" t="s">
        <v>236</v>
      </c>
      <c r="C1476" s="4" t="s">
        <v>236</v>
      </c>
      <c r="D1476" s="9" t="s">
        <v>237</v>
      </c>
      <c r="E1476" s="7">
        <v>400</v>
      </c>
      <c r="H1476" s="7">
        <v>3.07</v>
      </c>
      <c r="I1476" s="7">
        <v>1228</v>
      </c>
      <c r="L1476" s="7">
        <v>3.07</v>
      </c>
      <c r="M1476" s="7">
        <v>1228</v>
      </c>
    </row>
    <row r="1477" spans="1:13" x14ac:dyDescent="0.25">
      <c r="A1477" s="34" t="s">
        <v>27</v>
      </c>
      <c r="B1477" s="4" t="s">
        <v>252</v>
      </c>
      <c r="C1477" s="4" t="s">
        <v>252</v>
      </c>
      <c r="D1477" s="9" t="s">
        <v>253</v>
      </c>
      <c r="E1477" s="7">
        <v>40</v>
      </c>
      <c r="H1477" s="7">
        <v>2.99</v>
      </c>
      <c r="I1477" s="7">
        <v>119.6</v>
      </c>
      <c r="L1477" s="7">
        <v>2.99</v>
      </c>
      <c r="M1477" s="7">
        <v>119.6</v>
      </c>
    </row>
    <row r="1478" spans="1:13" x14ac:dyDescent="0.25">
      <c r="A1478" s="34" t="s">
        <v>27</v>
      </c>
      <c r="B1478" s="4" t="s">
        <v>417</v>
      </c>
      <c r="C1478" s="4" t="s">
        <v>417</v>
      </c>
      <c r="D1478" s="9" t="s">
        <v>418</v>
      </c>
      <c r="E1478" s="7">
        <v>-400</v>
      </c>
      <c r="H1478" s="7">
        <v>2.74</v>
      </c>
      <c r="I1478" s="7">
        <v>-1096</v>
      </c>
      <c r="L1478" s="7">
        <v>2.74</v>
      </c>
      <c r="M1478" s="7">
        <v>-1096</v>
      </c>
    </row>
    <row r="1479" spans="1:13" x14ac:dyDescent="0.25">
      <c r="A1479" s="34" t="s">
        <v>27</v>
      </c>
      <c r="B1479" s="4" t="s">
        <v>413</v>
      </c>
      <c r="C1479" s="4" t="s">
        <v>413</v>
      </c>
      <c r="D1479" s="9" t="s">
        <v>414</v>
      </c>
      <c r="E1479" s="7">
        <v>10</v>
      </c>
      <c r="F1479" s="7">
        <v>0</v>
      </c>
      <c r="G1479" s="7">
        <v>0</v>
      </c>
      <c r="L1479" s="7">
        <v>2.44</v>
      </c>
      <c r="M1479" s="7">
        <f>Таблица3[[#This Row],[Цена изд]]*Таблица3[[#This Row],[к-во]]</f>
        <v>24.4</v>
      </c>
    </row>
    <row r="1480" spans="1:13" x14ac:dyDescent="0.25">
      <c r="A1480" s="34" t="s">
        <v>27</v>
      </c>
      <c r="B1480" s="4" t="s">
        <v>234</v>
      </c>
      <c r="C1480" s="4" t="s">
        <v>234</v>
      </c>
      <c r="D1480" s="9" t="s">
        <v>235</v>
      </c>
      <c r="E1480" s="7">
        <v>2</v>
      </c>
      <c r="H1480" s="7">
        <v>1.56</v>
      </c>
      <c r="I1480" s="7">
        <v>3.12</v>
      </c>
      <c r="L1480" s="7">
        <v>1.56</v>
      </c>
      <c r="M1480" s="7">
        <v>3.12</v>
      </c>
    </row>
    <row r="1481" spans="1:13" x14ac:dyDescent="0.25">
      <c r="A1481" s="34" t="s">
        <v>27</v>
      </c>
      <c r="B1481" s="4" t="s">
        <v>419</v>
      </c>
      <c r="C1481" s="4" t="s">
        <v>419</v>
      </c>
      <c r="D1481" s="9" t="s">
        <v>420</v>
      </c>
      <c r="E1481" s="7">
        <v>2</v>
      </c>
      <c r="H1481" s="7">
        <v>1.17</v>
      </c>
      <c r="I1481" s="7">
        <v>2.34</v>
      </c>
      <c r="L1481" s="7">
        <v>1.17</v>
      </c>
      <c r="M1481" s="7">
        <v>2.34</v>
      </c>
    </row>
    <row r="1482" spans="1:13" x14ac:dyDescent="0.25">
      <c r="A1482" s="34" t="s">
        <v>27</v>
      </c>
      <c r="B1482" s="4" t="s">
        <v>119</v>
      </c>
      <c r="C1482" s="4" t="s">
        <v>119</v>
      </c>
      <c r="D1482" s="9" t="s">
        <v>120</v>
      </c>
      <c r="E1482" s="7">
        <v>2</v>
      </c>
      <c r="H1482" s="7">
        <v>1.07</v>
      </c>
      <c r="I1482" s="7">
        <v>2.14</v>
      </c>
      <c r="L1482" s="7">
        <v>1.07</v>
      </c>
      <c r="M1482" s="7">
        <v>2.14</v>
      </c>
    </row>
    <row r="1483" spans="1:13" x14ac:dyDescent="0.25">
      <c r="A1483" s="34" t="s">
        <v>27</v>
      </c>
      <c r="B1483" s="4" t="s">
        <v>238</v>
      </c>
      <c r="C1483" s="4" t="s">
        <v>238</v>
      </c>
      <c r="D1483" s="9" t="s">
        <v>239</v>
      </c>
      <c r="E1483" s="7">
        <v>8</v>
      </c>
      <c r="H1483" s="7">
        <v>1.05</v>
      </c>
      <c r="I1483" s="7">
        <v>8.4</v>
      </c>
      <c r="L1483" s="7">
        <v>1.05</v>
      </c>
      <c r="M1483" s="7">
        <v>8.4</v>
      </c>
    </row>
    <row r="1484" spans="1:13" x14ac:dyDescent="0.25">
      <c r="A1484" s="34" t="s">
        <v>27</v>
      </c>
      <c r="B1484" s="4" t="s">
        <v>254</v>
      </c>
      <c r="C1484" s="4" t="s">
        <v>254</v>
      </c>
      <c r="D1484" s="9" t="s">
        <v>255</v>
      </c>
      <c r="E1484" s="7">
        <v>15</v>
      </c>
      <c r="H1484" s="7">
        <v>0.83</v>
      </c>
      <c r="I1484" s="7">
        <v>12.45</v>
      </c>
      <c r="L1484" s="7">
        <v>0.83</v>
      </c>
      <c r="M1484" s="7">
        <v>12.45</v>
      </c>
    </row>
    <row r="1485" spans="1:13" x14ac:dyDescent="0.25">
      <c r="A1485" s="34" t="s">
        <v>27</v>
      </c>
      <c r="B1485" s="4" t="s">
        <v>250</v>
      </c>
      <c r="C1485" s="4" t="s">
        <v>250</v>
      </c>
      <c r="D1485" s="9" t="s">
        <v>251</v>
      </c>
      <c r="E1485" s="7">
        <v>8</v>
      </c>
      <c r="H1485" s="7">
        <v>0.78</v>
      </c>
      <c r="I1485" s="7">
        <v>6.24</v>
      </c>
      <c r="L1485" s="7">
        <v>0.78</v>
      </c>
      <c r="M1485" s="7">
        <v>6.24</v>
      </c>
    </row>
    <row r="1486" spans="1:13" x14ac:dyDescent="0.25">
      <c r="A1486" s="34" t="s">
        <v>27</v>
      </c>
      <c r="B1486" s="4" t="s">
        <v>399</v>
      </c>
      <c r="C1486" s="4" t="s">
        <v>399</v>
      </c>
      <c r="D1486" s="9" t="s">
        <v>400</v>
      </c>
      <c r="E1486" s="7">
        <v>17</v>
      </c>
      <c r="H1486" s="7">
        <v>0.72</v>
      </c>
      <c r="I1486" s="7">
        <v>12.24</v>
      </c>
      <c r="L1486" s="7">
        <v>0.72</v>
      </c>
      <c r="M1486" s="7">
        <v>12.24</v>
      </c>
    </row>
    <row r="1487" spans="1:13" x14ac:dyDescent="0.25">
      <c r="A1487" s="34" t="s">
        <v>27</v>
      </c>
      <c r="B1487" s="4" t="s">
        <v>421</v>
      </c>
      <c r="C1487" s="4" t="s">
        <v>421</v>
      </c>
      <c r="D1487" s="9" t="s">
        <v>422</v>
      </c>
      <c r="E1487" s="7">
        <v>50</v>
      </c>
      <c r="F1487" s="7">
        <v>0.7</v>
      </c>
      <c r="G1487" s="7">
        <v>35</v>
      </c>
      <c r="L1487" s="7">
        <v>0.7</v>
      </c>
      <c r="M1487" s="7">
        <v>35</v>
      </c>
    </row>
    <row r="1488" spans="1:13" x14ac:dyDescent="0.25">
      <c r="A1488" s="34" t="s">
        <v>27</v>
      </c>
      <c r="B1488" s="4" t="s">
        <v>423</v>
      </c>
      <c r="C1488" s="4" t="s">
        <v>423</v>
      </c>
      <c r="D1488" s="9" t="s">
        <v>424</v>
      </c>
      <c r="E1488" s="7">
        <v>20</v>
      </c>
      <c r="F1488" s="7">
        <v>0.39</v>
      </c>
      <c r="G1488" s="7">
        <v>7.8</v>
      </c>
      <c r="L1488" s="7">
        <v>0.39</v>
      </c>
      <c r="M1488" s="7">
        <v>7.8</v>
      </c>
    </row>
    <row r="1489" spans="1:13" x14ac:dyDescent="0.25">
      <c r="A1489" s="34" t="s">
        <v>27</v>
      </c>
      <c r="B1489" s="4" t="s">
        <v>248</v>
      </c>
      <c r="C1489" s="4" t="s">
        <v>248</v>
      </c>
      <c r="D1489" s="9" t="s">
        <v>249</v>
      </c>
      <c r="E1489" s="7">
        <v>28</v>
      </c>
      <c r="H1489" s="7">
        <v>0.37</v>
      </c>
      <c r="I1489" s="7">
        <v>10.36</v>
      </c>
      <c r="L1489" s="7">
        <v>0.37</v>
      </c>
      <c r="M1489" s="7">
        <v>10.36</v>
      </c>
    </row>
    <row r="1490" spans="1:13" x14ac:dyDescent="0.25">
      <c r="A1490" s="34" t="s">
        <v>27</v>
      </c>
      <c r="B1490" s="4" t="s">
        <v>244</v>
      </c>
      <c r="C1490" s="4" t="s">
        <v>244</v>
      </c>
      <c r="D1490" s="9" t="s">
        <v>245</v>
      </c>
      <c r="E1490" s="7">
        <v>2220</v>
      </c>
      <c r="H1490" s="7">
        <v>0.36</v>
      </c>
      <c r="I1490" s="7">
        <v>799.2</v>
      </c>
      <c r="L1490" s="7">
        <v>0.36</v>
      </c>
      <c r="M1490" s="7">
        <v>799.2</v>
      </c>
    </row>
    <row r="1491" spans="1:13" x14ac:dyDescent="0.25">
      <c r="A1491" s="34" t="s">
        <v>27</v>
      </c>
      <c r="B1491" s="4" t="s">
        <v>244</v>
      </c>
      <c r="C1491" s="4" t="s">
        <v>244</v>
      </c>
      <c r="D1491" s="9" t="s">
        <v>245</v>
      </c>
      <c r="E1491" s="7">
        <v>960</v>
      </c>
      <c r="H1491" s="7">
        <v>0.36</v>
      </c>
      <c r="I1491" s="7">
        <v>345.6</v>
      </c>
      <c r="L1491" s="7">
        <v>0.36</v>
      </c>
      <c r="M1491" s="7">
        <v>345.6</v>
      </c>
    </row>
    <row r="1492" spans="1:13" x14ac:dyDescent="0.25">
      <c r="A1492" s="34" t="s">
        <v>27</v>
      </c>
      <c r="B1492" s="4" t="s">
        <v>246</v>
      </c>
      <c r="C1492" s="4" t="s">
        <v>246</v>
      </c>
      <c r="D1492" s="9" t="s">
        <v>247</v>
      </c>
      <c r="E1492" s="7">
        <v>32</v>
      </c>
      <c r="H1492" s="7">
        <v>0.21</v>
      </c>
      <c r="I1492" s="7">
        <v>6.72</v>
      </c>
      <c r="L1492" s="7">
        <v>0.21</v>
      </c>
      <c r="M1492" s="7">
        <v>6.72</v>
      </c>
    </row>
    <row r="1493" spans="1:13" x14ac:dyDescent="0.25">
      <c r="A1493" s="34" t="s">
        <v>70</v>
      </c>
      <c r="B1493" s="34" t="s">
        <v>144</v>
      </c>
      <c r="C1493" s="34" t="s">
        <v>145</v>
      </c>
      <c r="D1493" s="35" t="s">
        <v>146</v>
      </c>
      <c r="E1493" s="7">
        <v>2</v>
      </c>
      <c r="F1493" s="7">
        <v>1286.577327058</v>
      </c>
      <c r="G1493" s="7">
        <v>2573.1546541160001</v>
      </c>
      <c r="H1493" s="7">
        <v>5262.7122900000004</v>
      </c>
      <c r="I1493" s="7">
        <v>10525.424580000001</v>
      </c>
      <c r="J1493" s="7">
        <v>26.48</v>
      </c>
      <c r="K1493" s="7">
        <v>52.96</v>
      </c>
      <c r="L1493" s="7">
        <v>6575.7696170580002</v>
      </c>
      <c r="M1493" s="7">
        <v>13151.539234116</v>
      </c>
    </row>
    <row r="1494" spans="1:13" x14ac:dyDescent="0.25">
      <c r="A1494" s="34" t="s">
        <v>70</v>
      </c>
      <c r="B1494" s="34" t="s">
        <v>1069</v>
      </c>
      <c r="C1494" s="34" t="s">
        <v>1070</v>
      </c>
      <c r="D1494" s="35" t="s">
        <v>103</v>
      </c>
      <c r="E1494" s="7">
        <v>2</v>
      </c>
      <c r="F1494" s="7">
        <v>31.849226004999998</v>
      </c>
      <c r="G1494" s="7">
        <v>63.698452009999997</v>
      </c>
      <c r="H1494" s="7">
        <v>4318.0012500000003</v>
      </c>
      <c r="I1494" s="7">
        <v>8636.0025000000005</v>
      </c>
      <c r="J1494" s="7">
        <v>0.73</v>
      </c>
      <c r="K1494" s="7">
        <v>1.46</v>
      </c>
      <c r="L1494" s="7">
        <v>4350.5804760049996</v>
      </c>
      <c r="M1494" s="7">
        <v>8701.1609520099901</v>
      </c>
    </row>
    <row r="1495" spans="1:13" x14ac:dyDescent="0.25">
      <c r="A1495" s="34" t="s">
        <v>70</v>
      </c>
      <c r="B1495" s="34" t="s">
        <v>466</v>
      </c>
      <c r="C1495" s="34" t="s">
        <v>466</v>
      </c>
      <c r="D1495" s="35" t="s">
        <v>467</v>
      </c>
      <c r="E1495" s="7">
        <v>-2</v>
      </c>
      <c r="H1495" s="7">
        <v>1048.32</v>
      </c>
      <c r="I1495" s="7">
        <v>-2096.64</v>
      </c>
      <c r="L1495" s="7">
        <v>1048.32</v>
      </c>
      <c r="M1495" s="7">
        <v>-2096.64</v>
      </c>
    </row>
    <row r="1496" spans="1:13" x14ac:dyDescent="0.25">
      <c r="A1496" s="34" t="s">
        <v>70</v>
      </c>
      <c r="B1496" s="34" t="s">
        <v>379</v>
      </c>
      <c r="C1496" s="34" t="s">
        <v>379</v>
      </c>
      <c r="D1496" s="35" t="s">
        <v>380</v>
      </c>
      <c r="E1496" s="7">
        <v>2</v>
      </c>
      <c r="H1496" s="7">
        <v>644.54999999999995</v>
      </c>
      <c r="I1496" s="7">
        <v>1289.0999999999999</v>
      </c>
      <c r="L1496" s="7">
        <v>644.54999999999995</v>
      </c>
      <c r="M1496" s="7">
        <v>1289.0999999999999</v>
      </c>
    </row>
    <row r="1497" spans="1:13" x14ac:dyDescent="0.25">
      <c r="A1497" s="34" t="s">
        <v>70</v>
      </c>
      <c r="B1497" s="34" t="s">
        <v>635</v>
      </c>
      <c r="C1497" s="34" t="s">
        <v>635</v>
      </c>
      <c r="D1497" s="35" t="s">
        <v>636</v>
      </c>
      <c r="E1497" s="7">
        <v>2</v>
      </c>
      <c r="H1497" s="7">
        <v>384</v>
      </c>
      <c r="I1497" s="7">
        <v>768</v>
      </c>
      <c r="L1497" s="7">
        <v>384</v>
      </c>
      <c r="M1497" s="7">
        <v>768</v>
      </c>
    </row>
    <row r="1498" spans="1:13" x14ac:dyDescent="0.25">
      <c r="A1498" s="34" t="s">
        <v>70</v>
      </c>
      <c r="B1498" s="34" t="s">
        <v>126</v>
      </c>
      <c r="C1498" s="34" t="s">
        <v>126</v>
      </c>
      <c r="D1498" s="35" t="s">
        <v>127</v>
      </c>
      <c r="E1498" s="7">
        <v>-2</v>
      </c>
      <c r="H1498" s="7">
        <v>298.27999999999997</v>
      </c>
      <c r="I1498" s="7">
        <v>-596.55999999999995</v>
      </c>
      <c r="L1498" s="7">
        <v>298.27999999999997</v>
      </c>
      <c r="M1498" s="7">
        <v>-596.55999999999995</v>
      </c>
    </row>
    <row r="1499" spans="1:13" x14ac:dyDescent="0.25">
      <c r="A1499" s="34" t="s">
        <v>70</v>
      </c>
      <c r="B1499" s="34" t="s">
        <v>1071</v>
      </c>
      <c r="C1499" s="34" t="s">
        <v>1071</v>
      </c>
      <c r="D1499" s="35" t="s">
        <v>1072</v>
      </c>
      <c r="E1499" s="7">
        <v>2</v>
      </c>
      <c r="H1499" s="7">
        <v>254.84</v>
      </c>
      <c r="I1499" s="7">
        <v>509.68</v>
      </c>
      <c r="L1499" s="7">
        <v>254.84</v>
      </c>
      <c r="M1499" s="7">
        <v>509.68</v>
      </c>
    </row>
    <row r="1500" spans="1:13" x14ac:dyDescent="0.25">
      <c r="A1500" s="34" t="s">
        <v>70</v>
      </c>
      <c r="B1500" s="34" t="s">
        <v>1073</v>
      </c>
      <c r="C1500" s="34" t="s">
        <v>1074</v>
      </c>
      <c r="D1500" s="35" t="s">
        <v>698</v>
      </c>
      <c r="E1500" s="7">
        <v>2</v>
      </c>
      <c r="F1500" s="7">
        <v>102.285455629</v>
      </c>
      <c r="G1500" s="7">
        <v>204.570911258</v>
      </c>
      <c r="H1500" s="7">
        <v>21.34</v>
      </c>
      <c r="I1500" s="7">
        <v>42.68</v>
      </c>
      <c r="J1500" s="7">
        <v>2.8226800000000001</v>
      </c>
      <c r="K1500" s="7">
        <v>5.6453600000000002</v>
      </c>
      <c r="L1500" s="7">
        <v>126.44813562900001</v>
      </c>
      <c r="M1500" s="7">
        <v>252.89627125800001</v>
      </c>
    </row>
    <row r="1501" spans="1:13" x14ac:dyDescent="0.25">
      <c r="A1501" s="34" t="s">
        <v>70</v>
      </c>
      <c r="B1501" s="34" t="s">
        <v>167</v>
      </c>
      <c r="C1501" s="34" t="s">
        <v>168</v>
      </c>
      <c r="D1501" s="35" t="s">
        <v>113</v>
      </c>
      <c r="E1501" s="7">
        <v>2</v>
      </c>
      <c r="F1501" s="7">
        <v>68.647025487999997</v>
      </c>
      <c r="G1501" s="7">
        <v>137.29405097599999</v>
      </c>
      <c r="H1501" s="7">
        <v>2.72</v>
      </c>
      <c r="I1501" s="7">
        <v>5.44</v>
      </c>
      <c r="L1501" s="7">
        <v>71.367025487999996</v>
      </c>
      <c r="M1501" s="7">
        <v>142.73405097599999</v>
      </c>
    </row>
    <row r="1502" spans="1:13" x14ac:dyDescent="0.25">
      <c r="A1502" s="34" t="s">
        <v>70</v>
      </c>
      <c r="B1502" s="34" t="s">
        <v>169</v>
      </c>
      <c r="C1502" s="34" t="s">
        <v>170</v>
      </c>
      <c r="D1502" s="35" t="s">
        <v>171</v>
      </c>
      <c r="E1502" s="7">
        <v>2</v>
      </c>
      <c r="F1502" s="7">
        <v>42.274009198000002</v>
      </c>
      <c r="G1502" s="7">
        <v>84.548018396000003</v>
      </c>
      <c r="J1502" s="7">
        <v>0.02</v>
      </c>
      <c r="K1502" s="7">
        <v>0.04</v>
      </c>
      <c r="L1502" s="7">
        <v>42.294009197999998</v>
      </c>
      <c r="M1502" s="7">
        <v>84.588018395999995</v>
      </c>
    </row>
    <row r="1503" spans="1:13" x14ac:dyDescent="0.25">
      <c r="A1503" s="34" t="s">
        <v>70</v>
      </c>
      <c r="B1503" s="34" t="s">
        <v>296</v>
      </c>
      <c r="C1503" s="34" t="s">
        <v>296</v>
      </c>
      <c r="D1503" s="35" t="s">
        <v>297</v>
      </c>
      <c r="E1503" s="7">
        <v>6</v>
      </c>
      <c r="H1503" s="7">
        <v>25.77</v>
      </c>
      <c r="I1503" s="7">
        <v>154.62</v>
      </c>
      <c r="L1503" s="7">
        <v>25.77</v>
      </c>
      <c r="M1503" s="7">
        <v>154.62</v>
      </c>
    </row>
    <row r="1504" spans="1:13" x14ac:dyDescent="0.25">
      <c r="A1504" s="34" t="s">
        <v>70</v>
      </c>
      <c r="B1504" s="34" t="s">
        <v>832</v>
      </c>
      <c r="C1504" s="34" t="s">
        <v>832</v>
      </c>
      <c r="D1504" s="35" t="s">
        <v>833</v>
      </c>
      <c r="E1504" s="7">
        <v>2</v>
      </c>
      <c r="H1504" s="7">
        <v>23.35</v>
      </c>
      <c r="I1504" s="7">
        <v>46.7</v>
      </c>
      <c r="L1504" s="7">
        <v>23.35</v>
      </c>
      <c r="M1504" s="7">
        <v>46.7</v>
      </c>
    </row>
    <row r="1505" spans="1:13" x14ac:dyDescent="0.25">
      <c r="A1505" s="34" t="s">
        <v>70</v>
      </c>
      <c r="B1505" s="34" t="s">
        <v>783</v>
      </c>
      <c r="C1505" s="34" t="s">
        <v>784</v>
      </c>
      <c r="D1505" s="35" t="s">
        <v>160</v>
      </c>
      <c r="E1505" s="7">
        <v>2</v>
      </c>
      <c r="F1505" s="7">
        <v>13.255757378</v>
      </c>
      <c r="G1505" s="7">
        <v>26.511514756</v>
      </c>
      <c r="H1505" s="7">
        <v>1.2825</v>
      </c>
      <c r="I1505" s="7">
        <v>2.5649999999999999</v>
      </c>
      <c r="J1505" s="7">
        <v>0.22</v>
      </c>
      <c r="K1505" s="7">
        <v>0.44</v>
      </c>
      <c r="L1505" s="7">
        <v>14.758257378</v>
      </c>
      <c r="M1505" s="7">
        <v>29.516514755999999</v>
      </c>
    </row>
    <row r="1506" spans="1:13" x14ac:dyDescent="0.25">
      <c r="A1506" s="34" t="s">
        <v>70</v>
      </c>
      <c r="B1506" s="34" t="s">
        <v>781</v>
      </c>
      <c r="C1506" s="34" t="s">
        <v>781</v>
      </c>
      <c r="D1506" s="35" t="s">
        <v>782</v>
      </c>
      <c r="E1506" s="7">
        <v>-4</v>
      </c>
      <c r="H1506" s="7">
        <v>11.13</v>
      </c>
      <c r="I1506" s="7">
        <v>-44.52</v>
      </c>
      <c r="L1506" s="7">
        <v>11.13</v>
      </c>
      <c r="M1506" s="7">
        <v>-44.52</v>
      </c>
    </row>
    <row r="1507" spans="1:13" x14ac:dyDescent="0.25">
      <c r="A1507" s="34" t="s">
        <v>70</v>
      </c>
      <c r="B1507" s="34" t="s">
        <v>282</v>
      </c>
      <c r="C1507" s="34" t="s">
        <v>283</v>
      </c>
      <c r="D1507" s="35" t="s">
        <v>284</v>
      </c>
      <c r="E1507" s="7">
        <v>2</v>
      </c>
      <c r="F1507" s="7">
        <v>2.356421766</v>
      </c>
      <c r="G1507" s="7">
        <v>4.7128435319999999</v>
      </c>
      <c r="J1507" s="7">
        <v>2.3199999999999998</v>
      </c>
      <c r="K1507" s="7">
        <v>4.6399999999999997</v>
      </c>
      <c r="L1507" s="7">
        <v>4.6764217659999998</v>
      </c>
      <c r="M1507" s="7">
        <v>9.3528435319999996</v>
      </c>
    </row>
    <row r="1508" spans="1:13" x14ac:dyDescent="0.25">
      <c r="A1508" s="34" t="s">
        <v>70</v>
      </c>
      <c r="B1508" s="34" t="s">
        <v>1075</v>
      </c>
      <c r="C1508" s="34" t="s">
        <v>1075</v>
      </c>
      <c r="D1508" s="35" t="s">
        <v>1076</v>
      </c>
      <c r="E1508" s="7">
        <v>2</v>
      </c>
      <c r="H1508" s="7">
        <v>0.89</v>
      </c>
      <c r="I1508" s="7">
        <v>1.78</v>
      </c>
      <c r="L1508" s="7">
        <v>0.89</v>
      </c>
      <c r="M1508" s="7">
        <v>1.78</v>
      </c>
    </row>
    <row r="1509" spans="1:13" x14ac:dyDescent="0.25">
      <c r="A1509" s="34" t="s">
        <v>70</v>
      </c>
      <c r="B1509" s="34" t="s">
        <v>421</v>
      </c>
      <c r="C1509" s="34" t="s">
        <v>421</v>
      </c>
      <c r="D1509" s="35" t="s">
        <v>422</v>
      </c>
      <c r="E1509" s="7">
        <v>100</v>
      </c>
      <c r="F1509" s="7">
        <v>0.36</v>
      </c>
      <c r="G1509" s="7">
        <v>36</v>
      </c>
      <c r="L1509" s="7">
        <v>0.36</v>
      </c>
      <c r="M1509" s="7">
        <v>36</v>
      </c>
    </row>
    <row r="1510" spans="1:13" x14ac:dyDescent="0.25">
      <c r="A1510" s="34" t="s">
        <v>70</v>
      </c>
      <c r="B1510" s="34" t="s">
        <v>423</v>
      </c>
      <c r="C1510" s="34" t="s">
        <v>423</v>
      </c>
      <c r="D1510" s="35" t="s">
        <v>424</v>
      </c>
      <c r="E1510" s="7">
        <v>100</v>
      </c>
      <c r="F1510" s="7">
        <v>0.22</v>
      </c>
      <c r="G1510" s="7">
        <v>22</v>
      </c>
      <c r="L1510" s="7">
        <v>0.22</v>
      </c>
      <c r="M1510" s="7">
        <v>22</v>
      </c>
    </row>
    <row r="1511" spans="1:13" x14ac:dyDescent="0.25">
      <c r="A1511" s="34" t="s">
        <v>72</v>
      </c>
      <c r="B1511" s="34" t="s">
        <v>191</v>
      </c>
      <c r="C1511" s="34" t="s">
        <v>191</v>
      </c>
      <c r="D1511" s="35" t="s">
        <v>927</v>
      </c>
      <c r="E1511" s="7">
        <v>6</v>
      </c>
      <c r="J1511" s="7">
        <v>2600</v>
      </c>
      <c r="K1511" s="7">
        <v>15600</v>
      </c>
      <c r="L1511" s="7">
        <v>2600</v>
      </c>
      <c r="M1511" s="7">
        <v>15600</v>
      </c>
    </row>
    <row r="1512" spans="1:13" x14ac:dyDescent="0.25">
      <c r="A1512" s="34" t="s">
        <v>72</v>
      </c>
      <c r="B1512" s="34" t="s">
        <v>1031</v>
      </c>
      <c r="C1512" s="34" t="s">
        <v>1031</v>
      </c>
      <c r="D1512" s="35" t="s">
        <v>1032</v>
      </c>
      <c r="E1512" s="7">
        <v>2</v>
      </c>
      <c r="H1512" s="7">
        <v>1785.26</v>
      </c>
      <c r="I1512" s="7">
        <v>3570.52</v>
      </c>
      <c r="L1512" s="7">
        <v>1785.26</v>
      </c>
      <c r="M1512" s="7">
        <v>3570.52</v>
      </c>
    </row>
    <row r="1513" spans="1:13" x14ac:dyDescent="0.25">
      <c r="A1513" s="34" t="s">
        <v>72</v>
      </c>
      <c r="B1513" s="34" t="s">
        <v>947</v>
      </c>
      <c r="C1513" s="34" t="s">
        <v>947</v>
      </c>
      <c r="D1513" s="35" t="s">
        <v>948</v>
      </c>
      <c r="E1513" s="7">
        <v>6</v>
      </c>
      <c r="H1513" s="7">
        <v>1756.1</v>
      </c>
      <c r="I1513" s="7">
        <v>10536.6</v>
      </c>
      <c r="L1513" s="7">
        <v>1756.1</v>
      </c>
      <c r="M1513" s="7">
        <v>10536.6</v>
      </c>
    </row>
    <row r="1514" spans="1:13" x14ac:dyDescent="0.25">
      <c r="A1514" s="34" t="s">
        <v>72</v>
      </c>
      <c r="B1514" s="34" t="s">
        <v>943</v>
      </c>
      <c r="C1514" s="34" t="s">
        <v>943</v>
      </c>
      <c r="D1514" s="35" t="s">
        <v>944</v>
      </c>
      <c r="E1514" s="7">
        <v>2</v>
      </c>
      <c r="H1514" s="7">
        <v>1678.8</v>
      </c>
      <c r="I1514" s="7">
        <v>3357.6</v>
      </c>
      <c r="L1514" s="7">
        <v>1678.8</v>
      </c>
      <c r="M1514" s="7">
        <v>3357.6</v>
      </c>
    </row>
    <row r="1515" spans="1:13" x14ac:dyDescent="0.25">
      <c r="A1515" s="34" t="s">
        <v>72</v>
      </c>
      <c r="B1515" s="34" t="s">
        <v>1035</v>
      </c>
      <c r="C1515" s="34" t="s">
        <v>1035</v>
      </c>
      <c r="D1515" s="35" t="s">
        <v>1036</v>
      </c>
      <c r="E1515" s="7">
        <v>1</v>
      </c>
      <c r="F1515" s="7">
        <v>68.440647397000006</v>
      </c>
      <c r="G1515" s="7">
        <v>68.440647397000006</v>
      </c>
      <c r="H1515" s="7">
        <v>1608.99065</v>
      </c>
      <c r="I1515" s="7">
        <v>1608.99065</v>
      </c>
      <c r="J1515" s="7">
        <v>0.36</v>
      </c>
      <c r="K1515" s="7">
        <v>0.36</v>
      </c>
      <c r="L1515" s="7">
        <v>1677.7912973970001</v>
      </c>
      <c r="M1515" s="7">
        <v>1677.7912973970001</v>
      </c>
    </row>
    <row r="1516" spans="1:13" x14ac:dyDescent="0.25">
      <c r="A1516" s="34" t="s">
        <v>72</v>
      </c>
      <c r="B1516" s="34" t="s">
        <v>466</v>
      </c>
      <c r="C1516" s="34" t="s">
        <v>466</v>
      </c>
      <c r="D1516" s="35" t="s">
        <v>467</v>
      </c>
      <c r="E1516" s="7">
        <v>2</v>
      </c>
      <c r="H1516" s="7">
        <v>1048.32</v>
      </c>
      <c r="I1516" s="7">
        <v>2096.64</v>
      </c>
      <c r="L1516" s="7">
        <v>1048.32</v>
      </c>
      <c r="M1516" s="7">
        <v>2096.64</v>
      </c>
    </row>
    <row r="1517" spans="1:13" x14ac:dyDescent="0.25">
      <c r="A1517" s="34" t="s">
        <v>72</v>
      </c>
      <c r="B1517" s="34" t="s">
        <v>144</v>
      </c>
      <c r="C1517" s="34" t="s">
        <v>145</v>
      </c>
      <c r="D1517" s="35" t="s">
        <v>146</v>
      </c>
      <c r="E1517" s="7">
        <v>6</v>
      </c>
      <c r="F1517" s="7">
        <v>904.30783426200003</v>
      </c>
      <c r="G1517" s="7">
        <v>5425.8470055719999</v>
      </c>
      <c r="H1517" s="7">
        <v>97.19914</v>
      </c>
      <c r="I1517" s="7">
        <v>583.19484</v>
      </c>
      <c r="J1517" s="7">
        <v>25.98</v>
      </c>
      <c r="K1517" s="7">
        <v>155.88</v>
      </c>
      <c r="L1517" s="7">
        <v>1027.4869742620001</v>
      </c>
      <c r="M1517" s="7">
        <v>6164.9218455720002</v>
      </c>
    </row>
    <row r="1518" spans="1:13" x14ac:dyDescent="0.25">
      <c r="A1518" s="34" t="s">
        <v>72</v>
      </c>
      <c r="B1518" s="34" t="s">
        <v>141</v>
      </c>
      <c r="C1518" s="34" t="s">
        <v>142</v>
      </c>
      <c r="D1518" s="35" t="s">
        <v>143</v>
      </c>
      <c r="E1518" s="7">
        <v>3</v>
      </c>
      <c r="F1518" s="7">
        <v>813.27654186300003</v>
      </c>
      <c r="G1518" s="7">
        <v>2439.829625589</v>
      </c>
      <c r="H1518" s="7">
        <v>123.21183000000001</v>
      </c>
      <c r="I1518" s="7">
        <v>369.63549</v>
      </c>
      <c r="J1518" s="7">
        <v>12.99</v>
      </c>
      <c r="K1518" s="7">
        <v>38.97</v>
      </c>
      <c r="L1518" s="7">
        <v>949.47837186300001</v>
      </c>
      <c r="M1518" s="7">
        <v>2848.4351155889999</v>
      </c>
    </row>
    <row r="1519" spans="1:13" x14ac:dyDescent="0.25">
      <c r="A1519" s="34" t="s">
        <v>72</v>
      </c>
      <c r="B1519" s="34" t="s">
        <v>191</v>
      </c>
      <c r="C1519" s="34" t="s">
        <v>191</v>
      </c>
      <c r="D1519" s="35" t="s">
        <v>924</v>
      </c>
      <c r="E1519" s="7">
        <v>6</v>
      </c>
      <c r="J1519" s="7">
        <v>850</v>
      </c>
      <c r="K1519" s="7">
        <v>5100</v>
      </c>
      <c r="L1519" s="7">
        <v>850</v>
      </c>
      <c r="M1519" s="7">
        <v>5100</v>
      </c>
    </row>
    <row r="1520" spans="1:13" x14ac:dyDescent="0.25">
      <c r="A1520" s="34" t="s">
        <v>72</v>
      </c>
      <c r="B1520" s="34" t="s">
        <v>1029</v>
      </c>
      <c r="C1520" s="34" t="s">
        <v>1029</v>
      </c>
      <c r="D1520" s="35" t="s">
        <v>1030</v>
      </c>
      <c r="E1520" s="7">
        <v>9</v>
      </c>
      <c r="H1520" s="7">
        <v>676.41</v>
      </c>
      <c r="I1520" s="7">
        <v>6087.69</v>
      </c>
      <c r="L1520" s="7">
        <v>676.41</v>
      </c>
      <c r="M1520" s="7">
        <v>6087.69</v>
      </c>
    </row>
    <row r="1521" spans="1:13" x14ac:dyDescent="0.25">
      <c r="A1521" s="34" t="s">
        <v>72</v>
      </c>
      <c r="B1521" s="34" t="s">
        <v>1037</v>
      </c>
      <c r="C1521" s="34" t="s">
        <v>1038</v>
      </c>
      <c r="D1521" s="35" t="s">
        <v>966</v>
      </c>
      <c r="E1521" s="7">
        <v>2</v>
      </c>
      <c r="F1521" s="7">
        <v>194.43094564500001</v>
      </c>
      <c r="G1521" s="7">
        <v>388.86189129000002</v>
      </c>
      <c r="H1521" s="7">
        <v>197.25718000000001</v>
      </c>
      <c r="I1521" s="7">
        <v>394.51436000000001</v>
      </c>
      <c r="J1521" s="7">
        <v>0.3</v>
      </c>
      <c r="K1521" s="7">
        <v>0.6</v>
      </c>
      <c r="L1521" s="7">
        <v>391.98812564500003</v>
      </c>
      <c r="M1521" s="7">
        <v>783.97625129000005</v>
      </c>
    </row>
    <row r="1522" spans="1:13" x14ac:dyDescent="0.25">
      <c r="A1522" s="34" t="s">
        <v>72</v>
      </c>
      <c r="B1522" s="34" t="s">
        <v>1033</v>
      </c>
      <c r="C1522" s="34" t="s">
        <v>1033</v>
      </c>
      <c r="D1522" s="35" t="s">
        <v>1034</v>
      </c>
      <c r="E1522" s="7">
        <v>9</v>
      </c>
      <c r="H1522" s="7">
        <v>382.01</v>
      </c>
      <c r="I1522" s="7">
        <v>3438.09</v>
      </c>
      <c r="L1522" s="7">
        <v>382.01</v>
      </c>
      <c r="M1522" s="7">
        <v>3438.09</v>
      </c>
    </row>
    <row r="1523" spans="1:13" x14ac:dyDescent="0.25">
      <c r="A1523" s="34" t="s">
        <v>72</v>
      </c>
      <c r="B1523" s="34" t="s">
        <v>191</v>
      </c>
      <c r="C1523" s="34" t="s">
        <v>191</v>
      </c>
      <c r="D1523" s="35" t="s">
        <v>1039</v>
      </c>
      <c r="E1523" s="7">
        <v>1</v>
      </c>
      <c r="J1523" s="7">
        <v>350</v>
      </c>
      <c r="K1523" s="7">
        <v>350</v>
      </c>
      <c r="L1523" s="7">
        <v>350</v>
      </c>
      <c r="M1523" s="7">
        <v>350</v>
      </c>
    </row>
    <row r="1524" spans="1:13" x14ac:dyDescent="0.25">
      <c r="A1524" s="34" t="s">
        <v>72</v>
      </c>
      <c r="B1524" s="34" t="s">
        <v>964</v>
      </c>
      <c r="C1524" s="34" t="s">
        <v>965</v>
      </c>
      <c r="D1524" s="35" t="s">
        <v>966</v>
      </c>
      <c r="E1524" s="7">
        <v>12</v>
      </c>
      <c r="F1524" s="7">
        <v>160.34067200300001</v>
      </c>
      <c r="G1524" s="7">
        <v>1924.0880640360001</v>
      </c>
      <c r="H1524" s="7">
        <v>149.74969999999999</v>
      </c>
      <c r="I1524" s="7">
        <v>1796.9964</v>
      </c>
      <c r="J1524" s="7">
        <v>0.2</v>
      </c>
      <c r="K1524" s="7">
        <v>2.4</v>
      </c>
      <c r="L1524" s="7">
        <v>310.29037200300002</v>
      </c>
      <c r="M1524" s="7">
        <v>3723.4844640360002</v>
      </c>
    </row>
    <row r="1525" spans="1:13" x14ac:dyDescent="0.25">
      <c r="A1525" s="34" t="s">
        <v>72</v>
      </c>
      <c r="B1525" s="34" t="s">
        <v>200</v>
      </c>
      <c r="C1525" s="34" t="s">
        <v>200</v>
      </c>
      <c r="D1525" s="35" t="s">
        <v>201</v>
      </c>
      <c r="E1525" s="7">
        <v>6</v>
      </c>
      <c r="H1525" s="7">
        <v>269.5</v>
      </c>
      <c r="I1525" s="7">
        <v>1617</v>
      </c>
      <c r="L1525" s="7">
        <v>269.5</v>
      </c>
      <c r="M1525" s="7">
        <v>1617</v>
      </c>
    </row>
    <row r="1526" spans="1:13" x14ac:dyDescent="0.25">
      <c r="A1526" s="34" t="s">
        <v>72</v>
      </c>
      <c r="B1526" s="34" t="s">
        <v>961</v>
      </c>
      <c r="C1526" s="34" t="s">
        <v>962</v>
      </c>
      <c r="D1526" s="35" t="s">
        <v>963</v>
      </c>
      <c r="E1526" s="7">
        <v>9</v>
      </c>
      <c r="F1526" s="7">
        <v>5.4085540520000004</v>
      </c>
      <c r="G1526" s="7">
        <v>48.676986468000003</v>
      </c>
      <c r="H1526" s="7">
        <v>142.41374999999999</v>
      </c>
      <c r="I1526" s="7">
        <v>1281.7237500000001</v>
      </c>
      <c r="J1526" s="7">
        <v>0.1</v>
      </c>
      <c r="K1526" s="7">
        <v>0.9</v>
      </c>
      <c r="L1526" s="7">
        <v>147.92230405199999</v>
      </c>
      <c r="M1526" s="7">
        <v>1331.300736468</v>
      </c>
    </row>
    <row r="1527" spans="1:13" x14ac:dyDescent="0.25">
      <c r="A1527" s="34" t="s">
        <v>72</v>
      </c>
      <c r="B1527" s="34" t="s">
        <v>1042</v>
      </c>
      <c r="C1527" s="34" t="s">
        <v>1042</v>
      </c>
      <c r="D1527" s="35" t="s">
        <v>1043</v>
      </c>
      <c r="E1527" s="7">
        <v>1</v>
      </c>
      <c r="H1527" s="7">
        <v>130.66</v>
      </c>
      <c r="I1527" s="7">
        <v>130.66</v>
      </c>
      <c r="L1527" s="7">
        <v>130.66</v>
      </c>
      <c r="M1527" s="7">
        <v>130.66</v>
      </c>
    </row>
    <row r="1528" spans="1:13" x14ac:dyDescent="0.25">
      <c r="A1528" s="34" t="s">
        <v>72</v>
      </c>
      <c r="B1528" s="34" t="s">
        <v>1057</v>
      </c>
      <c r="C1528" s="34" t="s">
        <v>1057</v>
      </c>
      <c r="D1528" s="35" t="s">
        <v>1058</v>
      </c>
      <c r="E1528" s="7">
        <v>1</v>
      </c>
      <c r="H1528" s="7">
        <v>75.95</v>
      </c>
      <c r="I1528" s="7">
        <v>75.95</v>
      </c>
      <c r="L1528" s="7">
        <v>75.95</v>
      </c>
      <c r="M1528" s="7">
        <v>75.95</v>
      </c>
    </row>
    <row r="1529" spans="1:13" x14ac:dyDescent="0.25">
      <c r="A1529" s="34" t="s">
        <v>72</v>
      </c>
      <c r="B1529" s="34" t="s">
        <v>933</v>
      </c>
      <c r="C1529" s="34" t="s">
        <v>934</v>
      </c>
      <c r="D1529" s="35" t="s">
        <v>935</v>
      </c>
      <c r="E1529" s="7">
        <v>1</v>
      </c>
      <c r="F1529" s="7">
        <v>13.279102330000001</v>
      </c>
      <c r="G1529" s="7">
        <v>13.279102330000001</v>
      </c>
      <c r="H1529" s="7">
        <v>56.22</v>
      </c>
      <c r="I1529" s="7">
        <v>56.22</v>
      </c>
      <c r="J1529" s="7">
        <v>0.21</v>
      </c>
      <c r="K1529" s="7">
        <v>0.21</v>
      </c>
      <c r="L1529" s="7">
        <v>69.709102329999993</v>
      </c>
      <c r="M1529" s="7">
        <v>69.709102329999993</v>
      </c>
    </row>
    <row r="1530" spans="1:13" x14ac:dyDescent="0.25">
      <c r="A1530" s="34" t="s">
        <v>72</v>
      </c>
      <c r="B1530" s="34" t="s">
        <v>193</v>
      </c>
      <c r="C1530" s="34" t="s">
        <v>193</v>
      </c>
      <c r="D1530" s="35" t="s">
        <v>194</v>
      </c>
      <c r="E1530" s="7">
        <v>5</v>
      </c>
      <c r="H1530" s="7">
        <v>68.489999999999995</v>
      </c>
      <c r="I1530" s="7">
        <v>342.45</v>
      </c>
      <c r="L1530" s="7">
        <v>68.489999999999995</v>
      </c>
      <c r="M1530" s="7">
        <v>342.45</v>
      </c>
    </row>
    <row r="1531" spans="1:13" x14ac:dyDescent="0.25">
      <c r="A1531" s="34" t="s">
        <v>72</v>
      </c>
      <c r="B1531" s="34" t="s">
        <v>585</v>
      </c>
      <c r="C1531" s="34" t="s">
        <v>585</v>
      </c>
      <c r="D1531" s="35" t="s">
        <v>586</v>
      </c>
      <c r="E1531" s="7">
        <v>1</v>
      </c>
      <c r="H1531" s="7">
        <v>65.45</v>
      </c>
      <c r="I1531" s="7">
        <v>65.45</v>
      </c>
      <c r="L1531" s="7">
        <v>65.45</v>
      </c>
      <c r="M1531" s="7">
        <v>65.45</v>
      </c>
    </row>
    <row r="1532" spans="1:13" x14ac:dyDescent="0.25">
      <c r="A1532" s="34" t="s">
        <v>72</v>
      </c>
      <c r="B1532" s="34" t="s">
        <v>1050</v>
      </c>
      <c r="C1532" s="34" t="s">
        <v>1050</v>
      </c>
      <c r="D1532" s="35" t="s">
        <v>1051</v>
      </c>
      <c r="E1532" s="7">
        <v>2</v>
      </c>
      <c r="H1532" s="7">
        <v>48.36</v>
      </c>
      <c r="I1532" s="7">
        <v>96.72</v>
      </c>
      <c r="L1532" s="7">
        <v>48.36</v>
      </c>
      <c r="M1532" s="7">
        <v>96.72</v>
      </c>
    </row>
    <row r="1533" spans="1:13" x14ac:dyDescent="0.25">
      <c r="A1533" s="34" t="s">
        <v>72</v>
      </c>
      <c r="B1533" s="34" t="s">
        <v>202</v>
      </c>
      <c r="C1533" s="34" t="s">
        <v>202</v>
      </c>
      <c r="D1533" s="35" t="s">
        <v>203</v>
      </c>
      <c r="E1533" s="7">
        <v>2</v>
      </c>
      <c r="H1533" s="7">
        <v>46.83</v>
      </c>
      <c r="I1533" s="7">
        <v>93.66</v>
      </c>
      <c r="L1533" s="7">
        <v>46.83</v>
      </c>
      <c r="M1533" s="7">
        <v>93.66</v>
      </c>
    </row>
    <row r="1534" spans="1:13" x14ac:dyDescent="0.25">
      <c r="A1534" s="34" t="s">
        <v>72</v>
      </c>
      <c r="B1534" s="34" t="s">
        <v>793</v>
      </c>
      <c r="C1534" s="34" t="s">
        <v>794</v>
      </c>
      <c r="D1534" s="35" t="s">
        <v>347</v>
      </c>
      <c r="E1534" s="7">
        <v>2</v>
      </c>
      <c r="F1534" s="7">
        <v>17.270553623000001</v>
      </c>
      <c r="G1534" s="7">
        <v>34.541107246000003</v>
      </c>
      <c r="H1534" s="7">
        <v>28.72</v>
      </c>
      <c r="I1534" s="7">
        <v>57.44</v>
      </c>
      <c r="J1534" s="7">
        <v>0.22</v>
      </c>
      <c r="K1534" s="7">
        <v>0.44</v>
      </c>
      <c r="L1534" s="7">
        <v>46.210553623000003</v>
      </c>
      <c r="M1534" s="7">
        <v>92.421107246000005</v>
      </c>
    </row>
    <row r="1535" spans="1:13" x14ac:dyDescent="0.25">
      <c r="A1535" s="34" t="s">
        <v>72</v>
      </c>
      <c r="B1535" s="34" t="s">
        <v>1044</v>
      </c>
      <c r="C1535" s="34" t="s">
        <v>1044</v>
      </c>
      <c r="D1535" s="35" t="s">
        <v>1045</v>
      </c>
      <c r="E1535" s="7">
        <v>3</v>
      </c>
      <c r="H1535" s="7">
        <v>40.69</v>
      </c>
      <c r="I1535" s="7">
        <v>122.07</v>
      </c>
      <c r="L1535" s="7">
        <v>40.69</v>
      </c>
      <c r="M1535" s="7">
        <v>122.07</v>
      </c>
    </row>
    <row r="1536" spans="1:13" x14ac:dyDescent="0.25">
      <c r="A1536" s="34" t="s">
        <v>72</v>
      </c>
      <c r="B1536" s="34" t="s">
        <v>1040</v>
      </c>
      <c r="C1536" s="34" t="s">
        <v>1040</v>
      </c>
      <c r="D1536" s="35" t="s">
        <v>1041</v>
      </c>
      <c r="E1536" s="7">
        <v>8</v>
      </c>
      <c r="H1536" s="7">
        <v>38.590000000000003</v>
      </c>
      <c r="I1536" s="7">
        <v>308.72000000000003</v>
      </c>
      <c r="L1536" s="7">
        <v>38.590000000000003</v>
      </c>
      <c r="M1536" s="7">
        <v>308.72000000000003</v>
      </c>
    </row>
    <row r="1537" spans="1:13" x14ac:dyDescent="0.25">
      <c r="A1537" s="34" t="s">
        <v>72</v>
      </c>
      <c r="B1537" s="34" t="s">
        <v>262</v>
      </c>
      <c r="C1537" s="34" t="s">
        <v>262</v>
      </c>
      <c r="D1537" s="35" t="s">
        <v>263</v>
      </c>
      <c r="E1537" s="7">
        <v>1</v>
      </c>
      <c r="H1537" s="7">
        <v>34.72</v>
      </c>
      <c r="I1537" s="7">
        <v>34.72</v>
      </c>
      <c r="L1537" s="7">
        <v>34.72</v>
      </c>
      <c r="M1537" s="7">
        <v>34.72</v>
      </c>
    </row>
    <row r="1538" spans="1:13" x14ac:dyDescent="0.25">
      <c r="A1538" s="34" t="s">
        <v>72</v>
      </c>
      <c r="B1538" s="34" t="s">
        <v>591</v>
      </c>
      <c r="C1538" s="34" t="s">
        <v>591</v>
      </c>
      <c r="D1538" s="35" t="s">
        <v>592</v>
      </c>
      <c r="E1538" s="7">
        <v>3</v>
      </c>
      <c r="H1538" s="7">
        <v>30.12</v>
      </c>
      <c r="I1538" s="7">
        <v>90.36</v>
      </c>
      <c r="L1538" s="7">
        <v>30.12</v>
      </c>
      <c r="M1538" s="7">
        <v>90.36</v>
      </c>
    </row>
    <row r="1539" spans="1:13" x14ac:dyDescent="0.25">
      <c r="A1539" s="34" t="s">
        <v>72</v>
      </c>
      <c r="B1539" s="34" t="s">
        <v>256</v>
      </c>
      <c r="C1539" s="34" t="s">
        <v>256</v>
      </c>
      <c r="D1539" s="35" t="s">
        <v>257</v>
      </c>
      <c r="E1539" s="7">
        <v>1</v>
      </c>
      <c r="H1539" s="7">
        <v>27.78</v>
      </c>
      <c r="I1539" s="7">
        <v>27.78</v>
      </c>
      <c r="L1539" s="7">
        <v>27.78</v>
      </c>
      <c r="M1539" s="7">
        <v>27.78</v>
      </c>
    </row>
    <row r="1540" spans="1:13" x14ac:dyDescent="0.25">
      <c r="A1540" s="34" t="s">
        <v>72</v>
      </c>
      <c r="B1540" s="34" t="s">
        <v>351</v>
      </c>
      <c r="C1540" s="34" t="s">
        <v>351</v>
      </c>
      <c r="D1540" s="35" t="s">
        <v>352</v>
      </c>
      <c r="E1540" s="7">
        <v>2</v>
      </c>
      <c r="H1540" s="7">
        <v>27.55</v>
      </c>
      <c r="I1540" s="7">
        <v>55.1</v>
      </c>
      <c r="L1540" s="7">
        <v>27.55</v>
      </c>
      <c r="M1540" s="7">
        <v>55.1</v>
      </c>
    </row>
    <row r="1541" spans="1:13" x14ac:dyDescent="0.25">
      <c r="A1541" s="34" t="s">
        <v>72</v>
      </c>
      <c r="B1541" s="34" t="s">
        <v>296</v>
      </c>
      <c r="C1541" s="34" t="s">
        <v>296</v>
      </c>
      <c r="D1541" s="35" t="s">
        <v>297</v>
      </c>
      <c r="E1541" s="7">
        <v>21</v>
      </c>
      <c r="H1541" s="7">
        <v>25.77</v>
      </c>
      <c r="I1541" s="7">
        <v>541.16999999999996</v>
      </c>
      <c r="L1541" s="7">
        <v>25.77</v>
      </c>
      <c r="M1541" s="7">
        <v>541.16999999999996</v>
      </c>
    </row>
    <row r="1542" spans="1:13" x14ac:dyDescent="0.25">
      <c r="A1542" s="34" t="s">
        <v>72</v>
      </c>
      <c r="B1542" s="34" t="s">
        <v>1046</v>
      </c>
      <c r="C1542" s="34" t="s">
        <v>1046</v>
      </c>
      <c r="D1542" s="35" t="s">
        <v>1047</v>
      </c>
      <c r="E1542" s="7">
        <v>4</v>
      </c>
      <c r="H1542" s="7">
        <v>25.15</v>
      </c>
      <c r="I1542" s="7">
        <v>100.6</v>
      </c>
      <c r="L1542" s="7">
        <v>25.15</v>
      </c>
      <c r="M1542" s="7">
        <v>100.6</v>
      </c>
    </row>
    <row r="1543" spans="1:13" x14ac:dyDescent="0.25">
      <c r="A1543" s="34" t="s">
        <v>72</v>
      </c>
      <c r="B1543" s="34" t="s">
        <v>1048</v>
      </c>
      <c r="C1543" s="34" t="s">
        <v>1048</v>
      </c>
      <c r="D1543" s="35" t="s">
        <v>1049</v>
      </c>
      <c r="E1543" s="7">
        <v>4</v>
      </c>
      <c r="H1543" s="7">
        <v>24.87</v>
      </c>
      <c r="I1543" s="7">
        <v>99.48</v>
      </c>
      <c r="L1543" s="7">
        <v>24.87</v>
      </c>
      <c r="M1543" s="7">
        <v>99.48</v>
      </c>
    </row>
    <row r="1544" spans="1:13" x14ac:dyDescent="0.25">
      <c r="A1544" s="34" t="s">
        <v>72</v>
      </c>
      <c r="B1544" s="34" t="s">
        <v>426</v>
      </c>
      <c r="C1544" s="34" t="s">
        <v>426</v>
      </c>
      <c r="D1544" s="35" t="s">
        <v>427</v>
      </c>
      <c r="E1544" s="7">
        <v>6</v>
      </c>
      <c r="H1544" s="7">
        <v>24.65</v>
      </c>
      <c r="I1544" s="7">
        <v>147.9</v>
      </c>
      <c r="L1544" s="7">
        <v>24.65</v>
      </c>
      <c r="M1544" s="7">
        <v>147.9</v>
      </c>
    </row>
    <row r="1545" spans="1:13" x14ac:dyDescent="0.25">
      <c r="A1545" s="34" t="s">
        <v>72</v>
      </c>
      <c r="B1545" s="34" t="s">
        <v>226</v>
      </c>
      <c r="C1545" s="34" t="s">
        <v>226</v>
      </c>
      <c r="D1545" s="35" t="s">
        <v>227</v>
      </c>
      <c r="E1545" s="7">
        <v>26</v>
      </c>
      <c r="H1545" s="7">
        <v>23.12</v>
      </c>
      <c r="I1545" s="7">
        <v>601.12</v>
      </c>
      <c r="L1545" s="7">
        <v>23.12</v>
      </c>
      <c r="M1545" s="7">
        <v>601.12</v>
      </c>
    </row>
    <row r="1546" spans="1:13" x14ac:dyDescent="0.25">
      <c r="A1546" s="34" t="s">
        <v>72</v>
      </c>
      <c r="B1546" s="34" t="s">
        <v>1052</v>
      </c>
      <c r="C1546" s="34" t="s">
        <v>1052</v>
      </c>
      <c r="D1546" s="35" t="s">
        <v>1053</v>
      </c>
      <c r="E1546" s="7">
        <v>4</v>
      </c>
      <c r="H1546" s="7">
        <v>22.86</v>
      </c>
      <c r="I1546" s="7">
        <v>91.44</v>
      </c>
      <c r="L1546" s="7">
        <v>22.86</v>
      </c>
      <c r="M1546" s="7">
        <v>91.44</v>
      </c>
    </row>
    <row r="1547" spans="1:13" x14ac:dyDescent="0.25">
      <c r="A1547" s="34" t="s">
        <v>72</v>
      </c>
      <c r="B1547" s="34" t="s">
        <v>270</v>
      </c>
      <c r="C1547" s="34" t="s">
        <v>270</v>
      </c>
      <c r="D1547" s="35" t="s">
        <v>271</v>
      </c>
      <c r="E1547" s="7">
        <v>15</v>
      </c>
      <c r="H1547" s="7">
        <v>21.52</v>
      </c>
      <c r="I1547" s="7">
        <v>322.8</v>
      </c>
      <c r="L1547" s="7">
        <v>21.52</v>
      </c>
      <c r="M1547" s="7">
        <v>322.8</v>
      </c>
    </row>
    <row r="1548" spans="1:13" x14ac:dyDescent="0.25">
      <c r="A1548" s="34" t="s">
        <v>72</v>
      </c>
      <c r="B1548" s="34" t="s">
        <v>1055</v>
      </c>
      <c r="C1548" s="34" t="s">
        <v>1055</v>
      </c>
      <c r="D1548" s="35" t="s">
        <v>1056</v>
      </c>
      <c r="E1548" s="7">
        <v>4</v>
      </c>
      <c r="H1548" s="7">
        <v>20.56</v>
      </c>
      <c r="I1548" s="7">
        <v>82.24</v>
      </c>
      <c r="L1548" s="7">
        <v>20.56</v>
      </c>
      <c r="M1548" s="7">
        <v>82.24</v>
      </c>
    </row>
    <row r="1549" spans="1:13" x14ac:dyDescent="0.25">
      <c r="A1549" s="34" t="s">
        <v>72</v>
      </c>
      <c r="B1549" s="34" t="s">
        <v>230</v>
      </c>
      <c r="C1549" s="34" t="s">
        <v>230</v>
      </c>
      <c r="D1549" s="35" t="s">
        <v>231</v>
      </c>
      <c r="E1549" s="7">
        <v>2</v>
      </c>
      <c r="H1549" s="7">
        <v>18.309999999999999</v>
      </c>
      <c r="I1549" s="7">
        <v>36.619999999999997</v>
      </c>
      <c r="L1549" s="7">
        <v>18.309999999999999</v>
      </c>
      <c r="M1549" s="7">
        <v>36.619999999999997</v>
      </c>
    </row>
    <row r="1550" spans="1:13" x14ac:dyDescent="0.25">
      <c r="A1550" s="34" t="s">
        <v>72</v>
      </c>
      <c r="B1550" s="34" t="s">
        <v>204</v>
      </c>
      <c r="C1550" s="34" t="s">
        <v>204</v>
      </c>
      <c r="D1550" s="35" t="s">
        <v>205</v>
      </c>
      <c r="E1550" s="7">
        <v>2</v>
      </c>
      <c r="H1550" s="7">
        <v>17.23</v>
      </c>
      <c r="I1550" s="7">
        <v>34.46</v>
      </c>
      <c r="L1550" s="7">
        <v>17.23</v>
      </c>
      <c r="M1550" s="7">
        <v>34.46</v>
      </c>
    </row>
    <row r="1551" spans="1:13" x14ac:dyDescent="0.25">
      <c r="A1551" s="34" t="s">
        <v>72</v>
      </c>
      <c r="B1551" s="34" t="s">
        <v>147</v>
      </c>
      <c r="C1551" s="34" t="s">
        <v>148</v>
      </c>
      <c r="D1551" s="35" t="s">
        <v>103</v>
      </c>
      <c r="E1551" s="7">
        <v>9</v>
      </c>
      <c r="F1551" s="7">
        <v>10.115421436</v>
      </c>
      <c r="G1551" s="7">
        <v>91.038792924000006</v>
      </c>
      <c r="H1551" s="7">
        <v>5.9405599999999996</v>
      </c>
      <c r="I1551" s="7">
        <v>53.465040000000002</v>
      </c>
      <c r="J1551" s="7">
        <v>0.22</v>
      </c>
      <c r="K1551" s="7">
        <v>1.98</v>
      </c>
      <c r="L1551" s="7">
        <v>16.275981435999999</v>
      </c>
      <c r="M1551" s="7">
        <v>146.48383292400001</v>
      </c>
    </row>
    <row r="1552" spans="1:13" x14ac:dyDescent="0.25">
      <c r="A1552" s="34" t="s">
        <v>72</v>
      </c>
      <c r="B1552" s="34" t="s">
        <v>783</v>
      </c>
      <c r="C1552" s="34" t="s">
        <v>784</v>
      </c>
      <c r="D1552" s="35" t="s">
        <v>160</v>
      </c>
      <c r="E1552" s="7">
        <v>21</v>
      </c>
      <c r="F1552" s="7">
        <v>13.255757378</v>
      </c>
      <c r="G1552" s="7">
        <v>278.37090493800002</v>
      </c>
      <c r="H1552" s="7">
        <v>1.2825</v>
      </c>
      <c r="I1552" s="7">
        <v>26.932500000000001</v>
      </c>
      <c r="J1552" s="7">
        <v>0.22</v>
      </c>
      <c r="K1552" s="7">
        <v>4.62</v>
      </c>
      <c r="L1552" s="7">
        <v>14.758257378</v>
      </c>
      <c r="M1552" s="7">
        <v>309.92340493799998</v>
      </c>
    </row>
    <row r="1553" spans="1:13" x14ac:dyDescent="0.25">
      <c r="A1553" s="34" t="s">
        <v>72</v>
      </c>
      <c r="B1553" s="34" t="s">
        <v>220</v>
      </c>
      <c r="C1553" s="34" t="s">
        <v>220</v>
      </c>
      <c r="D1553" s="35" t="s">
        <v>221</v>
      </c>
      <c r="E1553" s="7">
        <v>2</v>
      </c>
      <c r="H1553" s="7">
        <v>13.89</v>
      </c>
      <c r="I1553" s="7">
        <v>27.78</v>
      </c>
      <c r="L1553" s="7">
        <v>13.89</v>
      </c>
      <c r="M1553" s="7">
        <v>27.78</v>
      </c>
    </row>
    <row r="1554" spans="1:13" x14ac:dyDescent="0.25">
      <c r="A1554" s="34" t="s">
        <v>72</v>
      </c>
      <c r="B1554" s="34" t="s">
        <v>430</v>
      </c>
      <c r="C1554" s="34" t="s">
        <v>430</v>
      </c>
      <c r="D1554" s="35" t="s">
        <v>431</v>
      </c>
      <c r="E1554" s="7">
        <v>2</v>
      </c>
      <c r="H1554" s="7">
        <v>11.9</v>
      </c>
      <c r="I1554" s="7">
        <v>23.8</v>
      </c>
      <c r="L1554" s="7">
        <v>11.9</v>
      </c>
      <c r="M1554" s="7">
        <v>23.8</v>
      </c>
    </row>
    <row r="1555" spans="1:13" x14ac:dyDescent="0.25">
      <c r="A1555" s="34" t="s">
        <v>72</v>
      </c>
      <c r="B1555" s="34" t="s">
        <v>218</v>
      </c>
      <c r="C1555" s="34" t="s">
        <v>218</v>
      </c>
      <c r="D1555" s="35" t="s">
        <v>219</v>
      </c>
      <c r="E1555" s="7">
        <v>1</v>
      </c>
      <c r="H1555" s="7">
        <v>11.54</v>
      </c>
      <c r="I1555" s="7">
        <v>11.54</v>
      </c>
      <c r="L1555" s="7">
        <v>11.54</v>
      </c>
      <c r="M1555" s="7">
        <v>11.54</v>
      </c>
    </row>
    <row r="1556" spans="1:13" x14ac:dyDescent="0.25">
      <c r="A1556" s="34" t="s">
        <v>72</v>
      </c>
      <c r="B1556" s="34" t="s">
        <v>781</v>
      </c>
      <c r="C1556" s="34" t="s">
        <v>781</v>
      </c>
      <c r="D1556" s="35" t="s">
        <v>782</v>
      </c>
      <c r="E1556" s="7">
        <v>18</v>
      </c>
      <c r="H1556" s="7">
        <v>11.13</v>
      </c>
      <c r="I1556" s="7">
        <v>200.34</v>
      </c>
      <c r="L1556" s="7">
        <v>11.13</v>
      </c>
      <c r="M1556" s="7">
        <v>200.34</v>
      </c>
    </row>
    <row r="1557" spans="1:13" x14ac:dyDescent="0.25">
      <c r="A1557" s="34" t="s">
        <v>72</v>
      </c>
      <c r="B1557" s="34" t="s">
        <v>949</v>
      </c>
      <c r="C1557" s="34" t="s">
        <v>949</v>
      </c>
      <c r="D1557" s="35" t="s">
        <v>950</v>
      </c>
      <c r="E1557" s="7">
        <v>7</v>
      </c>
      <c r="H1557" s="7">
        <v>10.69</v>
      </c>
      <c r="I1557" s="7">
        <v>74.83</v>
      </c>
      <c r="L1557" s="7">
        <v>10.69</v>
      </c>
      <c r="M1557" s="7">
        <v>74.83</v>
      </c>
    </row>
    <row r="1558" spans="1:13" x14ac:dyDescent="0.25">
      <c r="A1558" s="34" t="s">
        <v>72</v>
      </c>
      <c r="B1558" s="34" t="s">
        <v>438</v>
      </c>
      <c r="C1558" s="34" t="s">
        <v>438</v>
      </c>
      <c r="D1558" s="35" t="s">
        <v>439</v>
      </c>
      <c r="E1558" s="7">
        <v>15</v>
      </c>
      <c r="H1558" s="7">
        <v>10.54</v>
      </c>
      <c r="I1558" s="7">
        <v>158.1</v>
      </c>
      <c r="L1558" s="7">
        <v>10.54</v>
      </c>
      <c r="M1558" s="7">
        <v>158.1</v>
      </c>
    </row>
    <row r="1559" spans="1:13" x14ac:dyDescent="0.25">
      <c r="A1559" s="34" t="s">
        <v>72</v>
      </c>
      <c r="B1559" s="34" t="s">
        <v>945</v>
      </c>
      <c r="C1559" s="34" t="s">
        <v>945</v>
      </c>
      <c r="D1559" s="35" t="s">
        <v>946</v>
      </c>
      <c r="E1559" s="7">
        <v>5</v>
      </c>
      <c r="H1559" s="7">
        <v>10.35</v>
      </c>
      <c r="I1559" s="7">
        <v>51.75</v>
      </c>
      <c r="L1559" s="7">
        <v>10.35</v>
      </c>
      <c r="M1559" s="7">
        <v>51.75</v>
      </c>
    </row>
    <row r="1560" spans="1:13" x14ac:dyDescent="0.25">
      <c r="A1560" s="34" t="s">
        <v>72</v>
      </c>
      <c r="B1560" s="34" t="s">
        <v>940</v>
      </c>
      <c r="C1560" s="34" t="s">
        <v>940</v>
      </c>
      <c r="D1560" s="35" t="s">
        <v>941</v>
      </c>
      <c r="E1560" s="7">
        <v>2</v>
      </c>
      <c r="H1560" s="7">
        <v>9.19</v>
      </c>
      <c r="I1560" s="7">
        <v>18.38</v>
      </c>
      <c r="L1560" s="7">
        <v>9.19</v>
      </c>
      <c r="M1560" s="7">
        <v>18.38</v>
      </c>
    </row>
    <row r="1561" spans="1:13" x14ac:dyDescent="0.25">
      <c r="A1561" s="34" t="s">
        <v>72</v>
      </c>
      <c r="B1561" s="34" t="s">
        <v>274</v>
      </c>
      <c r="C1561" s="34" t="s">
        <v>274</v>
      </c>
      <c r="D1561" s="35" t="s">
        <v>275</v>
      </c>
      <c r="E1561" s="7">
        <v>38</v>
      </c>
      <c r="H1561" s="7">
        <v>8.7200000000000006</v>
      </c>
      <c r="I1561" s="7">
        <v>331.36</v>
      </c>
      <c r="L1561" s="7">
        <v>8.7200000000000006</v>
      </c>
      <c r="M1561" s="7">
        <v>331.36</v>
      </c>
    </row>
    <row r="1562" spans="1:13" x14ac:dyDescent="0.25">
      <c r="A1562" s="34" t="s">
        <v>72</v>
      </c>
      <c r="B1562" s="34" t="s">
        <v>266</v>
      </c>
      <c r="C1562" s="34" t="s">
        <v>266</v>
      </c>
      <c r="D1562" s="35" t="s">
        <v>267</v>
      </c>
      <c r="E1562" s="7">
        <v>25</v>
      </c>
      <c r="H1562" s="7">
        <v>6.82</v>
      </c>
      <c r="I1562" s="7">
        <v>170.5</v>
      </c>
      <c r="L1562" s="7">
        <v>6.82</v>
      </c>
      <c r="M1562" s="7">
        <v>170.5</v>
      </c>
    </row>
    <row r="1563" spans="1:13" x14ac:dyDescent="0.25">
      <c r="A1563" s="34" t="s">
        <v>72</v>
      </c>
      <c r="B1563" s="34" t="s">
        <v>258</v>
      </c>
      <c r="C1563" s="34" t="s">
        <v>258</v>
      </c>
      <c r="D1563" s="35" t="s">
        <v>259</v>
      </c>
      <c r="E1563" s="7">
        <v>19</v>
      </c>
      <c r="H1563" s="7">
        <v>6.65</v>
      </c>
      <c r="I1563" s="7">
        <v>126.35</v>
      </c>
      <c r="L1563" s="7">
        <v>6.65</v>
      </c>
      <c r="M1563" s="7">
        <v>126.35</v>
      </c>
    </row>
    <row r="1564" spans="1:13" x14ac:dyDescent="0.25">
      <c r="A1564" s="34" t="s">
        <v>72</v>
      </c>
      <c r="B1564" s="34" t="s">
        <v>264</v>
      </c>
      <c r="C1564" s="34" t="s">
        <v>264</v>
      </c>
      <c r="D1564" s="35" t="s">
        <v>265</v>
      </c>
      <c r="E1564" s="7">
        <v>20</v>
      </c>
      <c r="H1564" s="7">
        <v>6.4</v>
      </c>
      <c r="I1564" s="7">
        <v>128</v>
      </c>
      <c r="L1564" s="7">
        <v>6.4</v>
      </c>
      <c r="M1564" s="7">
        <v>128</v>
      </c>
    </row>
    <row r="1565" spans="1:13" x14ac:dyDescent="0.25">
      <c r="A1565" s="34" t="s">
        <v>72</v>
      </c>
      <c r="B1565" s="34" t="s">
        <v>1063</v>
      </c>
      <c r="C1565" s="34" t="s">
        <v>1063</v>
      </c>
      <c r="D1565" s="35" t="s">
        <v>1064</v>
      </c>
      <c r="E1565" s="7">
        <v>2</v>
      </c>
      <c r="H1565" s="7">
        <v>5.07</v>
      </c>
      <c r="I1565" s="7">
        <v>10.14</v>
      </c>
      <c r="L1565" s="7">
        <v>5.07</v>
      </c>
      <c r="M1565" s="7">
        <v>10.14</v>
      </c>
    </row>
    <row r="1566" spans="1:13" x14ac:dyDescent="0.25">
      <c r="A1566" s="34" t="s">
        <v>72</v>
      </c>
      <c r="B1566" s="34" t="s">
        <v>936</v>
      </c>
      <c r="C1566" s="34" t="s">
        <v>936</v>
      </c>
      <c r="D1566" s="35" t="s">
        <v>937</v>
      </c>
      <c r="E1566" s="7">
        <v>1</v>
      </c>
      <c r="H1566" s="7">
        <v>4.9000000000000004</v>
      </c>
      <c r="I1566" s="7">
        <v>4.9000000000000004</v>
      </c>
      <c r="L1566" s="7">
        <v>4.9000000000000004</v>
      </c>
      <c r="M1566" s="7">
        <v>4.9000000000000004</v>
      </c>
    </row>
    <row r="1567" spans="1:13" x14ac:dyDescent="0.25">
      <c r="A1567" s="34" t="s">
        <v>72</v>
      </c>
      <c r="B1567" s="34" t="s">
        <v>1061</v>
      </c>
      <c r="C1567" s="34" t="s">
        <v>1061</v>
      </c>
      <c r="D1567" s="35" t="s">
        <v>1062</v>
      </c>
      <c r="E1567" s="7">
        <v>3</v>
      </c>
      <c r="H1567" s="7">
        <v>4.7300000000000004</v>
      </c>
      <c r="I1567" s="7">
        <v>14.19</v>
      </c>
      <c r="L1567" s="7">
        <v>4.7300000000000004</v>
      </c>
      <c r="M1567" s="7">
        <v>14.19</v>
      </c>
    </row>
    <row r="1568" spans="1:13" x14ac:dyDescent="0.25">
      <c r="A1568" s="34" t="s">
        <v>72</v>
      </c>
      <c r="B1568" s="34" t="s">
        <v>216</v>
      </c>
      <c r="C1568" s="34" t="s">
        <v>216</v>
      </c>
      <c r="D1568" s="35" t="s">
        <v>217</v>
      </c>
      <c r="E1568" s="7">
        <v>2</v>
      </c>
      <c r="H1568" s="7">
        <v>4.2300000000000004</v>
      </c>
      <c r="I1568" s="7">
        <v>8.4600000000000009</v>
      </c>
      <c r="L1568" s="7">
        <v>4.2300000000000004</v>
      </c>
      <c r="M1568" s="7">
        <v>8.4600000000000009</v>
      </c>
    </row>
    <row r="1569" spans="1:13" x14ac:dyDescent="0.25">
      <c r="A1569" s="34" t="s">
        <v>72</v>
      </c>
      <c r="B1569" s="34" t="s">
        <v>191</v>
      </c>
      <c r="C1569" s="34" t="s">
        <v>191</v>
      </c>
      <c r="D1569" s="35" t="s">
        <v>925</v>
      </c>
      <c r="E1569" s="7">
        <v>6</v>
      </c>
      <c r="J1569" s="7">
        <v>4</v>
      </c>
      <c r="K1569" s="7">
        <v>24</v>
      </c>
      <c r="L1569" s="7">
        <v>4</v>
      </c>
      <c r="M1569" s="7">
        <v>24</v>
      </c>
    </row>
    <row r="1570" spans="1:13" x14ac:dyDescent="0.25">
      <c r="A1570" s="34" t="s">
        <v>72</v>
      </c>
      <c r="B1570" s="34" t="s">
        <v>232</v>
      </c>
      <c r="C1570" s="34" t="s">
        <v>232</v>
      </c>
      <c r="D1570" s="35" t="s">
        <v>233</v>
      </c>
      <c r="E1570" s="7">
        <v>1</v>
      </c>
      <c r="H1570" s="7">
        <v>3.6</v>
      </c>
      <c r="I1570" s="7">
        <v>3.6</v>
      </c>
      <c r="L1570" s="7">
        <v>3.6</v>
      </c>
      <c r="M1570" s="7">
        <v>3.6</v>
      </c>
    </row>
    <row r="1571" spans="1:13" x14ac:dyDescent="0.25">
      <c r="A1571" s="34" t="s">
        <v>72</v>
      </c>
      <c r="B1571" s="34" t="s">
        <v>442</v>
      </c>
      <c r="C1571" s="34" t="s">
        <v>442</v>
      </c>
      <c r="D1571" s="35" t="s">
        <v>443</v>
      </c>
      <c r="E1571" s="7">
        <v>42</v>
      </c>
      <c r="H1571" s="7">
        <v>3.14</v>
      </c>
      <c r="I1571" s="7">
        <v>131.88</v>
      </c>
      <c r="L1571" s="7">
        <v>3.14</v>
      </c>
      <c r="M1571" s="7">
        <v>131.88</v>
      </c>
    </row>
    <row r="1572" spans="1:13" x14ac:dyDescent="0.25">
      <c r="A1572" s="34" t="s">
        <v>72</v>
      </c>
      <c r="B1572" s="34" t="s">
        <v>268</v>
      </c>
      <c r="C1572" s="34" t="s">
        <v>268</v>
      </c>
      <c r="D1572" s="35" t="s">
        <v>269</v>
      </c>
      <c r="E1572" s="7">
        <v>45</v>
      </c>
      <c r="H1572" s="7">
        <v>3.09</v>
      </c>
      <c r="I1572" s="7">
        <v>139.05000000000001</v>
      </c>
      <c r="L1572" s="7">
        <v>3.09</v>
      </c>
      <c r="M1572" s="7">
        <v>139.05000000000001</v>
      </c>
    </row>
    <row r="1573" spans="1:13" x14ac:dyDescent="0.25">
      <c r="A1573" s="34" t="s">
        <v>72</v>
      </c>
      <c r="B1573" s="34" t="s">
        <v>191</v>
      </c>
      <c r="C1573" s="34" t="s">
        <v>191</v>
      </c>
      <c r="D1573" s="35" t="s">
        <v>932</v>
      </c>
      <c r="E1573" s="7">
        <v>6</v>
      </c>
      <c r="J1573" s="7">
        <v>3</v>
      </c>
      <c r="K1573" s="7">
        <v>18</v>
      </c>
      <c r="L1573" s="7">
        <v>3</v>
      </c>
      <c r="M1573" s="7">
        <v>18</v>
      </c>
    </row>
    <row r="1574" spans="1:13" x14ac:dyDescent="0.25">
      <c r="A1574" s="34" t="s">
        <v>72</v>
      </c>
      <c r="B1574" s="34" t="s">
        <v>191</v>
      </c>
      <c r="C1574" s="34" t="s">
        <v>191</v>
      </c>
      <c r="D1574" s="35" t="s">
        <v>928</v>
      </c>
      <c r="E1574" s="7">
        <v>6</v>
      </c>
      <c r="J1574" s="7">
        <v>3</v>
      </c>
      <c r="K1574" s="7">
        <v>18</v>
      </c>
      <c r="L1574" s="7">
        <v>3</v>
      </c>
      <c r="M1574" s="7">
        <v>18</v>
      </c>
    </row>
    <row r="1575" spans="1:13" x14ac:dyDescent="0.25">
      <c r="A1575" s="34" t="s">
        <v>72</v>
      </c>
      <c r="B1575" s="34" t="s">
        <v>432</v>
      </c>
      <c r="C1575" s="34" t="s">
        <v>432</v>
      </c>
      <c r="D1575" s="35" t="s">
        <v>433</v>
      </c>
      <c r="E1575" s="7">
        <v>150</v>
      </c>
      <c r="H1575" s="7">
        <v>2.88</v>
      </c>
      <c r="I1575" s="7">
        <v>432</v>
      </c>
      <c r="L1575" s="7">
        <v>2.88</v>
      </c>
      <c r="M1575" s="7">
        <v>432</v>
      </c>
    </row>
    <row r="1576" spans="1:13" x14ac:dyDescent="0.25">
      <c r="A1576" s="34" t="s">
        <v>72</v>
      </c>
      <c r="B1576" s="34" t="s">
        <v>272</v>
      </c>
      <c r="C1576" s="34" t="s">
        <v>272</v>
      </c>
      <c r="D1576" s="35" t="s">
        <v>273</v>
      </c>
      <c r="E1576" s="7">
        <v>3</v>
      </c>
      <c r="H1576" s="7">
        <v>2.76</v>
      </c>
      <c r="I1576" s="7">
        <v>8.2799999999999994</v>
      </c>
      <c r="L1576" s="7">
        <v>2.76</v>
      </c>
      <c r="M1576" s="7">
        <v>8.2799999999999994</v>
      </c>
    </row>
    <row r="1577" spans="1:13" x14ac:dyDescent="0.25">
      <c r="A1577" s="34" t="s">
        <v>72</v>
      </c>
      <c r="B1577" s="34" t="s">
        <v>191</v>
      </c>
      <c r="C1577" s="34" t="s">
        <v>191</v>
      </c>
      <c r="D1577" s="35" t="s">
        <v>930</v>
      </c>
      <c r="E1577" s="7">
        <v>6</v>
      </c>
      <c r="J1577" s="7">
        <v>2.5</v>
      </c>
      <c r="K1577" s="7">
        <v>15</v>
      </c>
      <c r="L1577" s="7">
        <v>2.5</v>
      </c>
      <c r="M1577" s="7">
        <v>15</v>
      </c>
    </row>
    <row r="1578" spans="1:13" x14ac:dyDescent="0.25">
      <c r="A1578" s="34" t="s">
        <v>72</v>
      </c>
      <c r="B1578" s="34" t="s">
        <v>191</v>
      </c>
      <c r="C1578" s="34" t="s">
        <v>191</v>
      </c>
      <c r="D1578" s="35" t="s">
        <v>926</v>
      </c>
      <c r="E1578" s="7">
        <v>6</v>
      </c>
      <c r="J1578" s="7">
        <v>2.5</v>
      </c>
      <c r="K1578" s="7">
        <v>15</v>
      </c>
      <c r="L1578" s="7">
        <v>2.5</v>
      </c>
      <c r="M1578" s="7">
        <v>15</v>
      </c>
    </row>
    <row r="1579" spans="1:13" x14ac:dyDescent="0.25">
      <c r="A1579" s="34" t="s">
        <v>72</v>
      </c>
      <c r="B1579" s="34" t="s">
        <v>260</v>
      </c>
      <c r="C1579" s="34" t="s">
        <v>260</v>
      </c>
      <c r="D1579" s="35" t="s">
        <v>261</v>
      </c>
      <c r="E1579" s="7">
        <v>18</v>
      </c>
      <c r="H1579" s="7">
        <v>2.21</v>
      </c>
      <c r="I1579" s="7">
        <v>39.78</v>
      </c>
      <c r="L1579" s="7">
        <v>2.21</v>
      </c>
      <c r="M1579" s="7">
        <v>39.78</v>
      </c>
    </row>
    <row r="1580" spans="1:13" x14ac:dyDescent="0.25">
      <c r="A1580" s="34" t="s">
        <v>72</v>
      </c>
      <c r="B1580" s="34" t="s">
        <v>280</v>
      </c>
      <c r="C1580" s="34" t="s">
        <v>280</v>
      </c>
      <c r="D1580" s="35" t="s">
        <v>281</v>
      </c>
      <c r="E1580" s="7">
        <v>6</v>
      </c>
      <c r="H1580" s="7">
        <v>1.92</v>
      </c>
      <c r="I1580" s="7">
        <v>11.52</v>
      </c>
      <c r="L1580" s="7">
        <v>1.92</v>
      </c>
      <c r="M1580" s="7">
        <v>11.52</v>
      </c>
    </row>
    <row r="1581" spans="1:13" x14ac:dyDescent="0.25">
      <c r="A1581" s="34" t="s">
        <v>72</v>
      </c>
      <c r="B1581" s="34" t="s">
        <v>276</v>
      </c>
      <c r="C1581" s="34" t="s">
        <v>276</v>
      </c>
      <c r="D1581" s="35" t="s">
        <v>277</v>
      </c>
      <c r="E1581" s="7">
        <v>12</v>
      </c>
      <c r="H1581" s="7">
        <v>1.91</v>
      </c>
      <c r="I1581" s="7">
        <v>22.92</v>
      </c>
      <c r="L1581" s="7">
        <v>1.91</v>
      </c>
      <c r="M1581" s="7">
        <v>22.92</v>
      </c>
    </row>
    <row r="1582" spans="1:13" x14ac:dyDescent="0.25">
      <c r="A1582" s="34" t="s">
        <v>72</v>
      </c>
      <c r="B1582" s="34" t="s">
        <v>278</v>
      </c>
      <c r="C1582" s="34" t="s">
        <v>278</v>
      </c>
      <c r="D1582" s="35" t="s">
        <v>279</v>
      </c>
      <c r="E1582" s="7">
        <v>6</v>
      </c>
      <c r="H1582" s="7">
        <v>1.9</v>
      </c>
      <c r="I1582" s="7">
        <v>11.4</v>
      </c>
      <c r="L1582" s="7">
        <v>1.9</v>
      </c>
      <c r="M1582" s="7">
        <v>11.4</v>
      </c>
    </row>
    <row r="1583" spans="1:13" x14ac:dyDescent="0.25">
      <c r="A1583" s="34" t="s">
        <v>72</v>
      </c>
      <c r="B1583" s="34" t="s">
        <v>1054</v>
      </c>
      <c r="C1583" s="34" t="s">
        <v>1054</v>
      </c>
      <c r="D1583" s="35" t="s">
        <v>414</v>
      </c>
      <c r="E1583" s="7">
        <v>50</v>
      </c>
      <c r="F1583" s="7">
        <v>1.82</v>
      </c>
      <c r="G1583" s="7">
        <v>91</v>
      </c>
      <c r="L1583" s="7">
        <v>1.82</v>
      </c>
      <c r="M1583" s="7">
        <v>91</v>
      </c>
    </row>
    <row r="1584" spans="1:13" x14ac:dyDescent="0.25">
      <c r="A1584" s="34" t="s">
        <v>72</v>
      </c>
      <c r="B1584" s="34" t="s">
        <v>951</v>
      </c>
      <c r="C1584" s="34" t="s">
        <v>951</v>
      </c>
      <c r="D1584" s="35" t="s">
        <v>952</v>
      </c>
      <c r="E1584" s="7">
        <v>150</v>
      </c>
      <c r="H1584" s="7">
        <v>1.44</v>
      </c>
      <c r="I1584" s="7">
        <v>216</v>
      </c>
      <c r="L1584" s="7">
        <v>1.44</v>
      </c>
      <c r="M1584" s="7">
        <v>216</v>
      </c>
    </row>
    <row r="1585" spans="1:13" x14ac:dyDescent="0.25">
      <c r="A1585" s="34" t="s">
        <v>72</v>
      </c>
      <c r="B1585" s="34" t="s">
        <v>1059</v>
      </c>
      <c r="C1585" s="34" t="s">
        <v>1059</v>
      </c>
      <c r="D1585" s="35" t="s">
        <v>1060</v>
      </c>
      <c r="E1585" s="7">
        <v>50</v>
      </c>
      <c r="F1585" s="7">
        <v>1.41</v>
      </c>
      <c r="G1585" s="7">
        <v>70.5</v>
      </c>
      <c r="L1585" s="7">
        <v>1.41</v>
      </c>
      <c r="M1585" s="7">
        <v>70.5</v>
      </c>
    </row>
    <row r="1586" spans="1:13" x14ac:dyDescent="0.25">
      <c r="A1586" s="34" t="s">
        <v>72</v>
      </c>
      <c r="B1586" s="34" t="s">
        <v>224</v>
      </c>
      <c r="C1586" s="34" t="s">
        <v>224</v>
      </c>
      <c r="D1586" s="35" t="s">
        <v>225</v>
      </c>
      <c r="E1586" s="7">
        <v>6</v>
      </c>
      <c r="H1586" s="7">
        <v>1.23</v>
      </c>
      <c r="I1586" s="7">
        <v>7.38</v>
      </c>
      <c r="L1586" s="7">
        <v>1.23</v>
      </c>
      <c r="M1586" s="7">
        <v>7.38</v>
      </c>
    </row>
    <row r="1587" spans="1:13" x14ac:dyDescent="0.25">
      <c r="A1587" s="34" t="s">
        <v>72</v>
      </c>
      <c r="B1587" s="34" t="s">
        <v>234</v>
      </c>
      <c r="C1587" s="34" t="s">
        <v>234</v>
      </c>
      <c r="D1587" s="35" t="s">
        <v>235</v>
      </c>
      <c r="E1587" s="7">
        <v>10</v>
      </c>
      <c r="H1587" s="7">
        <v>1.18</v>
      </c>
      <c r="I1587" s="7">
        <v>11.8</v>
      </c>
      <c r="L1587" s="7">
        <v>1.18</v>
      </c>
      <c r="M1587" s="7">
        <v>11.8</v>
      </c>
    </row>
    <row r="1588" spans="1:13" x14ac:dyDescent="0.25">
      <c r="A1588" s="34" t="s">
        <v>72</v>
      </c>
      <c r="B1588" s="34" t="s">
        <v>1067</v>
      </c>
      <c r="C1588" s="34" t="s">
        <v>1067</v>
      </c>
      <c r="D1588" s="35" t="s">
        <v>1068</v>
      </c>
      <c r="E1588" s="7">
        <v>2</v>
      </c>
      <c r="H1588" s="7">
        <v>1.1399999999999999</v>
      </c>
      <c r="I1588" s="7">
        <v>2.2799999999999998</v>
      </c>
      <c r="L1588" s="7">
        <v>1.1399999999999999</v>
      </c>
      <c r="M1588" s="7">
        <v>2.2799999999999998</v>
      </c>
    </row>
    <row r="1589" spans="1:13" x14ac:dyDescent="0.25">
      <c r="A1589" s="34" t="s">
        <v>72</v>
      </c>
      <c r="B1589" s="34" t="s">
        <v>440</v>
      </c>
      <c r="C1589" s="34" t="s">
        <v>440</v>
      </c>
      <c r="D1589" s="35" t="s">
        <v>441</v>
      </c>
      <c r="E1589" s="7">
        <v>75</v>
      </c>
      <c r="H1589" s="7">
        <v>0.93</v>
      </c>
      <c r="I1589" s="7">
        <v>69.75</v>
      </c>
      <c r="L1589" s="7">
        <v>0.93</v>
      </c>
      <c r="M1589" s="7">
        <v>69.75</v>
      </c>
    </row>
    <row r="1590" spans="1:13" x14ac:dyDescent="0.25">
      <c r="A1590" s="34" t="s">
        <v>72</v>
      </c>
      <c r="B1590" s="34" t="s">
        <v>446</v>
      </c>
      <c r="C1590" s="34" t="s">
        <v>446</v>
      </c>
      <c r="D1590" s="35" t="s">
        <v>447</v>
      </c>
      <c r="E1590" s="7">
        <v>19</v>
      </c>
      <c r="H1590" s="7">
        <v>0.55000000000000004</v>
      </c>
      <c r="I1590" s="7">
        <v>10.45</v>
      </c>
      <c r="L1590" s="7">
        <v>0.55000000000000004</v>
      </c>
      <c r="M1590" s="7">
        <v>10.45</v>
      </c>
    </row>
    <row r="1591" spans="1:13" x14ac:dyDescent="0.25">
      <c r="A1591" s="34" t="s">
        <v>72</v>
      </c>
      <c r="B1591" s="34" t="s">
        <v>450</v>
      </c>
      <c r="C1591" s="34" t="s">
        <v>450</v>
      </c>
      <c r="D1591" s="35" t="s">
        <v>451</v>
      </c>
      <c r="E1591" s="7">
        <v>67</v>
      </c>
      <c r="H1591" s="7">
        <v>0.53</v>
      </c>
      <c r="I1591" s="7">
        <v>35.51</v>
      </c>
      <c r="L1591" s="7">
        <v>0.53</v>
      </c>
      <c r="M1591" s="7">
        <v>35.51</v>
      </c>
    </row>
    <row r="1592" spans="1:13" x14ac:dyDescent="0.25">
      <c r="A1592" s="34" t="s">
        <v>72</v>
      </c>
      <c r="B1592" s="34" t="s">
        <v>434</v>
      </c>
      <c r="C1592" s="34" t="s">
        <v>434</v>
      </c>
      <c r="D1592" s="35" t="s">
        <v>435</v>
      </c>
      <c r="E1592" s="7">
        <v>960</v>
      </c>
      <c r="H1592" s="7">
        <v>0.41</v>
      </c>
      <c r="I1592" s="7">
        <v>393.6</v>
      </c>
      <c r="L1592" s="7">
        <v>0.41</v>
      </c>
      <c r="M1592" s="7">
        <v>393.6</v>
      </c>
    </row>
    <row r="1593" spans="1:13" x14ac:dyDescent="0.25">
      <c r="A1593" s="34" t="s">
        <v>72</v>
      </c>
      <c r="B1593" s="34" t="s">
        <v>421</v>
      </c>
      <c r="C1593" s="34" t="s">
        <v>421</v>
      </c>
      <c r="D1593" s="35" t="s">
        <v>422</v>
      </c>
      <c r="E1593" s="7">
        <v>250</v>
      </c>
      <c r="F1593" s="7">
        <v>0.36</v>
      </c>
      <c r="G1593" s="7">
        <v>90</v>
      </c>
      <c r="L1593" s="7">
        <v>0.36</v>
      </c>
      <c r="M1593" s="7">
        <v>90</v>
      </c>
    </row>
    <row r="1594" spans="1:13" x14ac:dyDescent="0.25">
      <c r="A1594" s="34" t="s">
        <v>72</v>
      </c>
      <c r="B1594" s="34" t="s">
        <v>448</v>
      </c>
      <c r="C1594" s="34" t="s">
        <v>448</v>
      </c>
      <c r="D1594" s="35" t="s">
        <v>449</v>
      </c>
      <c r="E1594" s="7">
        <v>35</v>
      </c>
      <c r="H1594" s="7">
        <v>0.3</v>
      </c>
      <c r="I1594" s="7">
        <v>10.5</v>
      </c>
      <c r="L1594" s="7">
        <v>0.3</v>
      </c>
      <c r="M1594" s="7">
        <v>10.5</v>
      </c>
    </row>
    <row r="1595" spans="1:13" x14ac:dyDescent="0.25">
      <c r="A1595" s="34" t="s">
        <v>72</v>
      </c>
      <c r="B1595" s="34" t="s">
        <v>423</v>
      </c>
      <c r="C1595" s="34" t="s">
        <v>423</v>
      </c>
      <c r="D1595" s="35" t="s">
        <v>424</v>
      </c>
      <c r="E1595" s="7">
        <v>1000</v>
      </c>
      <c r="F1595" s="7">
        <v>0.22</v>
      </c>
      <c r="G1595" s="7">
        <v>220</v>
      </c>
      <c r="L1595" s="7">
        <v>0.22</v>
      </c>
      <c r="M1595" s="7">
        <v>220</v>
      </c>
    </row>
    <row r="1596" spans="1:13" x14ac:dyDescent="0.25">
      <c r="A1596" s="34" t="s">
        <v>72</v>
      </c>
      <c r="B1596" s="34" t="s">
        <v>1065</v>
      </c>
      <c r="C1596" s="34" t="s">
        <v>1065</v>
      </c>
      <c r="D1596" s="35" t="s">
        <v>1066</v>
      </c>
      <c r="E1596" s="7">
        <v>48</v>
      </c>
      <c r="H1596" s="7">
        <v>0.17</v>
      </c>
      <c r="I1596" s="7">
        <v>8.16</v>
      </c>
      <c r="L1596" s="7">
        <v>0.17</v>
      </c>
      <c r="M1596" s="7">
        <v>8.16</v>
      </c>
    </row>
    <row r="1597" spans="1:13" x14ac:dyDescent="0.25">
      <c r="A1597" s="34" t="s">
        <v>72</v>
      </c>
      <c r="B1597" s="34" t="s">
        <v>436</v>
      </c>
      <c r="C1597" s="34" t="s">
        <v>436</v>
      </c>
      <c r="D1597" s="35" t="s">
        <v>437</v>
      </c>
      <c r="E1597" s="7">
        <v>2220</v>
      </c>
      <c r="H1597" s="7">
        <v>0.04</v>
      </c>
      <c r="I1597" s="7">
        <v>88.8</v>
      </c>
      <c r="L1597" s="7">
        <v>0.04</v>
      </c>
      <c r="M1597" s="7">
        <v>88.8</v>
      </c>
    </row>
    <row r="1598" spans="1:13" x14ac:dyDescent="0.25">
      <c r="A1598" s="34" t="s">
        <v>72</v>
      </c>
      <c r="B1598" s="34" t="s">
        <v>228</v>
      </c>
      <c r="C1598" s="34" t="s">
        <v>228</v>
      </c>
      <c r="D1598" s="35" t="s">
        <v>229</v>
      </c>
      <c r="E1598" s="7">
        <v>2</v>
      </c>
      <c r="H1598" s="7">
        <v>0</v>
      </c>
      <c r="I1598" s="7">
        <v>0</v>
      </c>
      <c r="L1598" s="7">
        <v>0</v>
      </c>
      <c r="M1598" s="7">
        <f>L1598*E1598</f>
        <v>0</v>
      </c>
    </row>
  </sheetData>
  <conditionalFormatting sqref="M1:M1048576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{4CFAA20F-B6D8-4A05-9378-565AD7F5E860}</x14:id>
        </ext>
      </extLst>
    </cfRule>
  </conditionalFormatting>
  <conditionalFormatting sqref="L1:L104857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{D5862254-78D6-49AE-B25D-889B6385DD62}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CFAA20F-B6D8-4A05-9378-565AD7F5E86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M1:M1048576</xm:sqref>
        </x14:conditionalFormatting>
        <x14:conditionalFormatting xmlns:xm="http://schemas.microsoft.com/office/excel/2006/main">
          <x14:cfRule type="dataBar" id="{D5862254-78D6-49AE-B25D-889B6385DD6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L1:L1048576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364"/>
  <sheetViews>
    <sheetView workbookViewId="0">
      <selection activeCell="E2" sqref="E2"/>
    </sheetView>
  </sheetViews>
  <sheetFormatPr defaultRowHeight="15" x14ac:dyDescent="0.25"/>
  <cols>
    <col min="1" max="1" width="23" bestFit="1" customWidth="1"/>
    <col min="2" max="2" width="16.140625" bestFit="1" customWidth="1"/>
    <col min="3" max="3" width="42.5703125" customWidth="1"/>
    <col min="4" max="4" width="10.7109375" style="1" bestFit="1" customWidth="1"/>
    <col min="5" max="5" width="9.42578125" style="1" bestFit="1" customWidth="1"/>
    <col min="6" max="6" width="8.5703125" style="1" bestFit="1" customWidth="1"/>
    <col min="7" max="7" width="14.140625" style="1" bestFit="1" customWidth="1"/>
    <col min="8" max="8" width="7.5703125" style="1" bestFit="1" customWidth="1"/>
    <col min="9" max="9" width="18.28515625" style="1" bestFit="1" customWidth="1"/>
    <col min="10" max="10" width="14.85546875" style="1" bestFit="1" customWidth="1"/>
  </cols>
  <sheetData>
    <row r="1" spans="1:10" x14ac:dyDescent="0.25">
      <c r="A1" s="39" t="s">
        <v>95</v>
      </c>
      <c r="B1" s="39" t="s">
        <v>1436</v>
      </c>
      <c r="C1" s="39" t="s">
        <v>97</v>
      </c>
      <c r="D1" s="44" t="s">
        <v>1429</v>
      </c>
      <c r="E1" s="44" t="s">
        <v>1430</v>
      </c>
      <c r="F1" s="44" t="s">
        <v>1431</v>
      </c>
      <c r="G1" s="44" t="s">
        <v>1432</v>
      </c>
      <c r="H1" s="44" t="s">
        <v>1433</v>
      </c>
      <c r="I1" s="44" t="s">
        <v>1434</v>
      </c>
      <c r="J1" s="44" t="s">
        <v>1435</v>
      </c>
    </row>
    <row r="2" spans="1:10" x14ac:dyDescent="0.25">
      <c r="A2" t="s">
        <v>144</v>
      </c>
      <c r="B2" s="40" t="s">
        <v>1123</v>
      </c>
      <c r="C2" s="41" t="s">
        <v>1124</v>
      </c>
      <c r="D2" s="45" t="s">
        <v>1125</v>
      </c>
      <c r="E2" s="45">
        <v>218.89599999999999</v>
      </c>
      <c r="F2" s="45">
        <v>4.92</v>
      </c>
      <c r="G2" s="46">
        <v>1076.9683199999999</v>
      </c>
      <c r="H2" s="46"/>
      <c r="I2" s="46"/>
      <c r="J2" s="46">
        <v>1076.9683199999999</v>
      </c>
    </row>
    <row r="3" spans="1:10" x14ac:dyDescent="0.25">
      <c r="A3" s="42" t="s">
        <v>144</v>
      </c>
      <c r="B3" s="40" t="s">
        <v>1126</v>
      </c>
      <c r="C3" s="41" t="s">
        <v>1127</v>
      </c>
      <c r="D3" s="45" t="s">
        <v>1125</v>
      </c>
      <c r="E3" s="45">
        <v>41.363999999999997</v>
      </c>
      <c r="F3" s="45">
        <v>3.83</v>
      </c>
      <c r="G3" s="46">
        <v>158.42411999999999</v>
      </c>
      <c r="H3" s="46"/>
      <c r="I3" s="46"/>
      <c r="J3" s="46">
        <v>158.42411999999999</v>
      </c>
    </row>
    <row r="4" spans="1:10" x14ac:dyDescent="0.25">
      <c r="A4" s="42" t="s">
        <v>144</v>
      </c>
      <c r="B4" s="40" t="s">
        <v>1128</v>
      </c>
      <c r="C4" s="41" t="s">
        <v>1129</v>
      </c>
      <c r="D4" s="45" t="s">
        <v>1130</v>
      </c>
      <c r="E4" s="45">
        <v>502.5</v>
      </c>
      <c r="F4" s="45">
        <v>0.31</v>
      </c>
      <c r="G4" s="46">
        <v>155.77500000000001</v>
      </c>
      <c r="H4" s="46"/>
      <c r="I4" s="46"/>
      <c r="J4" s="46">
        <v>155.77500000000001</v>
      </c>
    </row>
    <row r="5" spans="1:10" x14ac:dyDescent="0.25">
      <c r="A5" s="42" t="s">
        <v>144</v>
      </c>
      <c r="B5" s="40" t="s">
        <v>421</v>
      </c>
      <c r="C5" s="41" t="s">
        <v>422</v>
      </c>
      <c r="D5" s="45" t="s">
        <v>1130</v>
      </c>
      <c r="E5" s="45">
        <v>100.5</v>
      </c>
      <c r="F5" s="45">
        <v>0.7</v>
      </c>
      <c r="G5" s="46">
        <v>70.349999999999994</v>
      </c>
      <c r="H5" s="46"/>
      <c r="I5" s="46"/>
      <c r="J5" s="46">
        <v>70.349999999999994</v>
      </c>
    </row>
    <row r="6" spans="1:10" x14ac:dyDescent="0.25">
      <c r="A6" s="42" t="s">
        <v>144</v>
      </c>
      <c r="B6" s="40" t="s">
        <v>1131</v>
      </c>
      <c r="C6" s="41" t="s">
        <v>1132</v>
      </c>
      <c r="D6" s="45" t="s">
        <v>1125</v>
      </c>
      <c r="E6" s="45">
        <v>18.823</v>
      </c>
      <c r="F6" s="45">
        <v>2.93</v>
      </c>
      <c r="G6" s="46">
        <v>55.151389999999999</v>
      </c>
      <c r="H6" s="46"/>
      <c r="I6" s="46"/>
      <c r="J6" s="46">
        <v>55.151389999999999</v>
      </c>
    </row>
    <row r="7" spans="1:10" x14ac:dyDescent="0.25">
      <c r="A7" s="42" t="s">
        <v>144</v>
      </c>
      <c r="B7" s="40" t="s">
        <v>627</v>
      </c>
      <c r="C7" s="41" t="s">
        <v>554</v>
      </c>
      <c r="D7" s="45" t="s">
        <v>1125</v>
      </c>
      <c r="E7" s="45">
        <v>4.7549999999999999</v>
      </c>
      <c r="F7" s="45">
        <v>8.56</v>
      </c>
      <c r="G7" s="46">
        <v>40.702800000000003</v>
      </c>
      <c r="H7" s="46"/>
      <c r="I7" s="46"/>
      <c r="J7" s="46">
        <v>40.702800000000003</v>
      </c>
    </row>
    <row r="8" spans="1:10" x14ac:dyDescent="0.25">
      <c r="A8" s="42" t="s">
        <v>144</v>
      </c>
      <c r="B8" s="40" t="s">
        <v>1133</v>
      </c>
      <c r="C8" s="41" t="s">
        <v>1134</v>
      </c>
      <c r="D8" s="45" t="s">
        <v>1125</v>
      </c>
      <c r="E8" s="45">
        <v>2.3969999999999998</v>
      </c>
      <c r="F8" s="45">
        <v>13.23</v>
      </c>
      <c r="G8" s="46">
        <v>31.712309999999999</v>
      </c>
      <c r="H8" s="46"/>
      <c r="I8" s="46"/>
      <c r="J8" s="46">
        <v>31.712309999999999</v>
      </c>
    </row>
    <row r="9" spans="1:10" x14ac:dyDescent="0.25">
      <c r="A9" s="42" t="s">
        <v>144</v>
      </c>
      <c r="B9" s="40" t="s">
        <v>1065</v>
      </c>
      <c r="C9" s="41" t="s">
        <v>1066</v>
      </c>
      <c r="D9" s="45" t="s">
        <v>1135</v>
      </c>
      <c r="E9" s="45">
        <v>84</v>
      </c>
      <c r="F9" s="45">
        <v>0.32</v>
      </c>
      <c r="G9" s="46"/>
      <c r="H9" s="46">
        <v>26.88</v>
      </c>
      <c r="I9" s="46"/>
      <c r="J9" s="46">
        <v>26.88</v>
      </c>
    </row>
    <row r="10" spans="1:10" x14ac:dyDescent="0.25">
      <c r="A10" s="42" t="s">
        <v>144</v>
      </c>
      <c r="B10" s="40" t="s">
        <v>813</v>
      </c>
      <c r="C10" s="41" t="s">
        <v>814</v>
      </c>
      <c r="D10" s="45" t="s">
        <v>1125</v>
      </c>
      <c r="E10" s="45">
        <v>2.9079999999999999</v>
      </c>
      <c r="F10" s="45">
        <v>8.85</v>
      </c>
      <c r="G10" s="46">
        <v>25.735800000000001</v>
      </c>
      <c r="H10" s="46"/>
      <c r="I10" s="46"/>
      <c r="J10" s="46">
        <v>25.735800000000001</v>
      </c>
    </row>
    <row r="11" spans="1:10" x14ac:dyDescent="0.25">
      <c r="A11" s="42" t="s">
        <v>144</v>
      </c>
      <c r="B11" s="40" t="s">
        <v>1136</v>
      </c>
      <c r="C11" s="41" t="s">
        <v>1137</v>
      </c>
      <c r="D11" s="45" t="s">
        <v>1135</v>
      </c>
      <c r="E11" s="45">
        <v>1</v>
      </c>
      <c r="F11" s="45">
        <v>19.899999999999999</v>
      </c>
      <c r="G11" s="46"/>
      <c r="H11" s="46">
        <v>19.899999999999999</v>
      </c>
      <c r="I11" s="46"/>
      <c r="J11" s="46">
        <v>19.899999999999999</v>
      </c>
    </row>
    <row r="12" spans="1:10" x14ac:dyDescent="0.25">
      <c r="A12" s="42" t="s">
        <v>144</v>
      </c>
      <c r="B12" s="40" t="s">
        <v>1138</v>
      </c>
      <c r="C12" s="41" t="s">
        <v>1139</v>
      </c>
      <c r="D12" s="45" t="s">
        <v>1125</v>
      </c>
      <c r="E12" s="45">
        <v>6.2013999999999996</v>
      </c>
      <c r="F12" s="45">
        <v>3.19</v>
      </c>
      <c r="G12" s="46">
        <v>19.782465999999999</v>
      </c>
      <c r="H12" s="46"/>
      <c r="I12" s="46"/>
      <c r="J12" s="46">
        <v>19.782465999999999</v>
      </c>
    </row>
    <row r="13" spans="1:10" x14ac:dyDescent="0.25">
      <c r="A13" s="42" t="s">
        <v>144</v>
      </c>
      <c r="B13" s="40" t="s">
        <v>1140</v>
      </c>
      <c r="C13" s="41" t="s">
        <v>1141</v>
      </c>
      <c r="D13" s="45" t="s">
        <v>1135</v>
      </c>
      <c r="E13" s="45">
        <v>35</v>
      </c>
      <c r="F13" s="45">
        <v>0.56000000000000005</v>
      </c>
      <c r="G13" s="46"/>
      <c r="H13" s="46">
        <v>19.600000000000001</v>
      </c>
      <c r="I13" s="46"/>
      <c r="J13" s="46">
        <v>19.600000000000001</v>
      </c>
    </row>
    <row r="14" spans="1:10" x14ac:dyDescent="0.25">
      <c r="A14" s="42" t="s">
        <v>144</v>
      </c>
      <c r="B14" s="40" t="s">
        <v>1142</v>
      </c>
      <c r="C14" s="41" t="s">
        <v>1143</v>
      </c>
      <c r="D14" s="45" t="s">
        <v>1144</v>
      </c>
      <c r="E14" s="45">
        <v>0.34799999999999998</v>
      </c>
      <c r="F14" s="45">
        <v>53.75</v>
      </c>
      <c r="G14" s="46">
        <v>18.704999999999998</v>
      </c>
      <c r="H14" s="46"/>
      <c r="I14" s="46"/>
      <c r="J14" s="46">
        <v>18.704999999999998</v>
      </c>
    </row>
    <row r="15" spans="1:10" x14ac:dyDescent="0.25">
      <c r="A15" s="42" t="s">
        <v>144</v>
      </c>
      <c r="B15" s="40" t="s">
        <v>1145</v>
      </c>
      <c r="C15" s="41" t="s">
        <v>1146</v>
      </c>
      <c r="D15" s="45" t="s">
        <v>1125</v>
      </c>
      <c r="E15" s="45">
        <v>6.66</v>
      </c>
      <c r="F15" s="45">
        <v>2.74</v>
      </c>
      <c r="G15" s="46">
        <v>18.2484</v>
      </c>
      <c r="H15" s="46"/>
      <c r="I15" s="46"/>
      <c r="J15" s="46">
        <v>18.2484</v>
      </c>
    </row>
    <row r="16" spans="1:10" x14ac:dyDescent="0.25">
      <c r="A16" s="42" t="s">
        <v>144</v>
      </c>
      <c r="B16" s="40" t="s">
        <v>1147</v>
      </c>
      <c r="C16" s="41" t="s">
        <v>1148</v>
      </c>
      <c r="D16" s="45" t="s">
        <v>1135</v>
      </c>
      <c r="E16" s="45">
        <v>4</v>
      </c>
      <c r="F16" s="45">
        <v>4.33</v>
      </c>
      <c r="G16" s="46"/>
      <c r="H16" s="46">
        <v>17.32</v>
      </c>
      <c r="I16" s="46"/>
      <c r="J16" s="46">
        <v>17.32</v>
      </c>
    </row>
    <row r="17" spans="1:10" x14ac:dyDescent="0.25">
      <c r="A17" s="42" t="s">
        <v>144</v>
      </c>
      <c r="B17" s="40" t="s">
        <v>461</v>
      </c>
      <c r="C17" s="41" t="s">
        <v>462</v>
      </c>
      <c r="D17" s="45" t="s">
        <v>1135</v>
      </c>
      <c r="E17" s="45">
        <v>3</v>
      </c>
      <c r="F17" s="45">
        <v>5.48</v>
      </c>
      <c r="G17" s="46"/>
      <c r="H17" s="46">
        <v>16.440000000000001</v>
      </c>
      <c r="I17" s="46"/>
      <c r="J17" s="46">
        <v>16.440000000000001</v>
      </c>
    </row>
    <row r="18" spans="1:10" x14ac:dyDescent="0.25">
      <c r="A18" s="42" t="s">
        <v>144</v>
      </c>
      <c r="B18" s="40" t="s">
        <v>1149</v>
      </c>
      <c r="C18" s="41" t="s">
        <v>1150</v>
      </c>
      <c r="D18" s="45" t="s">
        <v>1130</v>
      </c>
      <c r="E18" s="45">
        <v>1.5579000000000001</v>
      </c>
      <c r="F18" s="45">
        <v>9.1</v>
      </c>
      <c r="G18" s="46">
        <v>14.17689</v>
      </c>
      <c r="H18" s="46"/>
      <c r="I18" s="46"/>
      <c r="J18" s="46">
        <v>14.17689</v>
      </c>
    </row>
    <row r="19" spans="1:10" x14ac:dyDescent="0.25">
      <c r="A19" s="42" t="s">
        <v>144</v>
      </c>
      <c r="B19" s="40" t="s">
        <v>1151</v>
      </c>
      <c r="C19" s="41" t="s">
        <v>1152</v>
      </c>
      <c r="D19" s="45" t="s">
        <v>1125</v>
      </c>
      <c r="E19" s="45">
        <v>0.12039999999999999</v>
      </c>
      <c r="F19" s="45">
        <v>94.38</v>
      </c>
      <c r="G19" s="46">
        <v>11.363352000000001</v>
      </c>
      <c r="H19" s="46"/>
      <c r="I19" s="46"/>
      <c r="J19" s="46">
        <v>11.363352000000001</v>
      </c>
    </row>
    <row r="20" spans="1:10" x14ac:dyDescent="0.25">
      <c r="A20" s="42" t="s">
        <v>144</v>
      </c>
      <c r="B20" s="40" t="s">
        <v>1153</v>
      </c>
      <c r="C20" s="41" t="s">
        <v>1154</v>
      </c>
      <c r="D20" s="45" t="s">
        <v>1135</v>
      </c>
      <c r="E20" s="45">
        <v>0.1575</v>
      </c>
      <c r="F20" s="45">
        <v>40.07</v>
      </c>
      <c r="G20" s="46">
        <v>6.3110249999999999</v>
      </c>
      <c r="H20" s="46"/>
      <c r="I20" s="46"/>
      <c r="J20" s="46">
        <v>6.3110249999999999</v>
      </c>
    </row>
    <row r="21" spans="1:10" x14ac:dyDescent="0.25">
      <c r="A21" s="42" t="s">
        <v>144</v>
      </c>
      <c r="B21" s="40" t="s">
        <v>1155</v>
      </c>
      <c r="C21" s="41" t="s">
        <v>1156</v>
      </c>
      <c r="D21" s="45" t="s">
        <v>1135</v>
      </c>
      <c r="E21" s="45">
        <v>46</v>
      </c>
      <c r="F21" s="45">
        <v>0.12</v>
      </c>
      <c r="G21" s="46"/>
      <c r="H21" s="46">
        <v>5.52</v>
      </c>
      <c r="I21" s="46"/>
      <c r="J21" s="46">
        <v>5.52</v>
      </c>
    </row>
    <row r="22" spans="1:10" x14ac:dyDescent="0.25">
      <c r="A22" s="42" t="s">
        <v>144</v>
      </c>
      <c r="B22" s="40" t="s">
        <v>1157</v>
      </c>
      <c r="C22" s="41" t="s">
        <v>1158</v>
      </c>
      <c r="D22" s="45" t="s">
        <v>1135</v>
      </c>
      <c r="E22" s="45">
        <v>38</v>
      </c>
      <c r="F22" s="45">
        <v>0.13</v>
      </c>
      <c r="G22" s="46"/>
      <c r="H22" s="46"/>
      <c r="I22" s="46">
        <v>4.9400000000000004</v>
      </c>
      <c r="J22" s="46">
        <v>4.9400000000000004</v>
      </c>
    </row>
    <row r="23" spans="1:10" x14ac:dyDescent="0.25">
      <c r="A23" s="42" t="s">
        <v>144</v>
      </c>
      <c r="B23" s="40" t="s">
        <v>1159</v>
      </c>
      <c r="C23" s="41" t="s">
        <v>1160</v>
      </c>
      <c r="D23" s="45" t="s">
        <v>1125</v>
      </c>
      <c r="E23" s="45">
        <v>1.74</v>
      </c>
      <c r="F23" s="45">
        <v>2.83</v>
      </c>
      <c r="G23" s="46">
        <v>4.9241999999999999</v>
      </c>
      <c r="H23" s="46"/>
      <c r="I23" s="46"/>
      <c r="J23" s="46">
        <v>4.9241999999999999</v>
      </c>
    </row>
    <row r="24" spans="1:10" x14ac:dyDescent="0.25">
      <c r="A24" s="42" t="s">
        <v>144</v>
      </c>
      <c r="B24" s="40" t="s">
        <v>809</v>
      </c>
      <c r="C24" s="41" t="s">
        <v>810</v>
      </c>
      <c r="D24" s="45" t="s">
        <v>1125</v>
      </c>
      <c r="E24" s="45">
        <v>0.57799999999999996</v>
      </c>
      <c r="F24" s="45">
        <v>8.48</v>
      </c>
      <c r="G24" s="46">
        <v>4.90144</v>
      </c>
      <c r="H24" s="46"/>
      <c r="I24" s="46"/>
      <c r="J24" s="46">
        <v>4.90144</v>
      </c>
    </row>
    <row r="25" spans="1:10" x14ac:dyDescent="0.25">
      <c r="A25" s="42" t="s">
        <v>144</v>
      </c>
      <c r="B25" s="40" t="s">
        <v>1161</v>
      </c>
      <c r="C25" s="41" t="s">
        <v>1162</v>
      </c>
      <c r="D25" s="45" t="s">
        <v>1125</v>
      </c>
      <c r="E25" s="45">
        <v>0.75090000000000001</v>
      </c>
      <c r="F25" s="45">
        <v>6.25</v>
      </c>
      <c r="G25" s="46">
        <v>4.6931250000000002</v>
      </c>
      <c r="H25" s="46"/>
      <c r="I25" s="46"/>
      <c r="J25" s="46">
        <v>4.6931250000000002</v>
      </c>
    </row>
    <row r="26" spans="1:10" x14ac:dyDescent="0.25">
      <c r="A26" s="42" t="s">
        <v>144</v>
      </c>
      <c r="B26" s="40" t="s">
        <v>1163</v>
      </c>
      <c r="C26" s="41" t="s">
        <v>1164</v>
      </c>
      <c r="D26" s="45" t="s">
        <v>1135</v>
      </c>
      <c r="E26" s="45">
        <v>5</v>
      </c>
      <c r="F26" s="45">
        <v>0.85</v>
      </c>
      <c r="G26" s="46"/>
      <c r="H26" s="46"/>
      <c r="I26" s="46">
        <v>4.25</v>
      </c>
      <c r="J26" s="46">
        <v>4.25</v>
      </c>
    </row>
    <row r="27" spans="1:10" x14ac:dyDescent="0.25">
      <c r="A27" s="42" t="s">
        <v>144</v>
      </c>
      <c r="B27" s="40" t="s">
        <v>1165</v>
      </c>
      <c r="C27" s="41" t="s">
        <v>1166</v>
      </c>
      <c r="D27" s="45" t="s">
        <v>1135</v>
      </c>
      <c r="E27" s="45">
        <v>15</v>
      </c>
      <c r="F27" s="45">
        <v>0.28000000000000003</v>
      </c>
      <c r="G27" s="46"/>
      <c r="H27" s="46"/>
      <c r="I27" s="46">
        <v>4.2</v>
      </c>
      <c r="J27" s="46">
        <v>4.2</v>
      </c>
    </row>
    <row r="28" spans="1:10" x14ac:dyDescent="0.25">
      <c r="A28" s="42" t="s">
        <v>144</v>
      </c>
      <c r="B28" s="40" t="s">
        <v>1167</v>
      </c>
      <c r="C28" s="41" t="s">
        <v>1168</v>
      </c>
      <c r="D28" s="45" t="s">
        <v>1135</v>
      </c>
      <c r="E28" s="45">
        <v>400</v>
      </c>
      <c r="F28" s="45">
        <v>0.01</v>
      </c>
      <c r="G28" s="46"/>
      <c r="H28" s="46">
        <v>4</v>
      </c>
      <c r="I28" s="46"/>
      <c r="J28" s="46">
        <v>4</v>
      </c>
    </row>
    <row r="29" spans="1:10" x14ac:dyDescent="0.25">
      <c r="A29" s="42" t="s">
        <v>144</v>
      </c>
      <c r="B29" s="40" t="s">
        <v>1169</v>
      </c>
      <c r="C29" s="41" t="s">
        <v>1170</v>
      </c>
      <c r="D29" s="45" t="s">
        <v>1171</v>
      </c>
      <c r="E29" s="45">
        <v>8.8000000000000005E-3</v>
      </c>
      <c r="F29" s="45">
        <v>451.2</v>
      </c>
      <c r="G29" s="46">
        <v>3.9705599999999999</v>
      </c>
      <c r="H29" s="46"/>
      <c r="I29" s="46"/>
      <c r="J29" s="46">
        <v>3.9705599999999999</v>
      </c>
    </row>
    <row r="30" spans="1:10" x14ac:dyDescent="0.25">
      <c r="A30" s="42" t="s">
        <v>144</v>
      </c>
      <c r="B30" s="40" t="s">
        <v>1172</v>
      </c>
      <c r="C30" s="41" t="s">
        <v>1173</v>
      </c>
      <c r="D30" s="45" t="s">
        <v>1135</v>
      </c>
      <c r="E30" s="45">
        <v>2</v>
      </c>
      <c r="F30" s="45">
        <v>1.89</v>
      </c>
      <c r="G30" s="46"/>
      <c r="H30" s="46">
        <v>3.78</v>
      </c>
      <c r="I30" s="46"/>
      <c r="J30" s="46">
        <v>3.78</v>
      </c>
    </row>
    <row r="31" spans="1:10" x14ac:dyDescent="0.25">
      <c r="A31" s="42" t="s">
        <v>144</v>
      </c>
      <c r="B31" s="40" t="s">
        <v>320</v>
      </c>
      <c r="C31" s="41" t="s">
        <v>321</v>
      </c>
      <c r="D31" s="45" t="s">
        <v>1125</v>
      </c>
      <c r="E31" s="45">
        <v>0.42696820000000002</v>
      </c>
      <c r="F31" s="45">
        <v>8.4700000000000006</v>
      </c>
      <c r="G31" s="46">
        <v>3.6164206540000001</v>
      </c>
      <c r="H31" s="46"/>
      <c r="I31" s="46"/>
      <c r="J31" s="46">
        <v>3.6164206540000001</v>
      </c>
    </row>
    <row r="32" spans="1:10" x14ac:dyDescent="0.25">
      <c r="A32" s="42" t="s">
        <v>144</v>
      </c>
      <c r="B32" s="40" t="s">
        <v>1174</v>
      </c>
      <c r="C32" s="41" t="s">
        <v>1175</v>
      </c>
      <c r="D32" s="45" t="s">
        <v>1125</v>
      </c>
      <c r="E32" s="45">
        <v>1.1944920000000001</v>
      </c>
      <c r="F32" s="45">
        <v>2.95</v>
      </c>
      <c r="G32" s="46">
        <v>3.5237514000000001</v>
      </c>
      <c r="H32" s="46"/>
      <c r="I32" s="46"/>
      <c r="J32" s="46">
        <v>3.5237514000000001</v>
      </c>
    </row>
    <row r="33" spans="1:10" x14ac:dyDescent="0.25">
      <c r="A33" s="42" t="s">
        <v>144</v>
      </c>
      <c r="B33" s="40" t="s">
        <v>1176</v>
      </c>
      <c r="C33" s="41" t="s">
        <v>1177</v>
      </c>
      <c r="D33" s="45" t="s">
        <v>1178</v>
      </c>
      <c r="E33" s="45">
        <v>4.8000000000000001E-2</v>
      </c>
      <c r="F33" s="45">
        <v>70.89</v>
      </c>
      <c r="G33" s="46"/>
      <c r="H33" s="46">
        <v>3.40272</v>
      </c>
      <c r="I33" s="46"/>
      <c r="J33" s="46">
        <v>3.40272</v>
      </c>
    </row>
    <row r="34" spans="1:10" x14ac:dyDescent="0.25">
      <c r="A34" s="42" t="s">
        <v>144</v>
      </c>
      <c r="B34" s="40" t="s">
        <v>1179</v>
      </c>
      <c r="C34" s="41" t="s">
        <v>1180</v>
      </c>
      <c r="D34" s="45" t="s">
        <v>1135</v>
      </c>
      <c r="E34" s="45">
        <v>5</v>
      </c>
      <c r="F34" s="45">
        <v>0.63</v>
      </c>
      <c r="G34" s="46"/>
      <c r="H34" s="46"/>
      <c r="I34" s="46">
        <v>3.15</v>
      </c>
      <c r="J34" s="46">
        <v>3.15</v>
      </c>
    </row>
    <row r="35" spans="1:10" x14ac:dyDescent="0.25">
      <c r="A35" s="42" t="s">
        <v>144</v>
      </c>
      <c r="B35" s="40" t="s">
        <v>1181</v>
      </c>
      <c r="C35" s="41" t="s">
        <v>1182</v>
      </c>
      <c r="D35" s="45" t="s">
        <v>1125</v>
      </c>
      <c r="E35" s="45">
        <v>0.96658999999999995</v>
      </c>
      <c r="F35" s="45">
        <v>3.17</v>
      </c>
      <c r="G35" s="46">
        <v>3.0640903000000002</v>
      </c>
      <c r="H35" s="46"/>
      <c r="I35" s="46"/>
      <c r="J35" s="46">
        <v>3.0640903000000002</v>
      </c>
    </row>
    <row r="36" spans="1:10" x14ac:dyDescent="0.25">
      <c r="A36" s="42" t="s">
        <v>144</v>
      </c>
      <c r="B36" s="40" t="s">
        <v>1183</v>
      </c>
      <c r="C36" s="41" t="s">
        <v>1184</v>
      </c>
      <c r="D36" s="45" t="s">
        <v>1135</v>
      </c>
      <c r="E36" s="45">
        <v>42</v>
      </c>
      <c r="F36" s="45">
        <v>7.0000000000000007E-2</v>
      </c>
      <c r="G36" s="46"/>
      <c r="H36" s="46"/>
      <c r="I36" s="46">
        <v>2.94</v>
      </c>
      <c r="J36" s="46">
        <v>2.94</v>
      </c>
    </row>
    <row r="37" spans="1:10" x14ac:dyDescent="0.25">
      <c r="A37" s="42" t="s">
        <v>144</v>
      </c>
      <c r="B37" s="40" t="s">
        <v>1185</v>
      </c>
      <c r="C37" s="41" t="s">
        <v>1186</v>
      </c>
      <c r="D37" s="45" t="s">
        <v>1130</v>
      </c>
      <c r="E37" s="45">
        <v>14.68</v>
      </c>
      <c r="F37" s="45">
        <v>0.19</v>
      </c>
      <c r="G37" s="46">
        <v>2.7892000000000001</v>
      </c>
      <c r="H37" s="46"/>
      <c r="I37" s="46"/>
      <c r="J37" s="46">
        <v>2.7892000000000001</v>
      </c>
    </row>
    <row r="38" spans="1:10" x14ac:dyDescent="0.25">
      <c r="A38" s="42" t="s">
        <v>144</v>
      </c>
      <c r="B38" s="40" t="s">
        <v>1187</v>
      </c>
      <c r="C38" s="41" t="s">
        <v>1188</v>
      </c>
      <c r="D38" s="45" t="s">
        <v>1125</v>
      </c>
      <c r="E38" s="45">
        <v>0.86634</v>
      </c>
      <c r="F38" s="45">
        <v>3.03</v>
      </c>
      <c r="G38" s="46">
        <v>2.6250102000000002</v>
      </c>
      <c r="H38" s="46"/>
      <c r="I38" s="46"/>
      <c r="J38" s="46">
        <v>2.6250102000000002</v>
      </c>
    </row>
    <row r="39" spans="1:10" x14ac:dyDescent="0.25">
      <c r="A39" s="42" t="s">
        <v>144</v>
      </c>
      <c r="B39" s="40" t="s">
        <v>1189</v>
      </c>
      <c r="C39" s="41" t="s">
        <v>1190</v>
      </c>
      <c r="D39" s="45" t="s">
        <v>1135</v>
      </c>
      <c r="E39" s="45">
        <v>77</v>
      </c>
      <c r="F39" s="45">
        <v>0.03</v>
      </c>
      <c r="G39" s="46"/>
      <c r="H39" s="46"/>
      <c r="I39" s="46">
        <v>2.31</v>
      </c>
      <c r="J39" s="46">
        <v>2.31</v>
      </c>
    </row>
    <row r="40" spans="1:10" x14ac:dyDescent="0.25">
      <c r="A40" s="42" t="s">
        <v>144</v>
      </c>
      <c r="B40" s="40" t="s">
        <v>1191</v>
      </c>
      <c r="C40" s="41" t="s">
        <v>1192</v>
      </c>
      <c r="D40" s="45" t="s">
        <v>1125</v>
      </c>
      <c r="E40" s="45">
        <v>0.28920000000000001</v>
      </c>
      <c r="F40" s="45">
        <v>7.7</v>
      </c>
      <c r="G40" s="46">
        <v>2.2268400000000002</v>
      </c>
      <c r="H40" s="46"/>
      <c r="I40" s="46"/>
      <c r="J40" s="46">
        <v>2.2268400000000002</v>
      </c>
    </row>
    <row r="41" spans="1:10" x14ac:dyDescent="0.25">
      <c r="A41" s="42" t="s">
        <v>144</v>
      </c>
      <c r="B41" s="40" t="s">
        <v>1193</v>
      </c>
      <c r="C41" s="41" t="s">
        <v>1194</v>
      </c>
      <c r="D41" s="45" t="s">
        <v>1125</v>
      </c>
      <c r="E41" s="45">
        <v>0.30599999999999999</v>
      </c>
      <c r="F41" s="45">
        <v>7.06</v>
      </c>
      <c r="G41" s="46">
        <v>2.1603599999999998</v>
      </c>
      <c r="H41" s="46"/>
      <c r="I41" s="46"/>
      <c r="J41" s="46">
        <v>2.1603599999999998</v>
      </c>
    </row>
    <row r="42" spans="1:10" x14ac:dyDescent="0.25">
      <c r="A42" s="42" t="s">
        <v>144</v>
      </c>
      <c r="B42" s="40" t="s">
        <v>811</v>
      </c>
      <c r="C42" s="41" t="s">
        <v>812</v>
      </c>
      <c r="D42" s="45" t="s">
        <v>1125</v>
      </c>
      <c r="E42" s="45">
        <v>0.28199999999999997</v>
      </c>
      <c r="F42" s="45">
        <v>7.36</v>
      </c>
      <c r="G42" s="46">
        <v>2.07552</v>
      </c>
      <c r="H42" s="46"/>
      <c r="I42" s="46"/>
      <c r="J42" s="46">
        <v>2.07552</v>
      </c>
    </row>
    <row r="43" spans="1:10" x14ac:dyDescent="0.25">
      <c r="A43" s="42" t="s">
        <v>144</v>
      </c>
      <c r="B43" s="40" t="s">
        <v>1195</v>
      </c>
      <c r="C43" s="41" t="s">
        <v>1196</v>
      </c>
      <c r="D43" s="45" t="s">
        <v>1135</v>
      </c>
      <c r="E43" s="45">
        <v>203</v>
      </c>
      <c r="F43" s="45">
        <v>0.01</v>
      </c>
      <c r="G43" s="46"/>
      <c r="H43" s="46"/>
      <c r="I43" s="46">
        <v>2.0299999999999998</v>
      </c>
      <c r="J43" s="46">
        <v>2.0299999999999998</v>
      </c>
    </row>
    <row r="44" spans="1:10" x14ac:dyDescent="0.25">
      <c r="A44" s="42" t="s">
        <v>144</v>
      </c>
      <c r="B44" s="40" t="s">
        <v>1197</v>
      </c>
      <c r="C44" s="41" t="s">
        <v>1198</v>
      </c>
      <c r="D44" s="45" t="s">
        <v>1135</v>
      </c>
      <c r="E44" s="45">
        <v>200</v>
      </c>
      <c r="F44" s="45">
        <v>0.01</v>
      </c>
      <c r="G44" s="46"/>
      <c r="H44" s="46">
        <v>2</v>
      </c>
      <c r="I44" s="46"/>
      <c r="J44" s="46">
        <v>2</v>
      </c>
    </row>
    <row r="45" spans="1:10" x14ac:dyDescent="0.25">
      <c r="A45" s="42" t="s">
        <v>144</v>
      </c>
      <c r="B45" s="40" t="s">
        <v>1199</v>
      </c>
      <c r="C45" s="41" t="s">
        <v>1200</v>
      </c>
      <c r="D45" s="45" t="s">
        <v>1125</v>
      </c>
      <c r="E45" s="45">
        <v>0.5958</v>
      </c>
      <c r="F45" s="45">
        <v>3.32</v>
      </c>
      <c r="G45" s="46">
        <v>1.978056</v>
      </c>
      <c r="H45" s="46"/>
      <c r="I45" s="46"/>
      <c r="J45" s="46">
        <v>1.978056</v>
      </c>
    </row>
    <row r="46" spans="1:10" x14ac:dyDescent="0.25">
      <c r="A46" s="42" t="s">
        <v>144</v>
      </c>
      <c r="B46" s="40" t="s">
        <v>423</v>
      </c>
      <c r="C46" s="41" t="s">
        <v>424</v>
      </c>
      <c r="D46" s="45" t="s">
        <v>1130</v>
      </c>
      <c r="E46" s="45">
        <v>5.0250000000000004</v>
      </c>
      <c r="F46" s="45">
        <v>0.39</v>
      </c>
      <c r="G46" s="46">
        <v>1.9597500000000001</v>
      </c>
      <c r="H46" s="46"/>
      <c r="I46" s="46"/>
      <c r="J46" s="46">
        <v>1.9597500000000001</v>
      </c>
    </row>
    <row r="47" spans="1:10" x14ac:dyDescent="0.25">
      <c r="A47" s="42" t="s">
        <v>144</v>
      </c>
      <c r="B47" s="40" t="s">
        <v>1201</v>
      </c>
      <c r="C47" s="41" t="s">
        <v>1202</v>
      </c>
      <c r="D47" s="45" t="s">
        <v>1125</v>
      </c>
      <c r="E47" s="45">
        <v>0.7228</v>
      </c>
      <c r="F47" s="45">
        <v>2.65</v>
      </c>
      <c r="G47" s="46">
        <v>1.9154199999999999</v>
      </c>
      <c r="H47" s="46"/>
      <c r="I47" s="46"/>
      <c r="J47" s="46">
        <v>1.9154199999999999</v>
      </c>
    </row>
    <row r="48" spans="1:10" x14ac:dyDescent="0.25">
      <c r="A48" s="42" t="s">
        <v>144</v>
      </c>
      <c r="B48" s="40" t="s">
        <v>1203</v>
      </c>
      <c r="C48" s="41" t="s">
        <v>1204</v>
      </c>
      <c r="D48" s="45" t="s">
        <v>1171</v>
      </c>
      <c r="E48" s="45">
        <v>1.83E-3</v>
      </c>
      <c r="F48" s="45">
        <v>1044.1099999999999</v>
      </c>
      <c r="G48" s="46">
        <v>1.9107213000000001</v>
      </c>
      <c r="H48" s="46"/>
      <c r="I48" s="46"/>
      <c r="J48" s="46">
        <v>1.9107213000000001</v>
      </c>
    </row>
    <row r="49" spans="1:10" x14ac:dyDescent="0.25">
      <c r="A49" s="42" t="s">
        <v>144</v>
      </c>
      <c r="B49" s="40" t="s">
        <v>1205</v>
      </c>
      <c r="C49" s="41" t="s">
        <v>1206</v>
      </c>
      <c r="D49" s="45" t="s">
        <v>1125</v>
      </c>
      <c r="E49" s="45">
        <v>0.54359999999999997</v>
      </c>
      <c r="F49" s="45">
        <v>3.48</v>
      </c>
      <c r="G49" s="46">
        <v>1.8917280000000001</v>
      </c>
      <c r="H49" s="46"/>
      <c r="I49" s="46"/>
      <c r="J49" s="46">
        <v>1.8917280000000001</v>
      </c>
    </row>
    <row r="50" spans="1:10" x14ac:dyDescent="0.25">
      <c r="A50" s="42" t="s">
        <v>144</v>
      </c>
      <c r="B50" s="40" t="s">
        <v>1207</v>
      </c>
      <c r="C50" s="41" t="s">
        <v>1208</v>
      </c>
      <c r="D50" s="45" t="s">
        <v>1125</v>
      </c>
      <c r="E50" s="45">
        <v>0.33849000000000001</v>
      </c>
      <c r="F50" s="45">
        <v>5.26</v>
      </c>
      <c r="G50" s="46">
        <v>1.7804574</v>
      </c>
      <c r="H50" s="46"/>
      <c r="I50" s="46"/>
      <c r="J50" s="46">
        <v>1.7804574</v>
      </c>
    </row>
    <row r="51" spans="1:10" x14ac:dyDescent="0.25">
      <c r="A51" s="42" t="s">
        <v>144</v>
      </c>
      <c r="B51" s="40" t="s">
        <v>1209</v>
      </c>
      <c r="C51" s="41" t="s">
        <v>1210</v>
      </c>
      <c r="D51" s="45" t="s">
        <v>1130</v>
      </c>
      <c r="E51" s="45">
        <v>5.0999999999999996</v>
      </c>
      <c r="F51" s="45">
        <v>0.34</v>
      </c>
      <c r="G51" s="46">
        <v>1.734</v>
      </c>
      <c r="H51" s="46"/>
      <c r="I51" s="46"/>
      <c r="J51" s="46">
        <v>1.734</v>
      </c>
    </row>
    <row r="52" spans="1:10" x14ac:dyDescent="0.25">
      <c r="A52" s="42" t="s">
        <v>144</v>
      </c>
      <c r="B52" s="40" t="s">
        <v>1211</v>
      </c>
      <c r="C52" s="41" t="s">
        <v>1212</v>
      </c>
      <c r="D52" s="45" t="s">
        <v>1135</v>
      </c>
      <c r="E52" s="45">
        <v>2</v>
      </c>
      <c r="F52" s="45">
        <v>0.8</v>
      </c>
      <c r="G52" s="46"/>
      <c r="H52" s="46">
        <v>1.6</v>
      </c>
      <c r="I52" s="46"/>
      <c r="J52" s="46">
        <v>1.6</v>
      </c>
    </row>
    <row r="53" spans="1:10" x14ac:dyDescent="0.25">
      <c r="A53" s="42" t="s">
        <v>144</v>
      </c>
      <c r="B53" s="40" t="s">
        <v>914</v>
      </c>
      <c r="C53" s="41" t="s">
        <v>915</v>
      </c>
      <c r="D53" s="45" t="s">
        <v>1130</v>
      </c>
      <c r="E53" s="45">
        <v>0.20399999999999999</v>
      </c>
      <c r="F53" s="45">
        <v>7.84</v>
      </c>
      <c r="G53" s="46">
        <v>1.5993599999999999</v>
      </c>
      <c r="H53" s="46"/>
      <c r="I53" s="46"/>
      <c r="J53" s="46">
        <v>1.5993599999999999</v>
      </c>
    </row>
    <row r="54" spans="1:10" x14ac:dyDescent="0.25">
      <c r="A54" s="42" t="s">
        <v>144</v>
      </c>
      <c r="B54" s="40" t="s">
        <v>1213</v>
      </c>
      <c r="C54" s="41" t="s">
        <v>1214</v>
      </c>
      <c r="D54" s="45" t="s">
        <v>1125</v>
      </c>
      <c r="E54" s="45">
        <v>0.46431</v>
      </c>
      <c r="F54" s="45">
        <v>3.36</v>
      </c>
      <c r="G54" s="46">
        <v>1.5600816</v>
      </c>
      <c r="H54" s="46"/>
      <c r="I54" s="46"/>
      <c r="J54" s="46">
        <v>1.5600816</v>
      </c>
    </row>
    <row r="55" spans="1:10" x14ac:dyDescent="0.25">
      <c r="A55" s="42" t="s">
        <v>144</v>
      </c>
      <c r="B55" s="40" t="s">
        <v>1215</v>
      </c>
      <c r="C55" s="41" t="s">
        <v>1216</v>
      </c>
      <c r="D55" s="45" t="s">
        <v>1130</v>
      </c>
      <c r="E55" s="45">
        <v>5.0250000000000004</v>
      </c>
      <c r="F55" s="45">
        <v>0.31</v>
      </c>
      <c r="G55" s="46">
        <v>1.55775</v>
      </c>
      <c r="H55" s="46"/>
      <c r="I55" s="46"/>
      <c r="J55" s="46">
        <v>1.55775</v>
      </c>
    </row>
    <row r="56" spans="1:10" x14ac:dyDescent="0.25">
      <c r="A56" s="42" t="s">
        <v>144</v>
      </c>
      <c r="B56" s="40" t="s">
        <v>1217</v>
      </c>
      <c r="C56" s="41" t="s">
        <v>1218</v>
      </c>
      <c r="D56" s="45" t="s">
        <v>1125</v>
      </c>
      <c r="E56" s="45">
        <v>0.378</v>
      </c>
      <c r="F56" s="45">
        <v>4.04</v>
      </c>
      <c r="G56" s="46">
        <v>1.52712</v>
      </c>
      <c r="H56" s="46"/>
      <c r="I56" s="46"/>
      <c r="J56" s="46">
        <v>1.52712</v>
      </c>
    </row>
    <row r="57" spans="1:10" x14ac:dyDescent="0.25">
      <c r="A57" s="42" t="s">
        <v>144</v>
      </c>
      <c r="B57" s="40" t="s">
        <v>1219</v>
      </c>
      <c r="C57" s="41" t="s">
        <v>1220</v>
      </c>
      <c r="D57" s="45" t="s">
        <v>1125</v>
      </c>
      <c r="E57" s="45">
        <v>0.13900000000000001</v>
      </c>
      <c r="F57" s="45">
        <v>10.66</v>
      </c>
      <c r="G57" s="46">
        <v>1.4817400000000001</v>
      </c>
      <c r="H57" s="46"/>
      <c r="I57" s="46"/>
      <c r="J57" s="46">
        <v>1.4817400000000001</v>
      </c>
    </row>
    <row r="58" spans="1:10" x14ac:dyDescent="0.25">
      <c r="A58" s="42" t="s">
        <v>144</v>
      </c>
      <c r="B58" s="40" t="s">
        <v>1221</v>
      </c>
      <c r="C58" s="41" t="s">
        <v>1222</v>
      </c>
      <c r="D58" s="45" t="s">
        <v>1125</v>
      </c>
      <c r="E58" s="45">
        <v>0.38400000000000001</v>
      </c>
      <c r="F58" s="45">
        <v>3.32</v>
      </c>
      <c r="G58" s="46">
        <v>1.27488</v>
      </c>
      <c r="H58" s="46"/>
      <c r="I58" s="46"/>
      <c r="J58" s="46">
        <v>1.27488</v>
      </c>
    </row>
    <row r="59" spans="1:10" x14ac:dyDescent="0.25">
      <c r="A59" s="42" t="s">
        <v>144</v>
      </c>
      <c r="B59" s="40" t="s">
        <v>1223</v>
      </c>
      <c r="C59" s="41" t="s">
        <v>1224</v>
      </c>
      <c r="D59" s="45" t="s">
        <v>1125</v>
      </c>
      <c r="E59" s="45">
        <v>0.41320000000000001</v>
      </c>
      <c r="F59" s="45">
        <v>2.4900000000000002</v>
      </c>
      <c r="G59" s="46">
        <v>1.0288679999999999</v>
      </c>
      <c r="H59" s="46"/>
      <c r="I59" s="46"/>
      <c r="J59" s="46">
        <v>1.0288679999999999</v>
      </c>
    </row>
    <row r="60" spans="1:10" x14ac:dyDescent="0.25">
      <c r="A60" s="42" t="s">
        <v>144</v>
      </c>
      <c r="B60" s="40" t="s">
        <v>1225</v>
      </c>
      <c r="C60" s="41" t="s">
        <v>1226</v>
      </c>
      <c r="D60" s="45" t="s">
        <v>1125</v>
      </c>
      <c r="E60" s="45">
        <v>9.9328600000000003E-2</v>
      </c>
      <c r="F60" s="45">
        <v>9.56</v>
      </c>
      <c r="G60" s="46">
        <v>0.94958141600000001</v>
      </c>
      <c r="H60" s="46"/>
      <c r="I60" s="46"/>
      <c r="J60" s="46">
        <v>0.94958141600000001</v>
      </c>
    </row>
    <row r="61" spans="1:10" x14ac:dyDescent="0.25">
      <c r="A61" s="42" t="s">
        <v>144</v>
      </c>
      <c r="B61" s="40" t="s">
        <v>957</v>
      </c>
      <c r="C61" s="41" t="s">
        <v>958</v>
      </c>
      <c r="D61" s="45" t="s">
        <v>1125</v>
      </c>
      <c r="E61" s="45">
        <v>5.8000000000000003E-2</v>
      </c>
      <c r="F61" s="45">
        <v>15.22</v>
      </c>
      <c r="G61" s="46">
        <v>0.88275999999999999</v>
      </c>
      <c r="H61" s="46"/>
      <c r="I61" s="46"/>
      <c r="J61" s="46">
        <v>0.88275999999999999</v>
      </c>
    </row>
    <row r="62" spans="1:10" x14ac:dyDescent="0.25">
      <c r="A62" s="42" t="s">
        <v>144</v>
      </c>
      <c r="B62" s="40" t="s">
        <v>1227</v>
      </c>
      <c r="C62" s="41" t="s">
        <v>1228</v>
      </c>
      <c r="D62" s="45" t="s">
        <v>1130</v>
      </c>
      <c r="E62" s="45">
        <v>1.02</v>
      </c>
      <c r="F62" s="45">
        <v>0.81</v>
      </c>
      <c r="G62" s="46">
        <v>0.82620000000000005</v>
      </c>
      <c r="H62" s="46"/>
      <c r="I62" s="46"/>
      <c r="J62" s="46">
        <v>0.82620000000000005</v>
      </c>
    </row>
    <row r="63" spans="1:10" x14ac:dyDescent="0.25">
      <c r="A63" s="42" t="s">
        <v>144</v>
      </c>
      <c r="B63" s="40" t="s">
        <v>1229</v>
      </c>
      <c r="C63" s="41" t="s">
        <v>1230</v>
      </c>
      <c r="D63" s="45" t="s">
        <v>1135</v>
      </c>
      <c r="E63" s="45">
        <v>3</v>
      </c>
      <c r="F63" s="45">
        <v>0.24</v>
      </c>
      <c r="G63" s="46"/>
      <c r="H63" s="46"/>
      <c r="I63" s="46">
        <v>0.72</v>
      </c>
      <c r="J63" s="46">
        <v>0.72</v>
      </c>
    </row>
    <row r="64" spans="1:10" x14ac:dyDescent="0.25">
      <c r="A64" s="42" t="s">
        <v>144</v>
      </c>
      <c r="B64" s="40" t="s">
        <v>1231</v>
      </c>
      <c r="C64" s="41" t="s">
        <v>1232</v>
      </c>
      <c r="D64" s="45" t="s">
        <v>1125</v>
      </c>
      <c r="E64" s="45">
        <v>0.22036</v>
      </c>
      <c r="F64" s="45">
        <v>3.16</v>
      </c>
      <c r="G64" s="46">
        <v>0.6963376</v>
      </c>
      <c r="H64" s="46"/>
      <c r="I64" s="46"/>
      <c r="J64" s="46">
        <v>0.6963376</v>
      </c>
    </row>
    <row r="65" spans="1:10" x14ac:dyDescent="0.25">
      <c r="A65" s="42" t="s">
        <v>144</v>
      </c>
      <c r="B65" s="40" t="s">
        <v>1233</v>
      </c>
      <c r="C65" s="41" t="s">
        <v>1234</v>
      </c>
      <c r="D65" s="45" t="s">
        <v>1125</v>
      </c>
      <c r="E65" s="45">
        <v>6.2350000000000003E-2</v>
      </c>
      <c r="F65" s="45">
        <v>11.02</v>
      </c>
      <c r="G65" s="46">
        <v>0.68709699999999996</v>
      </c>
      <c r="H65" s="46"/>
      <c r="I65" s="46"/>
      <c r="J65" s="46">
        <v>0.68709699999999996</v>
      </c>
    </row>
    <row r="66" spans="1:10" x14ac:dyDescent="0.25">
      <c r="A66" s="42" t="s">
        <v>144</v>
      </c>
      <c r="B66" s="40" t="s">
        <v>1235</v>
      </c>
      <c r="C66" s="41" t="s">
        <v>1236</v>
      </c>
      <c r="D66" s="45" t="s">
        <v>1125</v>
      </c>
      <c r="E66" s="45">
        <v>0.13181000000000001</v>
      </c>
      <c r="F66" s="45">
        <v>5.12</v>
      </c>
      <c r="G66" s="46">
        <v>0.6748672</v>
      </c>
      <c r="H66" s="46"/>
      <c r="I66" s="46"/>
      <c r="J66" s="46">
        <v>0.6748672</v>
      </c>
    </row>
    <row r="67" spans="1:10" x14ac:dyDescent="0.25">
      <c r="A67" s="42" t="s">
        <v>144</v>
      </c>
      <c r="B67" s="40" t="s">
        <v>1237</v>
      </c>
      <c r="C67" s="41" t="s">
        <v>1238</v>
      </c>
      <c r="D67" s="45" t="s">
        <v>1135</v>
      </c>
      <c r="E67" s="45">
        <v>2</v>
      </c>
      <c r="F67" s="45">
        <v>0.33</v>
      </c>
      <c r="G67" s="46"/>
      <c r="H67" s="46">
        <v>0.66</v>
      </c>
      <c r="I67" s="46"/>
      <c r="J67" s="46">
        <v>0.66</v>
      </c>
    </row>
    <row r="68" spans="1:10" x14ac:dyDescent="0.25">
      <c r="A68" s="42" t="s">
        <v>144</v>
      </c>
      <c r="B68" s="40" t="s">
        <v>1239</v>
      </c>
      <c r="C68" s="41" t="s">
        <v>1240</v>
      </c>
      <c r="D68" s="45" t="s">
        <v>1125</v>
      </c>
      <c r="E68" s="45">
        <v>0.19128000000000001</v>
      </c>
      <c r="F68" s="45">
        <v>3.44</v>
      </c>
      <c r="G68" s="46">
        <v>0.65800320000000001</v>
      </c>
      <c r="H68" s="46"/>
      <c r="I68" s="46"/>
      <c r="J68" s="46">
        <v>0.65800320000000001</v>
      </c>
    </row>
    <row r="69" spans="1:10" x14ac:dyDescent="0.25">
      <c r="A69" s="42" t="s">
        <v>144</v>
      </c>
      <c r="B69" s="40" t="s">
        <v>1241</v>
      </c>
      <c r="C69" s="41" t="s">
        <v>1242</v>
      </c>
      <c r="D69" s="45" t="s">
        <v>1125</v>
      </c>
      <c r="E69" s="45">
        <v>0.19756609999999999</v>
      </c>
      <c r="F69" s="45">
        <v>3.28</v>
      </c>
      <c r="G69" s="46">
        <v>0.64801680800000006</v>
      </c>
      <c r="H69" s="46"/>
      <c r="I69" s="46"/>
      <c r="J69" s="46">
        <v>0.64801680800000006</v>
      </c>
    </row>
    <row r="70" spans="1:10" x14ac:dyDescent="0.25">
      <c r="A70" s="42" t="s">
        <v>144</v>
      </c>
      <c r="B70" s="40" t="s">
        <v>1243</v>
      </c>
      <c r="C70" s="41" t="s">
        <v>1244</v>
      </c>
      <c r="D70" s="45" t="s">
        <v>1125</v>
      </c>
      <c r="E70" s="45">
        <v>0.22536</v>
      </c>
      <c r="F70" s="45">
        <v>2.84</v>
      </c>
      <c r="G70" s="46">
        <v>0.64002239999999999</v>
      </c>
      <c r="H70" s="46"/>
      <c r="I70" s="46"/>
      <c r="J70" s="46">
        <v>0.64002239999999999</v>
      </c>
    </row>
    <row r="71" spans="1:10" x14ac:dyDescent="0.25">
      <c r="A71" s="42" t="s">
        <v>144</v>
      </c>
      <c r="B71" s="40" t="s">
        <v>1245</v>
      </c>
      <c r="C71" s="41" t="s">
        <v>1246</v>
      </c>
      <c r="D71" s="45" t="s">
        <v>1135</v>
      </c>
      <c r="E71" s="45">
        <v>3</v>
      </c>
      <c r="F71" s="45">
        <v>0.2</v>
      </c>
      <c r="G71" s="46">
        <v>0.6</v>
      </c>
      <c r="H71" s="46"/>
      <c r="I71" s="46"/>
      <c r="J71" s="46">
        <v>0.6</v>
      </c>
    </row>
    <row r="72" spans="1:10" x14ac:dyDescent="0.25">
      <c r="A72" s="42" t="s">
        <v>144</v>
      </c>
      <c r="B72" s="40" t="s">
        <v>1247</v>
      </c>
      <c r="C72" s="41" t="s">
        <v>1248</v>
      </c>
      <c r="D72" s="45" t="s">
        <v>1135</v>
      </c>
      <c r="E72" s="45">
        <v>15</v>
      </c>
      <c r="F72" s="45">
        <v>0.04</v>
      </c>
      <c r="G72" s="46"/>
      <c r="H72" s="46">
        <v>0.6</v>
      </c>
      <c r="I72" s="46"/>
      <c r="J72" s="46">
        <v>0.6</v>
      </c>
    </row>
    <row r="73" spans="1:10" x14ac:dyDescent="0.25">
      <c r="A73" s="42" t="s">
        <v>144</v>
      </c>
      <c r="B73" s="40" t="s">
        <v>1249</v>
      </c>
      <c r="C73" s="41" t="s">
        <v>1250</v>
      </c>
      <c r="D73" s="45" t="s">
        <v>1125</v>
      </c>
      <c r="E73" s="45">
        <v>5.9200000000000003E-2</v>
      </c>
      <c r="F73" s="45">
        <v>8.93</v>
      </c>
      <c r="G73" s="46">
        <v>0.52865600000000001</v>
      </c>
      <c r="H73" s="46"/>
      <c r="I73" s="46"/>
      <c r="J73" s="46">
        <v>0.52865600000000001</v>
      </c>
    </row>
    <row r="74" spans="1:10" x14ac:dyDescent="0.25">
      <c r="A74" s="42" t="s">
        <v>144</v>
      </c>
      <c r="B74" s="40" t="s">
        <v>1251</v>
      </c>
      <c r="C74" s="41" t="s">
        <v>1252</v>
      </c>
      <c r="D74" s="45" t="s">
        <v>1125</v>
      </c>
      <c r="E74" s="45">
        <v>9.3149999999999997E-2</v>
      </c>
      <c r="F74" s="45">
        <v>5.62</v>
      </c>
      <c r="G74" s="46">
        <v>0.52350300000000005</v>
      </c>
      <c r="H74" s="46"/>
      <c r="I74" s="46"/>
      <c r="J74" s="46">
        <v>0.52350300000000005</v>
      </c>
    </row>
    <row r="75" spans="1:10" x14ac:dyDescent="0.25">
      <c r="A75" s="42" t="s">
        <v>144</v>
      </c>
      <c r="B75" s="40" t="s">
        <v>1253</v>
      </c>
      <c r="C75" s="41" t="s">
        <v>1254</v>
      </c>
      <c r="D75" s="45" t="s">
        <v>1135</v>
      </c>
      <c r="E75" s="45">
        <v>4</v>
      </c>
      <c r="F75" s="45">
        <v>0.13</v>
      </c>
      <c r="G75" s="46"/>
      <c r="H75" s="46"/>
      <c r="I75" s="46">
        <v>0.52</v>
      </c>
      <c r="J75" s="46">
        <v>0.52</v>
      </c>
    </row>
    <row r="76" spans="1:10" x14ac:dyDescent="0.25">
      <c r="A76" s="42" t="s">
        <v>144</v>
      </c>
      <c r="B76" s="40" t="s">
        <v>1255</v>
      </c>
      <c r="C76" s="41" t="s">
        <v>1256</v>
      </c>
      <c r="D76" s="45" t="s">
        <v>1125</v>
      </c>
      <c r="E76" s="45">
        <v>5.8993700000000003E-2</v>
      </c>
      <c r="F76" s="45">
        <v>8.7100000000000009</v>
      </c>
      <c r="G76" s="46">
        <v>0.513835127</v>
      </c>
      <c r="H76" s="46"/>
      <c r="I76" s="46"/>
      <c r="J76" s="46">
        <v>0.513835127</v>
      </c>
    </row>
    <row r="77" spans="1:10" x14ac:dyDescent="0.25">
      <c r="A77" s="42" t="s">
        <v>144</v>
      </c>
      <c r="B77" s="40" t="s">
        <v>1257</v>
      </c>
      <c r="C77" s="41" t="s">
        <v>1258</v>
      </c>
      <c r="D77" s="45" t="s">
        <v>1130</v>
      </c>
      <c r="E77" s="45">
        <v>2.04</v>
      </c>
      <c r="F77" s="45">
        <v>0.25</v>
      </c>
      <c r="G77" s="46">
        <v>0.51</v>
      </c>
      <c r="H77" s="46"/>
      <c r="I77" s="46"/>
      <c r="J77" s="46">
        <v>0.51</v>
      </c>
    </row>
    <row r="78" spans="1:10" x14ac:dyDescent="0.25">
      <c r="A78" s="42" t="s">
        <v>144</v>
      </c>
      <c r="B78" s="40" t="s">
        <v>1259</v>
      </c>
      <c r="C78" s="41" t="s">
        <v>1260</v>
      </c>
      <c r="D78" s="45" t="s">
        <v>1135</v>
      </c>
      <c r="E78" s="45">
        <v>50</v>
      </c>
      <c r="F78" s="45">
        <v>0.01</v>
      </c>
      <c r="G78" s="46"/>
      <c r="H78" s="46">
        <v>0.5</v>
      </c>
      <c r="I78" s="46"/>
      <c r="J78" s="46">
        <v>0.5</v>
      </c>
    </row>
    <row r="79" spans="1:10" x14ac:dyDescent="0.25">
      <c r="A79" s="42" t="s">
        <v>144</v>
      </c>
      <c r="B79" s="40" t="s">
        <v>1261</v>
      </c>
      <c r="C79" s="41" t="s">
        <v>1262</v>
      </c>
      <c r="D79" s="45" t="s">
        <v>1125</v>
      </c>
      <c r="E79" s="45">
        <v>7.2300000000000003E-3</v>
      </c>
      <c r="F79" s="45">
        <v>60.01</v>
      </c>
      <c r="G79" s="46">
        <v>0.43387229999999999</v>
      </c>
      <c r="H79" s="46"/>
      <c r="I79" s="46"/>
      <c r="J79" s="46">
        <v>0.43387229999999999</v>
      </c>
    </row>
    <row r="80" spans="1:10" x14ac:dyDescent="0.25">
      <c r="A80" s="42" t="s">
        <v>144</v>
      </c>
      <c r="B80" s="40" t="s">
        <v>1263</v>
      </c>
      <c r="C80" s="41" t="s">
        <v>1264</v>
      </c>
      <c r="D80" s="45" t="s">
        <v>1125</v>
      </c>
      <c r="E80" s="45">
        <v>0.24779999999999999</v>
      </c>
      <c r="F80" s="45">
        <v>1.74</v>
      </c>
      <c r="G80" s="46">
        <v>0.431172</v>
      </c>
      <c r="H80" s="46"/>
      <c r="I80" s="46"/>
      <c r="J80" s="46">
        <v>0.431172</v>
      </c>
    </row>
    <row r="81" spans="1:10" x14ac:dyDescent="0.25">
      <c r="A81" s="42" t="s">
        <v>144</v>
      </c>
      <c r="B81" s="40" t="s">
        <v>1265</v>
      </c>
      <c r="C81" s="41" t="s">
        <v>1266</v>
      </c>
      <c r="D81" s="45" t="s">
        <v>1125</v>
      </c>
      <c r="E81" s="45">
        <v>6.0009600000000003E-2</v>
      </c>
      <c r="F81" s="45">
        <v>7.09</v>
      </c>
      <c r="G81" s="46">
        <v>0.42546806399999998</v>
      </c>
      <c r="H81" s="46"/>
      <c r="I81" s="46"/>
      <c r="J81" s="46">
        <v>0.42546806399999998</v>
      </c>
    </row>
    <row r="82" spans="1:10" x14ac:dyDescent="0.25">
      <c r="A82" s="42" t="s">
        <v>144</v>
      </c>
      <c r="B82" s="40" t="s">
        <v>1267</v>
      </c>
      <c r="C82" s="41" t="s">
        <v>1268</v>
      </c>
      <c r="D82" s="45" t="s">
        <v>1125</v>
      </c>
      <c r="E82" s="45">
        <v>5.5944000000000001E-2</v>
      </c>
      <c r="F82" s="45">
        <v>7.28</v>
      </c>
      <c r="G82" s="46">
        <v>0.40727232000000002</v>
      </c>
      <c r="H82" s="46"/>
      <c r="I82" s="46"/>
      <c r="J82" s="46">
        <v>0.40727232000000002</v>
      </c>
    </row>
    <row r="83" spans="1:10" x14ac:dyDescent="0.25">
      <c r="A83" s="42" t="s">
        <v>144</v>
      </c>
      <c r="B83" s="40" t="s">
        <v>1269</v>
      </c>
      <c r="C83" s="41" t="s">
        <v>1270</v>
      </c>
      <c r="D83" s="45" t="s">
        <v>1125</v>
      </c>
      <c r="E83" s="45">
        <v>3.5999999999999997E-2</v>
      </c>
      <c r="F83" s="45">
        <v>9.24</v>
      </c>
      <c r="G83" s="46">
        <v>0.33263999999999999</v>
      </c>
      <c r="H83" s="46"/>
      <c r="I83" s="46"/>
      <c r="J83" s="46">
        <v>0.33263999999999999</v>
      </c>
    </row>
    <row r="84" spans="1:10" x14ac:dyDescent="0.25">
      <c r="A84" s="42" t="s">
        <v>144</v>
      </c>
      <c r="B84" s="40" t="s">
        <v>1271</v>
      </c>
      <c r="C84" s="41" t="s">
        <v>1272</v>
      </c>
      <c r="D84" s="45" t="s">
        <v>1135</v>
      </c>
      <c r="E84" s="45">
        <v>32</v>
      </c>
      <c r="F84" s="45">
        <v>0.01</v>
      </c>
      <c r="G84" s="46"/>
      <c r="H84" s="46"/>
      <c r="I84" s="46">
        <v>0.32</v>
      </c>
      <c r="J84" s="46">
        <v>0.32</v>
      </c>
    </row>
    <row r="85" spans="1:10" x14ac:dyDescent="0.25">
      <c r="A85" s="42" t="s">
        <v>144</v>
      </c>
      <c r="B85" s="40" t="s">
        <v>1273</v>
      </c>
      <c r="C85" s="41" t="s">
        <v>1274</v>
      </c>
      <c r="D85" s="45" t="s">
        <v>1125</v>
      </c>
      <c r="E85" s="45">
        <v>0.16037989999999999</v>
      </c>
      <c r="F85" s="45">
        <v>1.88</v>
      </c>
      <c r="G85" s="46">
        <v>0.301514212</v>
      </c>
      <c r="H85" s="46"/>
      <c r="I85" s="46"/>
      <c r="J85" s="46">
        <v>0.301514212</v>
      </c>
    </row>
    <row r="86" spans="1:10" x14ac:dyDescent="0.25">
      <c r="A86" s="42" t="s">
        <v>144</v>
      </c>
      <c r="B86" s="40" t="s">
        <v>1275</v>
      </c>
      <c r="C86" s="41" t="s">
        <v>1276</v>
      </c>
      <c r="D86" s="45" t="s">
        <v>1135</v>
      </c>
      <c r="E86" s="45">
        <v>15</v>
      </c>
      <c r="F86" s="45">
        <v>0.02</v>
      </c>
      <c r="G86" s="46"/>
      <c r="H86" s="46">
        <v>0.3</v>
      </c>
      <c r="I86" s="46"/>
      <c r="J86" s="46">
        <v>0.3</v>
      </c>
    </row>
    <row r="87" spans="1:10" x14ac:dyDescent="0.25">
      <c r="A87" s="42" t="s">
        <v>144</v>
      </c>
      <c r="B87" s="40" t="s">
        <v>1277</v>
      </c>
      <c r="C87" s="41" t="s">
        <v>1278</v>
      </c>
      <c r="D87" s="45" t="s">
        <v>1171</v>
      </c>
      <c r="E87" s="45">
        <v>2.1099999999999999E-3</v>
      </c>
      <c r="F87" s="45">
        <v>139.97999999999999</v>
      </c>
      <c r="G87" s="46">
        <v>0.2953578</v>
      </c>
      <c r="H87" s="46"/>
      <c r="I87" s="46"/>
      <c r="J87" s="46">
        <v>0.2953578</v>
      </c>
    </row>
    <row r="88" spans="1:10" x14ac:dyDescent="0.25">
      <c r="A88" s="42" t="s">
        <v>144</v>
      </c>
      <c r="B88" s="40" t="s">
        <v>1279</v>
      </c>
      <c r="C88" s="41" t="s">
        <v>1280</v>
      </c>
      <c r="D88" s="45" t="s">
        <v>1125</v>
      </c>
      <c r="E88" s="45">
        <v>6.633E-2</v>
      </c>
      <c r="F88" s="45">
        <v>4.2300000000000004</v>
      </c>
      <c r="G88" s="46">
        <v>0.28057589999999999</v>
      </c>
      <c r="H88" s="46"/>
      <c r="I88" s="46"/>
      <c r="J88" s="46">
        <v>0.28057589999999999</v>
      </c>
    </row>
    <row r="89" spans="1:10" x14ac:dyDescent="0.25">
      <c r="A89" s="42" t="s">
        <v>144</v>
      </c>
      <c r="B89" s="40" t="s">
        <v>1281</v>
      </c>
      <c r="C89" s="41" t="s">
        <v>1282</v>
      </c>
      <c r="D89" s="45" t="s">
        <v>1125</v>
      </c>
      <c r="E89" s="45">
        <v>2.00672E-2</v>
      </c>
      <c r="F89" s="45">
        <v>11</v>
      </c>
      <c r="G89" s="46">
        <v>0.2207392</v>
      </c>
      <c r="H89" s="46"/>
      <c r="I89" s="46"/>
      <c r="J89" s="46">
        <v>0.2207392</v>
      </c>
    </row>
    <row r="90" spans="1:10" x14ac:dyDescent="0.25">
      <c r="A90" s="42" t="s">
        <v>144</v>
      </c>
      <c r="B90" s="40" t="s">
        <v>1283</v>
      </c>
      <c r="C90" s="41" t="s">
        <v>1284</v>
      </c>
      <c r="D90" s="45" t="s">
        <v>1125</v>
      </c>
      <c r="E90" s="45">
        <v>7.4762800000000004E-2</v>
      </c>
      <c r="F90" s="45">
        <v>2.92</v>
      </c>
      <c r="G90" s="46">
        <v>0.218307376</v>
      </c>
      <c r="H90" s="46"/>
      <c r="I90" s="46"/>
      <c r="J90" s="46">
        <v>0.218307376</v>
      </c>
    </row>
    <row r="91" spans="1:10" x14ac:dyDescent="0.25">
      <c r="A91" s="42" t="s">
        <v>144</v>
      </c>
      <c r="B91" s="40" t="s">
        <v>1285</v>
      </c>
      <c r="C91" s="41" t="s">
        <v>1286</v>
      </c>
      <c r="D91" s="45" t="s">
        <v>1125</v>
      </c>
      <c r="E91" s="45">
        <v>6.7199999999999996E-2</v>
      </c>
      <c r="F91" s="45">
        <v>3.21</v>
      </c>
      <c r="G91" s="46">
        <v>0.21571199999999999</v>
      </c>
      <c r="H91" s="46"/>
      <c r="I91" s="46"/>
      <c r="J91" s="46">
        <v>0.21571199999999999</v>
      </c>
    </row>
    <row r="92" spans="1:10" x14ac:dyDescent="0.25">
      <c r="A92" s="42" t="s">
        <v>144</v>
      </c>
      <c r="B92" s="40" t="s">
        <v>1287</v>
      </c>
      <c r="C92" s="41" t="s">
        <v>1288</v>
      </c>
      <c r="D92" s="45" t="s">
        <v>1135</v>
      </c>
      <c r="E92" s="45">
        <v>10</v>
      </c>
      <c r="F92" s="45">
        <v>0.02</v>
      </c>
      <c r="G92" s="46">
        <v>0.2</v>
      </c>
      <c r="H92" s="46"/>
      <c r="I92" s="46"/>
      <c r="J92" s="46">
        <v>0.2</v>
      </c>
    </row>
    <row r="93" spans="1:10" x14ac:dyDescent="0.25">
      <c r="A93" s="42" t="s">
        <v>144</v>
      </c>
      <c r="B93" s="40" t="s">
        <v>1289</v>
      </c>
      <c r="C93" s="41" t="s">
        <v>1290</v>
      </c>
      <c r="D93" s="45" t="s">
        <v>1125</v>
      </c>
      <c r="E93" s="45">
        <v>7.0599999999999996E-2</v>
      </c>
      <c r="F93" s="45">
        <v>2.65</v>
      </c>
      <c r="G93" s="46">
        <v>0.18709000000000001</v>
      </c>
      <c r="H93" s="46"/>
      <c r="I93" s="46"/>
      <c r="J93" s="46">
        <v>0.18709000000000001</v>
      </c>
    </row>
    <row r="94" spans="1:10" x14ac:dyDescent="0.25">
      <c r="A94" s="42" t="s">
        <v>144</v>
      </c>
      <c r="B94" s="40" t="s">
        <v>1291</v>
      </c>
      <c r="C94" s="41" t="s">
        <v>1292</v>
      </c>
      <c r="D94" s="45" t="s">
        <v>1125</v>
      </c>
      <c r="E94" s="45">
        <v>4.0169999999999997E-2</v>
      </c>
      <c r="F94" s="45">
        <v>4.3600000000000003</v>
      </c>
      <c r="G94" s="46">
        <v>0.1751412</v>
      </c>
      <c r="H94" s="46"/>
      <c r="I94" s="46"/>
      <c r="J94" s="46">
        <v>0.1751412</v>
      </c>
    </row>
    <row r="95" spans="1:10" x14ac:dyDescent="0.25">
      <c r="A95" s="42" t="s">
        <v>144</v>
      </c>
      <c r="B95" s="40" t="s">
        <v>1293</v>
      </c>
      <c r="C95" s="41" t="s">
        <v>1294</v>
      </c>
      <c r="D95" s="45" t="s">
        <v>1130</v>
      </c>
      <c r="E95" s="45">
        <v>1.07</v>
      </c>
      <c r="F95" s="45">
        <v>0.16</v>
      </c>
      <c r="G95" s="46">
        <v>0.17119999999999999</v>
      </c>
      <c r="H95" s="46"/>
      <c r="I95" s="46"/>
      <c r="J95" s="46">
        <v>0.17119999999999999</v>
      </c>
    </row>
    <row r="96" spans="1:10" x14ac:dyDescent="0.25">
      <c r="A96" s="42" t="s">
        <v>144</v>
      </c>
      <c r="B96" s="40" t="s">
        <v>1295</v>
      </c>
      <c r="C96" s="41" t="s">
        <v>1296</v>
      </c>
      <c r="D96" s="45" t="s">
        <v>1125</v>
      </c>
      <c r="E96" s="45">
        <v>0.40254849999999998</v>
      </c>
      <c r="F96" s="45">
        <v>0.42</v>
      </c>
      <c r="G96" s="46">
        <v>0.16907037</v>
      </c>
      <c r="H96" s="46"/>
      <c r="I96" s="46"/>
      <c r="J96" s="46">
        <v>0.16907037</v>
      </c>
    </row>
    <row r="97" spans="1:10" x14ac:dyDescent="0.25">
      <c r="A97" s="42" t="s">
        <v>144</v>
      </c>
      <c r="B97" s="40" t="s">
        <v>1297</v>
      </c>
      <c r="C97" s="41" t="s">
        <v>1298</v>
      </c>
      <c r="D97" s="45" t="s">
        <v>1178</v>
      </c>
      <c r="E97" s="45">
        <v>1.9E-2</v>
      </c>
      <c r="F97" s="45">
        <v>8.1199999999999992</v>
      </c>
      <c r="G97" s="46"/>
      <c r="H97" s="46">
        <v>0.15428</v>
      </c>
      <c r="I97" s="46"/>
      <c r="J97" s="46">
        <v>0.15428</v>
      </c>
    </row>
    <row r="98" spans="1:10" x14ac:dyDescent="0.25">
      <c r="A98" s="42" t="s">
        <v>144</v>
      </c>
      <c r="B98" s="40" t="s">
        <v>1299</v>
      </c>
      <c r="C98" s="41" t="s">
        <v>1300</v>
      </c>
      <c r="D98" s="45" t="s">
        <v>1125</v>
      </c>
      <c r="E98" s="45">
        <v>1.4883E-2</v>
      </c>
      <c r="F98" s="45">
        <v>9.43</v>
      </c>
      <c r="G98" s="46">
        <v>0.14034669</v>
      </c>
      <c r="H98" s="46"/>
      <c r="I98" s="46"/>
      <c r="J98" s="46">
        <v>0.14034669</v>
      </c>
    </row>
    <row r="99" spans="1:10" x14ac:dyDescent="0.25">
      <c r="A99" s="42" t="s">
        <v>144</v>
      </c>
      <c r="B99" s="40" t="s">
        <v>1301</v>
      </c>
      <c r="C99" s="41" t="s">
        <v>1302</v>
      </c>
      <c r="D99" s="45" t="s">
        <v>1125</v>
      </c>
      <c r="E99" s="45">
        <v>1.6E-2</v>
      </c>
      <c r="F99" s="45">
        <v>8.1199999999999992</v>
      </c>
      <c r="G99" s="46">
        <v>0.12992000000000001</v>
      </c>
      <c r="H99" s="46"/>
      <c r="I99" s="46"/>
      <c r="J99" s="46">
        <v>0.12992000000000001</v>
      </c>
    </row>
    <row r="100" spans="1:10" x14ac:dyDescent="0.25">
      <c r="A100" s="42" t="s">
        <v>144</v>
      </c>
      <c r="B100" s="40" t="s">
        <v>1303</v>
      </c>
      <c r="C100" s="41" t="s">
        <v>1304</v>
      </c>
      <c r="D100" s="45" t="s">
        <v>1135</v>
      </c>
      <c r="E100" s="45">
        <v>2</v>
      </c>
      <c r="F100" s="45">
        <v>0.06</v>
      </c>
      <c r="G100" s="46">
        <v>0.12</v>
      </c>
      <c r="H100" s="46"/>
      <c r="I100" s="46"/>
      <c r="J100" s="46">
        <v>0.12</v>
      </c>
    </row>
    <row r="101" spans="1:10" x14ac:dyDescent="0.25">
      <c r="A101" s="42" t="s">
        <v>144</v>
      </c>
      <c r="B101" s="40" t="s">
        <v>1305</v>
      </c>
      <c r="C101" s="41" t="s">
        <v>1306</v>
      </c>
      <c r="D101" s="45" t="s">
        <v>1125</v>
      </c>
      <c r="E101" s="45">
        <v>3.4000000000000002E-2</v>
      </c>
      <c r="F101" s="45">
        <v>3.29</v>
      </c>
      <c r="G101" s="46">
        <v>0.11186</v>
      </c>
      <c r="H101" s="46"/>
      <c r="I101" s="46"/>
      <c r="J101" s="46">
        <v>0.11186</v>
      </c>
    </row>
    <row r="102" spans="1:10" x14ac:dyDescent="0.25">
      <c r="A102" s="42" t="s">
        <v>144</v>
      </c>
      <c r="B102" s="40" t="s">
        <v>1307</v>
      </c>
      <c r="C102" s="41" t="s">
        <v>1308</v>
      </c>
      <c r="D102" s="45" t="s">
        <v>1125</v>
      </c>
      <c r="E102" s="45">
        <v>5.1999999999999998E-2</v>
      </c>
      <c r="F102" s="45">
        <v>2.1</v>
      </c>
      <c r="G102" s="46">
        <v>0.10920000000000001</v>
      </c>
      <c r="H102" s="46"/>
      <c r="I102" s="46"/>
      <c r="J102" s="46">
        <v>0.10920000000000001</v>
      </c>
    </row>
    <row r="103" spans="1:10" x14ac:dyDescent="0.25">
      <c r="A103" s="42" t="s">
        <v>144</v>
      </c>
      <c r="B103" s="40" t="s">
        <v>1309</v>
      </c>
      <c r="C103" s="41" t="s">
        <v>1310</v>
      </c>
      <c r="D103" s="45" t="s">
        <v>1125</v>
      </c>
      <c r="E103" s="45">
        <v>1.3877499999999999E-2</v>
      </c>
      <c r="F103" s="45">
        <v>7.74</v>
      </c>
      <c r="G103" s="46">
        <v>0.10741185</v>
      </c>
      <c r="H103" s="46"/>
      <c r="I103" s="46"/>
      <c r="J103" s="46">
        <v>0.10741185</v>
      </c>
    </row>
    <row r="104" spans="1:10" x14ac:dyDescent="0.25">
      <c r="A104" s="42" t="s">
        <v>144</v>
      </c>
      <c r="B104" s="40" t="s">
        <v>1311</v>
      </c>
      <c r="C104" s="41" t="s">
        <v>1312</v>
      </c>
      <c r="D104" s="45" t="s">
        <v>1125</v>
      </c>
      <c r="E104" s="45">
        <v>1.1480000000000001E-2</v>
      </c>
      <c r="F104" s="45">
        <v>8.67</v>
      </c>
      <c r="G104" s="46">
        <v>9.9531599999999998E-2</v>
      </c>
      <c r="H104" s="46"/>
      <c r="I104" s="46"/>
      <c r="J104" s="46">
        <v>9.9531599999999998E-2</v>
      </c>
    </row>
    <row r="105" spans="1:10" x14ac:dyDescent="0.25">
      <c r="A105" s="42" t="s">
        <v>144</v>
      </c>
      <c r="B105" s="40" t="s">
        <v>1313</v>
      </c>
      <c r="C105" s="41" t="s">
        <v>1314</v>
      </c>
      <c r="D105" s="45" t="s">
        <v>1125</v>
      </c>
      <c r="E105" s="45">
        <v>3.8519999999999999E-2</v>
      </c>
      <c r="F105" s="45">
        <v>2.52</v>
      </c>
      <c r="G105" s="46">
        <v>9.7070400000000001E-2</v>
      </c>
      <c r="H105" s="46"/>
      <c r="I105" s="46"/>
      <c r="J105" s="46">
        <v>9.7070400000000001E-2</v>
      </c>
    </row>
    <row r="106" spans="1:10" x14ac:dyDescent="0.25">
      <c r="A106" s="42" t="s">
        <v>144</v>
      </c>
      <c r="B106" s="40" t="s">
        <v>1315</v>
      </c>
      <c r="C106" s="41" t="s">
        <v>1316</v>
      </c>
      <c r="D106" s="45" t="s">
        <v>1125</v>
      </c>
      <c r="E106" s="45">
        <v>0.01</v>
      </c>
      <c r="F106" s="45">
        <v>9.4</v>
      </c>
      <c r="G106" s="46">
        <v>9.4E-2</v>
      </c>
      <c r="H106" s="46"/>
      <c r="I106" s="46"/>
      <c r="J106" s="46">
        <v>9.4E-2</v>
      </c>
    </row>
    <row r="107" spans="1:10" x14ac:dyDescent="0.25">
      <c r="A107" s="42" t="s">
        <v>144</v>
      </c>
      <c r="B107" s="40" t="s">
        <v>1317</v>
      </c>
      <c r="C107" s="41" t="s">
        <v>1318</v>
      </c>
      <c r="D107" s="45" t="s">
        <v>1125</v>
      </c>
      <c r="E107" s="45">
        <v>2.20728E-2</v>
      </c>
      <c r="F107" s="45">
        <v>3.9</v>
      </c>
      <c r="G107" s="46">
        <v>8.6083919999999994E-2</v>
      </c>
      <c r="H107" s="46"/>
      <c r="I107" s="46"/>
      <c r="J107" s="46">
        <v>8.6083919999999994E-2</v>
      </c>
    </row>
    <row r="108" spans="1:10" x14ac:dyDescent="0.25">
      <c r="A108" s="42" t="s">
        <v>144</v>
      </c>
      <c r="B108" s="40" t="s">
        <v>1319</v>
      </c>
      <c r="C108" s="41" t="s">
        <v>1320</v>
      </c>
      <c r="D108" s="45" t="s">
        <v>1125</v>
      </c>
      <c r="E108" s="45">
        <v>1.5435E-3</v>
      </c>
      <c r="F108" s="45">
        <v>50.45</v>
      </c>
      <c r="G108" s="46">
        <v>7.7869574999999996E-2</v>
      </c>
      <c r="H108" s="46"/>
      <c r="I108" s="46"/>
      <c r="J108" s="46">
        <v>7.7869574999999996E-2</v>
      </c>
    </row>
    <row r="109" spans="1:10" x14ac:dyDescent="0.25">
      <c r="A109" s="42" t="s">
        <v>144</v>
      </c>
      <c r="B109" s="40" t="s">
        <v>1321</v>
      </c>
      <c r="C109" s="41" t="s">
        <v>1322</v>
      </c>
      <c r="D109" s="45" t="s">
        <v>1125</v>
      </c>
      <c r="E109" s="45">
        <v>5.1408000000000001E-3</v>
      </c>
      <c r="F109" s="45">
        <v>15.09</v>
      </c>
      <c r="G109" s="46">
        <v>7.7574671999999997E-2</v>
      </c>
      <c r="H109" s="46"/>
      <c r="I109" s="46"/>
      <c r="J109" s="46">
        <v>7.7574671999999997E-2</v>
      </c>
    </row>
    <row r="110" spans="1:10" x14ac:dyDescent="0.25">
      <c r="A110" s="42" t="s">
        <v>144</v>
      </c>
      <c r="B110" s="40" t="s">
        <v>1323</v>
      </c>
      <c r="C110" s="41" t="s">
        <v>1324</v>
      </c>
      <c r="D110" s="45" t="s">
        <v>1125</v>
      </c>
      <c r="E110" s="45">
        <v>3.4565100000000001E-2</v>
      </c>
      <c r="F110" s="45">
        <v>2.04</v>
      </c>
      <c r="G110" s="46">
        <v>7.0512803999999998E-2</v>
      </c>
      <c r="H110" s="46"/>
      <c r="I110" s="46"/>
      <c r="J110" s="46">
        <v>7.0512803999999998E-2</v>
      </c>
    </row>
    <row r="111" spans="1:10" x14ac:dyDescent="0.25">
      <c r="A111" s="42" t="s">
        <v>144</v>
      </c>
      <c r="B111" s="40" t="s">
        <v>1325</v>
      </c>
      <c r="C111" s="41" t="s">
        <v>1326</v>
      </c>
      <c r="D111" s="45" t="s">
        <v>1125</v>
      </c>
      <c r="E111" s="45">
        <v>1.6514999999999998E-2</v>
      </c>
      <c r="F111" s="45">
        <v>4.2300000000000004</v>
      </c>
      <c r="G111" s="46">
        <v>6.9858450000000002E-2</v>
      </c>
      <c r="H111" s="46"/>
      <c r="I111" s="46"/>
      <c r="J111" s="46">
        <v>6.9858450000000002E-2</v>
      </c>
    </row>
    <row r="112" spans="1:10" x14ac:dyDescent="0.25">
      <c r="A112" s="42" t="s">
        <v>144</v>
      </c>
      <c r="B112" s="40" t="s">
        <v>1327</v>
      </c>
      <c r="C112" s="41" t="s">
        <v>1328</v>
      </c>
      <c r="D112" s="45" t="s">
        <v>1125</v>
      </c>
      <c r="E112" s="45">
        <v>4.1996000000000004E-3</v>
      </c>
      <c r="F112" s="45">
        <v>16.62</v>
      </c>
      <c r="G112" s="46">
        <v>6.9797351999999993E-2</v>
      </c>
      <c r="H112" s="46"/>
      <c r="I112" s="46"/>
      <c r="J112" s="46">
        <v>6.9797351999999993E-2</v>
      </c>
    </row>
    <row r="113" spans="1:10" x14ac:dyDescent="0.25">
      <c r="A113" s="42" t="s">
        <v>144</v>
      </c>
      <c r="B113" s="40" t="s">
        <v>1329</v>
      </c>
      <c r="C113" s="41" t="s">
        <v>1330</v>
      </c>
      <c r="D113" s="45" t="s">
        <v>1178</v>
      </c>
      <c r="E113" s="45">
        <v>1E-3</v>
      </c>
      <c r="F113" s="45">
        <v>69.72</v>
      </c>
      <c r="G113" s="46"/>
      <c r="H113" s="46">
        <v>6.9720000000000004E-2</v>
      </c>
      <c r="I113" s="46"/>
      <c r="J113" s="46">
        <v>6.9720000000000004E-2</v>
      </c>
    </row>
    <row r="114" spans="1:10" x14ac:dyDescent="0.25">
      <c r="A114" s="42" t="s">
        <v>144</v>
      </c>
      <c r="B114" s="40" t="s">
        <v>1331</v>
      </c>
      <c r="C114" s="41" t="s">
        <v>1332</v>
      </c>
      <c r="D114" s="45" t="s">
        <v>1125</v>
      </c>
      <c r="E114" s="45">
        <v>1.7909999999999999E-2</v>
      </c>
      <c r="F114" s="45">
        <v>3.73</v>
      </c>
      <c r="G114" s="46">
        <v>6.6804299999999997E-2</v>
      </c>
      <c r="H114" s="46"/>
      <c r="I114" s="46"/>
      <c r="J114" s="46">
        <v>6.6804299999999997E-2</v>
      </c>
    </row>
    <row r="115" spans="1:10" x14ac:dyDescent="0.25">
      <c r="A115" s="42" t="s">
        <v>144</v>
      </c>
      <c r="B115" s="40" t="s">
        <v>1333</v>
      </c>
      <c r="C115" s="41" t="s">
        <v>1334</v>
      </c>
      <c r="D115" s="45" t="s">
        <v>1125</v>
      </c>
      <c r="E115" s="45">
        <v>0.1206</v>
      </c>
      <c r="F115" s="45">
        <v>0.49</v>
      </c>
      <c r="G115" s="46">
        <v>5.9094000000000001E-2</v>
      </c>
      <c r="H115" s="46"/>
      <c r="I115" s="46"/>
      <c r="J115" s="46">
        <v>5.9094000000000001E-2</v>
      </c>
    </row>
    <row r="116" spans="1:10" x14ac:dyDescent="0.25">
      <c r="A116" s="42" t="s">
        <v>144</v>
      </c>
      <c r="B116" s="40" t="s">
        <v>1335</v>
      </c>
      <c r="C116" s="41" t="s">
        <v>1336</v>
      </c>
      <c r="D116" s="45" t="s">
        <v>1135</v>
      </c>
      <c r="E116" s="45">
        <v>2.436E-2</v>
      </c>
      <c r="F116" s="45">
        <v>2.4</v>
      </c>
      <c r="G116" s="46">
        <v>5.8464000000000002E-2</v>
      </c>
      <c r="H116" s="46"/>
      <c r="I116" s="46"/>
      <c r="J116" s="46">
        <v>5.8464000000000002E-2</v>
      </c>
    </row>
    <row r="117" spans="1:10" x14ac:dyDescent="0.25">
      <c r="A117" s="42" t="s">
        <v>144</v>
      </c>
      <c r="B117" s="40" t="s">
        <v>1337</v>
      </c>
      <c r="C117" s="41" t="s">
        <v>1338</v>
      </c>
      <c r="D117" s="45" t="s">
        <v>1125</v>
      </c>
      <c r="E117" s="45">
        <v>1.0625999999999999E-3</v>
      </c>
      <c r="F117" s="45">
        <v>48.36</v>
      </c>
      <c r="G117" s="46">
        <v>5.1387335999999999E-2</v>
      </c>
      <c r="H117" s="46"/>
      <c r="I117" s="46"/>
      <c r="J117" s="46">
        <v>5.1387335999999999E-2</v>
      </c>
    </row>
    <row r="118" spans="1:10" x14ac:dyDescent="0.25">
      <c r="A118" s="42" t="s">
        <v>144</v>
      </c>
      <c r="B118" s="40" t="s">
        <v>1339</v>
      </c>
      <c r="C118" s="41" t="s">
        <v>1340</v>
      </c>
      <c r="D118" s="45" t="s">
        <v>1125</v>
      </c>
      <c r="E118" s="45">
        <v>2.9662E-3</v>
      </c>
      <c r="F118" s="45">
        <v>16.5</v>
      </c>
      <c r="G118" s="46">
        <v>4.8942300000000001E-2</v>
      </c>
      <c r="H118" s="46"/>
      <c r="I118" s="46"/>
      <c r="J118" s="46">
        <v>4.8942300000000001E-2</v>
      </c>
    </row>
    <row r="119" spans="1:10" x14ac:dyDescent="0.25">
      <c r="A119" s="42" t="s">
        <v>144</v>
      </c>
      <c r="B119" s="40" t="s">
        <v>1341</v>
      </c>
      <c r="C119" s="41" t="s">
        <v>1342</v>
      </c>
      <c r="D119" s="45" t="s">
        <v>1135</v>
      </c>
      <c r="E119" s="45">
        <v>0.31837769999999999</v>
      </c>
      <c r="F119" s="45">
        <v>0.15</v>
      </c>
      <c r="G119" s="46">
        <v>4.7756655000000002E-2</v>
      </c>
      <c r="H119" s="46"/>
      <c r="I119" s="46"/>
      <c r="J119" s="46">
        <v>4.7756655000000002E-2</v>
      </c>
    </row>
    <row r="120" spans="1:10" x14ac:dyDescent="0.25">
      <c r="A120" s="42" t="s">
        <v>144</v>
      </c>
      <c r="B120" s="40" t="s">
        <v>1343</v>
      </c>
      <c r="C120" s="41" t="s">
        <v>1344</v>
      </c>
      <c r="D120" s="45" t="s">
        <v>1125</v>
      </c>
      <c r="E120" s="45">
        <v>1.6879999999999999E-2</v>
      </c>
      <c r="F120" s="45">
        <v>2.69</v>
      </c>
      <c r="G120" s="46">
        <v>4.5407200000000002E-2</v>
      </c>
      <c r="H120" s="46"/>
      <c r="I120" s="46"/>
      <c r="J120" s="46">
        <v>4.5407200000000002E-2</v>
      </c>
    </row>
    <row r="121" spans="1:10" x14ac:dyDescent="0.25">
      <c r="A121" s="42" t="s">
        <v>144</v>
      </c>
      <c r="B121" s="40" t="s">
        <v>1345</v>
      </c>
      <c r="C121" s="41" t="s">
        <v>1346</v>
      </c>
      <c r="D121" s="45" t="s">
        <v>1125</v>
      </c>
      <c r="E121" s="45">
        <v>8.8000000000000005E-3</v>
      </c>
      <c r="F121" s="45">
        <v>4.99</v>
      </c>
      <c r="G121" s="46">
        <v>4.3912E-2</v>
      </c>
      <c r="H121" s="46"/>
      <c r="I121" s="46"/>
      <c r="J121" s="46">
        <v>4.3912E-2</v>
      </c>
    </row>
    <row r="122" spans="1:10" x14ac:dyDescent="0.25">
      <c r="A122" s="42" t="s">
        <v>144</v>
      </c>
      <c r="B122" s="40" t="s">
        <v>1347</v>
      </c>
      <c r="C122" s="41" t="s">
        <v>1348</v>
      </c>
      <c r="D122" s="45" t="s">
        <v>1125</v>
      </c>
      <c r="E122" s="45">
        <v>0.11542040000000001</v>
      </c>
      <c r="F122" s="45">
        <v>0.38</v>
      </c>
      <c r="G122" s="46">
        <v>4.3859752000000002E-2</v>
      </c>
      <c r="H122" s="46"/>
      <c r="I122" s="46"/>
      <c r="J122" s="46">
        <v>4.3859752000000002E-2</v>
      </c>
    </row>
    <row r="123" spans="1:10" x14ac:dyDescent="0.25">
      <c r="A123" s="42" t="s">
        <v>144</v>
      </c>
      <c r="B123" s="40" t="s">
        <v>1349</v>
      </c>
      <c r="C123" s="41" t="s">
        <v>1350</v>
      </c>
      <c r="D123" s="45" t="s">
        <v>1125</v>
      </c>
      <c r="E123" s="45">
        <v>1.5876000000000001E-2</v>
      </c>
      <c r="F123" s="45">
        <v>2.61</v>
      </c>
      <c r="G123" s="46">
        <v>4.1436359999999998E-2</v>
      </c>
      <c r="H123" s="46"/>
      <c r="I123" s="46"/>
      <c r="J123" s="46">
        <v>4.1436359999999998E-2</v>
      </c>
    </row>
    <row r="124" spans="1:10" x14ac:dyDescent="0.25">
      <c r="A124" s="42" t="s">
        <v>144</v>
      </c>
      <c r="B124" s="40" t="s">
        <v>1351</v>
      </c>
      <c r="C124" s="41" t="s">
        <v>1352</v>
      </c>
      <c r="D124" s="45" t="s">
        <v>1135</v>
      </c>
      <c r="E124" s="45">
        <v>2</v>
      </c>
      <c r="F124" s="45">
        <v>0.02</v>
      </c>
      <c r="G124" s="46"/>
      <c r="H124" s="46">
        <v>0.04</v>
      </c>
      <c r="I124" s="46"/>
      <c r="J124" s="46">
        <v>0.04</v>
      </c>
    </row>
    <row r="125" spans="1:10" x14ac:dyDescent="0.25">
      <c r="A125" s="42" t="s">
        <v>144</v>
      </c>
      <c r="B125" s="40" t="s">
        <v>1353</v>
      </c>
      <c r="C125" s="41" t="s">
        <v>1354</v>
      </c>
      <c r="D125" s="45" t="s">
        <v>1125</v>
      </c>
      <c r="E125" s="45">
        <v>1.7000000000000001E-2</v>
      </c>
      <c r="F125" s="45">
        <v>2.25</v>
      </c>
      <c r="G125" s="46">
        <v>3.8249999999999999E-2</v>
      </c>
      <c r="H125" s="46"/>
      <c r="I125" s="46"/>
      <c r="J125" s="46">
        <v>3.8249999999999999E-2</v>
      </c>
    </row>
    <row r="126" spans="1:10" x14ac:dyDescent="0.25">
      <c r="A126" s="42" t="s">
        <v>144</v>
      </c>
      <c r="B126" s="40" t="s">
        <v>1355</v>
      </c>
      <c r="C126" s="41" t="s">
        <v>1356</v>
      </c>
      <c r="D126" s="45" t="s">
        <v>1125</v>
      </c>
      <c r="E126" s="45">
        <v>1.4617700000000001E-2</v>
      </c>
      <c r="F126" s="45">
        <v>2.57</v>
      </c>
      <c r="G126" s="46">
        <v>3.7567489000000003E-2</v>
      </c>
      <c r="H126" s="46"/>
      <c r="I126" s="46"/>
      <c r="J126" s="46">
        <v>3.7567489000000003E-2</v>
      </c>
    </row>
    <row r="127" spans="1:10" x14ac:dyDescent="0.25">
      <c r="A127" s="42" t="s">
        <v>144</v>
      </c>
      <c r="B127" s="40" t="s">
        <v>1357</v>
      </c>
      <c r="C127" s="41" t="s">
        <v>1358</v>
      </c>
      <c r="D127" s="45" t="s">
        <v>1125</v>
      </c>
      <c r="E127" s="45">
        <v>1.008E-2</v>
      </c>
      <c r="F127" s="45">
        <v>3.59</v>
      </c>
      <c r="G127" s="46">
        <v>3.6187200000000003E-2</v>
      </c>
      <c r="H127" s="46"/>
      <c r="I127" s="46"/>
      <c r="J127" s="46">
        <v>3.6187200000000003E-2</v>
      </c>
    </row>
    <row r="128" spans="1:10" x14ac:dyDescent="0.25">
      <c r="A128" s="42" t="s">
        <v>144</v>
      </c>
      <c r="B128" s="40" t="s">
        <v>1359</v>
      </c>
      <c r="C128" s="41" t="s">
        <v>1360</v>
      </c>
      <c r="D128" s="45" t="s">
        <v>1125</v>
      </c>
      <c r="E128" s="45">
        <v>2.18877E-2</v>
      </c>
      <c r="F128" s="45">
        <v>1.65</v>
      </c>
      <c r="G128" s="46">
        <v>3.6114704999999997E-2</v>
      </c>
      <c r="H128" s="46"/>
      <c r="I128" s="46"/>
      <c r="J128" s="46">
        <v>3.6114704999999997E-2</v>
      </c>
    </row>
    <row r="129" spans="1:10" x14ac:dyDescent="0.25">
      <c r="A129" s="42" t="s">
        <v>144</v>
      </c>
      <c r="B129" s="40" t="s">
        <v>1361</v>
      </c>
      <c r="C129" s="41" t="s">
        <v>1362</v>
      </c>
      <c r="D129" s="45" t="s">
        <v>1125</v>
      </c>
      <c r="E129" s="45">
        <v>4.4346999999999998E-3</v>
      </c>
      <c r="F129" s="45">
        <v>8</v>
      </c>
      <c r="G129" s="46">
        <v>3.5477599999999998E-2</v>
      </c>
      <c r="H129" s="46"/>
      <c r="I129" s="46"/>
      <c r="J129" s="46">
        <v>3.5477599999999998E-2</v>
      </c>
    </row>
    <row r="130" spans="1:10" x14ac:dyDescent="0.25">
      <c r="A130" s="42" t="s">
        <v>144</v>
      </c>
      <c r="B130" s="40" t="s">
        <v>1363</v>
      </c>
      <c r="C130" s="41" t="s">
        <v>1364</v>
      </c>
      <c r="D130" s="45" t="s">
        <v>1125</v>
      </c>
      <c r="E130" s="45">
        <v>9.4260000000000004E-4</v>
      </c>
      <c r="F130" s="45">
        <v>37.29</v>
      </c>
      <c r="G130" s="46">
        <v>3.5149554E-2</v>
      </c>
      <c r="H130" s="46"/>
      <c r="I130" s="46"/>
      <c r="J130" s="46">
        <v>3.5149554E-2</v>
      </c>
    </row>
    <row r="131" spans="1:10" x14ac:dyDescent="0.25">
      <c r="A131" s="42" t="s">
        <v>144</v>
      </c>
      <c r="B131" s="40" t="s">
        <v>1365</v>
      </c>
      <c r="C131" s="41" t="s">
        <v>1366</v>
      </c>
      <c r="D131" s="45" t="s">
        <v>1125</v>
      </c>
      <c r="E131" s="45">
        <v>1.4139999999999999E-4</v>
      </c>
      <c r="F131" s="45">
        <v>190.21</v>
      </c>
      <c r="G131" s="46">
        <v>2.6895694000000001E-2</v>
      </c>
      <c r="H131" s="46"/>
      <c r="I131" s="46"/>
      <c r="J131" s="46">
        <v>2.6895694000000001E-2</v>
      </c>
    </row>
    <row r="132" spans="1:10" x14ac:dyDescent="0.25">
      <c r="A132" s="42" t="s">
        <v>144</v>
      </c>
      <c r="B132" s="40" t="s">
        <v>1367</v>
      </c>
      <c r="C132" s="41" t="s">
        <v>1368</v>
      </c>
      <c r="D132" s="45" t="s">
        <v>1125</v>
      </c>
      <c r="E132" s="45">
        <v>3.6737199999999998E-2</v>
      </c>
      <c r="F132" s="45">
        <v>0.66</v>
      </c>
      <c r="G132" s="46">
        <v>2.4246552000000001E-2</v>
      </c>
      <c r="H132" s="46"/>
      <c r="I132" s="46"/>
      <c r="J132" s="46">
        <v>2.4246552000000001E-2</v>
      </c>
    </row>
    <row r="133" spans="1:10" x14ac:dyDescent="0.25">
      <c r="A133" s="42" t="s">
        <v>144</v>
      </c>
      <c r="B133" s="40" t="s">
        <v>1369</v>
      </c>
      <c r="C133" s="41" t="s">
        <v>1370</v>
      </c>
      <c r="D133" s="45" t="s">
        <v>1125</v>
      </c>
      <c r="E133" s="45">
        <v>4.0000000000000001E-3</v>
      </c>
      <c r="F133" s="45">
        <v>5.13</v>
      </c>
      <c r="G133" s="46">
        <v>2.052E-2</v>
      </c>
      <c r="H133" s="46"/>
      <c r="I133" s="46"/>
      <c r="J133" s="46">
        <v>2.052E-2</v>
      </c>
    </row>
    <row r="134" spans="1:10" x14ac:dyDescent="0.25">
      <c r="A134" s="42" t="s">
        <v>144</v>
      </c>
      <c r="B134" s="40" t="s">
        <v>1371</v>
      </c>
      <c r="C134" s="41" t="s">
        <v>1372</v>
      </c>
      <c r="D134" s="45" t="s">
        <v>1125</v>
      </c>
      <c r="E134" s="45">
        <v>6.8999999999999999E-3</v>
      </c>
      <c r="F134" s="45">
        <v>2.6</v>
      </c>
      <c r="G134" s="46">
        <v>1.7940000000000001E-2</v>
      </c>
      <c r="H134" s="46"/>
      <c r="I134" s="46"/>
      <c r="J134" s="46">
        <v>1.7940000000000001E-2</v>
      </c>
    </row>
    <row r="135" spans="1:10" x14ac:dyDescent="0.25">
      <c r="A135" s="42" t="s">
        <v>144</v>
      </c>
      <c r="B135" s="40" t="s">
        <v>1373</v>
      </c>
      <c r="C135" s="41" t="s">
        <v>1374</v>
      </c>
      <c r="D135" s="45" t="s">
        <v>1125</v>
      </c>
      <c r="E135" s="45">
        <v>3.238E-3</v>
      </c>
      <c r="F135" s="45">
        <v>5.01</v>
      </c>
      <c r="G135" s="46">
        <v>1.6222380000000002E-2</v>
      </c>
      <c r="H135" s="46"/>
      <c r="I135" s="46"/>
      <c r="J135" s="46">
        <v>1.6222380000000002E-2</v>
      </c>
    </row>
    <row r="136" spans="1:10" x14ac:dyDescent="0.25">
      <c r="A136" s="42" t="s">
        <v>144</v>
      </c>
      <c r="B136" s="40" t="s">
        <v>1375</v>
      </c>
      <c r="C136" s="41" t="s">
        <v>1376</v>
      </c>
      <c r="D136" s="45" t="s">
        <v>1377</v>
      </c>
      <c r="E136" s="45">
        <v>2.0508599999999998E-2</v>
      </c>
      <c r="F136" s="45">
        <v>0.75</v>
      </c>
      <c r="G136" s="46">
        <v>1.538145E-2</v>
      </c>
      <c r="H136" s="46"/>
      <c r="I136" s="46"/>
      <c r="J136" s="46">
        <v>1.538145E-2</v>
      </c>
    </row>
    <row r="137" spans="1:10" x14ac:dyDescent="0.25">
      <c r="A137" s="42" t="s">
        <v>144</v>
      </c>
      <c r="B137" s="40" t="s">
        <v>1378</v>
      </c>
      <c r="C137" s="41" t="s">
        <v>1379</v>
      </c>
      <c r="D137" s="45" t="s">
        <v>1377</v>
      </c>
      <c r="E137" s="45">
        <v>1.9206E-3</v>
      </c>
      <c r="F137" s="45">
        <v>8</v>
      </c>
      <c r="G137" s="46">
        <v>1.53648E-2</v>
      </c>
      <c r="H137" s="46"/>
      <c r="I137" s="46"/>
      <c r="J137" s="46">
        <v>1.53648E-2</v>
      </c>
    </row>
    <row r="138" spans="1:10" x14ac:dyDescent="0.25">
      <c r="A138" s="42" t="s">
        <v>144</v>
      </c>
      <c r="B138" s="40" t="s">
        <v>1380</v>
      </c>
      <c r="C138" s="41" t="s">
        <v>1381</v>
      </c>
      <c r="D138" s="45" t="s">
        <v>1382</v>
      </c>
      <c r="E138" s="45">
        <v>4.0000000000000001E-3</v>
      </c>
      <c r="F138" s="45">
        <v>3.63</v>
      </c>
      <c r="G138" s="46">
        <v>1.452E-2</v>
      </c>
      <c r="H138" s="46"/>
      <c r="I138" s="46"/>
      <c r="J138" s="46">
        <v>1.452E-2</v>
      </c>
    </row>
    <row r="139" spans="1:10" x14ac:dyDescent="0.25">
      <c r="A139" s="42" t="s">
        <v>144</v>
      </c>
      <c r="B139" s="40" t="s">
        <v>1383</v>
      </c>
      <c r="C139" s="41" t="s">
        <v>1384</v>
      </c>
      <c r="D139" s="45" t="s">
        <v>1125</v>
      </c>
      <c r="E139" s="45">
        <v>2.0899999999999998E-3</v>
      </c>
      <c r="F139" s="45">
        <v>6.71</v>
      </c>
      <c r="G139" s="46">
        <v>1.4023900000000001E-2</v>
      </c>
      <c r="H139" s="46"/>
      <c r="I139" s="46"/>
      <c r="J139" s="46">
        <v>1.4023900000000001E-2</v>
      </c>
    </row>
    <row r="140" spans="1:10" x14ac:dyDescent="0.25">
      <c r="A140" s="42" t="s">
        <v>144</v>
      </c>
      <c r="B140" s="40" t="s">
        <v>1385</v>
      </c>
      <c r="C140" s="41" t="s">
        <v>1386</v>
      </c>
      <c r="D140" s="45" t="s">
        <v>1125</v>
      </c>
      <c r="E140" s="45">
        <v>2.0574E-3</v>
      </c>
      <c r="F140" s="45">
        <v>5.35</v>
      </c>
      <c r="G140" s="46">
        <v>1.1007090000000001E-2</v>
      </c>
      <c r="H140" s="46"/>
      <c r="I140" s="46"/>
      <c r="J140" s="46">
        <v>1.1007090000000001E-2</v>
      </c>
    </row>
    <row r="141" spans="1:10" x14ac:dyDescent="0.25">
      <c r="A141" s="42" t="s">
        <v>144</v>
      </c>
      <c r="B141" s="40" t="s">
        <v>1387</v>
      </c>
      <c r="C141" s="41" t="s">
        <v>1388</v>
      </c>
      <c r="D141" s="45" t="s">
        <v>1125</v>
      </c>
      <c r="E141" s="45">
        <v>5.1399999999999996E-3</v>
      </c>
      <c r="F141" s="45">
        <v>1.9</v>
      </c>
      <c r="G141" s="46">
        <v>9.7660000000000004E-3</v>
      </c>
      <c r="H141" s="46"/>
      <c r="I141" s="46"/>
      <c r="J141" s="46">
        <v>9.7660000000000004E-3</v>
      </c>
    </row>
    <row r="142" spans="1:10" x14ac:dyDescent="0.25">
      <c r="A142" s="42" t="s">
        <v>144</v>
      </c>
      <c r="B142" s="40" t="s">
        <v>1389</v>
      </c>
      <c r="C142" s="41" t="s">
        <v>1390</v>
      </c>
      <c r="D142" s="45" t="s">
        <v>1125</v>
      </c>
      <c r="E142" s="45">
        <v>3.176E-3</v>
      </c>
      <c r="F142" s="45">
        <v>2.63</v>
      </c>
      <c r="G142" s="46">
        <v>8.35288E-3</v>
      </c>
      <c r="H142" s="46"/>
      <c r="I142" s="46"/>
      <c r="J142" s="46">
        <v>8.35288E-3</v>
      </c>
    </row>
    <row r="143" spans="1:10" x14ac:dyDescent="0.25">
      <c r="A143" s="42" t="s">
        <v>144</v>
      </c>
      <c r="B143" s="40" t="s">
        <v>1391</v>
      </c>
      <c r="C143" s="41" t="s">
        <v>1392</v>
      </c>
      <c r="D143" s="45" t="s">
        <v>1125</v>
      </c>
      <c r="E143" s="45">
        <v>2.3600000000000001E-3</v>
      </c>
      <c r="F143" s="45">
        <v>3.45</v>
      </c>
      <c r="G143" s="46">
        <v>8.1419999999999999E-3</v>
      </c>
      <c r="H143" s="46"/>
      <c r="I143" s="46"/>
      <c r="J143" s="46">
        <v>8.1419999999999999E-3</v>
      </c>
    </row>
    <row r="144" spans="1:10" x14ac:dyDescent="0.25">
      <c r="A144" s="42" t="s">
        <v>144</v>
      </c>
      <c r="B144" s="40" t="s">
        <v>1393</v>
      </c>
      <c r="C144" s="41" t="s">
        <v>1394</v>
      </c>
      <c r="D144" s="45" t="s">
        <v>1395</v>
      </c>
      <c r="E144" s="45">
        <v>8.9999999999999993E-3</v>
      </c>
      <c r="F144" s="45">
        <v>0.9</v>
      </c>
      <c r="G144" s="46">
        <v>8.0999999999999996E-3</v>
      </c>
      <c r="H144" s="46"/>
      <c r="I144" s="46"/>
      <c r="J144" s="46">
        <v>8.0999999999999996E-3</v>
      </c>
    </row>
    <row r="145" spans="1:10" x14ac:dyDescent="0.25">
      <c r="A145" s="42" t="s">
        <v>144</v>
      </c>
      <c r="B145" s="40" t="s">
        <v>1396</v>
      </c>
      <c r="C145" s="41" t="s">
        <v>1397</v>
      </c>
      <c r="D145" s="45" t="s">
        <v>1125</v>
      </c>
      <c r="E145" s="45">
        <v>4.6200000000000001E-4</v>
      </c>
      <c r="F145" s="45">
        <v>15</v>
      </c>
      <c r="G145" s="46">
        <v>6.9300000000000004E-3</v>
      </c>
      <c r="H145" s="46"/>
      <c r="I145" s="46"/>
      <c r="J145" s="46">
        <v>6.9300000000000004E-3</v>
      </c>
    </row>
    <row r="146" spans="1:10" x14ac:dyDescent="0.25">
      <c r="A146" s="42" t="s">
        <v>144</v>
      </c>
      <c r="B146" s="40" t="s">
        <v>1398</v>
      </c>
      <c r="C146" s="41" t="s">
        <v>1399</v>
      </c>
      <c r="D146" s="45" t="s">
        <v>1125</v>
      </c>
      <c r="E146" s="45">
        <v>1.371E-2</v>
      </c>
      <c r="F146" s="45">
        <v>0.48</v>
      </c>
      <c r="G146" s="46">
        <v>6.5808000000000004E-3</v>
      </c>
      <c r="H146" s="46"/>
      <c r="I146" s="46"/>
      <c r="J146" s="46">
        <v>6.5808000000000004E-3</v>
      </c>
    </row>
    <row r="147" spans="1:10" x14ac:dyDescent="0.25">
      <c r="A147" s="42" t="s">
        <v>144</v>
      </c>
      <c r="B147" s="40" t="s">
        <v>1400</v>
      </c>
      <c r="C147" s="41" t="s">
        <v>1401</v>
      </c>
      <c r="D147" s="45" t="s">
        <v>1125</v>
      </c>
      <c r="E147" s="45">
        <v>7.3919999999999997E-4</v>
      </c>
      <c r="F147" s="45">
        <v>8.5</v>
      </c>
      <c r="G147" s="46">
        <v>6.2832000000000001E-3</v>
      </c>
      <c r="H147" s="46"/>
      <c r="I147" s="46"/>
      <c r="J147" s="46">
        <v>6.2832000000000001E-3</v>
      </c>
    </row>
    <row r="148" spans="1:10" x14ac:dyDescent="0.25">
      <c r="A148" s="42" t="s">
        <v>144</v>
      </c>
      <c r="B148" s="40" t="s">
        <v>1402</v>
      </c>
      <c r="C148" s="41" t="s">
        <v>1403</v>
      </c>
      <c r="D148" s="45" t="s">
        <v>1125</v>
      </c>
      <c r="E148" s="45">
        <v>2.2799999999999999E-3</v>
      </c>
      <c r="F148" s="45">
        <v>2.35</v>
      </c>
      <c r="G148" s="46">
        <v>5.3579999999999999E-3</v>
      </c>
      <c r="H148" s="46"/>
      <c r="I148" s="46"/>
      <c r="J148" s="46">
        <v>5.3579999999999999E-3</v>
      </c>
    </row>
    <row r="149" spans="1:10" x14ac:dyDescent="0.25">
      <c r="A149" s="42" t="s">
        <v>144</v>
      </c>
      <c r="B149" s="40" t="s">
        <v>1404</v>
      </c>
      <c r="C149" s="41" t="s">
        <v>1405</v>
      </c>
      <c r="D149" s="45" t="s">
        <v>1135</v>
      </c>
      <c r="E149" s="45">
        <v>7.0200000000000002E-3</v>
      </c>
      <c r="F149" s="45">
        <v>0.69</v>
      </c>
      <c r="G149" s="46">
        <v>4.8437999999999997E-3</v>
      </c>
      <c r="H149" s="46"/>
      <c r="I149" s="46"/>
      <c r="J149" s="46">
        <v>4.8437999999999997E-3</v>
      </c>
    </row>
    <row r="150" spans="1:10" x14ac:dyDescent="0.25">
      <c r="A150" s="42" t="s">
        <v>144</v>
      </c>
      <c r="B150" s="40" t="s">
        <v>1406</v>
      </c>
      <c r="C150" s="41" t="s">
        <v>1407</v>
      </c>
      <c r="D150" s="45" t="s">
        <v>1144</v>
      </c>
      <c r="E150" s="45">
        <v>5.1869999999999998E-4</v>
      </c>
      <c r="F150" s="45">
        <v>9.1199999999999992</v>
      </c>
      <c r="G150" s="46">
        <v>4.7305439999999997E-3</v>
      </c>
      <c r="H150" s="46"/>
      <c r="I150" s="46"/>
      <c r="J150" s="46">
        <v>4.7305439999999997E-3</v>
      </c>
    </row>
    <row r="151" spans="1:10" x14ac:dyDescent="0.25">
      <c r="A151" s="42" t="s">
        <v>144</v>
      </c>
      <c r="B151" s="40" t="s">
        <v>1408</v>
      </c>
      <c r="C151" s="41" t="s">
        <v>1409</v>
      </c>
      <c r="D151" s="45" t="s">
        <v>1130</v>
      </c>
      <c r="E151" s="45">
        <v>3.057E-4</v>
      </c>
      <c r="F151" s="45">
        <v>14.68</v>
      </c>
      <c r="G151" s="46">
        <v>4.4876760000000003E-3</v>
      </c>
      <c r="H151" s="46"/>
      <c r="I151" s="46"/>
      <c r="J151" s="46">
        <v>4.4876760000000003E-3</v>
      </c>
    </row>
    <row r="152" spans="1:10" x14ac:dyDescent="0.25">
      <c r="A152" s="42" t="s">
        <v>144</v>
      </c>
      <c r="B152" s="40" t="s">
        <v>1410</v>
      </c>
      <c r="C152" s="41" t="s">
        <v>1411</v>
      </c>
      <c r="D152" s="45" t="s">
        <v>1125</v>
      </c>
      <c r="E152" s="45">
        <v>2.9567999999999999E-3</v>
      </c>
      <c r="F152" s="45">
        <v>1.31</v>
      </c>
      <c r="G152" s="46">
        <v>3.8734080000000001E-3</v>
      </c>
      <c r="H152" s="46"/>
      <c r="I152" s="46"/>
      <c r="J152" s="46">
        <v>3.8734080000000001E-3</v>
      </c>
    </row>
    <row r="153" spans="1:10" x14ac:dyDescent="0.25">
      <c r="A153" s="42" t="s">
        <v>144</v>
      </c>
      <c r="B153" s="40" t="s">
        <v>1412</v>
      </c>
      <c r="C153" s="41" t="s">
        <v>1413</v>
      </c>
      <c r="D153" s="45" t="s">
        <v>1414</v>
      </c>
      <c r="E153" s="45">
        <v>5.1579E-3</v>
      </c>
      <c r="F153" s="45">
        <v>0.28999999999999998</v>
      </c>
      <c r="G153" s="46">
        <v>1.495791E-3</v>
      </c>
      <c r="H153" s="46"/>
      <c r="I153" s="46"/>
      <c r="J153" s="46">
        <v>1.495791E-3</v>
      </c>
    </row>
    <row r="154" spans="1:10" x14ac:dyDescent="0.25">
      <c r="A154" s="42" t="s">
        <v>144</v>
      </c>
      <c r="B154" s="40" t="s">
        <v>1415</v>
      </c>
      <c r="C154" s="41" t="s">
        <v>1416</v>
      </c>
      <c r="D154" s="45" t="s">
        <v>1135</v>
      </c>
      <c r="E154" s="45">
        <v>5.7019999999999998E-4</v>
      </c>
      <c r="F154" s="45">
        <v>1.59</v>
      </c>
      <c r="G154" s="46">
        <v>9.0661799999999999E-4</v>
      </c>
      <c r="H154" s="46"/>
      <c r="I154" s="46"/>
      <c r="J154" s="46">
        <v>9.0661799999999999E-4</v>
      </c>
    </row>
    <row r="155" spans="1:10" x14ac:dyDescent="0.25">
      <c r="A155" s="42" t="s">
        <v>144</v>
      </c>
      <c r="B155" s="40" t="s">
        <v>1417</v>
      </c>
      <c r="C155" s="41" t="s">
        <v>1418</v>
      </c>
      <c r="D155" s="45" t="s">
        <v>1125</v>
      </c>
      <c r="E155" s="45">
        <v>4.0000000000000003E-5</v>
      </c>
      <c r="F155" s="45">
        <v>22.31</v>
      </c>
      <c r="G155" s="46">
        <v>8.9240000000000001E-4</v>
      </c>
      <c r="H155" s="46"/>
      <c r="I155" s="46"/>
      <c r="J155" s="46">
        <v>8.9240000000000001E-4</v>
      </c>
    </row>
    <row r="156" spans="1:10" x14ac:dyDescent="0.25">
      <c r="A156" s="42" t="s">
        <v>144</v>
      </c>
      <c r="B156" s="40" t="s">
        <v>1419</v>
      </c>
      <c r="C156" s="41" t="s">
        <v>1420</v>
      </c>
      <c r="D156" s="45" t="s">
        <v>1130</v>
      </c>
      <c r="E156" s="45">
        <v>7.4910000000000004E-2</v>
      </c>
      <c r="F156" s="45">
        <v>0.01</v>
      </c>
      <c r="G156" s="46">
        <v>7.4910000000000005E-4</v>
      </c>
      <c r="H156" s="46"/>
      <c r="I156" s="46"/>
      <c r="J156" s="46">
        <v>7.4910000000000005E-4</v>
      </c>
    </row>
    <row r="157" spans="1:10" x14ac:dyDescent="0.25">
      <c r="A157" s="42" t="s">
        <v>144</v>
      </c>
      <c r="B157" s="40" t="s">
        <v>1421</v>
      </c>
      <c r="C157" s="41" t="s">
        <v>1422</v>
      </c>
      <c r="D157" s="45" t="s">
        <v>1125</v>
      </c>
      <c r="E157" s="45">
        <v>3.6959999999999998E-4</v>
      </c>
      <c r="F157" s="45">
        <v>1.9</v>
      </c>
      <c r="G157" s="46">
        <v>7.0224000000000003E-4</v>
      </c>
      <c r="H157" s="46"/>
      <c r="I157" s="46"/>
      <c r="J157" s="46">
        <v>7.0224000000000003E-4</v>
      </c>
    </row>
    <row r="158" spans="1:10" x14ac:dyDescent="0.25">
      <c r="A158" s="42" t="s">
        <v>144</v>
      </c>
      <c r="B158" s="40" t="s">
        <v>1423</v>
      </c>
      <c r="C158" s="41" t="s">
        <v>1424</v>
      </c>
      <c r="D158" s="45" t="s">
        <v>1125</v>
      </c>
      <c r="E158" s="45">
        <v>3.4200000000000002E-4</v>
      </c>
      <c r="F158" s="45">
        <v>0.91</v>
      </c>
      <c r="G158" s="46">
        <v>3.1122000000000002E-4</v>
      </c>
      <c r="H158" s="46"/>
      <c r="I158" s="46"/>
      <c r="J158" s="46">
        <v>3.1122000000000002E-4</v>
      </c>
    </row>
    <row r="159" spans="1:10" x14ac:dyDescent="0.25">
      <c r="A159" s="42" t="s">
        <v>144</v>
      </c>
      <c r="B159" s="40" t="s">
        <v>1425</v>
      </c>
      <c r="C159" s="41" t="s">
        <v>1426</v>
      </c>
      <c r="D159" s="45" t="s">
        <v>1125</v>
      </c>
      <c r="E159" s="45">
        <v>4.6199999999999998E-5</v>
      </c>
      <c r="F159" s="45">
        <v>5.21</v>
      </c>
      <c r="G159" s="46">
        <v>2.40702E-4</v>
      </c>
      <c r="H159" s="46"/>
      <c r="I159" s="46"/>
      <c r="J159" s="46">
        <v>2.40702E-4</v>
      </c>
    </row>
    <row r="160" spans="1:10" x14ac:dyDescent="0.25">
      <c r="A160" s="42" t="s">
        <v>144</v>
      </c>
      <c r="B160" s="40" t="s">
        <v>1427</v>
      </c>
      <c r="C160" s="41" t="s">
        <v>1428</v>
      </c>
      <c r="D160" s="45" t="s">
        <v>1125</v>
      </c>
      <c r="E160" s="45">
        <v>1.11E-4</v>
      </c>
      <c r="F160" s="45">
        <v>0.26</v>
      </c>
      <c r="G160" s="46">
        <v>2.8860000000000002E-5</v>
      </c>
      <c r="H160" s="46"/>
      <c r="I160" s="46"/>
      <c r="J160" s="46">
        <v>2.8860000000000002E-5</v>
      </c>
    </row>
    <row r="161" spans="1:10" x14ac:dyDescent="0.25">
      <c r="A161" s="50" t="s">
        <v>1565</v>
      </c>
      <c r="B161" s="48" t="s">
        <v>461</v>
      </c>
      <c r="C161" s="49" t="s">
        <v>462</v>
      </c>
      <c r="D161" s="47" t="s">
        <v>1135</v>
      </c>
      <c r="E161" s="47">
        <v>9</v>
      </c>
      <c r="F161" s="47">
        <v>5.48</v>
      </c>
      <c r="G161" s="51"/>
      <c r="H161" s="51">
        <v>49.32</v>
      </c>
      <c r="I161" s="51"/>
      <c r="J161" s="51">
        <v>49.32</v>
      </c>
    </row>
    <row r="162" spans="1:10" x14ac:dyDescent="0.25">
      <c r="A162" s="50" t="s">
        <v>1565</v>
      </c>
      <c r="B162" s="48" t="s">
        <v>1439</v>
      </c>
      <c r="C162" s="49" t="s">
        <v>1440</v>
      </c>
      <c r="D162" s="47" t="s">
        <v>1135</v>
      </c>
      <c r="E162" s="47">
        <v>6</v>
      </c>
      <c r="F162" s="47">
        <v>6.17</v>
      </c>
      <c r="G162" s="51"/>
      <c r="H162" s="51">
        <v>37.020000000000003</v>
      </c>
      <c r="I162" s="51"/>
      <c r="J162" s="51">
        <v>37.020000000000003</v>
      </c>
    </row>
    <row r="163" spans="1:10" x14ac:dyDescent="0.25">
      <c r="A163" s="50" t="s">
        <v>1565</v>
      </c>
      <c r="B163" s="48" t="s">
        <v>1065</v>
      </c>
      <c r="C163" s="49" t="s">
        <v>1066</v>
      </c>
      <c r="D163" s="47" t="s">
        <v>1135</v>
      </c>
      <c r="E163" s="47">
        <v>80</v>
      </c>
      <c r="F163" s="47">
        <v>0.32</v>
      </c>
      <c r="G163" s="51"/>
      <c r="H163" s="51">
        <v>25.6</v>
      </c>
      <c r="I163" s="51"/>
      <c r="J163" s="51">
        <v>25.6</v>
      </c>
    </row>
    <row r="164" spans="1:10" x14ac:dyDescent="0.25">
      <c r="A164" s="50" t="s">
        <v>1565</v>
      </c>
      <c r="B164" s="48" t="s">
        <v>781</v>
      </c>
      <c r="C164" s="49" t="s">
        <v>782</v>
      </c>
      <c r="D164" s="47" t="s">
        <v>1135</v>
      </c>
      <c r="E164" s="47">
        <v>2</v>
      </c>
      <c r="F164" s="47">
        <v>11.13</v>
      </c>
      <c r="G164" s="51"/>
      <c r="H164" s="51">
        <v>22.26</v>
      </c>
      <c r="I164" s="51"/>
      <c r="J164" s="51">
        <v>22.26</v>
      </c>
    </row>
    <row r="165" spans="1:10" x14ac:dyDescent="0.25">
      <c r="A165" s="50" t="s">
        <v>1565</v>
      </c>
      <c r="B165" s="48" t="s">
        <v>1441</v>
      </c>
      <c r="C165" s="49" t="s">
        <v>1442</v>
      </c>
      <c r="D165" s="47" t="s">
        <v>1135</v>
      </c>
      <c r="E165" s="47">
        <v>3</v>
      </c>
      <c r="F165" s="47">
        <v>6.32</v>
      </c>
      <c r="G165" s="51"/>
      <c r="H165" s="51">
        <v>18.96</v>
      </c>
      <c r="I165" s="51"/>
      <c r="J165" s="51">
        <v>18.96</v>
      </c>
    </row>
    <row r="166" spans="1:10" x14ac:dyDescent="0.25">
      <c r="A166" s="50" t="s">
        <v>1565</v>
      </c>
      <c r="B166" s="48" t="s">
        <v>351</v>
      </c>
      <c r="C166" s="49" t="s">
        <v>352</v>
      </c>
      <c r="D166" s="47" t="s">
        <v>1135</v>
      </c>
      <c r="E166" s="47">
        <v>1</v>
      </c>
      <c r="F166" s="47">
        <v>18.72</v>
      </c>
      <c r="G166" s="51"/>
      <c r="H166" s="51">
        <v>18.72</v>
      </c>
      <c r="I166" s="51"/>
      <c r="J166" s="51">
        <v>18.72</v>
      </c>
    </row>
    <row r="167" spans="1:10" x14ac:dyDescent="0.25">
      <c r="A167" s="50" t="s">
        <v>1565</v>
      </c>
      <c r="B167" s="48" t="s">
        <v>1140</v>
      </c>
      <c r="C167" s="49" t="s">
        <v>1141</v>
      </c>
      <c r="D167" s="47" t="s">
        <v>1135</v>
      </c>
      <c r="E167" s="47">
        <v>32</v>
      </c>
      <c r="F167" s="47">
        <v>0.56000000000000005</v>
      </c>
      <c r="G167" s="51"/>
      <c r="H167" s="51">
        <v>17.920000000000002</v>
      </c>
      <c r="I167" s="51"/>
      <c r="J167" s="51">
        <v>17.920000000000002</v>
      </c>
    </row>
    <row r="168" spans="1:10" x14ac:dyDescent="0.25">
      <c r="A168" s="50" t="s">
        <v>1565</v>
      </c>
      <c r="B168" s="48" t="s">
        <v>1147</v>
      </c>
      <c r="C168" s="49" t="s">
        <v>1148</v>
      </c>
      <c r="D168" s="47" t="s">
        <v>1135</v>
      </c>
      <c r="E168" s="47">
        <v>4</v>
      </c>
      <c r="F168" s="47">
        <v>4.33</v>
      </c>
      <c r="G168" s="51"/>
      <c r="H168" s="51">
        <v>17.32</v>
      </c>
      <c r="I168" s="51"/>
      <c r="J168" s="51">
        <v>17.32</v>
      </c>
    </row>
    <row r="169" spans="1:10" x14ac:dyDescent="0.25">
      <c r="A169" s="50" t="s">
        <v>1565</v>
      </c>
      <c r="B169" s="48" t="s">
        <v>1259</v>
      </c>
      <c r="C169" s="49" t="s">
        <v>1260</v>
      </c>
      <c r="D169" s="47" t="s">
        <v>1135</v>
      </c>
      <c r="E169" s="47">
        <v>800</v>
      </c>
      <c r="F169" s="47">
        <v>0.01</v>
      </c>
      <c r="G169" s="51"/>
      <c r="H169" s="51">
        <v>8</v>
      </c>
      <c r="I169" s="51"/>
      <c r="J169" s="51">
        <v>8</v>
      </c>
    </row>
    <row r="170" spans="1:10" x14ac:dyDescent="0.25">
      <c r="A170" s="50" t="s">
        <v>1565</v>
      </c>
      <c r="B170" s="48" t="s">
        <v>1155</v>
      </c>
      <c r="C170" s="49" t="s">
        <v>1156</v>
      </c>
      <c r="D170" s="47" t="s">
        <v>1135</v>
      </c>
      <c r="E170" s="47">
        <v>32</v>
      </c>
      <c r="F170" s="47">
        <v>0.12</v>
      </c>
      <c r="G170" s="51"/>
      <c r="H170" s="51">
        <v>3.84</v>
      </c>
      <c r="I170" s="51"/>
      <c r="J170" s="51">
        <v>3.84</v>
      </c>
    </row>
    <row r="171" spans="1:10" x14ac:dyDescent="0.25">
      <c r="A171" s="50" t="s">
        <v>1565</v>
      </c>
      <c r="B171" s="48" t="s">
        <v>1172</v>
      </c>
      <c r="C171" s="49" t="s">
        <v>1173</v>
      </c>
      <c r="D171" s="47" t="s">
        <v>1135</v>
      </c>
      <c r="E171" s="47">
        <v>2</v>
      </c>
      <c r="F171" s="47">
        <v>1.89</v>
      </c>
      <c r="G171" s="51"/>
      <c r="H171" s="51">
        <v>3.78</v>
      </c>
      <c r="I171" s="51"/>
      <c r="J171" s="51">
        <v>3.78</v>
      </c>
    </row>
    <row r="172" spans="1:10" x14ac:dyDescent="0.25">
      <c r="A172" s="50" t="s">
        <v>1565</v>
      </c>
      <c r="B172" s="48" t="s">
        <v>1465</v>
      </c>
      <c r="C172" s="49" t="s">
        <v>1466</v>
      </c>
      <c r="D172" s="47" t="s">
        <v>1135</v>
      </c>
      <c r="E172" s="47">
        <v>3</v>
      </c>
      <c r="F172" s="47">
        <v>1.04</v>
      </c>
      <c r="G172" s="51"/>
      <c r="H172" s="51">
        <v>3.12</v>
      </c>
      <c r="I172" s="51"/>
      <c r="J172" s="51">
        <v>3.12</v>
      </c>
    </row>
    <row r="173" spans="1:10" x14ac:dyDescent="0.25">
      <c r="A173" s="50" t="s">
        <v>1565</v>
      </c>
      <c r="B173" s="48" t="s">
        <v>1167</v>
      </c>
      <c r="C173" s="49" t="s">
        <v>1168</v>
      </c>
      <c r="D173" s="47" t="s">
        <v>1135</v>
      </c>
      <c r="E173" s="47">
        <v>300</v>
      </c>
      <c r="F173" s="47">
        <v>0.01</v>
      </c>
      <c r="G173" s="51"/>
      <c r="H173" s="51">
        <v>3</v>
      </c>
      <c r="I173" s="51"/>
      <c r="J173" s="51">
        <v>3</v>
      </c>
    </row>
    <row r="174" spans="1:10" x14ac:dyDescent="0.25">
      <c r="A174" s="50" t="s">
        <v>1565</v>
      </c>
      <c r="B174" s="48" t="s">
        <v>1176</v>
      </c>
      <c r="C174" s="49" t="s">
        <v>1177</v>
      </c>
      <c r="D174" s="47" t="s">
        <v>1178</v>
      </c>
      <c r="E174" s="47">
        <v>4.2000000000000003E-2</v>
      </c>
      <c r="F174" s="47">
        <v>70.89</v>
      </c>
      <c r="G174" s="51"/>
      <c r="H174" s="51">
        <v>2.9773800000000001</v>
      </c>
      <c r="I174" s="51"/>
      <c r="J174" s="51">
        <v>2.9773800000000001</v>
      </c>
    </row>
    <row r="175" spans="1:10" x14ac:dyDescent="0.25">
      <c r="A175" s="50" t="s">
        <v>1565</v>
      </c>
      <c r="B175" s="48" t="s">
        <v>1197</v>
      </c>
      <c r="C175" s="49" t="s">
        <v>1198</v>
      </c>
      <c r="D175" s="47" t="s">
        <v>1135</v>
      </c>
      <c r="E175" s="47">
        <v>200</v>
      </c>
      <c r="F175" s="47">
        <v>0.01</v>
      </c>
      <c r="G175" s="51"/>
      <c r="H175" s="51">
        <v>2</v>
      </c>
      <c r="I175" s="51"/>
      <c r="J175" s="51">
        <v>2</v>
      </c>
    </row>
    <row r="176" spans="1:10" x14ac:dyDescent="0.25">
      <c r="A176" s="50" t="s">
        <v>1565</v>
      </c>
      <c r="B176" s="48" t="s">
        <v>1211</v>
      </c>
      <c r="C176" s="49" t="s">
        <v>1212</v>
      </c>
      <c r="D176" s="47" t="s">
        <v>1135</v>
      </c>
      <c r="E176" s="47">
        <v>2</v>
      </c>
      <c r="F176" s="47">
        <v>0.8</v>
      </c>
      <c r="G176" s="51"/>
      <c r="H176" s="51">
        <v>1.6</v>
      </c>
      <c r="I176" s="51"/>
      <c r="J176" s="51">
        <v>1.6</v>
      </c>
    </row>
    <row r="177" spans="1:10" x14ac:dyDescent="0.25">
      <c r="A177" s="50" t="s">
        <v>1565</v>
      </c>
      <c r="B177" s="48" t="s">
        <v>450</v>
      </c>
      <c r="C177" s="49" t="s">
        <v>451</v>
      </c>
      <c r="D177" s="47" t="s">
        <v>1135</v>
      </c>
      <c r="E177" s="47">
        <v>2</v>
      </c>
      <c r="F177" s="47">
        <v>0.6</v>
      </c>
      <c r="G177" s="51"/>
      <c r="H177" s="51">
        <v>1.2</v>
      </c>
      <c r="I177" s="51"/>
      <c r="J177" s="51">
        <v>1.2</v>
      </c>
    </row>
    <row r="178" spans="1:10" x14ac:dyDescent="0.25">
      <c r="A178" s="50" t="s">
        <v>1565</v>
      </c>
      <c r="B178" s="48" t="s">
        <v>119</v>
      </c>
      <c r="C178" s="49" t="s">
        <v>120</v>
      </c>
      <c r="D178" s="47" t="s">
        <v>1135</v>
      </c>
      <c r="E178" s="47">
        <v>1</v>
      </c>
      <c r="F178" s="47">
        <v>1.07</v>
      </c>
      <c r="G178" s="51"/>
      <c r="H178" s="51">
        <v>1.07</v>
      </c>
      <c r="I178" s="51"/>
      <c r="J178" s="51">
        <v>1.07</v>
      </c>
    </row>
    <row r="179" spans="1:10" x14ac:dyDescent="0.25">
      <c r="A179" s="50" t="s">
        <v>1565</v>
      </c>
      <c r="B179" s="48" t="s">
        <v>1351</v>
      </c>
      <c r="C179" s="49" t="s">
        <v>1352</v>
      </c>
      <c r="D179" s="47" t="s">
        <v>1135</v>
      </c>
      <c r="E179" s="47">
        <v>38</v>
      </c>
      <c r="F179" s="47">
        <v>0.02</v>
      </c>
      <c r="G179" s="51"/>
      <c r="H179" s="51">
        <v>0.76</v>
      </c>
      <c r="I179" s="51"/>
      <c r="J179" s="51">
        <v>0.76</v>
      </c>
    </row>
    <row r="180" spans="1:10" x14ac:dyDescent="0.25">
      <c r="A180" s="50" t="s">
        <v>1565</v>
      </c>
      <c r="B180" s="48" t="s">
        <v>1237</v>
      </c>
      <c r="C180" s="49" t="s">
        <v>1238</v>
      </c>
      <c r="D180" s="47" t="s">
        <v>1135</v>
      </c>
      <c r="E180" s="47">
        <v>2</v>
      </c>
      <c r="F180" s="47">
        <v>0.33</v>
      </c>
      <c r="G180" s="51"/>
      <c r="H180" s="51">
        <v>0.66</v>
      </c>
      <c r="I180" s="51"/>
      <c r="J180" s="51">
        <v>0.66</v>
      </c>
    </row>
    <row r="181" spans="1:10" x14ac:dyDescent="0.25">
      <c r="A181" s="50" t="s">
        <v>1565</v>
      </c>
      <c r="B181" s="48" t="s">
        <v>1489</v>
      </c>
      <c r="C181" s="49" t="s">
        <v>1490</v>
      </c>
      <c r="D181" s="47" t="s">
        <v>1135</v>
      </c>
      <c r="E181" s="47">
        <v>10</v>
      </c>
      <c r="F181" s="47">
        <v>0.06</v>
      </c>
      <c r="G181" s="51"/>
      <c r="H181" s="51">
        <v>0.6</v>
      </c>
      <c r="I181" s="51"/>
      <c r="J181" s="51">
        <v>0.6</v>
      </c>
    </row>
    <row r="182" spans="1:10" x14ac:dyDescent="0.25">
      <c r="A182" s="50" t="s">
        <v>1565</v>
      </c>
      <c r="B182" s="48" t="s">
        <v>1247</v>
      </c>
      <c r="C182" s="49" t="s">
        <v>1248</v>
      </c>
      <c r="D182" s="47" t="s">
        <v>1135</v>
      </c>
      <c r="E182" s="47">
        <v>15</v>
      </c>
      <c r="F182" s="47">
        <v>0.04</v>
      </c>
      <c r="G182" s="51"/>
      <c r="H182" s="51">
        <v>0.6</v>
      </c>
      <c r="I182" s="51"/>
      <c r="J182" s="51">
        <v>0.6</v>
      </c>
    </row>
    <row r="183" spans="1:10" x14ac:dyDescent="0.25">
      <c r="A183" s="50" t="s">
        <v>1565</v>
      </c>
      <c r="B183" s="48" t="s">
        <v>1495</v>
      </c>
      <c r="C183" s="49" t="s">
        <v>1496</v>
      </c>
      <c r="D183" s="47" t="s">
        <v>1135</v>
      </c>
      <c r="E183" s="47">
        <v>1</v>
      </c>
      <c r="F183" s="47">
        <v>0.49</v>
      </c>
      <c r="G183" s="51"/>
      <c r="H183" s="51">
        <v>0.49</v>
      </c>
      <c r="I183" s="51"/>
      <c r="J183" s="51">
        <v>0.49</v>
      </c>
    </row>
    <row r="184" spans="1:10" x14ac:dyDescent="0.25">
      <c r="A184" s="50" t="s">
        <v>1565</v>
      </c>
      <c r="B184" s="48" t="s">
        <v>1499</v>
      </c>
      <c r="C184" s="49" t="s">
        <v>1500</v>
      </c>
      <c r="D184" s="47" t="s">
        <v>1178</v>
      </c>
      <c r="E184" s="47">
        <v>1.2E-2</v>
      </c>
      <c r="F184" s="47">
        <v>31.42</v>
      </c>
      <c r="G184" s="51"/>
      <c r="H184" s="51">
        <v>0.37703999999999999</v>
      </c>
      <c r="I184" s="51"/>
      <c r="J184" s="51">
        <v>0.37703999999999999</v>
      </c>
    </row>
    <row r="185" spans="1:10" x14ac:dyDescent="0.25">
      <c r="A185" s="50" t="s">
        <v>1565</v>
      </c>
      <c r="B185" s="48" t="s">
        <v>1275</v>
      </c>
      <c r="C185" s="49" t="s">
        <v>1276</v>
      </c>
      <c r="D185" s="47" t="s">
        <v>1135</v>
      </c>
      <c r="E185" s="47">
        <v>15</v>
      </c>
      <c r="F185" s="47">
        <v>0.02</v>
      </c>
      <c r="G185" s="51"/>
      <c r="H185" s="51">
        <v>0.3</v>
      </c>
      <c r="I185" s="51"/>
      <c r="J185" s="51">
        <v>0.3</v>
      </c>
    </row>
    <row r="186" spans="1:10" x14ac:dyDescent="0.25">
      <c r="A186" s="50" t="s">
        <v>1565</v>
      </c>
      <c r="B186" s="48" t="s">
        <v>1297</v>
      </c>
      <c r="C186" s="49" t="s">
        <v>1298</v>
      </c>
      <c r="D186" s="47" t="s">
        <v>1178</v>
      </c>
      <c r="E186" s="47">
        <v>2.1999999999999999E-2</v>
      </c>
      <c r="F186" s="47">
        <v>8.1199999999999992</v>
      </c>
      <c r="G186" s="51"/>
      <c r="H186" s="51">
        <v>0.17863999999999999</v>
      </c>
      <c r="I186" s="51"/>
      <c r="J186" s="51">
        <v>0.17863999999999999</v>
      </c>
    </row>
    <row r="187" spans="1:10" x14ac:dyDescent="0.25">
      <c r="A187" s="50" t="s">
        <v>1565</v>
      </c>
      <c r="B187" s="48" t="s">
        <v>1515</v>
      </c>
      <c r="C187" s="49" t="s">
        <v>1516</v>
      </c>
      <c r="D187" s="47" t="s">
        <v>1135</v>
      </c>
      <c r="E187" s="47">
        <v>3</v>
      </c>
      <c r="F187" s="47">
        <v>0.04</v>
      </c>
      <c r="G187" s="51"/>
      <c r="H187" s="51">
        <v>0.12</v>
      </c>
      <c r="I187" s="51"/>
      <c r="J187" s="51">
        <v>0.12</v>
      </c>
    </row>
    <row r="188" spans="1:10" x14ac:dyDescent="0.25">
      <c r="A188" s="50" t="s">
        <v>1565</v>
      </c>
      <c r="B188" s="48" t="s">
        <v>1447</v>
      </c>
      <c r="C188" s="49" t="s">
        <v>1448</v>
      </c>
      <c r="D188" s="47" t="s">
        <v>1135</v>
      </c>
      <c r="E188" s="47">
        <v>8</v>
      </c>
      <c r="F188" s="47">
        <v>1.1200000000000001</v>
      </c>
      <c r="G188" s="51"/>
      <c r="H188" s="51"/>
      <c r="I188" s="51">
        <v>8.9600000000000009</v>
      </c>
      <c r="J188" s="51">
        <v>8.9600000000000009</v>
      </c>
    </row>
    <row r="189" spans="1:10" x14ac:dyDescent="0.25">
      <c r="A189" s="50" t="s">
        <v>1565</v>
      </c>
      <c r="B189" s="48" t="s">
        <v>1165</v>
      </c>
      <c r="C189" s="49" t="s">
        <v>1166</v>
      </c>
      <c r="D189" s="47" t="s">
        <v>1135</v>
      </c>
      <c r="E189" s="47">
        <v>9</v>
      </c>
      <c r="F189" s="47">
        <v>0.28000000000000003</v>
      </c>
      <c r="G189" s="51"/>
      <c r="H189" s="51"/>
      <c r="I189" s="51">
        <v>2.52</v>
      </c>
      <c r="J189" s="51">
        <v>2.52</v>
      </c>
    </row>
    <row r="190" spans="1:10" x14ac:dyDescent="0.25">
      <c r="A190" s="50" t="s">
        <v>1565</v>
      </c>
      <c r="B190" s="48" t="s">
        <v>1195</v>
      </c>
      <c r="C190" s="49" t="s">
        <v>1196</v>
      </c>
      <c r="D190" s="47" t="s">
        <v>1135</v>
      </c>
      <c r="E190" s="47">
        <v>177</v>
      </c>
      <c r="F190" s="47">
        <v>0.01</v>
      </c>
      <c r="G190" s="51"/>
      <c r="H190" s="51"/>
      <c r="I190" s="51">
        <v>1.77</v>
      </c>
      <c r="J190" s="51">
        <v>1.77</v>
      </c>
    </row>
    <row r="191" spans="1:10" x14ac:dyDescent="0.25">
      <c r="A191" s="50" t="s">
        <v>1565</v>
      </c>
      <c r="B191" s="48" t="s">
        <v>1163</v>
      </c>
      <c r="C191" s="49" t="s">
        <v>1164</v>
      </c>
      <c r="D191" s="47" t="s">
        <v>1135</v>
      </c>
      <c r="E191" s="47">
        <v>2</v>
      </c>
      <c r="F191" s="47">
        <v>0.85</v>
      </c>
      <c r="G191" s="51"/>
      <c r="H191" s="51"/>
      <c r="I191" s="51">
        <v>1.7</v>
      </c>
      <c r="J191" s="51">
        <v>1.7</v>
      </c>
    </row>
    <row r="192" spans="1:10" x14ac:dyDescent="0.25">
      <c r="A192" s="50" t="s">
        <v>1565</v>
      </c>
      <c r="B192" s="48" t="s">
        <v>1157</v>
      </c>
      <c r="C192" s="49" t="s">
        <v>1158</v>
      </c>
      <c r="D192" s="47" t="s">
        <v>1135</v>
      </c>
      <c r="E192" s="47">
        <v>12</v>
      </c>
      <c r="F192" s="47">
        <v>0.13</v>
      </c>
      <c r="G192" s="51"/>
      <c r="H192" s="51"/>
      <c r="I192" s="51">
        <v>1.56</v>
      </c>
      <c r="J192" s="51">
        <v>1.56</v>
      </c>
    </row>
    <row r="193" spans="1:10" x14ac:dyDescent="0.25">
      <c r="A193" s="50" t="s">
        <v>1565</v>
      </c>
      <c r="B193" s="48" t="s">
        <v>1179</v>
      </c>
      <c r="C193" s="49" t="s">
        <v>1180</v>
      </c>
      <c r="D193" s="47" t="s">
        <v>1135</v>
      </c>
      <c r="E193" s="47">
        <v>2</v>
      </c>
      <c r="F193" s="47">
        <v>0.63</v>
      </c>
      <c r="G193" s="51"/>
      <c r="H193" s="51"/>
      <c r="I193" s="51">
        <v>1.26</v>
      </c>
      <c r="J193" s="51">
        <v>1.26</v>
      </c>
    </row>
    <row r="194" spans="1:10" x14ac:dyDescent="0.25">
      <c r="A194" s="50" t="s">
        <v>1565</v>
      </c>
      <c r="B194" s="48" t="s">
        <v>1189</v>
      </c>
      <c r="C194" s="49" t="s">
        <v>1190</v>
      </c>
      <c r="D194" s="47" t="s">
        <v>1135</v>
      </c>
      <c r="E194" s="47">
        <v>22</v>
      </c>
      <c r="F194" s="47">
        <v>0.03</v>
      </c>
      <c r="G194" s="51"/>
      <c r="H194" s="51"/>
      <c r="I194" s="51">
        <v>0.66</v>
      </c>
      <c r="J194" s="51">
        <v>0.66</v>
      </c>
    </row>
    <row r="195" spans="1:10" x14ac:dyDescent="0.25">
      <c r="A195" s="50" t="s">
        <v>1565</v>
      </c>
      <c r="B195" s="48" t="s">
        <v>1183</v>
      </c>
      <c r="C195" s="49" t="s">
        <v>1184</v>
      </c>
      <c r="D195" s="47" t="s">
        <v>1135</v>
      </c>
      <c r="E195" s="47">
        <v>5</v>
      </c>
      <c r="F195" s="47">
        <v>7.0000000000000007E-2</v>
      </c>
      <c r="G195" s="51"/>
      <c r="H195" s="51"/>
      <c r="I195" s="51">
        <v>0.35</v>
      </c>
      <c r="J195" s="51">
        <v>0.35</v>
      </c>
    </row>
    <row r="196" spans="1:10" x14ac:dyDescent="0.25">
      <c r="A196" s="50" t="s">
        <v>1565</v>
      </c>
      <c r="B196" s="48" t="s">
        <v>1253</v>
      </c>
      <c r="C196" s="49" t="s">
        <v>1254</v>
      </c>
      <c r="D196" s="47" t="s">
        <v>1135</v>
      </c>
      <c r="E196" s="47">
        <v>2</v>
      </c>
      <c r="F196" s="47">
        <v>0.13</v>
      </c>
      <c r="G196" s="51"/>
      <c r="H196" s="51"/>
      <c r="I196" s="51">
        <v>0.26</v>
      </c>
      <c r="J196" s="51">
        <v>0.26</v>
      </c>
    </row>
    <row r="197" spans="1:10" x14ac:dyDescent="0.25">
      <c r="A197" s="50" t="s">
        <v>1565</v>
      </c>
      <c r="B197" s="48" t="s">
        <v>1271</v>
      </c>
      <c r="C197" s="49" t="s">
        <v>1272</v>
      </c>
      <c r="D197" s="47" t="s">
        <v>1135</v>
      </c>
      <c r="E197" s="47">
        <v>10</v>
      </c>
      <c r="F197" s="47">
        <v>0.01</v>
      </c>
      <c r="G197" s="51"/>
      <c r="H197" s="51"/>
      <c r="I197" s="51">
        <v>0.1</v>
      </c>
      <c r="J197" s="51">
        <v>0.1</v>
      </c>
    </row>
    <row r="198" spans="1:10" x14ac:dyDescent="0.25">
      <c r="A198" s="50" t="s">
        <v>1565</v>
      </c>
      <c r="B198" s="48" t="s">
        <v>1527</v>
      </c>
      <c r="C198" s="49" t="s">
        <v>1528</v>
      </c>
      <c r="D198" s="47" t="s">
        <v>1135</v>
      </c>
      <c r="E198" s="47">
        <v>4</v>
      </c>
      <c r="F198" s="47">
        <v>0.02</v>
      </c>
      <c r="G198" s="51"/>
      <c r="H198" s="51"/>
      <c r="I198" s="51">
        <v>0.08</v>
      </c>
      <c r="J198" s="51">
        <v>0.08</v>
      </c>
    </row>
    <row r="199" spans="1:10" x14ac:dyDescent="0.25">
      <c r="A199" s="50" t="s">
        <v>1565</v>
      </c>
      <c r="B199" s="48" t="s">
        <v>1123</v>
      </c>
      <c r="C199" s="49" t="s">
        <v>1124</v>
      </c>
      <c r="D199" s="47" t="s">
        <v>1125</v>
      </c>
      <c r="E199" s="47">
        <v>227.62299999999999</v>
      </c>
      <c r="F199" s="47">
        <v>4.92</v>
      </c>
      <c r="G199" s="51">
        <v>1119.90516</v>
      </c>
      <c r="H199" s="51"/>
      <c r="I199" s="51"/>
      <c r="J199" s="51">
        <v>1119.90516</v>
      </c>
    </row>
    <row r="200" spans="1:10" x14ac:dyDescent="0.25">
      <c r="A200" s="50" t="s">
        <v>1565</v>
      </c>
      <c r="B200" s="48" t="s">
        <v>1437</v>
      </c>
      <c r="C200" s="49" t="s">
        <v>1438</v>
      </c>
      <c r="D200" s="47" t="s">
        <v>1125</v>
      </c>
      <c r="E200" s="47">
        <v>5.4260000000000002</v>
      </c>
      <c r="F200" s="47">
        <v>16.239999999999998</v>
      </c>
      <c r="G200" s="51">
        <v>88.11824</v>
      </c>
      <c r="H200" s="51"/>
      <c r="I200" s="51"/>
      <c r="J200" s="51">
        <v>88.11824</v>
      </c>
    </row>
    <row r="201" spans="1:10" x14ac:dyDescent="0.25">
      <c r="A201" s="50" t="s">
        <v>1565</v>
      </c>
      <c r="B201" s="48" t="s">
        <v>955</v>
      </c>
      <c r="C201" s="49" t="s">
        <v>956</v>
      </c>
      <c r="D201" s="47" t="s">
        <v>1125</v>
      </c>
      <c r="E201" s="47">
        <v>3.4380000000000002</v>
      </c>
      <c r="F201" s="47">
        <v>22.61</v>
      </c>
      <c r="G201" s="51">
        <v>77.733180000000004</v>
      </c>
      <c r="H201" s="51"/>
      <c r="I201" s="51"/>
      <c r="J201" s="51">
        <v>77.733180000000004</v>
      </c>
    </row>
    <row r="202" spans="1:10" x14ac:dyDescent="0.25">
      <c r="A202" s="50" t="s">
        <v>1565</v>
      </c>
      <c r="B202" s="48" t="s">
        <v>1131</v>
      </c>
      <c r="C202" s="49" t="s">
        <v>1132</v>
      </c>
      <c r="D202" s="47" t="s">
        <v>1125</v>
      </c>
      <c r="E202" s="47">
        <v>20.081</v>
      </c>
      <c r="F202" s="47">
        <v>2.93</v>
      </c>
      <c r="G202" s="51">
        <v>58.837330000000001</v>
      </c>
      <c r="H202" s="51"/>
      <c r="I202" s="51"/>
      <c r="J202" s="51">
        <v>58.837330000000001</v>
      </c>
    </row>
    <row r="203" spans="1:10" x14ac:dyDescent="0.25">
      <c r="A203" s="50" t="s">
        <v>1565</v>
      </c>
      <c r="B203" s="48" t="s">
        <v>959</v>
      </c>
      <c r="C203" s="49" t="s">
        <v>960</v>
      </c>
      <c r="D203" s="47" t="s">
        <v>1125</v>
      </c>
      <c r="E203" s="47">
        <v>2.262</v>
      </c>
      <c r="F203" s="47">
        <v>23.78</v>
      </c>
      <c r="G203" s="51">
        <v>53.79036</v>
      </c>
      <c r="H203" s="51"/>
      <c r="I203" s="51"/>
      <c r="J203" s="51">
        <v>53.79036</v>
      </c>
    </row>
    <row r="204" spans="1:10" x14ac:dyDescent="0.25">
      <c r="A204" s="50" t="s">
        <v>1565</v>
      </c>
      <c r="B204" s="48" t="s">
        <v>1126</v>
      </c>
      <c r="C204" s="49" t="s">
        <v>1127</v>
      </c>
      <c r="D204" s="47" t="s">
        <v>1125</v>
      </c>
      <c r="E204" s="47">
        <v>10.092000000000001</v>
      </c>
      <c r="F204" s="47">
        <v>3.83</v>
      </c>
      <c r="G204" s="51">
        <v>38.652360000000002</v>
      </c>
      <c r="H204" s="51"/>
      <c r="I204" s="51"/>
      <c r="J204" s="51">
        <v>38.652360000000002</v>
      </c>
    </row>
    <row r="205" spans="1:10" x14ac:dyDescent="0.25">
      <c r="A205" s="50" t="s">
        <v>1565</v>
      </c>
      <c r="B205" s="48" t="s">
        <v>1145</v>
      </c>
      <c r="C205" s="49" t="s">
        <v>1146</v>
      </c>
      <c r="D205" s="47" t="s">
        <v>1125</v>
      </c>
      <c r="E205" s="47">
        <v>6.5119999999999996</v>
      </c>
      <c r="F205" s="47">
        <v>2.74</v>
      </c>
      <c r="G205" s="51">
        <v>17.842880000000001</v>
      </c>
      <c r="H205" s="51"/>
      <c r="I205" s="51"/>
      <c r="J205" s="51">
        <v>17.842880000000001</v>
      </c>
    </row>
    <row r="206" spans="1:10" x14ac:dyDescent="0.25">
      <c r="A206" s="50" t="s">
        <v>1565</v>
      </c>
      <c r="B206" s="48" t="s">
        <v>1138</v>
      </c>
      <c r="C206" s="49" t="s">
        <v>1139</v>
      </c>
      <c r="D206" s="47" t="s">
        <v>1125</v>
      </c>
      <c r="E206" s="47">
        <v>5.4355000000000002</v>
      </c>
      <c r="F206" s="47">
        <v>3.19</v>
      </c>
      <c r="G206" s="51">
        <v>17.339244999999998</v>
      </c>
      <c r="H206" s="51"/>
      <c r="I206" s="51"/>
      <c r="J206" s="51">
        <v>17.339244999999998</v>
      </c>
    </row>
    <row r="207" spans="1:10" x14ac:dyDescent="0.25">
      <c r="A207" s="50" t="s">
        <v>1565</v>
      </c>
      <c r="B207" s="48" t="s">
        <v>1443</v>
      </c>
      <c r="C207" s="49" t="s">
        <v>1444</v>
      </c>
      <c r="D207" s="47" t="s">
        <v>1125</v>
      </c>
      <c r="E207" s="47">
        <v>5.9669999999999996</v>
      </c>
      <c r="F207" s="47">
        <v>2.73</v>
      </c>
      <c r="G207" s="51">
        <v>16.289909999999999</v>
      </c>
      <c r="H207" s="51"/>
      <c r="I207" s="51"/>
      <c r="J207" s="51">
        <v>16.289909999999999</v>
      </c>
    </row>
    <row r="208" spans="1:10" x14ac:dyDescent="0.25">
      <c r="A208" s="50" t="s">
        <v>1565</v>
      </c>
      <c r="B208" s="48" t="s">
        <v>340</v>
      </c>
      <c r="C208" s="49" t="s">
        <v>341</v>
      </c>
      <c r="D208" s="47" t="s">
        <v>1125</v>
      </c>
      <c r="E208" s="47">
        <v>0.93600000000000005</v>
      </c>
      <c r="F208" s="47">
        <v>13.76</v>
      </c>
      <c r="G208" s="51">
        <v>12.87936</v>
      </c>
      <c r="H208" s="51"/>
      <c r="I208" s="51"/>
      <c r="J208" s="51">
        <v>12.87936</v>
      </c>
    </row>
    <row r="209" spans="1:10" x14ac:dyDescent="0.25">
      <c r="A209" s="50" t="s">
        <v>1565</v>
      </c>
      <c r="B209" s="48" t="s">
        <v>1445</v>
      </c>
      <c r="C209" s="49" t="s">
        <v>1446</v>
      </c>
      <c r="D209" s="47" t="s">
        <v>1125</v>
      </c>
      <c r="E209" s="47">
        <v>6.24</v>
      </c>
      <c r="F209" s="47">
        <v>1.86</v>
      </c>
      <c r="G209" s="51">
        <v>11.606400000000001</v>
      </c>
      <c r="H209" s="51"/>
      <c r="I209" s="51"/>
      <c r="J209" s="51">
        <v>11.606400000000001</v>
      </c>
    </row>
    <row r="210" spans="1:10" x14ac:dyDescent="0.25">
      <c r="A210" s="50" t="s">
        <v>1565</v>
      </c>
      <c r="B210" s="48" t="s">
        <v>1153</v>
      </c>
      <c r="C210" s="49" t="s">
        <v>1154</v>
      </c>
      <c r="D210" s="47" t="s">
        <v>1135</v>
      </c>
      <c r="E210" s="47">
        <v>0.28129999999999999</v>
      </c>
      <c r="F210" s="47">
        <v>40.07</v>
      </c>
      <c r="G210" s="51">
        <v>11.271691000000001</v>
      </c>
      <c r="H210" s="51"/>
      <c r="I210" s="51"/>
      <c r="J210" s="51">
        <v>11.271691000000001</v>
      </c>
    </row>
    <row r="211" spans="1:10" x14ac:dyDescent="0.25">
      <c r="A211" s="50" t="s">
        <v>1565</v>
      </c>
      <c r="B211" s="48" t="s">
        <v>1142</v>
      </c>
      <c r="C211" s="49" t="s">
        <v>1143</v>
      </c>
      <c r="D211" s="47" t="s">
        <v>1144</v>
      </c>
      <c r="E211" s="47">
        <v>0.17399999999999999</v>
      </c>
      <c r="F211" s="47">
        <v>53.75</v>
      </c>
      <c r="G211" s="51">
        <v>9.3524999999999991</v>
      </c>
      <c r="H211" s="51"/>
      <c r="I211" s="51"/>
      <c r="J211" s="51">
        <v>9.3524999999999991</v>
      </c>
    </row>
    <row r="212" spans="1:10" x14ac:dyDescent="0.25">
      <c r="A212" s="50" t="s">
        <v>1565</v>
      </c>
      <c r="B212" s="48" t="s">
        <v>1449</v>
      </c>
      <c r="C212" s="49" t="s">
        <v>1450</v>
      </c>
      <c r="D212" s="47" t="s">
        <v>1125</v>
      </c>
      <c r="E212" s="47">
        <v>3.7229999999999999</v>
      </c>
      <c r="F212" s="47">
        <v>2.39</v>
      </c>
      <c r="G212" s="51">
        <v>8.8979700000000008</v>
      </c>
      <c r="H212" s="51"/>
      <c r="I212" s="51"/>
      <c r="J212" s="51">
        <v>8.8979700000000008</v>
      </c>
    </row>
    <row r="213" spans="1:10" x14ac:dyDescent="0.25">
      <c r="A213" s="50" t="s">
        <v>1565</v>
      </c>
      <c r="B213" s="48" t="s">
        <v>1169</v>
      </c>
      <c r="C213" s="49" t="s">
        <v>1170</v>
      </c>
      <c r="D213" s="47" t="s">
        <v>1171</v>
      </c>
      <c r="E213" s="47">
        <v>1.6500000000000001E-2</v>
      </c>
      <c r="F213" s="47">
        <v>451.2</v>
      </c>
      <c r="G213" s="51">
        <v>7.4447999999999999</v>
      </c>
      <c r="H213" s="51"/>
      <c r="I213" s="51"/>
      <c r="J213" s="51">
        <v>7.4447999999999999</v>
      </c>
    </row>
    <row r="214" spans="1:10" x14ac:dyDescent="0.25">
      <c r="A214" s="50" t="s">
        <v>1565</v>
      </c>
      <c r="B214" s="48" t="s">
        <v>1201</v>
      </c>
      <c r="C214" s="49" t="s">
        <v>1202</v>
      </c>
      <c r="D214" s="47" t="s">
        <v>1125</v>
      </c>
      <c r="E214" s="47">
        <v>2.7778</v>
      </c>
      <c r="F214" s="47">
        <v>2.65</v>
      </c>
      <c r="G214" s="51">
        <v>7.3611700000000004</v>
      </c>
      <c r="H214" s="51"/>
      <c r="I214" s="51"/>
      <c r="J214" s="51">
        <v>7.3611700000000004</v>
      </c>
    </row>
    <row r="215" spans="1:10" x14ac:dyDescent="0.25">
      <c r="A215" s="50" t="s">
        <v>1565</v>
      </c>
      <c r="B215" s="48" t="s">
        <v>1451</v>
      </c>
      <c r="C215" s="49" t="s">
        <v>1452</v>
      </c>
      <c r="D215" s="47" t="s">
        <v>1125</v>
      </c>
      <c r="E215" s="47">
        <v>4.6079999999999997</v>
      </c>
      <c r="F215" s="47">
        <v>1.56</v>
      </c>
      <c r="G215" s="51">
        <v>7.1884800000000002</v>
      </c>
      <c r="H215" s="51"/>
      <c r="I215" s="51"/>
      <c r="J215" s="51">
        <v>7.1884800000000002</v>
      </c>
    </row>
    <row r="216" spans="1:10" x14ac:dyDescent="0.25">
      <c r="A216" s="50" t="s">
        <v>1565</v>
      </c>
      <c r="B216" s="48" t="s">
        <v>1453</v>
      </c>
      <c r="C216" s="49" t="s">
        <v>1454</v>
      </c>
      <c r="D216" s="47" t="s">
        <v>1125</v>
      </c>
      <c r="E216" s="47">
        <v>0.33200000000000002</v>
      </c>
      <c r="F216" s="47">
        <v>21.14</v>
      </c>
      <c r="G216" s="51">
        <v>7.0184800000000003</v>
      </c>
      <c r="H216" s="51"/>
      <c r="I216" s="51"/>
      <c r="J216" s="51">
        <v>7.0184800000000003</v>
      </c>
    </row>
    <row r="217" spans="1:10" x14ac:dyDescent="0.25">
      <c r="A217" s="50" t="s">
        <v>1565</v>
      </c>
      <c r="B217" s="48" t="s">
        <v>1159</v>
      </c>
      <c r="C217" s="49" t="s">
        <v>1160</v>
      </c>
      <c r="D217" s="47" t="s">
        <v>1125</v>
      </c>
      <c r="E217" s="47">
        <v>2.3490000000000002</v>
      </c>
      <c r="F217" s="47">
        <v>2.83</v>
      </c>
      <c r="G217" s="51">
        <v>6.6476699999999997</v>
      </c>
      <c r="H217" s="51"/>
      <c r="I217" s="51"/>
      <c r="J217" s="51">
        <v>6.6476699999999997</v>
      </c>
    </row>
    <row r="218" spans="1:10" x14ac:dyDescent="0.25">
      <c r="A218" s="50" t="s">
        <v>1565</v>
      </c>
      <c r="B218" s="48" t="s">
        <v>1455</v>
      </c>
      <c r="C218" s="49" t="s">
        <v>1456</v>
      </c>
      <c r="D218" s="47" t="s">
        <v>1125</v>
      </c>
      <c r="E218" s="47">
        <v>0.34200000000000003</v>
      </c>
      <c r="F218" s="47">
        <v>17.41</v>
      </c>
      <c r="G218" s="51">
        <v>5.9542200000000003</v>
      </c>
      <c r="H218" s="51"/>
      <c r="I218" s="51"/>
      <c r="J218" s="51">
        <v>5.9542200000000003</v>
      </c>
    </row>
    <row r="219" spans="1:10" x14ac:dyDescent="0.25">
      <c r="A219" s="50" t="s">
        <v>1565</v>
      </c>
      <c r="B219" s="48" t="s">
        <v>1149</v>
      </c>
      <c r="C219" s="49" t="s">
        <v>1150</v>
      </c>
      <c r="D219" s="47" t="s">
        <v>1130</v>
      </c>
      <c r="E219" s="47">
        <v>0.65329999999999999</v>
      </c>
      <c r="F219" s="47">
        <v>9.1</v>
      </c>
      <c r="G219" s="51">
        <v>5.94503</v>
      </c>
      <c r="H219" s="51"/>
      <c r="I219" s="51"/>
      <c r="J219" s="51">
        <v>5.94503</v>
      </c>
    </row>
    <row r="220" spans="1:10" x14ac:dyDescent="0.25">
      <c r="A220" s="50" t="s">
        <v>1565</v>
      </c>
      <c r="B220" s="48" t="s">
        <v>1457</v>
      </c>
      <c r="C220" s="49" t="s">
        <v>1458</v>
      </c>
      <c r="D220" s="47" t="s">
        <v>1125</v>
      </c>
      <c r="E220" s="47">
        <v>2.4550000000000001</v>
      </c>
      <c r="F220" s="47">
        <v>2.0299999999999998</v>
      </c>
      <c r="G220" s="51">
        <v>4.9836499999999999</v>
      </c>
      <c r="H220" s="51"/>
      <c r="I220" s="51"/>
      <c r="J220" s="51">
        <v>4.9836499999999999</v>
      </c>
    </row>
    <row r="221" spans="1:10" x14ac:dyDescent="0.25">
      <c r="A221" s="50" t="s">
        <v>1565</v>
      </c>
      <c r="B221" s="48" t="s">
        <v>1459</v>
      </c>
      <c r="C221" s="49" t="s">
        <v>1460</v>
      </c>
      <c r="D221" s="47" t="s">
        <v>1125</v>
      </c>
      <c r="E221" s="47">
        <v>2.19</v>
      </c>
      <c r="F221" s="47">
        <v>2.23</v>
      </c>
      <c r="G221" s="51">
        <v>4.8837000000000002</v>
      </c>
      <c r="H221" s="51"/>
      <c r="I221" s="51"/>
      <c r="J221" s="51">
        <v>4.8837000000000002</v>
      </c>
    </row>
    <row r="222" spans="1:10" x14ac:dyDescent="0.25">
      <c r="A222" s="50" t="s">
        <v>1565</v>
      </c>
      <c r="B222" s="48" t="s">
        <v>1219</v>
      </c>
      <c r="C222" s="49" t="s">
        <v>1220</v>
      </c>
      <c r="D222" s="47" t="s">
        <v>1125</v>
      </c>
      <c r="E222" s="47">
        <v>0.44700000000000001</v>
      </c>
      <c r="F222" s="47">
        <v>10.66</v>
      </c>
      <c r="G222" s="51">
        <v>4.7650199999999998</v>
      </c>
      <c r="H222" s="51"/>
      <c r="I222" s="51"/>
      <c r="J222" s="51">
        <v>4.7650199999999998</v>
      </c>
    </row>
    <row r="223" spans="1:10" x14ac:dyDescent="0.25">
      <c r="A223" s="50" t="s">
        <v>1565</v>
      </c>
      <c r="B223" s="48" t="s">
        <v>320</v>
      </c>
      <c r="C223" s="49" t="s">
        <v>321</v>
      </c>
      <c r="D223" s="47" t="s">
        <v>1125</v>
      </c>
      <c r="E223" s="47">
        <v>0.55032340000000002</v>
      </c>
      <c r="F223" s="47">
        <v>8.4700000000000006</v>
      </c>
      <c r="G223" s="51">
        <v>4.6612391979999996</v>
      </c>
      <c r="H223" s="51"/>
      <c r="I223" s="51"/>
      <c r="J223" s="51">
        <v>4.6612391979999996</v>
      </c>
    </row>
    <row r="224" spans="1:10" x14ac:dyDescent="0.25">
      <c r="A224" s="50" t="s">
        <v>1565</v>
      </c>
      <c r="B224" s="48" t="s">
        <v>1461</v>
      </c>
      <c r="C224" s="49" t="s">
        <v>1462</v>
      </c>
      <c r="D224" s="47" t="s">
        <v>1125</v>
      </c>
      <c r="E224" s="47">
        <v>3.78</v>
      </c>
      <c r="F224" s="47">
        <v>1.2</v>
      </c>
      <c r="G224" s="51">
        <v>4.5359999999999996</v>
      </c>
      <c r="H224" s="51"/>
      <c r="I224" s="51"/>
      <c r="J224" s="51">
        <v>4.5359999999999996</v>
      </c>
    </row>
    <row r="225" spans="1:10" x14ac:dyDescent="0.25">
      <c r="A225" s="50" t="s">
        <v>1565</v>
      </c>
      <c r="B225" s="48" t="s">
        <v>1463</v>
      </c>
      <c r="C225" s="49" t="s">
        <v>1464</v>
      </c>
      <c r="D225" s="47" t="s">
        <v>1125</v>
      </c>
      <c r="E225" s="47">
        <v>0.252</v>
      </c>
      <c r="F225" s="47">
        <v>15.81</v>
      </c>
      <c r="G225" s="51">
        <v>3.9841199999999999</v>
      </c>
      <c r="H225" s="51"/>
      <c r="I225" s="51"/>
      <c r="J225" s="51">
        <v>3.9841199999999999</v>
      </c>
    </row>
    <row r="226" spans="1:10" x14ac:dyDescent="0.25">
      <c r="A226" s="50" t="s">
        <v>1565</v>
      </c>
      <c r="B226" s="48" t="s">
        <v>1261</v>
      </c>
      <c r="C226" s="49" t="s">
        <v>1262</v>
      </c>
      <c r="D226" s="47" t="s">
        <v>1125</v>
      </c>
      <c r="E226" s="47">
        <v>5.5668599999999999E-2</v>
      </c>
      <c r="F226" s="47">
        <v>60.01</v>
      </c>
      <c r="G226" s="51">
        <v>3.340672686</v>
      </c>
      <c r="H226" s="51"/>
      <c r="I226" s="51"/>
      <c r="J226" s="51">
        <v>3.340672686</v>
      </c>
    </row>
    <row r="227" spans="1:10" x14ac:dyDescent="0.25">
      <c r="A227" s="50" t="s">
        <v>1565</v>
      </c>
      <c r="B227" s="48" t="s">
        <v>1293</v>
      </c>
      <c r="C227" s="49" t="s">
        <v>1294</v>
      </c>
      <c r="D227" s="47" t="s">
        <v>1130</v>
      </c>
      <c r="E227" s="47">
        <v>17.12</v>
      </c>
      <c r="F227" s="47">
        <v>0.16</v>
      </c>
      <c r="G227" s="51">
        <v>2.7391999999999999</v>
      </c>
      <c r="H227" s="51"/>
      <c r="I227" s="51"/>
      <c r="J227" s="51">
        <v>2.7391999999999999</v>
      </c>
    </row>
    <row r="228" spans="1:10" x14ac:dyDescent="0.25">
      <c r="A228" s="50" t="s">
        <v>1565</v>
      </c>
      <c r="B228" s="48" t="s">
        <v>1187</v>
      </c>
      <c r="C228" s="49" t="s">
        <v>1188</v>
      </c>
      <c r="D228" s="47" t="s">
        <v>1125</v>
      </c>
      <c r="E228" s="47">
        <v>0.86634</v>
      </c>
      <c r="F228" s="47">
        <v>3.03</v>
      </c>
      <c r="G228" s="51">
        <v>2.6250102000000002</v>
      </c>
      <c r="H228" s="51"/>
      <c r="I228" s="51"/>
      <c r="J228" s="51">
        <v>2.6250102000000002</v>
      </c>
    </row>
    <row r="229" spans="1:10" x14ac:dyDescent="0.25">
      <c r="A229" s="50" t="s">
        <v>1565</v>
      </c>
      <c r="B229" s="48" t="s">
        <v>1181</v>
      </c>
      <c r="C229" s="49" t="s">
        <v>1182</v>
      </c>
      <c r="D229" s="47" t="s">
        <v>1125</v>
      </c>
      <c r="E229" s="47">
        <v>0.80647999999999997</v>
      </c>
      <c r="F229" s="47">
        <v>3.17</v>
      </c>
      <c r="G229" s="51">
        <v>2.5565416000000001</v>
      </c>
      <c r="H229" s="51"/>
      <c r="I229" s="51"/>
      <c r="J229" s="51">
        <v>2.5565416000000001</v>
      </c>
    </row>
    <row r="230" spans="1:10" x14ac:dyDescent="0.25">
      <c r="A230" s="50" t="s">
        <v>1565</v>
      </c>
      <c r="B230" s="48" t="s">
        <v>1467</v>
      </c>
      <c r="C230" s="49" t="s">
        <v>1468</v>
      </c>
      <c r="D230" s="47" t="s">
        <v>1125</v>
      </c>
      <c r="E230" s="47">
        <v>0.13600000000000001</v>
      </c>
      <c r="F230" s="47">
        <v>18.55</v>
      </c>
      <c r="G230" s="51">
        <v>2.5228000000000002</v>
      </c>
      <c r="H230" s="51"/>
      <c r="I230" s="51"/>
      <c r="J230" s="51">
        <v>2.5228000000000002</v>
      </c>
    </row>
    <row r="231" spans="1:10" x14ac:dyDescent="0.25">
      <c r="A231" s="50" t="s">
        <v>1565</v>
      </c>
      <c r="B231" s="48" t="s">
        <v>1191</v>
      </c>
      <c r="C231" s="49" t="s">
        <v>1192</v>
      </c>
      <c r="D231" s="47" t="s">
        <v>1125</v>
      </c>
      <c r="E231" s="47">
        <v>0.28920000000000001</v>
      </c>
      <c r="F231" s="47">
        <v>7.7</v>
      </c>
      <c r="G231" s="51">
        <v>2.2268400000000002</v>
      </c>
      <c r="H231" s="51"/>
      <c r="I231" s="51"/>
      <c r="J231" s="51">
        <v>2.2268400000000002</v>
      </c>
    </row>
    <row r="232" spans="1:10" x14ac:dyDescent="0.25">
      <c r="A232" s="50" t="s">
        <v>1565</v>
      </c>
      <c r="B232" s="48" t="s">
        <v>1185</v>
      </c>
      <c r="C232" s="49" t="s">
        <v>1186</v>
      </c>
      <c r="D232" s="47" t="s">
        <v>1130</v>
      </c>
      <c r="E232" s="47">
        <v>11.01</v>
      </c>
      <c r="F232" s="47">
        <v>0.19</v>
      </c>
      <c r="G232" s="51">
        <v>2.0918999999999999</v>
      </c>
      <c r="H232" s="51"/>
      <c r="I232" s="51"/>
      <c r="J232" s="51">
        <v>2.0918999999999999</v>
      </c>
    </row>
    <row r="233" spans="1:10" x14ac:dyDescent="0.25">
      <c r="A233" s="50" t="s">
        <v>1565</v>
      </c>
      <c r="B233" s="48" t="s">
        <v>1469</v>
      </c>
      <c r="C233" s="49" t="s">
        <v>1470</v>
      </c>
      <c r="D233" s="47" t="s">
        <v>1125</v>
      </c>
      <c r="E233" s="47">
        <v>0.54100000000000004</v>
      </c>
      <c r="F233" s="47">
        <v>3.32</v>
      </c>
      <c r="G233" s="51">
        <v>1.7961199999999999</v>
      </c>
      <c r="H233" s="51"/>
      <c r="I233" s="51"/>
      <c r="J233" s="51">
        <v>1.7961199999999999</v>
      </c>
    </row>
    <row r="234" spans="1:10" x14ac:dyDescent="0.25">
      <c r="A234" s="50" t="s">
        <v>1565</v>
      </c>
      <c r="B234" s="48" t="s">
        <v>1207</v>
      </c>
      <c r="C234" s="49" t="s">
        <v>1208</v>
      </c>
      <c r="D234" s="47" t="s">
        <v>1125</v>
      </c>
      <c r="E234" s="47">
        <v>0.33849000000000001</v>
      </c>
      <c r="F234" s="47">
        <v>5.26</v>
      </c>
      <c r="G234" s="51">
        <v>1.7804574</v>
      </c>
      <c r="H234" s="51"/>
      <c r="I234" s="51"/>
      <c r="J234" s="51">
        <v>1.7804574</v>
      </c>
    </row>
    <row r="235" spans="1:10" x14ac:dyDescent="0.25">
      <c r="A235" s="50" t="s">
        <v>1565</v>
      </c>
      <c r="B235" s="48" t="s">
        <v>1217</v>
      </c>
      <c r="C235" s="49" t="s">
        <v>1218</v>
      </c>
      <c r="D235" s="47" t="s">
        <v>1125</v>
      </c>
      <c r="E235" s="47">
        <v>0.378</v>
      </c>
      <c r="F235" s="47">
        <v>4.04</v>
      </c>
      <c r="G235" s="51">
        <v>1.52712</v>
      </c>
      <c r="H235" s="51"/>
      <c r="I235" s="51"/>
      <c r="J235" s="51">
        <v>1.52712</v>
      </c>
    </row>
    <row r="236" spans="1:10" x14ac:dyDescent="0.25">
      <c r="A236" s="50" t="s">
        <v>1565</v>
      </c>
      <c r="B236" s="48" t="s">
        <v>1225</v>
      </c>
      <c r="C236" s="49" t="s">
        <v>1226</v>
      </c>
      <c r="D236" s="47" t="s">
        <v>1125</v>
      </c>
      <c r="E236" s="47">
        <v>0.15965660000000001</v>
      </c>
      <c r="F236" s="47">
        <v>9.56</v>
      </c>
      <c r="G236" s="51">
        <v>1.5263170960000001</v>
      </c>
      <c r="H236" s="51"/>
      <c r="I236" s="51"/>
      <c r="J236" s="51">
        <v>1.5263170960000001</v>
      </c>
    </row>
    <row r="237" spans="1:10" x14ac:dyDescent="0.25">
      <c r="A237" s="50" t="s">
        <v>1565</v>
      </c>
      <c r="B237" s="48" t="s">
        <v>1199</v>
      </c>
      <c r="C237" s="49" t="s">
        <v>1200</v>
      </c>
      <c r="D237" s="47" t="s">
        <v>1125</v>
      </c>
      <c r="E237" s="47">
        <v>0.4536</v>
      </c>
      <c r="F237" s="47">
        <v>3.32</v>
      </c>
      <c r="G237" s="51">
        <v>1.505952</v>
      </c>
      <c r="H237" s="51"/>
      <c r="I237" s="51"/>
      <c r="J237" s="51">
        <v>1.505952</v>
      </c>
    </row>
    <row r="238" spans="1:10" x14ac:dyDescent="0.25">
      <c r="A238" s="50" t="s">
        <v>1565</v>
      </c>
      <c r="B238" s="48" t="s">
        <v>1471</v>
      </c>
      <c r="C238" s="49" t="s">
        <v>1472</v>
      </c>
      <c r="D238" s="47" t="s">
        <v>1125</v>
      </c>
      <c r="E238" s="47">
        <v>0.47126000000000001</v>
      </c>
      <c r="F238" s="47">
        <v>2.94</v>
      </c>
      <c r="G238" s="51">
        <v>1.3855044000000001</v>
      </c>
      <c r="H238" s="51"/>
      <c r="I238" s="51"/>
      <c r="J238" s="51">
        <v>1.3855044000000001</v>
      </c>
    </row>
    <row r="239" spans="1:10" x14ac:dyDescent="0.25">
      <c r="A239" s="50" t="s">
        <v>1565</v>
      </c>
      <c r="B239" s="48" t="s">
        <v>1205</v>
      </c>
      <c r="C239" s="49" t="s">
        <v>1206</v>
      </c>
      <c r="D239" s="47" t="s">
        <v>1125</v>
      </c>
      <c r="E239" s="47">
        <v>0.375</v>
      </c>
      <c r="F239" s="47">
        <v>3.48</v>
      </c>
      <c r="G239" s="51">
        <v>1.3049999999999999</v>
      </c>
      <c r="H239" s="51"/>
      <c r="I239" s="51"/>
      <c r="J239" s="51">
        <v>1.3049999999999999</v>
      </c>
    </row>
    <row r="240" spans="1:10" x14ac:dyDescent="0.25">
      <c r="A240" s="50" t="s">
        <v>1565</v>
      </c>
      <c r="B240" s="48" t="s">
        <v>1473</v>
      </c>
      <c r="C240" s="49" t="s">
        <v>1474</v>
      </c>
      <c r="D240" s="47" t="s">
        <v>1125</v>
      </c>
      <c r="E240" s="47">
        <v>0.48</v>
      </c>
      <c r="F240" s="47">
        <v>2.68</v>
      </c>
      <c r="G240" s="51">
        <v>1.2864</v>
      </c>
      <c r="H240" s="51"/>
      <c r="I240" s="51"/>
      <c r="J240" s="51">
        <v>1.2864</v>
      </c>
    </row>
    <row r="241" spans="1:10" x14ac:dyDescent="0.25">
      <c r="A241" s="50" t="s">
        <v>1565</v>
      </c>
      <c r="B241" s="48" t="s">
        <v>1475</v>
      </c>
      <c r="C241" s="49" t="s">
        <v>1476</v>
      </c>
      <c r="D241" s="47" t="s">
        <v>1125</v>
      </c>
      <c r="E241" s="47">
        <v>0.47099999999999997</v>
      </c>
      <c r="F241" s="47">
        <v>2.52</v>
      </c>
      <c r="G241" s="51">
        <v>1.18692</v>
      </c>
      <c r="H241" s="51"/>
      <c r="I241" s="51"/>
      <c r="J241" s="51">
        <v>1.18692</v>
      </c>
    </row>
    <row r="242" spans="1:10" x14ac:dyDescent="0.25">
      <c r="A242" s="50" t="s">
        <v>1565</v>
      </c>
      <c r="B242" s="48" t="s">
        <v>1315</v>
      </c>
      <c r="C242" s="49" t="s">
        <v>1316</v>
      </c>
      <c r="D242" s="47" t="s">
        <v>1125</v>
      </c>
      <c r="E242" s="47">
        <v>0.12</v>
      </c>
      <c r="F242" s="47">
        <v>9.4</v>
      </c>
      <c r="G242" s="51">
        <v>1.1279999999999999</v>
      </c>
      <c r="H242" s="51"/>
      <c r="I242" s="51"/>
      <c r="J242" s="51">
        <v>1.1279999999999999</v>
      </c>
    </row>
    <row r="243" spans="1:10" x14ac:dyDescent="0.25">
      <c r="A243" s="50" t="s">
        <v>1565</v>
      </c>
      <c r="B243" s="48" t="s">
        <v>1161</v>
      </c>
      <c r="C243" s="49" t="s">
        <v>1162</v>
      </c>
      <c r="D243" s="47" t="s">
        <v>1125</v>
      </c>
      <c r="E243" s="47">
        <v>0.16650000000000001</v>
      </c>
      <c r="F243" s="47">
        <v>6.25</v>
      </c>
      <c r="G243" s="51">
        <v>1.0406249999999999</v>
      </c>
      <c r="H243" s="51"/>
      <c r="I243" s="51"/>
      <c r="J243" s="51">
        <v>1.0406249999999999</v>
      </c>
    </row>
    <row r="244" spans="1:10" x14ac:dyDescent="0.25">
      <c r="A244" s="50" t="s">
        <v>1565</v>
      </c>
      <c r="B244" s="48" t="s">
        <v>1477</v>
      </c>
      <c r="C244" s="49" t="s">
        <v>1478</v>
      </c>
      <c r="D244" s="47" t="s">
        <v>1125</v>
      </c>
      <c r="E244" s="47">
        <v>4.8000000000000001E-2</v>
      </c>
      <c r="F244" s="47">
        <v>21.04</v>
      </c>
      <c r="G244" s="51">
        <v>1.0099199999999999</v>
      </c>
      <c r="H244" s="51"/>
      <c r="I244" s="51"/>
      <c r="J244" s="51">
        <v>1.0099199999999999</v>
      </c>
    </row>
    <row r="245" spans="1:10" x14ac:dyDescent="0.25">
      <c r="A245" s="50" t="s">
        <v>1565</v>
      </c>
      <c r="B245" s="48" t="s">
        <v>1479</v>
      </c>
      <c r="C245" s="49" t="s">
        <v>1480</v>
      </c>
      <c r="D245" s="47" t="s">
        <v>1125</v>
      </c>
      <c r="E245" s="47">
        <v>0.30568000000000001</v>
      </c>
      <c r="F245" s="47">
        <v>3.18</v>
      </c>
      <c r="G245" s="51">
        <v>0.97206239999999999</v>
      </c>
      <c r="H245" s="51"/>
      <c r="I245" s="51"/>
      <c r="J245" s="51">
        <v>0.97206239999999999</v>
      </c>
    </row>
    <row r="246" spans="1:10" x14ac:dyDescent="0.25">
      <c r="A246" s="50" t="s">
        <v>1565</v>
      </c>
      <c r="B246" s="48" t="s">
        <v>1481</v>
      </c>
      <c r="C246" s="49" t="s">
        <v>1482</v>
      </c>
      <c r="D246" s="47" t="s">
        <v>1125</v>
      </c>
      <c r="E246" s="47">
        <v>0.33300000000000002</v>
      </c>
      <c r="F246" s="47">
        <v>2.73</v>
      </c>
      <c r="G246" s="51">
        <v>0.90908999999999995</v>
      </c>
      <c r="H246" s="51"/>
      <c r="I246" s="51"/>
      <c r="J246" s="51">
        <v>0.90908999999999995</v>
      </c>
    </row>
    <row r="247" spans="1:10" x14ac:dyDescent="0.25">
      <c r="A247" s="50" t="s">
        <v>1565</v>
      </c>
      <c r="B247" s="48" t="s">
        <v>957</v>
      </c>
      <c r="C247" s="49" t="s">
        <v>958</v>
      </c>
      <c r="D247" s="47" t="s">
        <v>1125</v>
      </c>
      <c r="E247" s="47">
        <v>5.8000000000000003E-2</v>
      </c>
      <c r="F247" s="47">
        <v>15.22</v>
      </c>
      <c r="G247" s="51">
        <v>0.88275999999999999</v>
      </c>
      <c r="H247" s="51"/>
      <c r="I247" s="51"/>
      <c r="J247" s="51">
        <v>0.88275999999999999</v>
      </c>
    </row>
    <row r="248" spans="1:10" x14ac:dyDescent="0.25">
      <c r="A248" s="50" t="s">
        <v>1565</v>
      </c>
      <c r="B248" s="48" t="s">
        <v>1483</v>
      </c>
      <c r="C248" s="49" t="s">
        <v>1484</v>
      </c>
      <c r="D248" s="47" t="s">
        <v>1125</v>
      </c>
      <c r="E248" s="47">
        <v>0.34</v>
      </c>
      <c r="F248" s="47">
        <v>2.4300000000000002</v>
      </c>
      <c r="G248" s="51">
        <v>0.82620000000000005</v>
      </c>
      <c r="H248" s="51"/>
      <c r="I248" s="51"/>
      <c r="J248" s="51">
        <v>0.82620000000000005</v>
      </c>
    </row>
    <row r="249" spans="1:10" x14ac:dyDescent="0.25">
      <c r="A249" s="50" t="s">
        <v>1565</v>
      </c>
      <c r="B249" s="48" t="s">
        <v>1255</v>
      </c>
      <c r="C249" s="49" t="s">
        <v>1256</v>
      </c>
      <c r="D249" s="47" t="s">
        <v>1125</v>
      </c>
      <c r="E249" s="47">
        <v>9.4315099999999999E-2</v>
      </c>
      <c r="F249" s="47">
        <v>8.7100000000000009</v>
      </c>
      <c r="G249" s="51">
        <v>0.82148452100000002</v>
      </c>
      <c r="H249" s="51"/>
      <c r="I249" s="51"/>
      <c r="J249" s="51">
        <v>0.82148452100000002</v>
      </c>
    </row>
    <row r="250" spans="1:10" x14ac:dyDescent="0.25">
      <c r="A250" s="50" t="s">
        <v>1565</v>
      </c>
      <c r="B250" s="48" t="s">
        <v>1331</v>
      </c>
      <c r="C250" s="49" t="s">
        <v>1332</v>
      </c>
      <c r="D250" s="47" t="s">
        <v>1125</v>
      </c>
      <c r="E250" s="47">
        <v>0.21492</v>
      </c>
      <c r="F250" s="47">
        <v>3.73</v>
      </c>
      <c r="G250" s="51">
        <v>0.80165160000000002</v>
      </c>
      <c r="H250" s="51"/>
      <c r="I250" s="51"/>
      <c r="J250" s="51">
        <v>0.80165160000000002</v>
      </c>
    </row>
    <row r="251" spans="1:10" x14ac:dyDescent="0.25">
      <c r="A251" s="50" t="s">
        <v>1565</v>
      </c>
      <c r="B251" s="48" t="s">
        <v>1485</v>
      </c>
      <c r="C251" s="49" t="s">
        <v>1486</v>
      </c>
      <c r="D251" s="47" t="s">
        <v>1125</v>
      </c>
      <c r="E251" s="47">
        <v>0.3024</v>
      </c>
      <c r="F251" s="47">
        <v>2.65</v>
      </c>
      <c r="G251" s="51">
        <v>0.80135999999999996</v>
      </c>
      <c r="H251" s="51"/>
      <c r="I251" s="51"/>
      <c r="J251" s="51">
        <v>0.80135999999999996</v>
      </c>
    </row>
    <row r="252" spans="1:10" x14ac:dyDescent="0.25">
      <c r="A252" s="50" t="s">
        <v>1565</v>
      </c>
      <c r="B252" s="48" t="s">
        <v>1487</v>
      </c>
      <c r="C252" s="49" t="s">
        <v>1488</v>
      </c>
      <c r="D252" s="47" t="s">
        <v>1125</v>
      </c>
      <c r="E252" s="47">
        <v>0.23552000000000001</v>
      </c>
      <c r="F252" s="47">
        <v>3.26</v>
      </c>
      <c r="G252" s="51">
        <v>0.76779520000000001</v>
      </c>
      <c r="H252" s="51"/>
      <c r="I252" s="51"/>
      <c r="J252" s="51">
        <v>0.76779520000000001</v>
      </c>
    </row>
    <row r="253" spans="1:10" x14ac:dyDescent="0.25">
      <c r="A253" s="50" t="s">
        <v>1565</v>
      </c>
      <c r="B253" s="48" t="s">
        <v>1231</v>
      </c>
      <c r="C253" s="49" t="s">
        <v>1232</v>
      </c>
      <c r="D253" s="47" t="s">
        <v>1125</v>
      </c>
      <c r="E253" s="47">
        <v>0.22036</v>
      </c>
      <c r="F253" s="47">
        <v>3.16</v>
      </c>
      <c r="G253" s="51">
        <v>0.6963376</v>
      </c>
      <c r="H253" s="51"/>
      <c r="I253" s="51"/>
      <c r="J253" s="51">
        <v>0.6963376</v>
      </c>
    </row>
    <row r="254" spans="1:10" x14ac:dyDescent="0.25">
      <c r="A254" s="50" t="s">
        <v>1565</v>
      </c>
      <c r="B254" s="48" t="s">
        <v>1239</v>
      </c>
      <c r="C254" s="49" t="s">
        <v>1240</v>
      </c>
      <c r="D254" s="47" t="s">
        <v>1125</v>
      </c>
      <c r="E254" s="47">
        <v>0.19128000000000001</v>
      </c>
      <c r="F254" s="47">
        <v>3.44</v>
      </c>
      <c r="G254" s="51">
        <v>0.65800320000000001</v>
      </c>
      <c r="H254" s="51"/>
      <c r="I254" s="51"/>
      <c r="J254" s="51">
        <v>0.65800320000000001</v>
      </c>
    </row>
    <row r="255" spans="1:10" x14ac:dyDescent="0.25">
      <c r="A255" s="50" t="s">
        <v>1565</v>
      </c>
      <c r="B255" s="48" t="s">
        <v>1491</v>
      </c>
      <c r="C255" s="49" t="s">
        <v>1492</v>
      </c>
      <c r="D255" s="47" t="s">
        <v>1125</v>
      </c>
      <c r="E255" s="47">
        <v>0.1668</v>
      </c>
      <c r="F255" s="47">
        <v>3.59</v>
      </c>
      <c r="G255" s="51">
        <v>0.59881200000000001</v>
      </c>
      <c r="H255" s="51"/>
      <c r="I255" s="51"/>
      <c r="J255" s="51">
        <v>0.59881200000000001</v>
      </c>
    </row>
    <row r="256" spans="1:10" x14ac:dyDescent="0.25">
      <c r="A256" s="50" t="s">
        <v>1565</v>
      </c>
      <c r="B256" s="48" t="s">
        <v>1493</v>
      </c>
      <c r="C256" s="49" t="s">
        <v>1494</v>
      </c>
      <c r="D256" s="47" t="s">
        <v>1125</v>
      </c>
      <c r="E256" s="47">
        <v>0.36299999999999999</v>
      </c>
      <c r="F256" s="47">
        <v>1.58</v>
      </c>
      <c r="G256" s="51">
        <v>0.57354000000000005</v>
      </c>
      <c r="H256" s="51"/>
      <c r="I256" s="51"/>
      <c r="J256" s="51">
        <v>0.57354000000000005</v>
      </c>
    </row>
    <row r="257" spans="1:10" x14ac:dyDescent="0.25">
      <c r="A257" s="50" t="s">
        <v>1565</v>
      </c>
      <c r="B257" s="48" t="s">
        <v>1235</v>
      </c>
      <c r="C257" s="49" t="s">
        <v>1236</v>
      </c>
      <c r="D257" s="47" t="s">
        <v>1125</v>
      </c>
      <c r="E257" s="47">
        <v>0.10878</v>
      </c>
      <c r="F257" s="47">
        <v>5.12</v>
      </c>
      <c r="G257" s="51">
        <v>0.55695360000000005</v>
      </c>
      <c r="H257" s="51"/>
      <c r="I257" s="51"/>
      <c r="J257" s="51">
        <v>0.55695360000000005</v>
      </c>
    </row>
    <row r="258" spans="1:10" x14ac:dyDescent="0.25">
      <c r="A258" s="50" t="s">
        <v>1565</v>
      </c>
      <c r="B258" s="48" t="s">
        <v>1285</v>
      </c>
      <c r="C258" s="49" t="s">
        <v>1286</v>
      </c>
      <c r="D258" s="47" t="s">
        <v>1125</v>
      </c>
      <c r="E258" s="47">
        <v>0.16800000000000001</v>
      </c>
      <c r="F258" s="47">
        <v>3.21</v>
      </c>
      <c r="G258" s="51">
        <v>0.53927999999999998</v>
      </c>
      <c r="H258" s="51"/>
      <c r="I258" s="51"/>
      <c r="J258" s="51">
        <v>0.53927999999999998</v>
      </c>
    </row>
    <row r="259" spans="1:10" x14ac:dyDescent="0.25">
      <c r="A259" s="50" t="s">
        <v>1565</v>
      </c>
      <c r="B259" s="48" t="s">
        <v>1273</v>
      </c>
      <c r="C259" s="49" t="s">
        <v>1274</v>
      </c>
      <c r="D259" s="47" t="s">
        <v>1125</v>
      </c>
      <c r="E259" s="47">
        <v>0.27610129999999999</v>
      </c>
      <c r="F259" s="47">
        <v>1.88</v>
      </c>
      <c r="G259" s="51">
        <v>0.51907044400000002</v>
      </c>
      <c r="H259" s="51"/>
      <c r="I259" s="51"/>
      <c r="J259" s="51">
        <v>0.51907044400000002</v>
      </c>
    </row>
    <row r="260" spans="1:10" x14ac:dyDescent="0.25">
      <c r="A260" s="50" t="s">
        <v>1565</v>
      </c>
      <c r="B260" s="48" t="s">
        <v>1241</v>
      </c>
      <c r="C260" s="49" t="s">
        <v>1242</v>
      </c>
      <c r="D260" s="47" t="s">
        <v>1125</v>
      </c>
      <c r="E260" s="47">
        <v>0.151283</v>
      </c>
      <c r="F260" s="47">
        <v>3.28</v>
      </c>
      <c r="G260" s="51">
        <v>0.49620824000000002</v>
      </c>
      <c r="H260" s="51"/>
      <c r="I260" s="51"/>
      <c r="J260" s="51">
        <v>0.49620824000000002</v>
      </c>
    </row>
    <row r="261" spans="1:10" x14ac:dyDescent="0.25">
      <c r="A261" s="50" t="s">
        <v>1565</v>
      </c>
      <c r="B261" s="48" t="s">
        <v>1497</v>
      </c>
      <c r="C261" s="49" t="s">
        <v>1498</v>
      </c>
      <c r="D261" s="47" t="s">
        <v>1125</v>
      </c>
      <c r="E261" s="47">
        <v>0.1329264</v>
      </c>
      <c r="F261" s="47">
        <v>3.51</v>
      </c>
      <c r="G261" s="51">
        <v>0.466571664</v>
      </c>
      <c r="H261" s="51"/>
      <c r="I261" s="51"/>
      <c r="J261" s="51">
        <v>0.466571664</v>
      </c>
    </row>
    <row r="262" spans="1:10" x14ac:dyDescent="0.25">
      <c r="A262" s="50" t="s">
        <v>1565</v>
      </c>
      <c r="B262" s="48" t="s">
        <v>1307</v>
      </c>
      <c r="C262" s="49" t="s">
        <v>1308</v>
      </c>
      <c r="D262" s="47" t="s">
        <v>1125</v>
      </c>
      <c r="E262" s="47">
        <v>0.21759999999999999</v>
      </c>
      <c r="F262" s="47">
        <v>2.1</v>
      </c>
      <c r="G262" s="51">
        <v>0.45695999999999998</v>
      </c>
      <c r="H262" s="51"/>
      <c r="I262" s="51"/>
      <c r="J262" s="51">
        <v>0.45695999999999998</v>
      </c>
    </row>
    <row r="263" spans="1:10" x14ac:dyDescent="0.25">
      <c r="A263" s="50" t="s">
        <v>1565</v>
      </c>
      <c r="B263" s="48" t="s">
        <v>1213</v>
      </c>
      <c r="C263" s="49" t="s">
        <v>1214</v>
      </c>
      <c r="D263" s="47" t="s">
        <v>1125</v>
      </c>
      <c r="E263" s="47">
        <v>0.13266</v>
      </c>
      <c r="F263" s="47">
        <v>3.36</v>
      </c>
      <c r="G263" s="51">
        <v>0.44573760000000001</v>
      </c>
      <c r="H263" s="51"/>
      <c r="I263" s="51"/>
      <c r="J263" s="51">
        <v>0.44573760000000001</v>
      </c>
    </row>
    <row r="264" spans="1:10" x14ac:dyDescent="0.25">
      <c r="A264" s="50" t="s">
        <v>1565</v>
      </c>
      <c r="B264" s="48" t="s">
        <v>1277</v>
      </c>
      <c r="C264" s="49" t="s">
        <v>1278</v>
      </c>
      <c r="D264" s="47" t="s">
        <v>1171</v>
      </c>
      <c r="E264" s="47">
        <v>3.026E-3</v>
      </c>
      <c r="F264" s="47">
        <v>139.97999999999999</v>
      </c>
      <c r="G264" s="51">
        <v>0.42357948000000001</v>
      </c>
      <c r="H264" s="51"/>
      <c r="I264" s="51"/>
      <c r="J264" s="51">
        <v>0.42357948000000001</v>
      </c>
    </row>
    <row r="265" spans="1:10" x14ac:dyDescent="0.25">
      <c r="A265" s="50" t="s">
        <v>1565</v>
      </c>
      <c r="B265" s="48" t="s">
        <v>1245</v>
      </c>
      <c r="C265" s="49" t="s">
        <v>1246</v>
      </c>
      <c r="D265" s="47" t="s">
        <v>1135</v>
      </c>
      <c r="E265" s="47">
        <v>2</v>
      </c>
      <c r="F265" s="47">
        <v>0.2</v>
      </c>
      <c r="G265" s="51">
        <v>0.4</v>
      </c>
      <c r="H265" s="51"/>
      <c r="I265" s="51"/>
      <c r="J265" s="51">
        <v>0.4</v>
      </c>
    </row>
    <row r="266" spans="1:10" x14ac:dyDescent="0.25">
      <c r="A266" s="50" t="s">
        <v>1565</v>
      </c>
      <c r="B266" s="48" t="s">
        <v>1337</v>
      </c>
      <c r="C266" s="49" t="s">
        <v>1338</v>
      </c>
      <c r="D266" s="47" t="s">
        <v>1125</v>
      </c>
      <c r="E266" s="47">
        <v>8.1431999999999997E-3</v>
      </c>
      <c r="F266" s="47">
        <v>48.36</v>
      </c>
      <c r="G266" s="51">
        <v>0.39380515199999999</v>
      </c>
      <c r="H266" s="51"/>
      <c r="I266" s="51"/>
      <c r="J266" s="51">
        <v>0.39380515199999999</v>
      </c>
    </row>
    <row r="267" spans="1:10" x14ac:dyDescent="0.25">
      <c r="A267" s="50" t="s">
        <v>1565</v>
      </c>
      <c r="B267" s="48" t="s">
        <v>1327</v>
      </c>
      <c r="C267" s="49" t="s">
        <v>1328</v>
      </c>
      <c r="D267" s="47" t="s">
        <v>1125</v>
      </c>
      <c r="E267" s="47">
        <v>2.1313700000000001E-2</v>
      </c>
      <c r="F267" s="47">
        <v>16.62</v>
      </c>
      <c r="G267" s="51">
        <v>0.35423369399999999</v>
      </c>
      <c r="H267" s="51"/>
      <c r="I267" s="51"/>
      <c r="J267" s="51">
        <v>0.35423369399999999</v>
      </c>
    </row>
    <row r="268" spans="1:10" x14ac:dyDescent="0.25">
      <c r="A268" s="50" t="s">
        <v>1565</v>
      </c>
      <c r="B268" s="48" t="s">
        <v>1325</v>
      </c>
      <c r="C268" s="49" t="s">
        <v>1326</v>
      </c>
      <c r="D268" s="47" t="s">
        <v>1125</v>
      </c>
      <c r="E268" s="47">
        <v>8.2574999999999996E-2</v>
      </c>
      <c r="F268" s="47">
        <v>4.2300000000000004</v>
      </c>
      <c r="G268" s="51">
        <v>0.34929225000000003</v>
      </c>
      <c r="H268" s="51"/>
      <c r="I268" s="51"/>
      <c r="J268" s="51">
        <v>0.34929225000000003</v>
      </c>
    </row>
    <row r="269" spans="1:10" x14ac:dyDescent="0.25">
      <c r="A269" s="50" t="s">
        <v>1565</v>
      </c>
      <c r="B269" s="48" t="s">
        <v>1281</v>
      </c>
      <c r="C269" s="49" t="s">
        <v>1282</v>
      </c>
      <c r="D269" s="47" t="s">
        <v>1125</v>
      </c>
      <c r="E269" s="47">
        <v>3.0942799999999999E-2</v>
      </c>
      <c r="F269" s="47">
        <v>11</v>
      </c>
      <c r="G269" s="51">
        <v>0.34037079999999997</v>
      </c>
      <c r="H269" s="51"/>
      <c r="I269" s="51"/>
      <c r="J269" s="51">
        <v>0.34037079999999997</v>
      </c>
    </row>
    <row r="270" spans="1:10" x14ac:dyDescent="0.25">
      <c r="A270" s="50" t="s">
        <v>1565</v>
      </c>
      <c r="B270" s="48" t="s">
        <v>1269</v>
      </c>
      <c r="C270" s="49" t="s">
        <v>1270</v>
      </c>
      <c r="D270" s="47" t="s">
        <v>1125</v>
      </c>
      <c r="E270" s="47">
        <v>3.5999999999999997E-2</v>
      </c>
      <c r="F270" s="47">
        <v>9.24</v>
      </c>
      <c r="G270" s="51">
        <v>0.33263999999999999</v>
      </c>
      <c r="H270" s="51"/>
      <c r="I270" s="51"/>
      <c r="J270" s="51">
        <v>0.33263999999999999</v>
      </c>
    </row>
    <row r="271" spans="1:10" x14ac:dyDescent="0.25">
      <c r="A271" s="50" t="s">
        <v>1565</v>
      </c>
      <c r="B271" s="48" t="s">
        <v>1251</v>
      </c>
      <c r="C271" s="49" t="s">
        <v>1252</v>
      </c>
      <c r="D271" s="47" t="s">
        <v>1125</v>
      </c>
      <c r="E271" s="47">
        <v>5.8650000000000001E-2</v>
      </c>
      <c r="F271" s="47">
        <v>5.62</v>
      </c>
      <c r="G271" s="51">
        <v>0.32961299999999999</v>
      </c>
      <c r="H271" s="51"/>
      <c r="I271" s="51"/>
      <c r="J271" s="51">
        <v>0.32961299999999999</v>
      </c>
    </row>
    <row r="272" spans="1:10" x14ac:dyDescent="0.25">
      <c r="A272" s="50" t="s">
        <v>1565</v>
      </c>
      <c r="B272" s="48" t="s">
        <v>1243</v>
      </c>
      <c r="C272" s="49" t="s">
        <v>1244</v>
      </c>
      <c r="D272" s="47" t="s">
        <v>1125</v>
      </c>
      <c r="E272" s="47">
        <v>0.11268</v>
      </c>
      <c r="F272" s="47">
        <v>2.84</v>
      </c>
      <c r="G272" s="51">
        <v>0.3200112</v>
      </c>
      <c r="H272" s="51"/>
      <c r="I272" s="51"/>
      <c r="J272" s="51">
        <v>0.3200112</v>
      </c>
    </row>
    <row r="273" spans="1:10" x14ac:dyDescent="0.25">
      <c r="A273" s="50" t="s">
        <v>1565</v>
      </c>
      <c r="B273" s="48" t="s">
        <v>1501</v>
      </c>
      <c r="C273" s="49" t="s">
        <v>1502</v>
      </c>
      <c r="D273" s="47" t="s">
        <v>1125</v>
      </c>
      <c r="E273" s="47">
        <v>0.13844999999999999</v>
      </c>
      <c r="F273" s="47">
        <v>2.2999999999999998</v>
      </c>
      <c r="G273" s="51">
        <v>0.31843500000000002</v>
      </c>
      <c r="H273" s="51"/>
      <c r="I273" s="51"/>
      <c r="J273" s="51">
        <v>0.31843500000000002</v>
      </c>
    </row>
    <row r="274" spans="1:10" x14ac:dyDescent="0.25">
      <c r="A274" s="50" t="s">
        <v>1565</v>
      </c>
      <c r="B274" s="48" t="s">
        <v>1221</v>
      </c>
      <c r="C274" s="49" t="s">
        <v>1222</v>
      </c>
      <c r="D274" s="47" t="s">
        <v>1125</v>
      </c>
      <c r="E274" s="47">
        <v>0.09</v>
      </c>
      <c r="F274" s="47">
        <v>3.32</v>
      </c>
      <c r="G274" s="51">
        <v>0.29880000000000001</v>
      </c>
      <c r="H274" s="51"/>
      <c r="I274" s="51"/>
      <c r="J274" s="51">
        <v>0.29880000000000001</v>
      </c>
    </row>
    <row r="275" spans="1:10" x14ac:dyDescent="0.25">
      <c r="A275" s="50" t="s">
        <v>1565</v>
      </c>
      <c r="B275" s="48" t="s">
        <v>1295</v>
      </c>
      <c r="C275" s="49" t="s">
        <v>1296</v>
      </c>
      <c r="D275" s="47" t="s">
        <v>1125</v>
      </c>
      <c r="E275" s="47">
        <v>0.69922870000000004</v>
      </c>
      <c r="F275" s="47">
        <v>0.42</v>
      </c>
      <c r="G275" s="51">
        <v>0.29367605400000002</v>
      </c>
      <c r="H275" s="51"/>
      <c r="I275" s="51"/>
      <c r="J275" s="51">
        <v>0.29367605400000002</v>
      </c>
    </row>
    <row r="276" spans="1:10" x14ac:dyDescent="0.25">
      <c r="A276" s="50" t="s">
        <v>1565</v>
      </c>
      <c r="B276" s="48" t="s">
        <v>1283</v>
      </c>
      <c r="C276" s="49" t="s">
        <v>1284</v>
      </c>
      <c r="D276" s="47" t="s">
        <v>1125</v>
      </c>
      <c r="E276" s="47">
        <v>9.7718700000000006E-2</v>
      </c>
      <c r="F276" s="47">
        <v>2.92</v>
      </c>
      <c r="G276" s="51">
        <v>0.285338604</v>
      </c>
      <c r="H276" s="51"/>
      <c r="I276" s="51"/>
      <c r="J276" s="51">
        <v>0.285338604</v>
      </c>
    </row>
    <row r="277" spans="1:10" x14ac:dyDescent="0.25">
      <c r="A277" s="50" t="s">
        <v>1565</v>
      </c>
      <c r="B277" s="48" t="s">
        <v>1363</v>
      </c>
      <c r="C277" s="49" t="s">
        <v>1364</v>
      </c>
      <c r="D277" s="47" t="s">
        <v>1125</v>
      </c>
      <c r="E277" s="47">
        <v>7.2255000000000002E-3</v>
      </c>
      <c r="F277" s="47">
        <v>37.29</v>
      </c>
      <c r="G277" s="51">
        <v>0.26943889500000001</v>
      </c>
      <c r="H277" s="51"/>
      <c r="I277" s="51"/>
      <c r="J277" s="51">
        <v>0.26943889500000001</v>
      </c>
    </row>
    <row r="278" spans="1:10" x14ac:dyDescent="0.25">
      <c r="A278" s="50" t="s">
        <v>1565</v>
      </c>
      <c r="B278" s="48" t="s">
        <v>1233</v>
      </c>
      <c r="C278" s="49" t="s">
        <v>1234</v>
      </c>
      <c r="D278" s="47" t="s">
        <v>1125</v>
      </c>
      <c r="E278" s="47">
        <v>2.3685000000000001E-2</v>
      </c>
      <c r="F278" s="47">
        <v>11.02</v>
      </c>
      <c r="G278" s="51">
        <v>0.26100869999999998</v>
      </c>
      <c r="H278" s="51"/>
      <c r="I278" s="51"/>
      <c r="J278" s="51">
        <v>0.26100869999999998</v>
      </c>
    </row>
    <row r="279" spans="1:10" x14ac:dyDescent="0.25">
      <c r="A279" s="50" t="s">
        <v>1565</v>
      </c>
      <c r="B279" s="48" t="s">
        <v>1503</v>
      </c>
      <c r="C279" s="49" t="s">
        <v>1504</v>
      </c>
      <c r="D279" s="47" t="s">
        <v>1125</v>
      </c>
      <c r="E279" s="47">
        <v>7.7039999999999997E-2</v>
      </c>
      <c r="F279" s="47">
        <v>3.19</v>
      </c>
      <c r="G279" s="51">
        <v>0.24575759999999999</v>
      </c>
      <c r="H279" s="51"/>
      <c r="I279" s="51"/>
      <c r="J279" s="51">
        <v>0.24575759999999999</v>
      </c>
    </row>
    <row r="280" spans="1:10" x14ac:dyDescent="0.25">
      <c r="A280" s="50" t="s">
        <v>1565</v>
      </c>
      <c r="B280" s="48" t="s">
        <v>1505</v>
      </c>
      <c r="C280" s="49" t="s">
        <v>1506</v>
      </c>
      <c r="D280" s="47" t="s">
        <v>1395</v>
      </c>
      <c r="E280" s="47">
        <v>0.13719999999999999</v>
      </c>
      <c r="F280" s="47">
        <v>1.77</v>
      </c>
      <c r="G280" s="51">
        <v>0.242844</v>
      </c>
      <c r="H280" s="51"/>
      <c r="I280" s="51"/>
      <c r="J280" s="51">
        <v>0.242844</v>
      </c>
    </row>
    <row r="281" spans="1:10" x14ac:dyDescent="0.25">
      <c r="A281" s="50" t="s">
        <v>1565</v>
      </c>
      <c r="B281" s="48" t="s">
        <v>1353</v>
      </c>
      <c r="C281" s="49" t="s">
        <v>1354</v>
      </c>
      <c r="D281" s="47" t="s">
        <v>1125</v>
      </c>
      <c r="E281" s="47">
        <v>0.10199999999999999</v>
      </c>
      <c r="F281" s="47">
        <v>2.25</v>
      </c>
      <c r="G281" s="51">
        <v>0.22950000000000001</v>
      </c>
      <c r="H281" s="51"/>
      <c r="I281" s="51"/>
      <c r="J281" s="51">
        <v>0.22950000000000001</v>
      </c>
    </row>
    <row r="282" spans="1:10" x14ac:dyDescent="0.25">
      <c r="A282" s="50" t="s">
        <v>1565</v>
      </c>
      <c r="B282" s="48" t="s">
        <v>1299</v>
      </c>
      <c r="C282" s="49" t="s">
        <v>1300</v>
      </c>
      <c r="D282" s="47" t="s">
        <v>1125</v>
      </c>
      <c r="E282" s="47">
        <v>2.43238E-2</v>
      </c>
      <c r="F282" s="47">
        <v>9.43</v>
      </c>
      <c r="G282" s="51">
        <v>0.22937343399999999</v>
      </c>
      <c r="H282" s="51"/>
      <c r="I282" s="51"/>
      <c r="J282" s="51">
        <v>0.22937343399999999</v>
      </c>
    </row>
    <row r="283" spans="1:10" x14ac:dyDescent="0.25">
      <c r="A283" s="50" t="s">
        <v>1565</v>
      </c>
      <c r="B283" s="48" t="s">
        <v>1393</v>
      </c>
      <c r="C283" s="49" t="s">
        <v>1394</v>
      </c>
      <c r="D283" s="47" t="s">
        <v>1395</v>
      </c>
      <c r="E283" s="47">
        <v>0.23599999999999999</v>
      </c>
      <c r="F283" s="47">
        <v>0.9</v>
      </c>
      <c r="G283" s="51">
        <v>0.21240000000000001</v>
      </c>
      <c r="H283" s="51"/>
      <c r="I283" s="51"/>
      <c r="J283" s="51">
        <v>0.21240000000000001</v>
      </c>
    </row>
    <row r="284" spans="1:10" x14ac:dyDescent="0.25">
      <c r="A284" s="50" t="s">
        <v>1565</v>
      </c>
      <c r="B284" s="48" t="s">
        <v>1507</v>
      </c>
      <c r="C284" s="49" t="s">
        <v>1508</v>
      </c>
      <c r="D284" s="47" t="s">
        <v>1171</v>
      </c>
      <c r="E284" s="47">
        <v>3.6999999999999999E-4</v>
      </c>
      <c r="F284" s="47">
        <v>546.64</v>
      </c>
      <c r="G284" s="51">
        <v>0.20225679999999999</v>
      </c>
      <c r="H284" s="51"/>
      <c r="I284" s="51"/>
      <c r="J284" s="51">
        <v>0.20225679999999999</v>
      </c>
    </row>
    <row r="285" spans="1:10" x14ac:dyDescent="0.25">
      <c r="A285" s="50" t="s">
        <v>1565</v>
      </c>
      <c r="B285" s="48" t="s">
        <v>1291</v>
      </c>
      <c r="C285" s="49" t="s">
        <v>1292</v>
      </c>
      <c r="D285" s="47" t="s">
        <v>1125</v>
      </c>
      <c r="E285" s="47">
        <v>4.5319999999999999E-2</v>
      </c>
      <c r="F285" s="47">
        <v>4.3600000000000003</v>
      </c>
      <c r="G285" s="51">
        <v>0.1975952</v>
      </c>
      <c r="H285" s="51"/>
      <c r="I285" s="51"/>
      <c r="J285" s="51">
        <v>0.1975952</v>
      </c>
    </row>
    <row r="286" spans="1:10" x14ac:dyDescent="0.25">
      <c r="A286" s="50" t="s">
        <v>1565</v>
      </c>
      <c r="B286" s="48" t="s">
        <v>1509</v>
      </c>
      <c r="C286" s="49" t="s">
        <v>1510</v>
      </c>
      <c r="D286" s="47" t="s">
        <v>1171</v>
      </c>
      <c r="E286" s="47">
        <v>1.4E-3</v>
      </c>
      <c r="F286" s="47">
        <v>132.19</v>
      </c>
      <c r="G286" s="51">
        <v>0.18506600000000001</v>
      </c>
      <c r="H286" s="51"/>
      <c r="I286" s="51"/>
      <c r="J286" s="51">
        <v>0.18506600000000001</v>
      </c>
    </row>
    <row r="287" spans="1:10" x14ac:dyDescent="0.25">
      <c r="A287" s="50" t="s">
        <v>1565</v>
      </c>
      <c r="B287" s="48" t="s">
        <v>1511</v>
      </c>
      <c r="C287" s="49" t="s">
        <v>1512</v>
      </c>
      <c r="D287" s="47" t="s">
        <v>1125</v>
      </c>
      <c r="E287" s="47">
        <v>5.3920000000000003E-2</v>
      </c>
      <c r="F287" s="47">
        <v>3.42</v>
      </c>
      <c r="G287" s="51">
        <v>0.1844064</v>
      </c>
      <c r="H287" s="51"/>
      <c r="I287" s="51"/>
      <c r="J287" s="51">
        <v>0.1844064</v>
      </c>
    </row>
    <row r="288" spans="1:10" x14ac:dyDescent="0.25">
      <c r="A288" s="50" t="s">
        <v>1565</v>
      </c>
      <c r="B288" s="48" t="s">
        <v>1249</v>
      </c>
      <c r="C288" s="49" t="s">
        <v>1250</v>
      </c>
      <c r="D288" s="47" t="s">
        <v>1125</v>
      </c>
      <c r="E288" s="47">
        <v>1.9199999999999998E-2</v>
      </c>
      <c r="F288" s="47">
        <v>8.93</v>
      </c>
      <c r="G288" s="51">
        <v>0.171456</v>
      </c>
      <c r="H288" s="51"/>
      <c r="I288" s="51"/>
      <c r="J288" s="51">
        <v>0.171456</v>
      </c>
    </row>
    <row r="289" spans="1:10" x14ac:dyDescent="0.25">
      <c r="A289" s="50" t="s">
        <v>1565</v>
      </c>
      <c r="B289" s="48" t="s">
        <v>1321</v>
      </c>
      <c r="C289" s="49" t="s">
        <v>1322</v>
      </c>
      <c r="D289" s="47" t="s">
        <v>1125</v>
      </c>
      <c r="E289" s="47">
        <v>1.05004E-2</v>
      </c>
      <c r="F289" s="47">
        <v>15.09</v>
      </c>
      <c r="G289" s="51">
        <v>0.15845103599999999</v>
      </c>
      <c r="H289" s="51"/>
      <c r="I289" s="51"/>
      <c r="J289" s="51">
        <v>0.15845103599999999</v>
      </c>
    </row>
    <row r="290" spans="1:10" x14ac:dyDescent="0.25">
      <c r="A290" s="50" t="s">
        <v>1565</v>
      </c>
      <c r="B290" s="48" t="s">
        <v>1513</v>
      </c>
      <c r="C290" s="49" t="s">
        <v>1514</v>
      </c>
      <c r="D290" s="47" t="s">
        <v>1125</v>
      </c>
      <c r="E290" s="47">
        <v>4.8000000000000001E-2</v>
      </c>
      <c r="F290" s="47">
        <v>3.15</v>
      </c>
      <c r="G290" s="51">
        <v>0.1512</v>
      </c>
      <c r="H290" s="51"/>
      <c r="I290" s="51"/>
      <c r="J290" s="51">
        <v>0.1512</v>
      </c>
    </row>
    <row r="291" spans="1:10" x14ac:dyDescent="0.25">
      <c r="A291" s="50" t="s">
        <v>1565</v>
      </c>
      <c r="B291" s="48" t="s">
        <v>1309</v>
      </c>
      <c r="C291" s="49" t="s">
        <v>1310</v>
      </c>
      <c r="D291" s="47" t="s">
        <v>1125</v>
      </c>
      <c r="E291" s="47">
        <v>1.8158000000000001E-2</v>
      </c>
      <c r="F291" s="47">
        <v>7.74</v>
      </c>
      <c r="G291" s="51">
        <v>0.14054291999999999</v>
      </c>
      <c r="H291" s="51"/>
      <c r="I291" s="51"/>
      <c r="J291" s="51">
        <v>0.14054291999999999</v>
      </c>
    </row>
    <row r="292" spans="1:10" x14ac:dyDescent="0.25">
      <c r="A292" s="50" t="s">
        <v>1565</v>
      </c>
      <c r="B292" s="48" t="s">
        <v>1265</v>
      </c>
      <c r="C292" s="49" t="s">
        <v>1266</v>
      </c>
      <c r="D292" s="47" t="s">
        <v>1125</v>
      </c>
      <c r="E292" s="47">
        <v>1.9429200000000001E-2</v>
      </c>
      <c r="F292" s="47">
        <v>7.09</v>
      </c>
      <c r="G292" s="51">
        <v>0.137753028</v>
      </c>
      <c r="H292" s="51"/>
      <c r="I292" s="51"/>
      <c r="J292" s="51">
        <v>0.137753028</v>
      </c>
    </row>
    <row r="293" spans="1:10" x14ac:dyDescent="0.25">
      <c r="A293" s="50" t="s">
        <v>1565</v>
      </c>
      <c r="B293" s="48" t="s">
        <v>1347</v>
      </c>
      <c r="C293" s="49" t="s">
        <v>1348</v>
      </c>
      <c r="D293" s="47" t="s">
        <v>1125</v>
      </c>
      <c r="E293" s="47">
        <v>0.3419508</v>
      </c>
      <c r="F293" s="47">
        <v>0.38</v>
      </c>
      <c r="G293" s="51">
        <v>0.12994130400000001</v>
      </c>
      <c r="H293" s="51"/>
      <c r="I293" s="51"/>
      <c r="J293" s="51">
        <v>0.12994130400000001</v>
      </c>
    </row>
    <row r="294" spans="1:10" x14ac:dyDescent="0.25">
      <c r="A294" s="50" t="s">
        <v>1565</v>
      </c>
      <c r="B294" s="48" t="s">
        <v>1305</v>
      </c>
      <c r="C294" s="49" t="s">
        <v>1306</v>
      </c>
      <c r="D294" s="47" t="s">
        <v>1125</v>
      </c>
      <c r="E294" s="47">
        <v>3.4000000000000002E-2</v>
      </c>
      <c r="F294" s="47">
        <v>3.29</v>
      </c>
      <c r="G294" s="51">
        <v>0.11186</v>
      </c>
      <c r="H294" s="51"/>
      <c r="I294" s="51"/>
      <c r="J294" s="51">
        <v>0.11186</v>
      </c>
    </row>
    <row r="295" spans="1:10" x14ac:dyDescent="0.25">
      <c r="A295" s="50" t="s">
        <v>1565</v>
      </c>
      <c r="B295" s="48" t="s">
        <v>1378</v>
      </c>
      <c r="C295" s="49" t="s">
        <v>1379</v>
      </c>
      <c r="D295" s="47" t="s">
        <v>1377</v>
      </c>
      <c r="E295" s="47">
        <v>1.38555E-2</v>
      </c>
      <c r="F295" s="47">
        <v>8</v>
      </c>
      <c r="G295" s="51">
        <v>0.110844</v>
      </c>
      <c r="H295" s="51"/>
      <c r="I295" s="51"/>
      <c r="J295" s="51">
        <v>0.110844</v>
      </c>
    </row>
    <row r="296" spans="1:10" x14ac:dyDescent="0.25">
      <c r="A296" s="50" t="s">
        <v>1565</v>
      </c>
      <c r="B296" s="48" t="s">
        <v>1323</v>
      </c>
      <c r="C296" s="49" t="s">
        <v>1324</v>
      </c>
      <c r="D296" s="47" t="s">
        <v>1125</v>
      </c>
      <c r="E296" s="47">
        <v>5.3135099999999998E-2</v>
      </c>
      <c r="F296" s="47">
        <v>2.04</v>
      </c>
      <c r="G296" s="51">
        <v>0.10839560400000001</v>
      </c>
      <c r="H296" s="51"/>
      <c r="I296" s="51"/>
      <c r="J296" s="51">
        <v>0.10839560400000001</v>
      </c>
    </row>
    <row r="297" spans="1:10" x14ac:dyDescent="0.25">
      <c r="A297" s="50" t="s">
        <v>1565</v>
      </c>
      <c r="B297" s="48" t="s">
        <v>1223</v>
      </c>
      <c r="C297" s="49" t="s">
        <v>1224</v>
      </c>
      <c r="D297" s="47" t="s">
        <v>1125</v>
      </c>
      <c r="E297" s="47">
        <v>4.3200000000000002E-2</v>
      </c>
      <c r="F297" s="47">
        <v>2.4900000000000002</v>
      </c>
      <c r="G297" s="51">
        <v>0.107568</v>
      </c>
      <c r="H297" s="51"/>
      <c r="I297" s="51"/>
      <c r="J297" s="51">
        <v>0.107568</v>
      </c>
    </row>
    <row r="298" spans="1:10" x14ac:dyDescent="0.25">
      <c r="A298" s="50" t="s">
        <v>1565</v>
      </c>
      <c r="B298" s="48" t="s">
        <v>1517</v>
      </c>
      <c r="C298" s="49" t="s">
        <v>1518</v>
      </c>
      <c r="D298" s="47" t="s">
        <v>1125</v>
      </c>
      <c r="E298" s="47">
        <v>2.2967999999999999E-2</v>
      </c>
      <c r="F298" s="47">
        <v>4.68</v>
      </c>
      <c r="G298" s="51">
        <v>0.10749024</v>
      </c>
      <c r="H298" s="51"/>
      <c r="I298" s="51"/>
      <c r="J298" s="51">
        <v>0.10749024</v>
      </c>
    </row>
    <row r="299" spans="1:10" x14ac:dyDescent="0.25">
      <c r="A299" s="50" t="s">
        <v>1565</v>
      </c>
      <c r="B299" s="48" t="s">
        <v>1519</v>
      </c>
      <c r="C299" s="49" t="s">
        <v>1520</v>
      </c>
      <c r="D299" s="47" t="s">
        <v>1130</v>
      </c>
      <c r="E299" s="47">
        <v>0.11219999999999999</v>
      </c>
      <c r="F299" s="47">
        <v>0.92</v>
      </c>
      <c r="G299" s="51">
        <v>0.103224</v>
      </c>
      <c r="H299" s="51"/>
      <c r="I299" s="51"/>
      <c r="J299" s="51">
        <v>0.103224</v>
      </c>
    </row>
    <row r="300" spans="1:10" x14ac:dyDescent="0.25">
      <c r="A300" s="50" t="s">
        <v>1565</v>
      </c>
      <c r="B300" s="48" t="s">
        <v>1319</v>
      </c>
      <c r="C300" s="49" t="s">
        <v>1320</v>
      </c>
      <c r="D300" s="47" t="s">
        <v>1125</v>
      </c>
      <c r="E300" s="47">
        <v>2.0195E-3</v>
      </c>
      <c r="F300" s="47">
        <v>50.45</v>
      </c>
      <c r="G300" s="51">
        <v>0.101883775</v>
      </c>
      <c r="H300" s="51"/>
      <c r="I300" s="51"/>
      <c r="J300" s="51">
        <v>0.101883775</v>
      </c>
    </row>
    <row r="301" spans="1:10" x14ac:dyDescent="0.25">
      <c r="A301" s="50" t="s">
        <v>1565</v>
      </c>
      <c r="B301" s="48" t="s">
        <v>1521</v>
      </c>
      <c r="C301" s="49" t="s">
        <v>1522</v>
      </c>
      <c r="D301" s="47" t="s">
        <v>1125</v>
      </c>
      <c r="E301" s="47">
        <v>4.5620000000000001E-2</v>
      </c>
      <c r="F301" s="47">
        <v>2.15</v>
      </c>
      <c r="G301" s="51">
        <v>9.8083000000000004E-2</v>
      </c>
      <c r="H301" s="51"/>
      <c r="I301" s="51"/>
      <c r="J301" s="51">
        <v>9.8083000000000004E-2</v>
      </c>
    </row>
    <row r="302" spans="1:10" x14ac:dyDescent="0.25">
      <c r="A302" s="50" t="s">
        <v>1565</v>
      </c>
      <c r="B302" s="48" t="s">
        <v>1369</v>
      </c>
      <c r="C302" s="49" t="s">
        <v>1370</v>
      </c>
      <c r="D302" s="47" t="s">
        <v>1125</v>
      </c>
      <c r="E302" s="47">
        <v>1.9E-2</v>
      </c>
      <c r="F302" s="47">
        <v>5.13</v>
      </c>
      <c r="G302" s="51">
        <v>9.7470000000000001E-2</v>
      </c>
      <c r="H302" s="51"/>
      <c r="I302" s="51"/>
      <c r="J302" s="51">
        <v>9.7470000000000001E-2</v>
      </c>
    </row>
    <row r="303" spans="1:10" x14ac:dyDescent="0.25">
      <c r="A303" s="50" t="s">
        <v>1565</v>
      </c>
      <c r="B303" s="48" t="s">
        <v>1523</v>
      </c>
      <c r="C303" s="49" t="s">
        <v>1524</v>
      </c>
      <c r="D303" s="47" t="s">
        <v>1125</v>
      </c>
      <c r="E303" s="47">
        <v>2.8799999999999999E-2</v>
      </c>
      <c r="F303" s="47">
        <v>3.08</v>
      </c>
      <c r="G303" s="51">
        <v>8.8704000000000005E-2</v>
      </c>
      <c r="H303" s="51"/>
      <c r="I303" s="51"/>
      <c r="J303" s="51">
        <v>8.8704000000000005E-2</v>
      </c>
    </row>
    <row r="304" spans="1:10" x14ac:dyDescent="0.25">
      <c r="A304" s="50" t="s">
        <v>1565</v>
      </c>
      <c r="B304" s="48" t="s">
        <v>1267</v>
      </c>
      <c r="C304" s="49" t="s">
        <v>1268</v>
      </c>
      <c r="D304" s="47" t="s">
        <v>1125</v>
      </c>
      <c r="E304" s="47">
        <v>1.2097999999999999E-2</v>
      </c>
      <c r="F304" s="47">
        <v>7.28</v>
      </c>
      <c r="G304" s="51">
        <v>8.8073440000000003E-2</v>
      </c>
      <c r="H304" s="51"/>
      <c r="I304" s="51"/>
      <c r="J304" s="51">
        <v>8.8073440000000003E-2</v>
      </c>
    </row>
    <row r="305" spans="1:10" x14ac:dyDescent="0.25">
      <c r="A305" s="50" t="s">
        <v>1565</v>
      </c>
      <c r="B305" s="48" t="s">
        <v>1525</v>
      </c>
      <c r="C305" s="49" t="s">
        <v>1526</v>
      </c>
      <c r="D305" s="47" t="s">
        <v>1125</v>
      </c>
      <c r="E305" s="47">
        <v>2.418E-2</v>
      </c>
      <c r="F305" s="47">
        <v>3.64</v>
      </c>
      <c r="G305" s="51">
        <v>8.8015200000000002E-2</v>
      </c>
      <c r="H305" s="51"/>
      <c r="I305" s="51"/>
      <c r="J305" s="51">
        <v>8.8015200000000002E-2</v>
      </c>
    </row>
    <row r="306" spans="1:10" x14ac:dyDescent="0.25">
      <c r="A306" s="50" t="s">
        <v>1565</v>
      </c>
      <c r="B306" s="48" t="s">
        <v>1389</v>
      </c>
      <c r="C306" s="49" t="s">
        <v>1390</v>
      </c>
      <c r="D306" s="47" t="s">
        <v>1125</v>
      </c>
      <c r="E306" s="47">
        <v>3.3127999999999998E-2</v>
      </c>
      <c r="F306" s="47">
        <v>2.63</v>
      </c>
      <c r="G306" s="51">
        <v>8.7126640000000005E-2</v>
      </c>
      <c r="H306" s="51"/>
      <c r="I306" s="51"/>
      <c r="J306" s="51">
        <v>8.7126640000000005E-2</v>
      </c>
    </row>
    <row r="307" spans="1:10" x14ac:dyDescent="0.25">
      <c r="A307" s="50" t="s">
        <v>1565</v>
      </c>
      <c r="B307" s="48" t="s">
        <v>1279</v>
      </c>
      <c r="C307" s="49" t="s">
        <v>1280</v>
      </c>
      <c r="D307" s="47" t="s">
        <v>1125</v>
      </c>
      <c r="E307" s="47">
        <v>2.01E-2</v>
      </c>
      <c r="F307" s="47">
        <v>4.2300000000000004</v>
      </c>
      <c r="G307" s="51">
        <v>8.5023000000000001E-2</v>
      </c>
      <c r="H307" s="51"/>
      <c r="I307" s="51"/>
      <c r="J307" s="51">
        <v>8.5023000000000001E-2</v>
      </c>
    </row>
    <row r="308" spans="1:10" x14ac:dyDescent="0.25">
      <c r="A308" s="50" t="s">
        <v>1565</v>
      </c>
      <c r="B308" s="48" t="s">
        <v>1339</v>
      </c>
      <c r="C308" s="49" t="s">
        <v>1340</v>
      </c>
      <c r="D308" s="47" t="s">
        <v>1125</v>
      </c>
      <c r="E308" s="47">
        <v>4.8623E-3</v>
      </c>
      <c r="F308" s="47">
        <v>16.5</v>
      </c>
      <c r="G308" s="51">
        <v>8.0227950000000006E-2</v>
      </c>
      <c r="H308" s="51"/>
      <c r="I308" s="51"/>
      <c r="J308" s="51">
        <v>8.0227950000000006E-2</v>
      </c>
    </row>
    <row r="309" spans="1:10" x14ac:dyDescent="0.25">
      <c r="A309" s="50" t="s">
        <v>1565</v>
      </c>
      <c r="B309" s="48" t="s">
        <v>1529</v>
      </c>
      <c r="C309" s="49" t="s">
        <v>1530</v>
      </c>
      <c r="D309" s="47" t="s">
        <v>1125</v>
      </c>
      <c r="E309" s="47">
        <v>6.1440000000000002E-2</v>
      </c>
      <c r="F309" s="47">
        <v>1.3</v>
      </c>
      <c r="G309" s="51">
        <v>7.9871999999999999E-2</v>
      </c>
      <c r="H309" s="51"/>
      <c r="I309" s="51"/>
      <c r="J309" s="51">
        <v>7.9871999999999999E-2</v>
      </c>
    </row>
    <row r="310" spans="1:10" x14ac:dyDescent="0.25">
      <c r="A310" s="50" t="s">
        <v>1565</v>
      </c>
      <c r="B310" s="48" t="s">
        <v>1345</v>
      </c>
      <c r="C310" s="49" t="s">
        <v>1346</v>
      </c>
      <c r="D310" s="47" t="s">
        <v>1125</v>
      </c>
      <c r="E310" s="47">
        <v>1.6E-2</v>
      </c>
      <c r="F310" s="47">
        <v>4.99</v>
      </c>
      <c r="G310" s="51">
        <v>7.9839999999999994E-2</v>
      </c>
      <c r="H310" s="51"/>
      <c r="I310" s="51"/>
      <c r="J310" s="51">
        <v>7.9839999999999994E-2</v>
      </c>
    </row>
    <row r="311" spans="1:10" x14ac:dyDescent="0.25">
      <c r="A311" s="50" t="s">
        <v>1565</v>
      </c>
      <c r="B311" s="48" t="s">
        <v>1349</v>
      </c>
      <c r="C311" s="49" t="s">
        <v>1350</v>
      </c>
      <c r="D311" s="47" t="s">
        <v>1125</v>
      </c>
      <c r="E311" s="47">
        <v>3.024E-2</v>
      </c>
      <c r="F311" s="47">
        <v>2.61</v>
      </c>
      <c r="G311" s="51">
        <v>7.8926399999999994E-2</v>
      </c>
      <c r="H311" s="51"/>
      <c r="I311" s="51"/>
      <c r="J311" s="51">
        <v>7.8926399999999994E-2</v>
      </c>
    </row>
    <row r="312" spans="1:10" x14ac:dyDescent="0.25">
      <c r="A312" s="50" t="s">
        <v>1565</v>
      </c>
      <c r="B312" s="48" t="s">
        <v>1359</v>
      </c>
      <c r="C312" s="49" t="s">
        <v>1360</v>
      </c>
      <c r="D312" s="47" t="s">
        <v>1125</v>
      </c>
      <c r="E312" s="47">
        <v>4.2177300000000001E-2</v>
      </c>
      <c r="F312" s="47">
        <v>1.65</v>
      </c>
      <c r="G312" s="51">
        <v>6.9592545000000006E-2</v>
      </c>
      <c r="H312" s="51"/>
      <c r="I312" s="51"/>
      <c r="J312" s="51">
        <v>6.9592545000000006E-2</v>
      </c>
    </row>
    <row r="313" spans="1:10" x14ac:dyDescent="0.25">
      <c r="A313" s="50" t="s">
        <v>1565</v>
      </c>
      <c r="B313" s="48" t="s">
        <v>1531</v>
      </c>
      <c r="C313" s="49" t="s">
        <v>1532</v>
      </c>
      <c r="D313" s="47" t="s">
        <v>1125</v>
      </c>
      <c r="E313" s="47">
        <v>3.5200000000000002E-2</v>
      </c>
      <c r="F313" s="47">
        <v>1.82</v>
      </c>
      <c r="G313" s="51">
        <v>6.4063999999999996E-2</v>
      </c>
      <c r="H313" s="51"/>
      <c r="I313" s="51"/>
      <c r="J313" s="51">
        <v>6.4063999999999996E-2</v>
      </c>
    </row>
    <row r="314" spans="1:10" x14ac:dyDescent="0.25">
      <c r="A314" s="50" t="s">
        <v>1565</v>
      </c>
      <c r="B314" s="48" t="s">
        <v>1533</v>
      </c>
      <c r="C314" s="49" t="s">
        <v>1534</v>
      </c>
      <c r="D314" s="47" t="s">
        <v>1135</v>
      </c>
      <c r="E314" s="47">
        <v>2.12</v>
      </c>
      <c r="F314" s="47">
        <v>0.03</v>
      </c>
      <c r="G314" s="51">
        <v>6.3600000000000004E-2</v>
      </c>
      <c r="H314" s="51"/>
      <c r="I314" s="51"/>
      <c r="J314" s="51">
        <v>6.3600000000000004E-2</v>
      </c>
    </row>
    <row r="315" spans="1:10" x14ac:dyDescent="0.25">
      <c r="A315" s="50" t="s">
        <v>1565</v>
      </c>
      <c r="B315" s="48" t="s">
        <v>1335</v>
      </c>
      <c r="C315" s="49" t="s">
        <v>1336</v>
      </c>
      <c r="D315" s="47" t="s">
        <v>1135</v>
      </c>
      <c r="E315" s="47">
        <v>2.436E-2</v>
      </c>
      <c r="F315" s="47">
        <v>2.4</v>
      </c>
      <c r="G315" s="51">
        <v>5.8464000000000002E-2</v>
      </c>
      <c r="H315" s="51"/>
      <c r="I315" s="51"/>
      <c r="J315" s="51">
        <v>5.8464000000000002E-2</v>
      </c>
    </row>
    <row r="316" spans="1:10" x14ac:dyDescent="0.25">
      <c r="A316" s="50" t="s">
        <v>1565</v>
      </c>
      <c r="B316" s="48" t="s">
        <v>1361</v>
      </c>
      <c r="C316" s="49" t="s">
        <v>1362</v>
      </c>
      <c r="D316" s="47" t="s">
        <v>1125</v>
      </c>
      <c r="E316" s="47">
        <v>6.9969000000000003E-3</v>
      </c>
      <c r="F316" s="47">
        <v>8</v>
      </c>
      <c r="G316" s="51">
        <v>5.5975200000000003E-2</v>
      </c>
      <c r="H316" s="51"/>
      <c r="I316" s="51"/>
      <c r="J316" s="51">
        <v>5.5975200000000003E-2</v>
      </c>
    </row>
    <row r="317" spans="1:10" x14ac:dyDescent="0.25">
      <c r="A317" s="50" t="s">
        <v>1565</v>
      </c>
      <c r="B317" s="48" t="s">
        <v>1396</v>
      </c>
      <c r="C317" s="49" t="s">
        <v>1397</v>
      </c>
      <c r="D317" s="47" t="s">
        <v>1125</v>
      </c>
      <c r="E317" s="47">
        <v>3.5425000000000001E-3</v>
      </c>
      <c r="F317" s="47">
        <v>15</v>
      </c>
      <c r="G317" s="51">
        <v>5.3137499999999997E-2</v>
      </c>
      <c r="H317" s="51"/>
      <c r="I317" s="51"/>
      <c r="J317" s="51">
        <v>5.3137499999999997E-2</v>
      </c>
    </row>
    <row r="318" spans="1:10" x14ac:dyDescent="0.25">
      <c r="A318" s="50" t="s">
        <v>1565</v>
      </c>
      <c r="B318" s="48" t="s">
        <v>1341</v>
      </c>
      <c r="C318" s="49" t="s">
        <v>1342</v>
      </c>
      <c r="D318" s="47" t="s">
        <v>1135</v>
      </c>
      <c r="E318" s="47">
        <v>0.34414879999999998</v>
      </c>
      <c r="F318" s="47">
        <v>0.15</v>
      </c>
      <c r="G318" s="51">
        <v>5.1622319999999999E-2</v>
      </c>
      <c r="H318" s="51"/>
      <c r="I318" s="51"/>
      <c r="J318" s="51">
        <v>5.1622319999999999E-2</v>
      </c>
    </row>
    <row r="319" spans="1:10" x14ac:dyDescent="0.25">
      <c r="A319" s="50" t="s">
        <v>1565</v>
      </c>
      <c r="B319" s="48" t="s">
        <v>1398</v>
      </c>
      <c r="C319" s="49" t="s">
        <v>1399</v>
      </c>
      <c r="D319" s="47" t="s">
        <v>1125</v>
      </c>
      <c r="E319" s="47">
        <v>0.10505200000000001</v>
      </c>
      <c r="F319" s="47">
        <v>0.48</v>
      </c>
      <c r="G319" s="51">
        <v>5.0424959999999998E-2</v>
      </c>
      <c r="H319" s="51"/>
      <c r="I319" s="51"/>
      <c r="J319" s="51">
        <v>5.0424959999999998E-2</v>
      </c>
    </row>
    <row r="320" spans="1:10" x14ac:dyDescent="0.25">
      <c r="A320" s="50" t="s">
        <v>1565</v>
      </c>
      <c r="B320" s="48" t="s">
        <v>1535</v>
      </c>
      <c r="C320" s="49" t="s">
        <v>1536</v>
      </c>
      <c r="D320" s="47" t="s">
        <v>1125</v>
      </c>
      <c r="E320" s="47">
        <v>1.1748E-2</v>
      </c>
      <c r="F320" s="47">
        <v>4.17</v>
      </c>
      <c r="G320" s="51">
        <v>4.8989159999999997E-2</v>
      </c>
      <c r="H320" s="51"/>
      <c r="I320" s="51"/>
      <c r="J320" s="51">
        <v>4.8989159999999997E-2</v>
      </c>
    </row>
    <row r="321" spans="1:10" x14ac:dyDescent="0.25">
      <c r="A321" s="50" t="s">
        <v>1565</v>
      </c>
      <c r="B321" s="48" t="s">
        <v>1400</v>
      </c>
      <c r="C321" s="49" t="s">
        <v>1401</v>
      </c>
      <c r="D321" s="47" t="s">
        <v>1125</v>
      </c>
      <c r="E321" s="47">
        <v>5.6671999999999998E-3</v>
      </c>
      <c r="F321" s="47">
        <v>8.5</v>
      </c>
      <c r="G321" s="51">
        <v>4.8171199999999997E-2</v>
      </c>
      <c r="H321" s="51"/>
      <c r="I321" s="51"/>
      <c r="J321" s="51">
        <v>4.8171199999999997E-2</v>
      </c>
    </row>
    <row r="322" spans="1:10" x14ac:dyDescent="0.25">
      <c r="A322" s="50" t="s">
        <v>1565</v>
      </c>
      <c r="B322" s="48" t="s">
        <v>1367</v>
      </c>
      <c r="C322" s="49" t="s">
        <v>1368</v>
      </c>
      <c r="D322" s="47" t="s">
        <v>1125</v>
      </c>
      <c r="E322" s="47">
        <v>7.2465500000000002E-2</v>
      </c>
      <c r="F322" s="47">
        <v>0.66</v>
      </c>
      <c r="G322" s="51">
        <v>4.7827229999999998E-2</v>
      </c>
      <c r="H322" s="51"/>
      <c r="I322" s="51"/>
      <c r="J322" s="51">
        <v>4.7827229999999998E-2</v>
      </c>
    </row>
    <row r="323" spans="1:10" x14ac:dyDescent="0.25">
      <c r="A323" s="50" t="s">
        <v>1565</v>
      </c>
      <c r="B323" s="48" t="s">
        <v>1311</v>
      </c>
      <c r="C323" s="49" t="s">
        <v>1312</v>
      </c>
      <c r="D323" s="47" t="s">
        <v>1125</v>
      </c>
      <c r="E323" s="47">
        <v>5.4000000000000003E-3</v>
      </c>
      <c r="F323" s="47">
        <v>8.67</v>
      </c>
      <c r="G323" s="51">
        <v>4.6817999999999999E-2</v>
      </c>
      <c r="H323" s="51"/>
      <c r="I323" s="51"/>
      <c r="J323" s="51">
        <v>4.6817999999999999E-2</v>
      </c>
    </row>
    <row r="324" spans="1:10" x14ac:dyDescent="0.25">
      <c r="A324" s="50" t="s">
        <v>1565</v>
      </c>
      <c r="B324" s="48" t="s">
        <v>1537</v>
      </c>
      <c r="C324" s="49" t="s">
        <v>1538</v>
      </c>
      <c r="D324" s="47" t="s">
        <v>1171</v>
      </c>
      <c r="E324" s="47">
        <v>5.6999999999999998E-4</v>
      </c>
      <c r="F324" s="47">
        <v>76</v>
      </c>
      <c r="G324" s="51">
        <v>4.3319999999999997E-2</v>
      </c>
      <c r="H324" s="51"/>
      <c r="I324" s="51"/>
      <c r="J324" s="51">
        <v>4.3319999999999997E-2</v>
      </c>
    </row>
    <row r="325" spans="1:10" x14ac:dyDescent="0.25">
      <c r="A325" s="50" t="s">
        <v>1565</v>
      </c>
      <c r="B325" s="48" t="s">
        <v>1539</v>
      </c>
      <c r="C325" s="49" t="s">
        <v>1540</v>
      </c>
      <c r="D325" s="47" t="s">
        <v>1125</v>
      </c>
      <c r="E325" s="47">
        <v>9.8399999999999998E-3</v>
      </c>
      <c r="F325" s="47">
        <v>4.3</v>
      </c>
      <c r="G325" s="51">
        <v>4.2312000000000002E-2</v>
      </c>
      <c r="H325" s="51"/>
      <c r="I325" s="51"/>
      <c r="J325" s="51">
        <v>4.2312000000000002E-2</v>
      </c>
    </row>
    <row r="326" spans="1:10" x14ac:dyDescent="0.25">
      <c r="A326" s="50" t="s">
        <v>1565</v>
      </c>
      <c r="B326" s="48" t="s">
        <v>1301</v>
      </c>
      <c r="C326" s="49" t="s">
        <v>1302</v>
      </c>
      <c r="D326" s="47" t="s">
        <v>1125</v>
      </c>
      <c r="E326" s="47">
        <v>5.0000000000000001E-3</v>
      </c>
      <c r="F326" s="47">
        <v>8.1199999999999992</v>
      </c>
      <c r="G326" s="51">
        <v>4.0599999999999997E-2</v>
      </c>
      <c r="H326" s="51"/>
      <c r="I326" s="51"/>
      <c r="J326" s="51">
        <v>4.0599999999999997E-2</v>
      </c>
    </row>
    <row r="327" spans="1:10" x14ac:dyDescent="0.25">
      <c r="A327" s="50" t="s">
        <v>1565</v>
      </c>
      <c r="B327" s="48" t="s">
        <v>1287</v>
      </c>
      <c r="C327" s="49" t="s">
        <v>1288</v>
      </c>
      <c r="D327" s="47" t="s">
        <v>1135</v>
      </c>
      <c r="E327" s="47">
        <v>2</v>
      </c>
      <c r="F327" s="47">
        <v>0.02</v>
      </c>
      <c r="G327" s="51">
        <v>0.04</v>
      </c>
      <c r="H327" s="51"/>
      <c r="I327" s="51"/>
      <c r="J327" s="51">
        <v>0.04</v>
      </c>
    </row>
    <row r="328" spans="1:10" x14ac:dyDescent="0.25">
      <c r="A328" s="50" t="s">
        <v>1565</v>
      </c>
      <c r="B328" s="48" t="s">
        <v>1365</v>
      </c>
      <c r="C328" s="49" t="s">
        <v>1366</v>
      </c>
      <c r="D328" s="47" t="s">
        <v>1125</v>
      </c>
      <c r="E328" s="47">
        <v>1.8589999999999999E-4</v>
      </c>
      <c r="F328" s="47">
        <v>190.21</v>
      </c>
      <c r="G328" s="51">
        <v>3.5360039000000003E-2</v>
      </c>
      <c r="H328" s="51"/>
      <c r="I328" s="51"/>
      <c r="J328" s="51">
        <v>3.5360039000000003E-2</v>
      </c>
    </row>
    <row r="329" spans="1:10" x14ac:dyDescent="0.25">
      <c r="A329" s="50" t="s">
        <v>1565</v>
      </c>
      <c r="B329" s="48" t="s">
        <v>1417</v>
      </c>
      <c r="C329" s="49" t="s">
        <v>1418</v>
      </c>
      <c r="D329" s="47" t="s">
        <v>1125</v>
      </c>
      <c r="E329" s="47">
        <v>1.5E-3</v>
      </c>
      <c r="F329" s="47">
        <v>22.31</v>
      </c>
      <c r="G329" s="51">
        <v>3.3465000000000002E-2</v>
      </c>
      <c r="H329" s="51"/>
      <c r="I329" s="51"/>
      <c r="J329" s="51">
        <v>3.3465000000000002E-2</v>
      </c>
    </row>
    <row r="330" spans="1:10" x14ac:dyDescent="0.25">
      <c r="A330" s="50" t="s">
        <v>1565</v>
      </c>
      <c r="B330" s="48" t="s">
        <v>1541</v>
      </c>
      <c r="C330" s="49" t="s">
        <v>1542</v>
      </c>
      <c r="D330" s="47" t="s">
        <v>1125</v>
      </c>
      <c r="E330" s="47">
        <v>5.1200000000000004E-3</v>
      </c>
      <c r="F330" s="47">
        <v>6.48</v>
      </c>
      <c r="G330" s="51">
        <v>3.3177600000000002E-2</v>
      </c>
      <c r="H330" s="51"/>
      <c r="I330" s="51"/>
      <c r="J330" s="51">
        <v>3.3177600000000002E-2</v>
      </c>
    </row>
    <row r="331" spans="1:10" x14ac:dyDescent="0.25">
      <c r="A331" s="50" t="s">
        <v>1565</v>
      </c>
      <c r="B331" s="48" t="s">
        <v>1406</v>
      </c>
      <c r="C331" s="49" t="s">
        <v>1407</v>
      </c>
      <c r="D331" s="47" t="s">
        <v>1144</v>
      </c>
      <c r="E331" s="47">
        <v>3.5604E-3</v>
      </c>
      <c r="F331" s="47">
        <v>9.1199999999999992</v>
      </c>
      <c r="G331" s="51">
        <v>3.2470847999999997E-2</v>
      </c>
      <c r="H331" s="51"/>
      <c r="I331" s="51"/>
      <c r="J331" s="51">
        <v>3.2470847999999997E-2</v>
      </c>
    </row>
    <row r="332" spans="1:10" x14ac:dyDescent="0.25">
      <c r="A332" s="50" t="s">
        <v>1565</v>
      </c>
      <c r="B332" s="48" t="s">
        <v>1543</v>
      </c>
      <c r="C332" s="49" t="s">
        <v>1544</v>
      </c>
      <c r="D332" s="47" t="s">
        <v>1135</v>
      </c>
      <c r="E332" s="47">
        <v>1.06</v>
      </c>
      <c r="F332" s="47">
        <v>0.03</v>
      </c>
      <c r="G332" s="51">
        <v>3.1800000000000002E-2</v>
      </c>
      <c r="H332" s="51"/>
      <c r="I332" s="51"/>
      <c r="J332" s="51">
        <v>3.1800000000000002E-2</v>
      </c>
    </row>
    <row r="333" spans="1:10" x14ac:dyDescent="0.25">
      <c r="A333" s="50" t="s">
        <v>1565</v>
      </c>
      <c r="B333" s="48" t="s">
        <v>1408</v>
      </c>
      <c r="C333" s="49" t="s">
        <v>1409</v>
      </c>
      <c r="D333" s="47" t="s">
        <v>1130</v>
      </c>
      <c r="E333" s="47">
        <v>2.1340999999999999E-3</v>
      </c>
      <c r="F333" s="47">
        <v>14.68</v>
      </c>
      <c r="G333" s="51">
        <v>3.1328587999999997E-2</v>
      </c>
      <c r="H333" s="51"/>
      <c r="I333" s="51"/>
      <c r="J333" s="51">
        <v>3.1328587999999997E-2</v>
      </c>
    </row>
    <row r="334" spans="1:10" x14ac:dyDescent="0.25">
      <c r="A334" s="50" t="s">
        <v>1565</v>
      </c>
      <c r="B334" s="48" t="s">
        <v>1373</v>
      </c>
      <c r="C334" s="49" t="s">
        <v>1374</v>
      </c>
      <c r="D334" s="47" t="s">
        <v>1125</v>
      </c>
      <c r="E334" s="47">
        <v>6.1675999999999996E-3</v>
      </c>
      <c r="F334" s="47">
        <v>5.01</v>
      </c>
      <c r="G334" s="51">
        <v>3.0899676000000001E-2</v>
      </c>
      <c r="H334" s="51"/>
      <c r="I334" s="51"/>
      <c r="J334" s="51">
        <v>3.0899676000000001E-2</v>
      </c>
    </row>
    <row r="335" spans="1:10" x14ac:dyDescent="0.25">
      <c r="A335" s="50" t="s">
        <v>1565</v>
      </c>
      <c r="B335" s="48" t="s">
        <v>1410</v>
      </c>
      <c r="C335" s="49" t="s">
        <v>1411</v>
      </c>
      <c r="D335" s="47" t="s">
        <v>1125</v>
      </c>
      <c r="E335" s="47">
        <v>2.2692799999999999E-2</v>
      </c>
      <c r="F335" s="47">
        <v>1.31</v>
      </c>
      <c r="G335" s="51">
        <v>2.9727567999999999E-2</v>
      </c>
      <c r="H335" s="51"/>
      <c r="I335" s="51"/>
      <c r="J335" s="51">
        <v>2.9727567999999999E-2</v>
      </c>
    </row>
    <row r="336" spans="1:10" x14ac:dyDescent="0.25">
      <c r="A336" s="50" t="s">
        <v>1565</v>
      </c>
      <c r="B336" s="48" t="s">
        <v>1263</v>
      </c>
      <c r="C336" s="49" t="s">
        <v>1264</v>
      </c>
      <c r="D336" s="47" t="s">
        <v>1125</v>
      </c>
      <c r="E336" s="47">
        <v>1.5599999999999999E-2</v>
      </c>
      <c r="F336" s="47">
        <v>1.74</v>
      </c>
      <c r="G336" s="51">
        <v>2.7144000000000001E-2</v>
      </c>
      <c r="H336" s="51"/>
      <c r="I336" s="51"/>
      <c r="J336" s="51">
        <v>2.7144000000000001E-2</v>
      </c>
    </row>
    <row r="337" spans="1:10" x14ac:dyDescent="0.25">
      <c r="A337" s="50" t="s">
        <v>1565</v>
      </c>
      <c r="B337" s="48" t="s">
        <v>1317</v>
      </c>
      <c r="C337" s="49" t="s">
        <v>1318</v>
      </c>
      <c r="D337" s="47" t="s">
        <v>1125</v>
      </c>
      <c r="E337" s="47">
        <v>6.8998000000000002E-3</v>
      </c>
      <c r="F337" s="47">
        <v>3.9</v>
      </c>
      <c r="G337" s="51">
        <v>2.6909220000000001E-2</v>
      </c>
      <c r="H337" s="51"/>
      <c r="I337" s="51"/>
      <c r="J337" s="51">
        <v>2.6909220000000001E-2</v>
      </c>
    </row>
    <row r="338" spans="1:10" x14ac:dyDescent="0.25">
      <c r="A338" s="50" t="s">
        <v>1565</v>
      </c>
      <c r="B338" s="48" t="s">
        <v>1383</v>
      </c>
      <c r="C338" s="49" t="s">
        <v>1384</v>
      </c>
      <c r="D338" s="47" t="s">
        <v>1125</v>
      </c>
      <c r="E338" s="47">
        <v>3.8E-3</v>
      </c>
      <c r="F338" s="47">
        <v>6.71</v>
      </c>
      <c r="G338" s="51">
        <v>2.5498E-2</v>
      </c>
      <c r="H338" s="51"/>
      <c r="I338" s="51"/>
      <c r="J338" s="51">
        <v>2.5498E-2</v>
      </c>
    </row>
    <row r="339" spans="1:10" x14ac:dyDescent="0.25">
      <c r="A339" s="50" t="s">
        <v>1565</v>
      </c>
      <c r="B339" s="48" t="s">
        <v>1357</v>
      </c>
      <c r="C339" s="49" t="s">
        <v>1358</v>
      </c>
      <c r="D339" s="47" t="s">
        <v>1125</v>
      </c>
      <c r="E339" s="47">
        <v>6.7200000000000003E-3</v>
      </c>
      <c r="F339" s="47">
        <v>3.59</v>
      </c>
      <c r="G339" s="51">
        <v>2.4124799999999998E-2</v>
      </c>
      <c r="H339" s="51"/>
      <c r="I339" s="51"/>
      <c r="J339" s="51">
        <v>2.4124799999999998E-2</v>
      </c>
    </row>
    <row r="340" spans="1:10" x14ac:dyDescent="0.25">
      <c r="A340" s="50" t="s">
        <v>1565</v>
      </c>
      <c r="B340" s="48" t="s">
        <v>1545</v>
      </c>
      <c r="C340" s="49" t="s">
        <v>1546</v>
      </c>
      <c r="D340" s="47" t="s">
        <v>1125</v>
      </c>
      <c r="E340" s="47">
        <v>1.008E-2</v>
      </c>
      <c r="F340" s="47">
        <v>1.9</v>
      </c>
      <c r="G340" s="51">
        <v>1.9151999999999999E-2</v>
      </c>
      <c r="H340" s="51"/>
      <c r="I340" s="51"/>
      <c r="J340" s="51">
        <v>1.9151999999999999E-2</v>
      </c>
    </row>
    <row r="341" spans="1:10" x14ac:dyDescent="0.25">
      <c r="A341" s="50" t="s">
        <v>1565</v>
      </c>
      <c r="B341" s="48" t="s">
        <v>1375</v>
      </c>
      <c r="C341" s="49" t="s">
        <v>1376</v>
      </c>
      <c r="D341" s="47" t="s">
        <v>1377</v>
      </c>
      <c r="E341" s="47">
        <v>2.4082800000000001E-2</v>
      </c>
      <c r="F341" s="47">
        <v>0.75</v>
      </c>
      <c r="G341" s="51">
        <v>1.8062100000000001E-2</v>
      </c>
      <c r="H341" s="51"/>
      <c r="I341" s="51"/>
      <c r="J341" s="51">
        <v>1.8062100000000001E-2</v>
      </c>
    </row>
    <row r="342" spans="1:10" x14ac:dyDescent="0.25">
      <c r="A342" s="50" t="s">
        <v>1565</v>
      </c>
      <c r="B342" s="48" t="s">
        <v>1385</v>
      </c>
      <c r="C342" s="49" t="s">
        <v>1386</v>
      </c>
      <c r="D342" s="47" t="s">
        <v>1125</v>
      </c>
      <c r="E342" s="47">
        <v>3.1446E-3</v>
      </c>
      <c r="F342" s="47">
        <v>5.35</v>
      </c>
      <c r="G342" s="51">
        <v>1.6823609999999999E-2</v>
      </c>
      <c r="H342" s="51"/>
      <c r="I342" s="51"/>
      <c r="J342" s="51">
        <v>1.6823609999999999E-2</v>
      </c>
    </row>
    <row r="343" spans="1:10" x14ac:dyDescent="0.25">
      <c r="A343" s="50" t="s">
        <v>1565</v>
      </c>
      <c r="B343" s="48" t="s">
        <v>1371</v>
      </c>
      <c r="C343" s="49" t="s">
        <v>1372</v>
      </c>
      <c r="D343" s="47" t="s">
        <v>1125</v>
      </c>
      <c r="E343" s="47">
        <v>5.5199999999999997E-3</v>
      </c>
      <c r="F343" s="47">
        <v>2.6</v>
      </c>
      <c r="G343" s="51">
        <v>1.4352E-2</v>
      </c>
      <c r="H343" s="51"/>
      <c r="I343" s="51"/>
      <c r="J343" s="51">
        <v>1.4352E-2</v>
      </c>
    </row>
    <row r="344" spans="1:10" x14ac:dyDescent="0.25">
      <c r="A344" s="50" t="s">
        <v>1565</v>
      </c>
      <c r="B344" s="48" t="s">
        <v>1547</v>
      </c>
      <c r="C344" s="49" t="s">
        <v>1548</v>
      </c>
      <c r="D344" s="47" t="s">
        <v>1125</v>
      </c>
      <c r="E344" s="47">
        <v>5.8500000000000002E-3</v>
      </c>
      <c r="F344" s="47">
        <v>2.4</v>
      </c>
      <c r="G344" s="51">
        <v>1.404E-2</v>
      </c>
      <c r="H344" s="51"/>
      <c r="I344" s="51"/>
      <c r="J344" s="51">
        <v>1.404E-2</v>
      </c>
    </row>
    <row r="345" spans="1:10" x14ac:dyDescent="0.25">
      <c r="A345" s="50" t="s">
        <v>1565</v>
      </c>
      <c r="B345" s="48" t="s">
        <v>1355</v>
      </c>
      <c r="C345" s="49" t="s">
        <v>1356</v>
      </c>
      <c r="D345" s="47" t="s">
        <v>1125</v>
      </c>
      <c r="E345" s="47">
        <v>4.5823000000000001E-3</v>
      </c>
      <c r="F345" s="47">
        <v>2.57</v>
      </c>
      <c r="G345" s="51">
        <v>1.1776511E-2</v>
      </c>
      <c r="H345" s="51"/>
      <c r="I345" s="51"/>
      <c r="J345" s="51">
        <v>1.1776511E-2</v>
      </c>
    </row>
    <row r="346" spans="1:10" x14ac:dyDescent="0.25">
      <c r="A346" s="50" t="s">
        <v>1565</v>
      </c>
      <c r="B346" s="48" t="s">
        <v>1404</v>
      </c>
      <c r="C346" s="49" t="s">
        <v>1405</v>
      </c>
      <c r="D346" s="47" t="s">
        <v>1135</v>
      </c>
      <c r="E346" s="47">
        <v>1.2E-2</v>
      </c>
      <c r="F346" s="47">
        <v>0.69</v>
      </c>
      <c r="G346" s="51">
        <v>8.2799999999999992E-3</v>
      </c>
      <c r="H346" s="51"/>
      <c r="I346" s="51"/>
      <c r="J346" s="51">
        <v>8.2799999999999992E-3</v>
      </c>
    </row>
    <row r="347" spans="1:10" x14ac:dyDescent="0.25">
      <c r="A347" s="50" t="s">
        <v>1565</v>
      </c>
      <c r="B347" s="48" t="s">
        <v>1391</v>
      </c>
      <c r="C347" s="49" t="s">
        <v>1392</v>
      </c>
      <c r="D347" s="47" t="s">
        <v>1125</v>
      </c>
      <c r="E347" s="47">
        <v>2.3600000000000001E-3</v>
      </c>
      <c r="F347" s="47">
        <v>3.45</v>
      </c>
      <c r="G347" s="51">
        <v>8.1419999999999999E-3</v>
      </c>
      <c r="H347" s="51"/>
      <c r="I347" s="51"/>
      <c r="J347" s="51">
        <v>8.1419999999999999E-3</v>
      </c>
    </row>
    <row r="348" spans="1:10" x14ac:dyDescent="0.25">
      <c r="A348" s="50" t="s">
        <v>1565</v>
      </c>
      <c r="B348" s="48" t="s">
        <v>1549</v>
      </c>
      <c r="C348" s="49" t="s">
        <v>1550</v>
      </c>
      <c r="D348" s="47" t="s">
        <v>1125</v>
      </c>
      <c r="E348" s="47">
        <v>2.7399999999999998E-3</v>
      </c>
      <c r="F348" s="47">
        <v>2.89</v>
      </c>
      <c r="G348" s="51">
        <v>7.9185999999999996E-3</v>
      </c>
      <c r="H348" s="51"/>
      <c r="I348" s="51"/>
      <c r="J348" s="51">
        <v>7.9185999999999996E-3</v>
      </c>
    </row>
    <row r="349" spans="1:10" x14ac:dyDescent="0.25">
      <c r="A349" s="50" t="s">
        <v>1565</v>
      </c>
      <c r="B349" s="48" t="s">
        <v>1551</v>
      </c>
      <c r="C349" s="49" t="s">
        <v>1552</v>
      </c>
      <c r="D349" s="47" t="s">
        <v>1125</v>
      </c>
      <c r="E349" s="47">
        <v>3.5999999999999999E-3</v>
      </c>
      <c r="F349" s="47">
        <v>1.6</v>
      </c>
      <c r="G349" s="51">
        <v>5.7600000000000004E-3</v>
      </c>
      <c r="H349" s="51"/>
      <c r="I349" s="51"/>
      <c r="J349" s="51">
        <v>5.7600000000000004E-3</v>
      </c>
    </row>
    <row r="350" spans="1:10" x14ac:dyDescent="0.25">
      <c r="A350" s="50" t="s">
        <v>1565</v>
      </c>
      <c r="B350" s="48" t="s">
        <v>1419</v>
      </c>
      <c r="C350" s="49" t="s">
        <v>1420</v>
      </c>
      <c r="D350" s="47" t="s">
        <v>1130</v>
      </c>
      <c r="E350" s="47">
        <v>0.56709399999999999</v>
      </c>
      <c r="F350" s="47">
        <v>0.01</v>
      </c>
      <c r="G350" s="51">
        <v>5.6709400000000002E-3</v>
      </c>
      <c r="H350" s="51"/>
      <c r="I350" s="51"/>
      <c r="J350" s="51">
        <v>5.6709400000000002E-3</v>
      </c>
    </row>
    <row r="351" spans="1:10" x14ac:dyDescent="0.25">
      <c r="A351" s="50" t="s">
        <v>1565</v>
      </c>
      <c r="B351" s="48" t="s">
        <v>1421</v>
      </c>
      <c r="C351" s="49" t="s">
        <v>1422</v>
      </c>
      <c r="D351" s="47" t="s">
        <v>1125</v>
      </c>
      <c r="E351" s="47">
        <v>2.833E-3</v>
      </c>
      <c r="F351" s="47">
        <v>1.9</v>
      </c>
      <c r="G351" s="51">
        <v>5.3826999999999998E-3</v>
      </c>
      <c r="H351" s="51"/>
      <c r="I351" s="51"/>
      <c r="J351" s="51">
        <v>5.3826999999999998E-3</v>
      </c>
    </row>
    <row r="352" spans="1:10" x14ac:dyDescent="0.25">
      <c r="A352" s="50" t="s">
        <v>1565</v>
      </c>
      <c r="B352" s="48" t="s">
        <v>1402</v>
      </c>
      <c r="C352" s="49" t="s">
        <v>1403</v>
      </c>
      <c r="D352" s="47" t="s">
        <v>1125</v>
      </c>
      <c r="E352" s="47">
        <v>2.2799999999999999E-3</v>
      </c>
      <c r="F352" s="47">
        <v>2.35</v>
      </c>
      <c r="G352" s="51">
        <v>5.3579999999999999E-3</v>
      </c>
      <c r="H352" s="51"/>
      <c r="I352" s="51"/>
      <c r="J352" s="51">
        <v>5.3579999999999999E-3</v>
      </c>
    </row>
    <row r="353" spans="1:10" x14ac:dyDescent="0.25">
      <c r="A353" s="50" t="s">
        <v>1565</v>
      </c>
      <c r="B353" s="48" t="s">
        <v>1387</v>
      </c>
      <c r="C353" s="49" t="s">
        <v>1388</v>
      </c>
      <c r="D353" s="47" t="s">
        <v>1125</v>
      </c>
      <c r="E353" s="47">
        <v>2.4399999999999999E-3</v>
      </c>
      <c r="F353" s="47">
        <v>1.9</v>
      </c>
      <c r="G353" s="51">
        <v>4.6360000000000004E-3</v>
      </c>
      <c r="H353" s="51"/>
      <c r="I353" s="51"/>
      <c r="J353" s="51">
        <v>4.6360000000000004E-3</v>
      </c>
    </row>
    <row r="354" spans="1:10" x14ac:dyDescent="0.25">
      <c r="A354" s="50" t="s">
        <v>1565</v>
      </c>
      <c r="B354" s="48" t="s">
        <v>1553</v>
      </c>
      <c r="C354" s="49" t="s">
        <v>1554</v>
      </c>
      <c r="D354" s="47" t="s">
        <v>1135</v>
      </c>
      <c r="E354" s="47">
        <v>5.4999999999999997E-3</v>
      </c>
      <c r="F354" s="47">
        <v>0.68</v>
      </c>
      <c r="G354" s="51">
        <v>3.7399999999999998E-3</v>
      </c>
      <c r="H354" s="51"/>
      <c r="I354" s="51"/>
      <c r="J354" s="51">
        <v>3.7399999999999998E-3</v>
      </c>
    </row>
    <row r="355" spans="1:10" x14ac:dyDescent="0.25">
      <c r="A355" s="50" t="s">
        <v>1565</v>
      </c>
      <c r="B355" s="48" t="s">
        <v>1412</v>
      </c>
      <c r="C355" s="49" t="s">
        <v>1413</v>
      </c>
      <c r="D355" s="47" t="s">
        <v>1414</v>
      </c>
      <c r="E355" s="47">
        <v>1.0755799999999999E-2</v>
      </c>
      <c r="F355" s="47">
        <v>0.28999999999999998</v>
      </c>
      <c r="G355" s="51">
        <v>3.1191819999999999E-3</v>
      </c>
      <c r="H355" s="51"/>
      <c r="I355" s="51"/>
      <c r="J355" s="51">
        <v>3.1191819999999999E-3</v>
      </c>
    </row>
    <row r="356" spans="1:10" x14ac:dyDescent="0.25">
      <c r="A356" s="50" t="s">
        <v>1565</v>
      </c>
      <c r="B356" s="48" t="s">
        <v>1555</v>
      </c>
      <c r="C356" s="49" t="s">
        <v>1556</v>
      </c>
      <c r="D356" s="47" t="s">
        <v>1125</v>
      </c>
      <c r="E356" s="47">
        <v>4.3199999999999998E-4</v>
      </c>
      <c r="F356" s="47">
        <v>6.16</v>
      </c>
      <c r="G356" s="51">
        <v>2.6611199999999999E-3</v>
      </c>
      <c r="H356" s="51"/>
      <c r="I356" s="51"/>
      <c r="J356" s="51">
        <v>2.6611199999999999E-3</v>
      </c>
    </row>
    <row r="357" spans="1:10" x14ac:dyDescent="0.25">
      <c r="A357" s="50" t="s">
        <v>1565</v>
      </c>
      <c r="B357" s="48" t="s">
        <v>1423</v>
      </c>
      <c r="C357" s="49" t="s">
        <v>1424</v>
      </c>
      <c r="D357" s="47" t="s">
        <v>1125</v>
      </c>
      <c r="E357" s="47">
        <v>2.6213E-3</v>
      </c>
      <c r="F357" s="47">
        <v>0.91</v>
      </c>
      <c r="G357" s="51">
        <v>2.385383E-3</v>
      </c>
      <c r="H357" s="51"/>
      <c r="I357" s="51"/>
      <c r="J357" s="51">
        <v>2.385383E-3</v>
      </c>
    </row>
    <row r="358" spans="1:10" x14ac:dyDescent="0.25">
      <c r="A358" s="50" t="s">
        <v>1565</v>
      </c>
      <c r="B358" s="48" t="s">
        <v>1557</v>
      </c>
      <c r="C358" s="49" t="s">
        <v>1558</v>
      </c>
      <c r="D358" s="47" t="s">
        <v>1135</v>
      </c>
      <c r="E358" s="47">
        <v>5.0000000000000001E-3</v>
      </c>
      <c r="F358" s="47">
        <v>0.41</v>
      </c>
      <c r="G358" s="51">
        <v>2.0500000000000002E-3</v>
      </c>
      <c r="H358" s="51"/>
      <c r="I358" s="51"/>
      <c r="J358" s="51">
        <v>2.0500000000000002E-3</v>
      </c>
    </row>
    <row r="359" spans="1:10" x14ac:dyDescent="0.25">
      <c r="A359" s="50" t="s">
        <v>1565</v>
      </c>
      <c r="B359" s="48" t="s">
        <v>1425</v>
      </c>
      <c r="C359" s="49" t="s">
        <v>1426</v>
      </c>
      <c r="D359" s="47" t="s">
        <v>1125</v>
      </c>
      <c r="E359" s="47">
        <v>3.5369999999999998E-4</v>
      </c>
      <c r="F359" s="47">
        <v>5.21</v>
      </c>
      <c r="G359" s="51">
        <v>1.8427770000000001E-3</v>
      </c>
      <c r="H359" s="51"/>
      <c r="I359" s="51"/>
      <c r="J359" s="51">
        <v>1.8427770000000001E-3</v>
      </c>
    </row>
    <row r="360" spans="1:10" x14ac:dyDescent="0.25">
      <c r="A360" s="50" t="s">
        <v>1565</v>
      </c>
      <c r="B360" s="48" t="s">
        <v>1559</v>
      </c>
      <c r="C360" s="49" t="s">
        <v>1560</v>
      </c>
      <c r="D360" s="47" t="s">
        <v>1125</v>
      </c>
      <c r="E360" s="47">
        <v>3.6000000000000001E-5</v>
      </c>
      <c r="F360" s="47">
        <v>16.48</v>
      </c>
      <c r="G360" s="51">
        <v>5.9327999999999996E-4</v>
      </c>
      <c r="H360" s="51"/>
      <c r="I360" s="51"/>
      <c r="J360" s="51">
        <v>5.9327999999999996E-4</v>
      </c>
    </row>
    <row r="361" spans="1:10" x14ac:dyDescent="0.25">
      <c r="A361" s="50" t="s">
        <v>1565</v>
      </c>
      <c r="B361" s="48" t="s">
        <v>1415</v>
      </c>
      <c r="C361" s="49" t="s">
        <v>1416</v>
      </c>
      <c r="D361" s="47" t="s">
        <v>1135</v>
      </c>
      <c r="E361" s="47">
        <v>1.8320000000000001E-4</v>
      </c>
      <c r="F361" s="47">
        <v>1.59</v>
      </c>
      <c r="G361" s="51">
        <v>2.9128800000000001E-4</v>
      </c>
      <c r="H361" s="51"/>
      <c r="I361" s="51"/>
      <c r="J361" s="51">
        <v>2.9128800000000001E-4</v>
      </c>
    </row>
    <row r="362" spans="1:10" x14ac:dyDescent="0.25">
      <c r="A362" s="50" t="s">
        <v>1565</v>
      </c>
      <c r="B362" s="48" t="s">
        <v>1427</v>
      </c>
      <c r="C362" s="49" t="s">
        <v>1428</v>
      </c>
      <c r="D362" s="47" t="s">
        <v>1125</v>
      </c>
      <c r="E362" s="47">
        <v>8.4999999999999995E-4</v>
      </c>
      <c r="F362" s="47">
        <v>0.26</v>
      </c>
      <c r="G362" s="51">
        <v>2.2100000000000001E-4</v>
      </c>
      <c r="H362" s="51"/>
      <c r="I362" s="51"/>
      <c r="J362" s="51">
        <v>2.2100000000000001E-4</v>
      </c>
    </row>
    <row r="363" spans="1:10" x14ac:dyDescent="0.25">
      <c r="A363" s="50" t="s">
        <v>1565</v>
      </c>
      <c r="B363" s="48" t="s">
        <v>1561</v>
      </c>
      <c r="C363" s="49" t="s">
        <v>1562</v>
      </c>
      <c r="D363" s="47" t="s">
        <v>1125</v>
      </c>
      <c r="E363" s="47">
        <v>1.5E-5</v>
      </c>
      <c r="F363" s="47">
        <v>1.75</v>
      </c>
      <c r="G363" s="51">
        <v>2.6250000000000001E-5</v>
      </c>
      <c r="H363" s="51"/>
      <c r="I363" s="51"/>
      <c r="J363" s="51">
        <v>2.6250000000000001E-5</v>
      </c>
    </row>
    <row r="364" spans="1:10" x14ac:dyDescent="0.25">
      <c r="A364" s="50" t="s">
        <v>1565</v>
      </c>
      <c r="B364" s="52" t="s">
        <v>1563</v>
      </c>
      <c r="C364" s="53" t="s">
        <v>1564</v>
      </c>
      <c r="D364" s="54" t="s">
        <v>1125</v>
      </c>
      <c r="E364" s="54">
        <v>1.5999999999999999E-6</v>
      </c>
      <c r="F364" s="54">
        <v>1.3</v>
      </c>
      <c r="G364" s="55">
        <v>2.08E-6</v>
      </c>
      <c r="H364" s="55"/>
      <c r="I364" s="55"/>
      <c r="J364" s="55">
        <v>2.08E-6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"/>
  <sheetViews>
    <sheetView workbookViewId="0">
      <selection activeCell="A36" sqref="A36"/>
    </sheetView>
  </sheetViews>
  <sheetFormatPr defaultRowHeight="15" x14ac:dyDescent="0.25"/>
  <cols>
    <col min="1" max="1" width="23" bestFit="1" customWidth="1"/>
    <col min="2" max="2" width="13" style="7" bestFit="1" customWidth="1"/>
  </cols>
  <sheetData>
    <row r="1" spans="1:2" s="50" customFormat="1" x14ac:dyDescent="0.25">
      <c r="A1" s="50" t="s">
        <v>95</v>
      </c>
      <c r="B1" s="7" t="s">
        <v>1566</v>
      </c>
    </row>
    <row r="2" spans="1:2" x14ac:dyDescent="0.25">
      <c r="A2" t="s">
        <v>144</v>
      </c>
      <c r="B2" s="7">
        <f t="array" ref="B2">SUMIF(Таблица4[Конструкторский код],A2,Таблица4[СТОИМОСТЬ])</f>
        <v>1931.573800215999</v>
      </c>
    </row>
    <row r="3" spans="1:2" x14ac:dyDescent="0.25">
      <c r="A3" s="43" t="s">
        <v>1565</v>
      </c>
      <c r="B3" s="7">
        <f t="array" ref="B3">SUMIF(Таблица4[Конструкторский код],A3,Таблица4[СТОИМОСТЬ])</f>
        <v>1937.1149277239992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Заказы</vt:lpstr>
      <vt:lpstr>Статистика</vt:lpstr>
      <vt:lpstr>Аналитика</vt:lpstr>
      <vt:lpstr>Материалы</vt:lpstr>
      <vt:lpstr>Камеры КСО</vt:lpstr>
      <vt:lpstr>Лист2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Кацер Сергей Викторович</dc:creator>
  <cp:lastModifiedBy>Professional</cp:lastModifiedBy>
  <dcterms:created xsi:type="dcterms:W3CDTF">2021-09-23T11:14:57Z</dcterms:created>
  <dcterms:modified xsi:type="dcterms:W3CDTF">2021-10-03T18:41:26Z</dcterms:modified>
</cp:coreProperties>
</file>