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5EDB9DF-E3B8-4C86-B03C-F7AC676CC7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3" i="2"/>
  <c r="N24" i="2"/>
  <c r="N25" i="2"/>
  <c r="N26" i="2"/>
  <c r="N2" i="2"/>
  <c r="U2" i="2" l="1"/>
  <c r="V2" i="2"/>
  <c r="U3" i="2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" i="2"/>
  <c r="P2" i="2" l="1"/>
</calcChain>
</file>

<file path=xl/sharedStrings.xml><?xml version="1.0" encoding="utf-8"?>
<sst xmlns="http://schemas.openxmlformats.org/spreadsheetml/2006/main" count="10" uniqueCount="10">
  <si>
    <t>e^3/(1+e)</t>
    <phoneticPr fontId="1" type="noConversion"/>
  </si>
  <si>
    <t>Rr</t>
    <phoneticPr fontId="1" type="noConversion"/>
  </si>
  <si>
    <t>Df</t>
    <phoneticPr fontId="1" type="noConversion"/>
  </si>
  <si>
    <t>K</t>
    <phoneticPr fontId="1" type="noConversion"/>
  </si>
  <si>
    <t>Ex_No.</t>
    <phoneticPr fontId="1" type="noConversion"/>
  </si>
  <si>
    <t>K_ex</t>
    <phoneticPr fontId="1" type="noConversion"/>
  </si>
  <si>
    <t>V/S</t>
    <phoneticPr fontId="1" type="noConversion"/>
  </si>
  <si>
    <t>Porosity</t>
    <phoneticPr fontId="1" type="noConversion"/>
  </si>
  <si>
    <r>
      <rPr>
        <i/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0</t>
    </r>
    <phoneticPr fontId="1" type="noConversion"/>
  </si>
  <si>
    <t>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</si>
</sst>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06825396825397"/>
          <c:y val="4.1080896292141844E-2"/>
          <c:w val="0.7803456349206348"/>
          <c:h val="0.83732602275885293"/>
        </c:manualLayout>
      </c:layout>
      <c:scatterChart>
        <c:scatterStyle val="lineMarker"/>
        <c:varyColors val="0"/>
        <c:ser>
          <c:idx val="0"/>
          <c:order val="0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rgbClr val="00B050"/>
                </a:solidFill>
              </a:ln>
              <a:effectLst/>
            </c:spPr>
          </c:marker>
          <c:xVal>
            <c:numRef>
              <c:f>final!$F$2:$F$5</c:f>
              <c:numCache>
                <c:formatCode>General</c:formatCode>
                <c:ptCount val="4"/>
                <c:pt idx="0">
                  <c:v>13.485004136016764</c:v>
                </c:pt>
                <c:pt idx="1">
                  <c:v>11.553849015164351</c:v>
                </c:pt>
                <c:pt idx="2">
                  <c:v>9.4886794961349707</c:v>
                </c:pt>
                <c:pt idx="3">
                  <c:v>8.6310677414873016</c:v>
                </c:pt>
              </c:numCache>
            </c:numRef>
          </c:xVal>
          <c:yVal>
            <c:numRef>
              <c:f>final!$N$2:$N$5</c:f>
              <c:numCache>
                <c:formatCode>General</c:formatCode>
                <c:ptCount val="4"/>
                <c:pt idx="0">
                  <c:v>13.264902329684471</c:v>
                </c:pt>
                <c:pt idx="1">
                  <c:v>11.928340867557967</c:v>
                </c:pt>
                <c:pt idx="2">
                  <c:v>9.1335341422232581</c:v>
                </c:pt>
                <c:pt idx="3">
                  <c:v>7.9831224600843864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8-4CE0-B709-A0964A206E9D}"/>
            </c:ext>
          </c:extLst>
        </c:ser>
        <c:ser>
          <c:idx val="4"/>
          <c:order val="1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final!$F$6:$F$9</c:f>
              <c:numCache>
                <c:formatCode>General</c:formatCode>
                <c:ptCount val="4"/>
                <c:pt idx="0">
                  <c:v>10.611798625465763</c:v>
                </c:pt>
                <c:pt idx="1">
                  <c:v>9.1612522784319861</c:v>
                </c:pt>
                <c:pt idx="2">
                  <c:v>7.9925266050390951</c:v>
                </c:pt>
                <c:pt idx="3">
                  <c:v>6.5935653879956568</c:v>
                </c:pt>
              </c:numCache>
            </c:numRef>
          </c:xVal>
          <c:yVal>
            <c:numRef>
              <c:f>final!$N$6:$N$9</c:f>
              <c:numCache>
                <c:formatCode>General</c:formatCode>
                <c:ptCount val="4"/>
                <c:pt idx="0">
                  <c:v>10.455661288372271</c:v>
                </c:pt>
                <c:pt idx="1">
                  <c:v>9.1143736203866617</c:v>
                </c:pt>
                <c:pt idx="2">
                  <c:v>7.987593066810029</c:v>
                </c:pt>
                <c:pt idx="3">
                  <c:v>6.0516256286698811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6-43B0-A1A5-5C7CCD2DCF6D}"/>
            </c:ext>
          </c:extLst>
        </c:ser>
        <c:ser>
          <c:idx val="5"/>
          <c:order val="2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1587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final!$F$10:$F$12</c:f>
              <c:numCache>
                <c:formatCode>General</c:formatCode>
                <c:ptCount val="3"/>
                <c:pt idx="0">
                  <c:v>10.945689431438486</c:v>
                </c:pt>
                <c:pt idx="1">
                  <c:v>9.4329881790431092</c:v>
                </c:pt>
                <c:pt idx="2">
                  <c:v>8.0509884033164791</c:v>
                </c:pt>
              </c:numCache>
            </c:numRef>
          </c:xVal>
          <c:yVal>
            <c:numRef>
              <c:f>final!$N$10:$N$12</c:f>
              <c:numCache>
                <c:formatCode>General</c:formatCode>
                <c:ptCount val="3"/>
                <c:pt idx="0">
                  <c:v>11.618595783880805</c:v>
                </c:pt>
                <c:pt idx="1">
                  <c:v>9.5362046296927208</c:v>
                </c:pt>
                <c:pt idx="2">
                  <c:v>7.810049001713038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6-43B0-A1A5-5C7CCD2DCF6D}"/>
            </c:ext>
          </c:extLst>
        </c:ser>
        <c:ser>
          <c:idx val="6"/>
          <c:order val="3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15875">
                <a:solidFill>
                  <a:srgbClr val="0070C0"/>
                </a:solidFill>
              </a:ln>
              <a:effectLst/>
            </c:spPr>
          </c:marker>
          <c:xVal>
            <c:numRef>
              <c:f>final!$F$13:$F$16</c:f>
              <c:numCache>
                <c:formatCode>General</c:formatCode>
                <c:ptCount val="4"/>
                <c:pt idx="0">
                  <c:v>13.410282644643111</c:v>
                </c:pt>
                <c:pt idx="1">
                  <c:v>12.101276564259621</c:v>
                </c:pt>
                <c:pt idx="2">
                  <c:v>10.614294241841476</c:v>
                </c:pt>
                <c:pt idx="3">
                  <c:v>6.7282331747474311</c:v>
                </c:pt>
              </c:numCache>
            </c:numRef>
          </c:xVal>
          <c:yVal>
            <c:numRef>
              <c:f>final!$N$13:$N$16</c:f>
              <c:numCache>
                <c:formatCode>General</c:formatCode>
                <c:ptCount val="4"/>
                <c:pt idx="0">
                  <c:v>14.942263273509639</c:v>
                </c:pt>
                <c:pt idx="1">
                  <c:v>13.080410831968262</c:v>
                </c:pt>
                <c:pt idx="2">
                  <c:v>11.455349162126877</c:v>
                </c:pt>
                <c:pt idx="3">
                  <c:v>6.6289318784939733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A6-43B0-A1A5-5C7CCD2DCF6D}"/>
            </c:ext>
          </c:extLst>
        </c:ser>
        <c:ser>
          <c:idx val="3"/>
          <c:order val="4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final!$F$23:$F$26</c:f>
              <c:numCache>
                <c:formatCode>General</c:formatCode>
                <c:ptCount val="4"/>
                <c:pt idx="0">
                  <c:v>0.50671366230278614</c:v>
                </c:pt>
                <c:pt idx="1">
                  <c:v>0.25209801946962068</c:v>
                </c:pt>
                <c:pt idx="2">
                  <c:v>0.15005035246727089</c:v>
                </c:pt>
                <c:pt idx="3">
                  <c:v>7.2675394427660286E-2</c:v>
                </c:pt>
              </c:numCache>
            </c:numRef>
          </c:xVal>
          <c:yVal>
            <c:numRef>
              <c:f>final!$N$23:$N$26</c:f>
              <c:numCache>
                <c:formatCode>General</c:formatCode>
                <c:ptCount val="4"/>
                <c:pt idx="0">
                  <c:v>0.54231716818109565</c:v>
                </c:pt>
                <c:pt idx="1">
                  <c:v>0.22579163937761765</c:v>
                </c:pt>
                <c:pt idx="2">
                  <c:v>0.12570485797365868</c:v>
                </c:pt>
                <c:pt idx="3">
                  <c:v>5.7242381566591838E-2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6-43B0-A1A5-5C7CCD2DCF6D}"/>
            </c:ext>
          </c:extLst>
        </c:ser>
        <c:ser>
          <c:idx val="1"/>
          <c:order val="5"/>
          <c:tx>
            <c:v> 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15875">
                <a:solidFill>
                  <a:srgbClr val="7030A0"/>
                </a:solidFill>
              </a:ln>
              <a:effectLst/>
            </c:spPr>
          </c:marker>
          <c:xVal>
            <c:numRef>
              <c:f>final!$F$17:$F$19</c:f>
              <c:numCache>
                <c:formatCode>General</c:formatCode>
                <c:ptCount val="3"/>
                <c:pt idx="0">
                  <c:v>0.17955438066465257</c:v>
                </c:pt>
                <c:pt idx="1">
                  <c:v>0.21469436052366567</c:v>
                </c:pt>
                <c:pt idx="2">
                  <c:v>0.33639728096676741</c:v>
                </c:pt>
              </c:numCache>
            </c:numRef>
          </c:xVal>
          <c:yVal>
            <c:numRef>
              <c:f>final!$N$17:$N$19</c:f>
              <c:numCache>
                <c:formatCode>General</c:formatCode>
                <c:ptCount val="3"/>
                <c:pt idx="0">
                  <c:v>0.18916204456153621</c:v>
                </c:pt>
                <c:pt idx="1">
                  <c:v>0.24875454624337215</c:v>
                </c:pt>
                <c:pt idx="2">
                  <c:v>0.42602148085584934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FF8-4CE0-B709-A0964A206E9D}"/>
            </c:ext>
          </c:extLst>
        </c:ser>
        <c:ser>
          <c:idx val="2"/>
          <c:order val="6"/>
          <c:tx>
            <c:v> 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final!$S$2:$S$19</c:f>
              <c:numCache>
                <c:formatCode>General</c:formatCode>
                <c:ptCount val="18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100</c:v>
                </c:pt>
              </c:numCache>
            </c:numRef>
          </c:xVal>
          <c:yVal>
            <c:numRef>
              <c:f>final!$T$2:$T$19</c:f>
              <c:numCache>
                <c:formatCode>General</c:formatCode>
                <c:ptCount val="18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FF8-4CE0-B709-A0964A206E9D}"/>
            </c:ext>
          </c:extLst>
        </c:ser>
        <c:ser>
          <c:idx val="7"/>
          <c:order val="7"/>
          <c:tx>
            <c:v> 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final!$S$2:$S$19</c:f>
              <c:numCache>
                <c:formatCode>General</c:formatCode>
                <c:ptCount val="18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100</c:v>
                </c:pt>
              </c:numCache>
            </c:numRef>
          </c:xVal>
          <c:yVal>
            <c:numRef>
              <c:f>final!$U$2:$U$19</c:f>
              <c:numCache>
                <c:formatCode>General</c:formatCode>
                <c:ptCount val="18"/>
                <c:pt idx="0">
                  <c:v>1.2E-2</c:v>
                </c:pt>
                <c:pt idx="1">
                  <c:v>0.12</c:v>
                </c:pt>
                <c:pt idx="2">
                  <c:v>1.2</c:v>
                </c:pt>
                <c:pt idx="3">
                  <c:v>2.4</c:v>
                </c:pt>
                <c:pt idx="4">
                  <c:v>3.5999999999999996</c:v>
                </c:pt>
                <c:pt idx="5">
                  <c:v>4.8</c:v>
                </c:pt>
                <c:pt idx="6">
                  <c:v>6</c:v>
                </c:pt>
                <c:pt idx="7">
                  <c:v>7.1999999999999993</c:v>
                </c:pt>
                <c:pt idx="8">
                  <c:v>8.4</c:v>
                </c:pt>
                <c:pt idx="9">
                  <c:v>9.6</c:v>
                </c:pt>
                <c:pt idx="10">
                  <c:v>10.799999999999999</c:v>
                </c:pt>
                <c:pt idx="11">
                  <c:v>12</c:v>
                </c:pt>
                <c:pt idx="12">
                  <c:v>13.2</c:v>
                </c:pt>
                <c:pt idx="13">
                  <c:v>14.399999999999999</c:v>
                </c:pt>
                <c:pt idx="14">
                  <c:v>15.6</c:v>
                </c:pt>
                <c:pt idx="15">
                  <c:v>16.8</c:v>
                </c:pt>
                <c:pt idx="16">
                  <c:v>18</c:v>
                </c:pt>
                <c:pt idx="17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0E6-9879-E5CF866A1B15}"/>
            </c:ext>
          </c:extLst>
        </c:ser>
        <c:ser>
          <c:idx val="8"/>
          <c:order val="8"/>
          <c:tx>
            <c:v> 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final!$S$2:$S$19</c:f>
              <c:numCache>
                <c:formatCode>General</c:formatCode>
                <c:ptCount val="18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100</c:v>
                </c:pt>
              </c:numCache>
            </c:numRef>
          </c:xVal>
          <c:yVal>
            <c:numRef>
              <c:f>final!$V$2:$V$19</c:f>
              <c:numCache>
                <c:formatCode>General</c:formatCode>
                <c:ptCount val="18"/>
                <c:pt idx="0">
                  <c:v>8.0000000000000002E-3</c:v>
                </c:pt>
                <c:pt idx="1">
                  <c:v>8.0000000000000016E-2</c:v>
                </c:pt>
                <c:pt idx="2">
                  <c:v>0.8</c:v>
                </c:pt>
                <c:pt idx="3">
                  <c:v>1.6</c:v>
                </c:pt>
                <c:pt idx="4">
                  <c:v>2.4000000000000004</c:v>
                </c:pt>
                <c:pt idx="5">
                  <c:v>3.2</c:v>
                </c:pt>
                <c:pt idx="6">
                  <c:v>4</c:v>
                </c:pt>
                <c:pt idx="7">
                  <c:v>4.8000000000000007</c:v>
                </c:pt>
                <c:pt idx="8">
                  <c:v>5.6000000000000005</c:v>
                </c:pt>
                <c:pt idx="9">
                  <c:v>6.4</c:v>
                </c:pt>
                <c:pt idx="10">
                  <c:v>7.2</c:v>
                </c:pt>
                <c:pt idx="11">
                  <c:v>8</c:v>
                </c:pt>
                <c:pt idx="12">
                  <c:v>8.8000000000000007</c:v>
                </c:pt>
                <c:pt idx="13">
                  <c:v>9.6000000000000014</c:v>
                </c:pt>
                <c:pt idx="14">
                  <c:v>10.4</c:v>
                </c:pt>
                <c:pt idx="15">
                  <c:v>11.200000000000001</c:v>
                </c:pt>
                <c:pt idx="16">
                  <c:v>12</c:v>
                </c:pt>
                <c:pt idx="1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B-40E6-9879-E5CF866A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650223"/>
        <c:axId val="927213375"/>
      </c:scatterChart>
      <c:valAx>
        <c:axId val="905650223"/>
        <c:scaling>
          <c:logBase val="10"/>
          <c:orientation val="minMax"/>
          <c:max val="100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Experimental </a:t>
                </a:r>
                <a:r>
                  <a:rPr lang="en-US" altLang="zh-CN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 </a:t>
                </a:r>
                <a:r>
                  <a:rPr lang="en-US" altLang="zh-CN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</a:t>
                </a:r>
                <a:r>
                  <a:rPr lang="en-AU" altLang="zh-CN" sz="1000" b="1" i="0" u="none" strike="noStrike" baseline="0">
                    <a:effectLst/>
                  </a:rPr>
                  <a:t>10</a:t>
                </a:r>
                <a:r>
                  <a:rPr lang="en-AU" altLang="zh-CN" sz="1000" b="1" i="0" u="none" strike="noStrike" baseline="30000">
                    <a:effectLst/>
                  </a:rPr>
                  <a:t>-5</a:t>
                </a:r>
                <a:r>
                  <a:rPr lang="en-AU" altLang="zh-CN" sz="1000" b="1" i="0" u="none" strike="noStrike" baseline="0">
                    <a:effectLst/>
                  </a:rPr>
                  <a:t> cm</a:t>
                </a:r>
                <a:r>
                  <a:rPr lang="en-AU" altLang="zh-CN" sz="1000" b="1" i="0" u="none" strike="noStrike" baseline="30000">
                    <a:effectLst/>
                  </a:rPr>
                  <a:t>2</a:t>
                </a:r>
                <a:r>
                  <a:rPr lang="en-US" altLang="zh-CN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CN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27213375"/>
        <c:crossesAt val="1.0000000000000002E-2"/>
        <c:crossBetween val="midCat"/>
        <c:majorUnit val="10"/>
      </c:valAx>
      <c:valAx>
        <c:axId val="927213375"/>
        <c:scaling>
          <c:logBase val="10"/>
          <c:orientation val="minMax"/>
          <c:max val="100"/>
          <c:min val="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Predicted </a:t>
                </a:r>
                <a:r>
                  <a:rPr lang="en-US" altLang="zh-CN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altLang="zh-CN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</a:t>
                </a:r>
                <a:r>
                  <a:rPr lang="en-AU" altLang="zh-CN" sz="1000" b="1" i="0" u="none" strike="noStrike" baseline="0">
                    <a:effectLst/>
                  </a:rPr>
                  <a:t>10</a:t>
                </a:r>
                <a:r>
                  <a:rPr lang="en-AU" altLang="zh-CN" sz="1000" b="1" i="0" u="none" strike="noStrike" baseline="30000">
                    <a:effectLst/>
                  </a:rPr>
                  <a:t>-5</a:t>
                </a:r>
                <a:r>
                  <a:rPr lang="en-AU" altLang="zh-CN" sz="1000" b="1" i="0" u="none" strike="noStrike" baseline="0">
                    <a:effectLst/>
                  </a:rPr>
                  <a:t> cm</a:t>
                </a:r>
                <a:r>
                  <a:rPr lang="en-AU" altLang="zh-CN" sz="1000" b="1" i="0" u="none" strike="noStrike" baseline="30000">
                    <a:effectLst/>
                  </a:rPr>
                  <a:t>2</a:t>
                </a:r>
                <a:r>
                  <a:rPr lang="en-US" altLang="zh-CN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CN" alt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905650223"/>
        <c:crossesAt val="1.0000000000000002E-2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626258167854592"/>
          <c:y val="7.1063888888888871E-2"/>
          <c:w val="0.16249574182976598"/>
          <c:h val="0.23732023809523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176891</xdr:colOff>
      <xdr:row>1</xdr:row>
      <xdr:rowOff>28574</xdr:rowOff>
    </xdr:from>
    <xdr:to>
      <xdr:col>9</xdr:col>
      <xdr:colOff>639244</xdr:colOff>
      <xdr:row>15</xdr:row>
      <xdr:rowOff>46900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5CB400F-F074-44BA-A789-044E696FB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201681</xdr:colOff>
      <xdr:row>1</xdr:row>
      <xdr:rowOff>161924</xdr:rowOff>
    </xdr:from>
    <xdr:to>
      <xdr:col>9</xdr:col>
      <xdr:colOff>167368</xdr:colOff>
      <xdr:row>6</xdr:row>
      <xdr:rowOff>27215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E5D32E4-6ACF-4492-B015-FC1184D71567}"/>
            </a:ext>
          </a:extLst>
        </xdr:cNvPr>
        <xdr:cNvSpPr txBox="1"/>
      </xdr:nvSpPr>
      <xdr:spPr>
        <a:xfrm>
          <a:off x="4964181" y="366031"/>
          <a:ext cx="1326401" cy="749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>
              <a:latin typeface="Times New Roman" panose="02020603050405020304" pitchFamily="18" charset="0"/>
              <a:cs typeface="Times New Roman" panose="02020603050405020304" pitchFamily="18" charset="0"/>
            </a:rPr>
            <a:t>Natural Ottawa sand</a:t>
          </a:r>
        </a:p>
        <a:p>
          <a:r>
            <a:rPr lang="en-US" altLang="zh-CN" sz="1000" b="1">
              <a:latin typeface="Times New Roman" panose="02020603050405020304" pitchFamily="18" charset="0"/>
              <a:cs typeface="Times New Roman" panose="02020603050405020304" pitchFamily="18" charset="0"/>
            </a:rPr>
            <a:t>Natural LBS sand</a:t>
          </a:r>
        </a:p>
        <a:p>
          <a:r>
            <a:rPr lang="en-US" altLang="zh-CN" sz="1000" b="1">
              <a:latin typeface="Times New Roman" panose="02020603050405020304" pitchFamily="18" charset="0"/>
              <a:cs typeface="Times New Roman" panose="02020603050405020304" pitchFamily="18" charset="0"/>
            </a:rPr>
            <a:t>Equal line</a:t>
          </a:r>
        </a:p>
        <a:p>
          <a:r>
            <a:rPr lang="en-US" altLang="zh-CN" sz="1000" b="1">
              <a:latin typeface="Times New Roman" panose="02020603050405020304" pitchFamily="18" charset="0"/>
              <a:cs typeface="Times New Roman" panose="02020603050405020304" pitchFamily="18" charset="0"/>
            </a:rPr>
            <a:t>20 % error</a:t>
          </a:r>
          <a:endParaRPr lang="zh-CN" altLang="en-US" sz="1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ED2B-7FC7-4B7C-850C-27770D621B6D}">
  <dimension ref="E1:AR26"/>
  <sheetViews>
    <sheetView tabSelected="1" zoomScale="115" zoomScaleNormal="115" workbookViewId="0">
      <selection activeCell="J19" sqref="J19"/>
    </sheetView>
  </sheetViews>
  <sheetFormatPr defaultRowHeight="14.25" x14ac:dyDescent="0.2"/>
  <cols>
    <col min="38" max="38" width="13" bestFit="1" customWidth="1"/>
  </cols>
  <sheetData>
    <row r="1" spans="5:44" ht="16.5" x14ac:dyDescent="0.3">
      <c r="E1" t="s">
        <v>4</v>
      </c>
      <c r="F1" t="s">
        <v>5</v>
      </c>
      <c r="K1" s="1" t="s">
        <v>8</v>
      </c>
      <c r="L1" t="s">
        <v>2</v>
      </c>
      <c r="M1" t="s">
        <v>1</v>
      </c>
      <c r="N1" t="s">
        <v>3</v>
      </c>
      <c r="O1" t="s">
        <v>7</v>
      </c>
      <c r="P1" t="s">
        <v>0</v>
      </c>
      <c r="Q1" t="s">
        <v>6</v>
      </c>
      <c r="R1" t="s">
        <v>9</v>
      </c>
      <c r="AK1" s="3"/>
      <c r="AR1" s="3"/>
    </row>
    <row r="2" spans="5:44" x14ac:dyDescent="0.2">
      <c r="E2">
        <v>1</v>
      </c>
      <c r="F2">
        <v>13.485004136016764</v>
      </c>
      <c r="K2">
        <v>0.35</v>
      </c>
      <c r="L2">
        <v>0</v>
      </c>
      <c r="M2">
        <v>0</v>
      </c>
      <c r="N2">
        <f>9.93*10^4/5.5*Q2^2*P2/(9.93*10^4)*10^5</f>
        <v>13.264902329684471</v>
      </c>
      <c r="O2">
        <v>0.52989107145545189</v>
      </c>
      <c r="P2">
        <f>O2^3/(1-O2)^2</f>
        <v>0.67322898582950452</v>
      </c>
      <c r="Q2">
        <f>(K2^3/6/SQRT(3.14)*(1+3*M2^2))/K2^2/(1+3.14/20*M2^(3.14/2)*L2^3.874)</f>
        <v>3.2919404465680847E-2</v>
      </c>
      <c r="R2">
        <f>K2/2/SQRT(PI())*2</f>
        <v>0.19746635424171471</v>
      </c>
      <c r="S2">
        <v>0.01</v>
      </c>
      <c r="T2">
        <v>0.01</v>
      </c>
      <c r="U2">
        <f>S2*1.2</f>
        <v>1.2E-2</v>
      </c>
      <c r="V2">
        <f>S2*0.8</f>
        <v>8.0000000000000002E-3</v>
      </c>
      <c r="AF2" s="5"/>
    </row>
    <row r="3" spans="5:44" x14ac:dyDescent="0.2">
      <c r="E3">
        <v>2</v>
      </c>
      <c r="F3">
        <v>11.553849015164351</v>
      </c>
      <c r="K3">
        <v>0.35</v>
      </c>
      <c r="L3">
        <v>0</v>
      </c>
      <c r="M3">
        <v>0</v>
      </c>
      <c r="N3">
        <f t="shared" ref="N3:N26" si="0">9.93*10^4/5.5*Q3^2*P3/(9.93*10^4)*10^5</f>
        <v>11.928340867557967</v>
      </c>
      <c r="O3">
        <v>0.51919157948288752</v>
      </c>
      <c r="P3">
        <f t="shared" ref="P3:P19" si="1">O3^3/(1-O3)^2</f>
        <v>0.6053949456471952</v>
      </c>
      <c r="Q3">
        <f t="shared" ref="Q3:Q19" si="2">(K3^3/6/SQRT(3.14)*(1+3*M3^2))/K3^2/(1+3.14/20*M3^(3.14/2)*L3^3.874)</f>
        <v>3.2919404465680847E-2</v>
      </c>
      <c r="R3">
        <f t="shared" ref="R3:R19" si="3">K3/2/SQRT(PI())*2</f>
        <v>0.19746635424171471</v>
      </c>
      <c r="S3">
        <v>0.1</v>
      </c>
      <c r="T3">
        <v>0.1</v>
      </c>
      <c r="U3">
        <f t="shared" ref="U3:U19" si="4">S3*1.2</f>
        <v>0.12</v>
      </c>
      <c r="V3">
        <f t="shared" ref="V3:V19" si="5">S3*0.8</f>
        <v>8.0000000000000016E-2</v>
      </c>
      <c r="AF3" s="5"/>
    </row>
    <row r="4" spans="5:44" x14ac:dyDescent="0.2">
      <c r="E4">
        <v>3</v>
      </c>
      <c r="F4">
        <v>9.4886794961349707</v>
      </c>
      <c r="K4">
        <v>0.35</v>
      </c>
      <c r="L4">
        <v>0</v>
      </c>
      <c r="M4">
        <v>0</v>
      </c>
      <c r="N4">
        <f t="shared" si="0"/>
        <v>9.1335341422232581</v>
      </c>
      <c r="O4">
        <v>0.49244284955147655</v>
      </c>
      <c r="P4">
        <f t="shared" si="1"/>
        <v>0.4635510895431057</v>
      </c>
      <c r="Q4">
        <f t="shared" si="2"/>
        <v>3.2919404465680847E-2</v>
      </c>
      <c r="R4">
        <f t="shared" si="3"/>
        <v>0.19746635424171471</v>
      </c>
      <c r="S4">
        <v>1</v>
      </c>
      <c r="T4">
        <v>1</v>
      </c>
      <c r="U4">
        <f t="shared" si="4"/>
        <v>1.2</v>
      </c>
      <c r="V4">
        <f t="shared" si="5"/>
        <v>0.8</v>
      </c>
      <c r="AF4" s="5"/>
    </row>
    <row r="5" spans="5:44" x14ac:dyDescent="0.2">
      <c r="E5">
        <v>4</v>
      </c>
      <c r="F5">
        <v>8.6310677414873016</v>
      </c>
      <c r="K5">
        <v>0.35</v>
      </c>
      <c r="L5">
        <v>0</v>
      </c>
      <c r="M5">
        <v>0</v>
      </c>
      <c r="N5">
        <f t="shared" si="0"/>
        <v>7.9831224600843864</v>
      </c>
      <c r="O5">
        <v>0.47906848458577111</v>
      </c>
      <c r="P5">
        <f t="shared" si="1"/>
        <v>0.40516464456193191</v>
      </c>
      <c r="Q5">
        <f t="shared" si="2"/>
        <v>3.2919404465680847E-2</v>
      </c>
      <c r="R5">
        <f t="shared" si="3"/>
        <v>0.19746635424171471</v>
      </c>
      <c r="S5">
        <v>2</v>
      </c>
      <c r="T5">
        <v>2</v>
      </c>
      <c r="U5">
        <f t="shared" si="4"/>
        <v>2.4</v>
      </c>
      <c r="V5">
        <f t="shared" si="5"/>
        <v>1.6</v>
      </c>
      <c r="AF5" s="5"/>
    </row>
    <row r="6" spans="5:44" x14ac:dyDescent="0.2">
      <c r="E6">
        <v>5</v>
      </c>
      <c r="F6">
        <v>10.611798625465763</v>
      </c>
      <c r="K6">
        <v>0.35</v>
      </c>
      <c r="L6">
        <v>2.1</v>
      </c>
      <c r="M6">
        <v>0.118436058251396</v>
      </c>
      <c r="N6">
        <f t="shared" si="0"/>
        <v>10.455661288372271</v>
      </c>
      <c r="O6">
        <v>0.51638296284008933</v>
      </c>
      <c r="P6">
        <f t="shared" si="1"/>
        <v>0.5887250713610015</v>
      </c>
      <c r="Q6">
        <f t="shared" si="2"/>
        <v>3.1253656320970519E-2</v>
      </c>
      <c r="R6">
        <f t="shared" si="3"/>
        <v>0.19746635424171471</v>
      </c>
      <c r="S6">
        <v>3</v>
      </c>
      <c r="T6">
        <v>3</v>
      </c>
      <c r="U6">
        <f t="shared" si="4"/>
        <v>3.5999999999999996</v>
      </c>
      <c r="V6">
        <f t="shared" si="5"/>
        <v>2.4000000000000004</v>
      </c>
      <c r="AC6" s="2"/>
      <c r="AF6" s="5"/>
    </row>
    <row r="7" spans="5:44" x14ac:dyDescent="0.2">
      <c r="E7">
        <v>6</v>
      </c>
      <c r="F7">
        <v>9.1612522784319861</v>
      </c>
      <c r="K7">
        <v>0.35</v>
      </c>
      <c r="L7">
        <v>2.1</v>
      </c>
      <c r="M7">
        <v>0.118436058251396</v>
      </c>
      <c r="N7">
        <f t="shared" si="0"/>
        <v>9.1143736203866617</v>
      </c>
      <c r="O7">
        <v>0.50260736692541275</v>
      </c>
      <c r="P7">
        <f t="shared" si="1"/>
        <v>0.51320142381049905</v>
      </c>
      <c r="Q7">
        <f t="shared" si="2"/>
        <v>3.1253656320970519E-2</v>
      </c>
      <c r="R7">
        <f t="shared" si="3"/>
        <v>0.19746635424171471</v>
      </c>
      <c r="S7">
        <v>4</v>
      </c>
      <c r="T7">
        <v>4</v>
      </c>
      <c r="U7">
        <f t="shared" si="4"/>
        <v>4.8</v>
      </c>
      <c r="V7">
        <f t="shared" si="5"/>
        <v>3.2</v>
      </c>
      <c r="AC7" s="2"/>
      <c r="AF7" s="5"/>
    </row>
    <row r="8" spans="5:44" x14ac:dyDescent="0.2">
      <c r="E8">
        <v>7</v>
      </c>
      <c r="F8">
        <v>7.9925266050390951</v>
      </c>
      <c r="K8">
        <v>0.35</v>
      </c>
      <c r="L8">
        <v>2.1</v>
      </c>
      <c r="M8">
        <v>0.118436058251396</v>
      </c>
      <c r="N8">
        <f t="shared" si="0"/>
        <v>7.987593066810029</v>
      </c>
      <c r="O8">
        <v>0.48943361743419289</v>
      </c>
      <c r="P8">
        <f t="shared" si="1"/>
        <v>0.44975599042119085</v>
      </c>
      <c r="Q8">
        <f t="shared" si="2"/>
        <v>3.1253656320970519E-2</v>
      </c>
      <c r="R8">
        <f t="shared" si="3"/>
        <v>0.19746635424171471</v>
      </c>
      <c r="S8">
        <v>5</v>
      </c>
      <c r="T8">
        <v>5</v>
      </c>
      <c r="U8">
        <f t="shared" si="4"/>
        <v>6</v>
      </c>
      <c r="V8">
        <f t="shared" si="5"/>
        <v>4</v>
      </c>
      <c r="AC8" s="2"/>
      <c r="AF8" s="5"/>
    </row>
    <row r="9" spans="5:44" x14ac:dyDescent="0.2">
      <c r="E9">
        <v>8</v>
      </c>
      <c r="F9">
        <v>6.5935653879956568</v>
      </c>
      <c r="K9">
        <v>0.35</v>
      </c>
      <c r="L9">
        <v>2.1</v>
      </c>
      <c r="M9">
        <v>0.118436058251396</v>
      </c>
      <c r="N9">
        <f t="shared" si="0"/>
        <v>6.0516256286698811</v>
      </c>
      <c r="O9">
        <v>0.46201616925449662</v>
      </c>
      <c r="P9">
        <f t="shared" si="1"/>
        <v>0.34074781420577044</v>
      </c>
      <c r="Q9">
        <f t="shared" si="2"/>
        <v>3.1253656320970519E-2</v>
      </c>
      <c r="R9">
        <f t="shared" si="3"/>
        <v>0.19746635424171471</v>
      </c>
      <c r="S9">
        <v>6</v>
      </c>
      <c r="T9">
        <v>6</v>
      </c>
      <c r="U9">
        <f t="shared" si="4"/>
        <v>7.1999999999999993</v>
      </c>
      <c r="V9">
        <f t="shared" si="5"/>
        <v>4.8000000000000007</v>
      </c>
      <c r="AB9" s="2"/>
      <c r="AC9" s="2"/>
      <c r="AF9" s="5"/>
    </row>
    <row r="10" spans="5:44" x14ac:dyDescent="0.2">
      <c r="E10">
        <v>9</v>
      </c>
      <c r="F10">
        <v>10.945689431438486</v>
      </c>
      <c r="K10">
        <v>0.35</v>
      </c>
      <c r="L10">
        <v>2.4</v>
      </c>
      <c r="M10">
        <v>0.139358619752916</v>
      </c>
      <c r="N10">
        <f t="shared" si="0"/>
        <v>11.618595783880805</v>
      </c>
      <c r="O10">
        <v>0.54380041101978571</v>
      </c>
      <c r="P10">
        <f t="shared" si="1"/>
        <v>0.77269626892649601</v>
      </c>
      <c r="Q10">
        <f t="shared" si="2"/>
        <v>2.8757674151488718E-2</v>
      </c>
      <c r="R10">
        <f t="shared" si="3"/>
        <v>0.19746635424171471</v>
      </c>
      <c r="S10">
        <v>7</v>
      </c>
      <c r="T10">
        <v>7</v>
      </c>
      <c r="U10">
        <f t="shared" si="4"/>
        <v>8.4</v>
      </c>
      <c r="V10">
        <f t="shared" si="5"/>
        <v>5.6000000000000005</v>
      </c>
      <c r="AB10" s="2"/>
      <c r="AC10" s="2"/>
      <c r="AD10" s="2"/>
      <c r="AF10" s="5"/>
    </row>
    <row r="11" spans="5:44" x14ac:dyDescent="0.2">
      <c r="E11">
        <v>10</v>
      </c>
      <c r="F11">
        <v>9.4329881790431092</v>
      </c>
      <c r="K11">
        <v>0.35</v>
      </c>
      <c r="L11">
        <v>2.4</v>
      </c>
      <c r="M11">
        <v>0.139358619752916</v>
      </c>
      <c r="N11">
        <f t="shared" si="0"/>
        <v>9.5362046296927208</v>
      </c>
      <c r="O11">
        <v>0.52387260722088458</v>
      </c>
      <c r="P11">
        <f t="shared" si="1"/>
        <v>0.63420656627938143</v>
      </c>
      <c r="Q11">
        <f t="shared" si="2"/>
        <v>2.8757674151488718E-2</v>
      </c>
      <c r="R11">
        <f t="shared" si="3"/>
        <v>0.19746635424171471</v>
      </c>
      <c r="S11">
        <v>8</v>
      </c>
      <c r="T11">
        <v>8</v>
      </c>
      <c r="U11">
        <f t="shared" si="4"/>
        <v>9.6</v>
      </c>
      <c r="V11">
        <f t="shared" si="5"/>
        <v>6.4</v>
      </c>
      <c r="AB11" s="2"/>
      <c r="AC11" s="2"/>
      <c r="AD11" s="2"/>
      <c r="AF11" s="5"/>
    </row>
    <row r="12" spans="5:44" x14ac:dyDescent="0.2">
      <c r="E12">
        <v>11</v>
      </c>
      <c r="F12">
        <v>8.0509884033164791</v>
      </c>
      <c r="K12">
        <v>0.35</v>
      </c>
      <c r="L12">
        <v>2.4</v>
      </c>
      <c r="M12">
        <v>0.139358619752916</v>
      </c>
      <c r="N12">
        <f t="shared" si="0"/>
        <v>7.810049001713038</v>
      </c>
      <c r="O12">
        <v>0.50381105977232621</v>
      </c>
      <c r="P12">
        <f t="shared" si="1"/>
        <v>0.51940835502076887</v>
      </c>
      <c r="Q12">
        <f t="shared" si="2"/>
        <v>2.8757674151488718E-2</v>
      </c>
      <c r="R12">
        <f t="shared" si="3"/>
        <v>0.19746635424171471</v>
      </c>
      <c r="S12">
        <v>9</v>
      </c>
      <c r="T12">
        <v>9</v>
      </c>
      <c r="U12">
        <f t="shared" si="4"/>
        <v>10.799999999999999</v>
      </c>
      <c r="V12">
        <f t="shared" si="5"/>
        <v>7.2</v>
      </c>
      <c r="AB12" s="2"/>
      <c r="AC12" s="2"/>
      <c r="AD12" s="2"/>
      <c r="AF12" s="5"/>
    </row>
    <row r="13" spans="5:44" x14ac:dyDescent="0.2">
      <c r="E13">
        <v>12</v>
      </c>
      <c r="F13">
        <v>13.410282644643111</v>
      </c>
      <c r="K13">
        <v>0.35</v>
      </c>
      <c r="L13">
        <v>2.6</v>
      </c>
      <c r="M13">
        <v>0.17094492215154</v>
      </c>
      <c r="N13">
        <f t="shared" si="0"/>
        <v>14.942263273509639</v>
      </c>
      <c r="O13">
        <v>0.59241622767012514</v>
      </c>
      <c r="P13">
        <f t="shared" si="1"/>
        <v>1.2515467304138401</v>
      </c>
      <c r="Q13">
        <f t="shared" si="2"/>
        <v>2.5625125546078025E-2</v>
      </c>
      <c r="R13">
        <f t="shared" si="3"/>
        <v>0.19746635424171471</v>
      </c>
      <c r="S13">
        <v>10</v>
      </c>
      <c r="T13">
        <v>10</v>
      </c>
      <c r="U13">
        <f t="shared" si="4"/>
        <v>12</v>
      </c>
      <c r="V13">
        <f t="shared" si="5"/>
        <v>8</v>
      </c>
      <c r="AB13" s="2"/>
      <c r="AC13" s="2"/>
      <c r="AD13" s="2"/>
      <c r="AF13" s="5"/>
    </row>
    <row r="14" spans="5:44" x14ac:dyDescent="0.2">
      <c r="E14">
        <v>13</v>
      </c>
      <c r="F14">
        <v>12.101276564259621</v>
      </c>
      <c r="K14">
        <v>0.35</v>
      </c>
      <c r="L14">
        <v>2.6</v>
      </c>
      <c r="M14">
        <v>0.17094492215154</v>
      </c>
      <c r="N14">
        <f t="shared" si="0"/>
        <v>13.080410831968262</v>
      </c>
      <c r="O14">
        <v>0.57904186270441971</v>
      </c>
      <c r="P14">
        <f t="shared" si="1"/>
        <v>1.0956001182392829</v>
      </c>
      <c r="Q14">
        <f t="shared" si="2"/>
        <v>2.5625125546078025E-2</v>
      </c>
      <c r="R14">
        <f t="shared" si="3"/>
        <v>0.19746635424171471</v>
      </c>
      <c r="S14">
        <v>11</v>
      </c>
      <c r="T14">
        <v>11</v>
      </c>
      <c r="U14">
        <f t="shared" si="4"/>
        <v>13.2</v>
      </c>
      <c r="V14">
        <f t="shared" si="5"/>
        <v>8.8000000000000007</v>
      </c>
      <c r="AB14" s="2"/>
      <c r="AC14" s="2"/>
      <c r="AD14" s="2"/>
      <c r="AF14" s="5"/>
    </row>
    <row r="15" spans="5:44" x14ac:dyDescent="0.2">
      <c r="E15">
        <v>14</v>
      </c>
      <c r="F15">
        <v>10.614294241841476</v>
      </c>
      <c r="K15">
        <v>0.35</v>
      </c>
      <c r="L15">
        <v>2.6</v>
      </c>
      <c r="M15">
        <v>0.17094492215154</v>
      </c>
      <c r="N15">
        <f t="shared" si="0"/>
        <v>11.455349162126877</v>
      </c>
      <c r="O15">
        <v>0.56566749773871416</v>
      </c>
      <c r="P15">
        <f t="shared" si="1"/>
        <v>0.95948682787740536</v>
      </c>
      <c r="Q15">
        <f t="shared" si="2"/>
        <v>2.5625125546078025E-2</v>
      </c>
      <c r="R15">
        <f t="shared" si="3"/>
        <v>0.19746635424171471</v>
      </c>
      <c r="S15">
        <v>12</v>
      </c>
      <c r="T15">
        <v>12</v>
      </c>
      <c r="U15">
        <f t="shared" si="4"/>
        <v>14.399999999999999</v>
      </c>
      <c r="V15">
        <f t="shared" si="5"/>
        <v>9.6000000000000014</v>
      </c>
      <c r="AB15" s="2"/>
      <c r="AC15" s="2"/>
      <c r="AD15" s="2"/>
      <c r="AF15" s="5"/>
    </row>
    <row r="16" spans="5:44" x14ac:dyDescent="0.2">
      <c r="E16">
        <v>15</v>
      </c>
      <c r="F16">
        <v>6.7282331747474311</v>
      </c>
      <c r="K16">
        <v>0.35</v>
      </c>
      <c r="L16">
        <v>2.6</v>
      </c>
      <c r="M16">
        <v>0.17094492215154</v>
      </c>
      <c r="N16">
        <f t="shared" si="0"/>
        <v>6.6289318784939733</v>
      </c>
      <c r="O16">
        <v>0.51049824225517892</v>
      </c>
      <c r="P16">
        <f t="shared" si="1"/>
        <v>0.55523168524098332</v>
      </c>
      <c r="Q16">
        <f t="shared" si="2"/>
        <v>2.5625125546078025E-2</v>
      </c>
      <c r="R16">
        <f t="shared" si="3"/>
        <v>0.19746635424171471</v>
      </c>
      <c r="S16">
        <v>13</v>
      </c>
      <c r="T16">
        <v>13</v>
      </c>
      <c r="U16">
        <f t="shared" si="4"/>
        <v>15.6</v>
      </c>
      <c r="V16">
        <f t="shared" si="5"/>
        <v>10.4</v>
      </c>
      <c r="AF16" s="5"/>
    </row>
    <row r="17" spans="5:32" x14ac:dyDescent="0.2">
      <c r="E17" s="6">
        <v>16</v>
      </c>
      <c r="F17">
        <v>0.17955438066465257</v>
      </c>
      <c r="K17">
        <v>0.11169999999999999</v>
      </c>
      <c r="L17">
        <v>2.1120000000000001</v>
      </c>
      <c r="M17">
        <v>0.13791999999999999</v>
      </c>
      <c r="N17">
        <f t="shared" si="0"/>
        <v>0.18916204456153621</v>
      </c>
      <c r="O17">
        <v>0.35464427024142114</v>
      </c>
      <c r="P17">
        <f t="shared" si="1"/>
        <v>0.10709778833042116</v>
      </c>
      <c r="Q17">
        <f t="shared" si="2"/>
        <v>9.8561679046599293E-3</v>
      </c>
      <c r="R17">
        <f t="shared" si="3"/>
        <v>6.3019976482284384E-2</v>
      </c>
      <c r="S17">
        <v>14</v>
      </c>
      <c r="T17">
        <v>14</v>
      </c>
      <c r="U17">
        <f t="shared" si="4"/>
        <v>16.8</v>
      </c>
      <c r="V17">
        <f t="shared" si="5"/>
        <v>11.200000000000001</v>
      </c>
      <c r="AF17" s="5"/>
    </row>
    <row r="18" spans="5:32" x14ac:dyDescent="0.2">
      <c r="E18" s="6">
        <v>17</v>
      </c>
      <c r="F18">
        <v>0.21469436052366567</v>
      </c>
      <c r="K18">
        <v>0.11169999999999999</v>
      </c>
      <c r="L18">
        <v>2.1120000000000001</v>
      </c>
      <c r="M18">
        <v>0.13791999999999999</v>
      </c>
      <c r="N18">
        <f t="shared" si="0"/>
        <v>0.24875454624337215</v>
      </c>
      <c r="O18">
        <v>0.37878977065539543</v>
      </c>
      <c r="P18">
        <f t="shared" si="1"/>
        <v>0.14083724777639545</v>
      </c>
      <c r="Q18">
        <f t="shared" si="2"/>
        <v>9.8561679046599293E-3</v>
      </c>
      <c r="R18">
        <f t="shared" si="3"/>
        <v>6.3019976482284384E-2</v>
      </c>
      <c r="S18">
        <v>15</v>
      </c>
      <c r="T18">
        <v>15</v>
      </c>
      <c r="U18">
        <f t="shared" si="4"/>
        <v>18</v>
      </c>
      <c r="V18">
        <f t="shared" si="5"/>
        <v>12</v>
      </c>
      <c r="AF18" s="5"/>
    </row>
    <row r="19" spans="5:32" x14ac:dyDescent="0.2">
      <c r="E19" s="6">
        <v>18</v>
      </c>
      <c r="F19">
        <v>0.33639728096676741</v>
      </c>
      <c r="K19">
        <v>0.11169999999999999</v>
      </c>
      <c r="L19">
        <v>2.1120000000000001</v>
      </c>
      <c r="M19">
        <v>0.13791999999999999</v>
      </c>
      <c r="N19">
        <f t="shared" si="0"/>
        <v>0.42602148085584934</v>
      </c>
      <c r="O19">
        <v>0.42862236280651556</v>
      </c>
      <c r="P19">
        <f t="shared" si="1"/>
        <v>0.24120038714251563</v>
      </c>
      <c r="Q19">
        <f t="shared" si="2"/>
        <v>9.8561679046599293E-3</v>
      </c>
      <c r="R19">
        <f t="shared" si="3"/>
        <v>6.3019976482284384E-2</v>
      </c>
      <c r="S19">
        <v>100</v>
      </c>
      <c r="T19">
        <v>100</v>
      </c>
      <c r="U19">
        <f t="shared" si="4"/>
        <v>120</v>
      </c>
      <c r="V19">
        <f t="shared" si="5"/>
        <v>80</v>
      </c>
      <c r="AF19" s="5"/>
    </row>
    <row r="20" spans="5:32" x14ac:dyDescent="0.2">
      <c r="E20" s="5"/>
      <c r="AF20" s="5"/>
    </row>
    <row r="21" spans="5:32" x14ac:dyDescent="0.2">
      <c r="E21" s="5"/>
      <c r="AF21" s="5"/>
    </row>
    <row r="22" spans="5:32" x14ac:dyDescent="0.2">
      <c r="E22" s="5"/>
      <c r="AF22" s="5"/>
    </row>
    <row r="23" spans="5:32" x14ac:dyDescent="0.2">
      <c r="E23" s="4">
        <v>19</v>
      </c>
      <c r="F23">
        <v>0.50671366230278614</v>
      </c>
      <c r="K23">
        <v>0.19159465352912486</v>
      </c>
      <c r="L23">
        <v>2.11</v>
      </c>
      <c r="M23">
        <v>8.9200000000000002E-2</v>
      </c>
      <c r="N23">
        <f t="shared" si="0"/>
        <v>0.54231716818109565</v>
      </c>
      <c r="O23">
        <v>0.34799999999999998</v>
      </c>
      <c r="P23">
        <v>9.9138544920772301E-2</v>
      </c>
      <c r="Q23">
        <v>1.7345497117883253E-2</v>
      </c>
      <c r="R23">
        <v>0.10809570778457361</v>
      </c>
      <c r="AF23" s="5"/>
    </row>
    <row r="24" spans="5:32" x14ac:dyDescent="0.2">
      <c r="E24" s="4">
        <v>20</v>
      </c>
      <c r="F24">
        <v>0.25209801946962068</v>
      </c>
      <c r="K24">
        <v>0.12362623345363447</v>
      </c>
      <c r="L24">
        <v>2.11</v>
      </c>
      <c r="M24">
        <v>8.9200000000000002E-2</v>
      </c>
      <c r="N24">
        <f t="shared" si="0"/>
        <v>0.22579163937761765</v>
      </c>
      <c r="O24">
        <v>0.34799999999999998</v>
      </c>
      <c r="P24">
        <v>9.9138544920772301E-2</v>
      </c>
      <c r="Q24">
        <v>1.1192162393711099E-2</v>
      </c>
      <c r="R24">
        <v>6.9748633167783736E-2</v>
      </c>
      <c r="AF24" s="5"/>
    </row>
    <row r="25" spans="5:32" x14ac:dyDescent="0.2">
      <c r="E25" s="4">
        <v>21</v>
      </c>
      <c r="F25">
        <v>0.15005035246727089</v>
      </c>
      <c r="K25">
        <v>9.2242855816737093E-2</v>
      </c>
      <c r="L25">
        <v>2.11</v>
      </c>
      <c r="M25">
        <v>8.9200000000000002E-2</v>
      </c>
      <c r="N25">
        <f t="shared" si="0"/>
        <v>0.12570485797365868</v>
      </c>
      <c r="O25">
        <v>0.34799999999999998</v>
      </c>
      <c r="P25">
        <v>9.9138544920772301E-2</v>
      </c>
      <c r="Q25">
        <v>8.350954268519362E-3</v>
      </c>
      <c r="R25">
        <v>5.2042458408500636E-2</v>
      </c>
    </row>
    <row r="26" spans="5:32" x14ac:dyDescent="0.2">
      <c r="E26" s="4">
        <v>22</v>
      </c>
      <c r="F26">
        <v>7.2675394427660286E-2</v>
      </c>
      <c r="K26">
        <v>6.2246588793625192E-2</v>
      </c>
      <c r="L26">
        <v>2.11</v>
      </c>
      <c r="M26">
        <v>8.9200000000000002E-2</v>
      </c>
      <c r="N26">
        <f t="shared" si="0"/>
        <v>5.7242381566591838E-2</v>
      </c>
      <c r="O26">
        <v>0.34799999999999998</v>
      </c>
      <c r="P26">
        <v>9.9138544920772301E-2</v>
      </c>
      <c r="Q26">
        <v>5.6353244030046051E-3</v>
      </c>
      <c r="R26">
        <v>3.5118877008743832E-2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80702-AA93-4E95-A31C-59C3C4C42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2020-08-31T14:55:00Z</dcterms:modified>
</cp:coreProperties>
</file>